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dangelo/Desktop/Dati_Scrivania/lavoro/Projects/Anastasia_2024/Paper_2025/Submission Nat_Comm/Revision/third submission/submission files /"/>
    </mc:Choice>
  </mc:AlternateContent>
  <xr:revisionPtr revIDLastSave="0" documentId="8_{2224A250-E278-1F44-8CBD-3208D235FD2A}" xr6:coauthVersionLast="47" xr6:coauthVersionMax="47" xr10:uidLastSave="{00000000-0000-0000-0000-000000000000}"/>
  <bookViews>
    <workbookView xWindow="0" yWindow="760" windowWidth="23260" windowHeight="12460" activeTab="4" xr2:uid="{529D2D4D-CF23-41B6-9F27-5100761054B0}"/>
  </bookViews>
  <sheets>
    <sheet name="WT" sheetId="13" r:id="rId1"/>
    <sheet name="HET" sheetId="14" r:id="rId2"/>
    <sheet name="KO" sheetId="15" r:id="rId3"/>
    <sheet name="Ganglio" sheetId="17" r:id="rId4"/>
    <sheet name="Gluco-Galacto" sheetId="18" r:id="rId5"/>
    <sheet name="Template" sheetId="16" r:id="rId6"/>
  </sheets>
  <definedNames>
    <definedName name="_xlnm.Print_Area" localSheetId="0">WT!$AU$92:$BI$132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236" i="14" l="1"/>
  <c r="AG236" i="14"/>
  <c r="AI235" i="14"/>
  <c r="AG235" i="14"/>
  <c r="AI205" i="14"/>
  <c r="AG205" i="14"/>
  <c r="AI204" i="14"/>
  <c r="AG204" i="14"/>
  <c r="AI184" i="14"/>
  <c r="AI183" i="14"/>
  <c r="AI182" i="14"/>
  <c r="AI185" i="14"/>
  <c r="AI186" i="14"/>
  <c r="AI187" i="14"/>
  <c r="AI188" i="14"/>
  <c r="AI189" i="14"/>
  <c r="AI190" i="14"/>
  <c r="AI191" i="14"/>
  <c r="AI192" i="14"/>
  <c r="AI193" i="14"/>
  <c r="AI194" i="14"/>
  <c r="AI195" i="14"/>
  <c r="AI196" i="14"/>
  <c r="AI197" i="14"/>
  <c r="AI198" i="14"/>
  <c r="AI199" i="14"/>
  <c r="AI200" i="14"/>
  <c r="AI201" i="14"/>
  <c r="AI202" i="14"/>
  <c r="AI203" i="14"/>
  <c r="AI215" i="14"/>
  <c r="AI214" i="14"/>
  <c r="AI213" i="14"/>
  <c r="AI216" i="14"/>
  <c r="AI217" i="14"/>
  <c r="AI218" i="14"/>
  <c r="AI219" i="14"/>
  <c r="AI220" i="14"/>
  <c r="AI221" i="14"/>
  <c r="AI222" i="14"/>
  <c r="AI223" i="14"/>
  <c r="AI224" i="14"/>
  <c r="AI225" i="14"/>
  <c r="AI226" i="14"/>
  <c r="AI227" i="14"/>
  <c r="AI228" i="14"/>
  <c r="AI229" i="14"/>
  <c r="AI230" i="14"/>
  <c r="AI231" i="14"/>
  <c r="AI232" i="14"/>
  <c r="AI233" i="14"/>
  <c r="AI234" i="14"/>
  <c r="AJ182" i="13"/>
  <c r="AI184" i="15"/>
  <c r="AI183" i="15"/>
  <c r="AI182" i="15"/>
  <c r="T176" i="17"/>
  <c r="U176" i="17"/>
  <c r="V176" i="17"/>
  <c r="W176" i="17"/>
  <c r="X176" i="17"/>
  <c r="X175" i="17"/>
  <c r="W175" i="17"/>
  <c r="V175" i="17"/>
  <c r="U175" i="17"/>
  <c r="T175" i="17"/>
  <c r="AJ213" i="13"/>
  <c r="AT91" i="18"/>
  <c r="AS91" i="18"/>
  <c r="AN91" i="18"/>
  <c r="AM91" i="18"/>
  <c r="AH91" i="18"/>
  <c r="AG91" i="18"/>
  <c r="AB91" i="18"/>
  <c r="AA91" i="18"/>
  <c r="V91" i="18"/>
  <c r="U91" i="18"/>
  <c r="P91" i="18"/>
  <c r="O91" i="18"/>
  <c r="J91" i="18"/>
  <c r="I91" i="18"/>
  <c r="AT90" i="18"/>
  <c r="AS90" i="18"/>
  <c r="AN90" i="18"/>
  <c r="AM90" i="18"/>
  <c r="AH90" i="18"/>
  <c r="AG90" i="18"/>
  <c r="AB90" i="18"/>
  <c r="AA90" i="18"/>
  <c r="V90" i="18"/>
  <c r="U90" i="18"/>
  <c r="P90" i="18"/>
  <c r="O90" i="18"/>
  <c r="J90" i="18"/>
  <c r="I90" i="18"/>
  <c r="BR61" i="17"/>
  <c r="BR60" i="17"/>
  <c r="BR59" i="17"/>
  <c r="BR58" i="17"/>
  <c r="BR57" i="17"/>
  <c r="BT57" i="17"/>
  <c r="BS57" i="17"/>
  <c r="BT60" i="17" s="1"/>
  <c r="BZ152" i="17"/>
  <c r="BZ154" i="17"/>
  <c r="BZ153" i="17"/>
  <c r="BM152" i="17"/>
  <c r="BX152" i="17"/>
  <c r="BW161" i="17"/>
  <c r="BW162" i="17"/>
  <c r="BW163" i="17"/>
  <c r="BW164" i="17"/>
  <c r="BW165" i="17"/>
  <c r="BW166" i="17"/>
  <c r="BW167" i="17"/>
  <c r="BW168" i="17"/>
  <c r="BW169" i="17"/>
  <c r="BW170" i="17"/>
  <c r="BW171" i="17"/>
  <c r="BW172" i="17"/>
  <c r="BW173" i="17"/>
  <c r="BU119" i="17"/>
  <c r="BT130" i="17"/>
  <c r="BT128" i="17"/>
  <c r="BU128" i="17" s="1"/>
  <c r="BW128" i="17" s="1"/>
  <c r="BT129" i="17"/>
  <c r="BT131" i="17"/>
  <c r="BT132" i="17"/>
  <c r="BU132" i="17" s="1"/>
  <c r="BW132" i="17" s="1"/>
  <c r="BT133" i="17"/>
  <c r="BT134" i="17"/>
  <c r="BU134" i="17" s="1"/>
  <c r="BW134" i="17" s="1"/>
  <c r="BT135" i="17"/>
  <c r="BU135" i="17" s="1"/>
  <c r="BW135" i="17" s="1"/>
  <c r="BT136" i="17"/>
  <c r="BU136" i="17" s="1"/>
  <c r="BW136" i="17" s="1"/>
  <c r="BT137" i="17"/>
  <c r="BT138" i="17"/>
  <c r="BT139" i="17"/>
  <c r="BT140" i="17"/>
  <c r="BU140" i="17" s="1"/>
  <c r="BW140" i="17" s="1"/>
  <c r="BI88" i="17"/>
  <c r="BR109" i="17"/>
  <c r="BR108" i="17"/>
  <c r="BR107" i="17"/>
  <c r="BR106" i="17"/>
  <c r="BR105" i="17"/>
  <c r="BR104" i="17"/>
  <c r="BR103" i="17"/>
  <c r="BR102" i="17"/>
  <c r="BR101" i="17"/>
  <c r="BR99" i="17"/>
  <c r="BR97" i="17"/>
  <c r="BR95" i="17"/>
  <c r="BR94" i="17"/>
  <c r="BQ97" i="17"/>
  <c r="BQ98" i="17"/>
  <c r="BQ99" i="17"/>
  <c r="BQ100" i="17"/>
  <c r="BQ101" i="17"/>
  <c r="BQ102" i="17"/>
  <c r="BQ103" i="17"/>
  <c r="BQ104" i="17"/>
  <c r="BQ105" i="17"/>
  <c r="BQ106" i="17"/>
  <c r="BQ107" i="17"/>
  <c r="BQ108" i="17"/>
  <c r="BQ109" i="17"/>
  <c r="BR92" i="17"/>
  <c r="BR91" i="17"/>
  <c r="BR90" i="17"/>
  <c r="BR89" i="17"/>
  <c r="BR88" i="17"/>
  <c r="BI57" i="17"/>
  <c r="BR64" i="17"/>
  <c r="BR63" i="17"/>
  <c r="BR62" i="17"/>
  <c r="BR28" i="17"/>
  <c r="BR27" i="17"/>
  <c r="BR26" i="17"/>
  <c r="BI26" i="17"/>
  <c r="BR73" i="17"/>
  <c r="BU133" i="17"/>
  <c r="BW133" i="17" s="1"/>
  <c r="BU131" i="17"/>
  <c r="BW131" i="17" s="1"/>
  <c r="BU130" i="17"/>
  <c r="BW130" i="17" s="1"/>
  <c r="BU129" i="17"/>
  <c r="BW129" i="17" s="1"/>
  <c r="BU120" i="17"/>
  <c r="BW120" i="17" s="1"/>
  <c r="BU121" i="17"/>
  <c r="BU122" i="17"/>
  <c r="BU123" i="17"/>
  <c r="BU124" i="17"/>
  <c r="BW124" i="17" s="1"/>
  <c r="BU125" i="17"/>
  <c r="BU126" i="17"/>
  <c r="BW126" i="17" s="1"/>
  <c r="BU127" i="17"/>
  <c r="BW127" i="17" s="1"/>
  <c r="BU137" i="17"/>
  <c r="BW137" i="17" s="1"/>
  <c r="BU138" i="17"/>
  <c r="BW138" i="17" s="1"/>
  <c r="BU139" i="17"/>
  <c r="BW119" i="17"/>
  <c r="BT88" i="17"/>
  <c r="BW121" i="17"/>
  <c r="BW122" i="17"/>
  <c r="BW123" i="17"/>
  <c r="BW125" i="17"/>
  <c r="BW139" i="17"/>
  <c r="BV119" i="17"/>
  <c r="BS88" i="17"/>
  <c r="R82" i="17"/>
  <c r="AS54" i="17"/>
  <c r="AR54" i="17"/>
  <c r="BS26" i="17"/>
  <c r="BT28" i="17" s="1"/>
  <c r="BQ27" i="17"/>
  <c r="BQ26" i="17"/>
  <c r="AH26" i="17"/>
  <c r="BT74" i="17" l="1"/>
  <c r="BT29" i="17"/>
  <c r="BT26" i="17"/>
  <c r="BT27" i="17"/>
  <c r="BT71" i="17"/>
  <c r="BT63" i="17"/>
  <c r="BT66" i="17"/>
  <c r="BT61" i="17"/>
  <c r="BT73" i="17"/>
  <c r="BT65" i="17"/>
  <c r="BT62" i="17"/>
  <c r="BT72" i="17"/>
  <c r="BT64" i="17"/>
  <c r="BT78" i="17"/>
  <c r="BT70" i="17"/>
  <c r="BT77" i="17"/>
  <c r="BT69" i="17"/>
  <c r="BT58" i="17"/>
  <c r="BT76" i="17"/>
  <c r="BT68" i="17"/>
  <c r="BT59" i="17"/>
  <c r="BT75" i="17"/>
  <c r="BT67" i="17"/>
  <c r="BQ28" i="17"/>
  <c r="BQ29" i="17"/>
  <c r="BQ30" i="17"/>
  <c r="BR30" i="17" s="1"/>
  <c r="BQ31" i="17"/>
  <c r="BR31" i="17" s="1"/>
  <c r="BQ32" i="17"/>
  <c r="BR32" i="17" s="1"/>
  <c r="BQ33" i="17"/>
  <c r="BR33" i="17" s="1"/>
  <c r="BQ34" i="17"/>
  <c r="BQ35" i="17"/>
  <c r="BR35" i="17" s="1"/>
  <c r="BQ36" i="17"/>
  <c r="BQ37" i="17"/>
  <c r="BR37" i="17" s="1"/>
  <c r="BQ38" i="17"/>
  <c r="BR38" i="17" s="1"/>
  <c r="BQ39" i="17"/>
  <c r="BQ40" i="17"/>
  <c r="BR40" i="17" s="1"/>
  <c r="BQ41" i="17"/>
  <c r="BR41" i="17" s="1"/>
  <c r="BQ42" i="17"/>
  <c r="BQ43" i="17"/>
  <c r="BR43" i="17" s="1"/>
  <c r="BQ44" i="17"/>
  <c r="BQ45" i="17"/>
  <c r="BR45" i="17" s="1"/>
  <c r="BQ46" i="17"/>
  <c r="BR46" i="17" s="1"/>
  <c r="BQ47" i="17"/>
  <c r="BR47" i="17" s="1"/>
  <c r="BQ152" i="17"/>
  <c r="BQ173" i="17"/>
  <c r="BQ172" i="17"/>
  <c r="BQ171" i="17"/>
  <c r="BQ170" i="17"/>
  <c r="BQ169" i="17"/>
  <c r="BQ168" i="17"/>
  <c r="BQ167" i="17"/>
  <c r="BQ166" i="17"/>
  <c r="BQ165" i="17"/>
  <c r="BQ164" i="17"/>
  <c r="BQ163" i="17"/>
  <c r="BQ162" i="17"/>
  <c r="BQ161" i="17"/>
  <c r="BQ160" i="17"/>
  <c r="BQ159" i="17"/>
  <c r="BQ158" i="17"/>
  <c r="BQ157" i="17"/>
  <c r="BQ156" i="17"/>
  <c r="BQ155" i="17"/>
  <c r="BQ154" i="17"/>
  <c r="BQ153" i="17"/>
  <c r="BM173" i="17"/>
  <c r="BM172" i="17"/>
  <c r="BM171" i="17"/>
  <c r="BM170" i="17"/>
  <c r="BM169" i="17"/>
  <c r="BM168" i="17"/>
  <c r="BM167" i="17"/>
  <c r="BM166" i="17"/>
  <c r="BM165" i="17"/>
  <c r="BM164" i="17"/>
  <c r="BM163" i="17"/>
  <c r="BM162" i="17"/>
  <c r="BM161" i="17"/>
  <c r="BM160" i="17"/>
  <c r="BM159" i="17"/>
  <c r="BM158" i="17"/>
  <c r="BM157" i="17"/>
  <c r="BM156" i="17"/>
  <c r="BM155" i="17"/>
  <c r="BM154" i="17"/>
  <c r="BM153" i="17"/>
  <c r="BI173" i="17"/>
  <c r="BI172" i="17"/>
  <c r="BI171" i="17"/>
  <c r="BI170" i="17"/>
  <c r="BI169" i="17"/>
  <c r="BI168" i="17"/>
  <c r="BI167" i="17"/>
  <c r="BI166" i="17"/>
  <c r="BI165" i="17"/>
  <c r="BI164" i="17"/>
  <c r="BI163" i="17"/>
  <c r="BI162" i="17"/>
  <c r="BI161" i="17"/>
  <c r="BI160" i="17"/>
  <c r="BI159" i="17"/>
  <c r="BI158" i="17"/>
  <c r="BI157" i="17"/>
  <c r="BI156" i="17"/>
  <c r="BI155" i="17"/>
  <c r="BI154" i="17"/>
  <c r="BI153" i="17"/>
  <c r="BI152" i="17"/>
  <c r="BM119" i="17"/>
  <c r="BM140" i="17"/>
  <c r="BM139" i="17"/>
  <c r="BM138" i="17"/>
  <c r="BM137" i="17"/>
  <c r="BM136" i="17"/>
  <c r="BM135" i="17"/>
  <c r="BM134" i="17"/>
  <c r="BM133" i="17"/>
  <c r="BM132" i="17"/>
  <c r="BM131" i="17"/>
  <c r="BM130" i="17"/>
  <c r="BM129" i="17"/>
  <c r="BM128" i="17"/>
  <c r="BM127" i="17"/>
  <c r="BM126" i="17"/>
  <c r="BM125" i="17"/>
  <c r="BM124" i="17"/>
  <c r="BM123" i="17"/>
  <c r="BM122" i="17"/>
  <c r="BM121" i="17"/>
  <c r="BM120" i="17"/>
  <c r="BI140" i="17"/>
  <c r="BI139" i="17"/>
  <c r="BI138" i="17"/>
  <c r="BI137" i="17"/>
  <c r="BI136" i="17"/>
  <c r="BI135" i="17"/>
  <c r="BI134" i="17"/>
  <c r="BI133" i="17"/>
  <c r="BI132" i="17"/>
  <c r="BI131" i="17"/>
  <c r="BI130" i="17"/>
  <c r="BI129" i="17"/>
  <c r="BI128" i="17"/>
  <c r="BI127" i="17"/>
  <c r="BI126" i="17"/>
  <c r="BI125" i="17"/>
  <c r="BI124" i="17"/>
  <c r="BI123" i="17"/>
  <c r="BI122" i="17"/>
  <c r="BI121" i="17"/>
  <c r="BI120" i="17"/>
  <c r="BI119" i="17"/>
  <c r="BX173" i="17"/>
  <c r="BX172" i="17"/>
  <c r="BX171" i="17"/>
  <c r="BX170" i="17"/>
  <c r="BX169" i="17"/>
  <c r="BX168" i="17"/>
  <c r="BX167" i="17"/>
  <c r="BX166" i="17"/>
  <c r="BX165" i="17"/>
  <c r="BX164" i="17"/>
  <c r="BX163" i="17"/>
  <c r="BX162" i="17"/>
  <c r="BX161" i="17"/>
  <c r="BR100" i="17"/>
  <c r="BR98" i="17"/>
  <c r="BI109" i="17"/>
  <c r="BI108" i="17"/>
  <c r="BI107" i="17"/>
  <c r="BI106" i="17"/>
  <c r="BI105" i="17"/>
  <c r="BI104" i="17"/>
  <c r="BI103" i="17"/>
  <c r="BI102" i="17"/>
  <c r="BI101" i="17"/>
  <c r="BI100" i="17"/>
  <c r="BI99" i="17"/>
  <c r="BI98" i="17"/>
  <c r="BI97" i="17"/>
  <c r="BI96" i="17"/>
  <c r="BI95" i="17"/>
  <c r="BI94" i="17"/>
  <c r="BI93" i="17"/>
  <c r="BI92" i="17"/>
  <c r="BI91" i="17"/>
  <c r="BI90" i="17"/>
  <c r="BI89" i="17"/>
  <c r="BQ58" i="17"/>
  <c r="BQ59" i="17"/>
  <c r="BQ60" i="17"/>
  <c r="BQ61" i="17"/>
  <c r="BQ62" i="17"/>
  <c r="BQ63" i="17"/>
  <c r="BQ64" i="17"/>
  <c r="BQ65" i="17"/>
  <c r="BR65" i="17" s="1"/>
  <c r="BQ66" i="17"/>
  <c r="BR66" i="17" s="1"/>
  <c r="BQ67" i="17"/>
  <c r="BQ68" i="17"/>
  <c r="BQ69" i="17"/>
  <c r="BQ70" i="17"/>
  <c r="BQ71" i="17"/>
  <c r="BQ72" i="17"/>
  <c r="BR72" i="17" s="1"/>
  <c r="BQ73" i="17"/>
  <c r="BQ74" i="17"/>
  <c r="BR74" i="17" s="1"/>
  <c r="BQ75" i="17"/>
  <c r="BR75" i="17" s="1"/>
  <c r="BQ76" i="17"/>
  <c r="BQ77" i="17"/>
  <c r="BQ78" i="17"/>
  <c r="BR78" i="17" s="1"/>
  <c r="BQ57" i="17"/>
  <c r="BR76" i="17"/>
  <c r="BR70" i="17"/>
  <c r="BR68" i="17"/>
  <c r="BR77" i="17"/>
  <c r="BR71" i="17"/>
  <c r="BR69" i="17"/>
  <c r="BR67" i="17"/>
  <c r="BI78" i="17"/>
  <c r="BI77" i="17"/>
  <c r="BI76" i="17"/>
  <c r="BI75" i="17"/>
  <c r="BI74" i="17"/>
  <c r="BI73" i="17"/>
  <c r="BI72" i="17"/>
  <c r="BI71" i="17"/>
  <c r="BI70" i="17"/>
  <c r="BI69" i="17"/>
  <c r="BI68" i="17"/>
  <c r="BI67" i="17"/>
  <c r="BI66" i="17"/>
  <c r="BI65" i="17"/>
  <c r="BI64" i="17"/>
  <c r="BI63" i="17"/>
  <c r="BI62" i="17"/>
  <c r="BI61" i="17"/>
  <c r="BI60" i="17"/>
  <c r="BI59" i="17"/>
  <c r="BI58" i="17"/>
  <c r="BR29" i="17"/>
  <c r="BR44" i="17"/>
  <c r="BR42" i="17"/>
  <c r="BR39" i="17"/>
  <c r="BR36" i="17"/>
  <c r="BR34" i="17"/>
  <c r="AW138" i="17"/>
  <c r="AW146" i="17"/>
  <c r="AW145" i="17"/>
  <c r="AW144" i="17"/>
  <c r="AW143" i="17"/>
  <c r="AW142" i="17"/>
  <c r="AW141" i="17"/>
  <c r="AW140" i="17"/>
  <c r="AW139" i="17"/>
  <c r="AT110" i="17"/>
  <c r="AT118" i="17"/>
  <c r="AT117" i="17"/>
  <c r="AT116" i="17"/>
  <c r="AT115" i="17"/>
  <c r="AT114" i="17"/>
  <c r="AT113" i="17"/>
  <c r="AT112" i="17"/>
  <c r="AT111" i="17"/>
  <c r="AQ90" i="17"/>
  <c r="AQ89" i="17"/>
  <c r="AQ88" i="17"/>
  <c r="AQ87" i="17"/>
  <c r="AQ86" i="17"/>
  <c r="AQ85" i="17"/>
  <c r="AQ84" i="17"/>
  <c r="AQ83" i="17"/>
  <c r="AQ82" i="17"/>
  <c r="AQ54" i="17"/>
  <c r="AQ62" i="17"/>
  <c r="AQ61" i="17"/>
  <c r="AQ60" i="17"/>
  <c r="AQ59" i="17"/>
  <c r="AQ58" i="17"/>
  <c r="AQ57" i="17"/>
  <c r="AQ56" i="17"/>
  <c r="AQ55" i="17"/>
  <c r="AQ27" i="17"/>
  <c r="AQ28" i="17"/>
  <c r="AQ29" i="17"/>
  <c r="AQ30" i="17"/>
  <c r="AQ31" i="17"/>
  <c r="AQ32" i="17"/>
  <c r="AQ33" i="17"/>
  <c r="AQ34" i="17"/>
  <c r="AQ26" i="17"/>
  <c r="BI27" i="17"/>
  <c r="BI28" i="17"/>
  <c r="BI29" i="17"/>
  <c r="BI30" i="17"/>
  <c r="BI31" i="17"/>
  <c r="BI32" i="17"/>
  <c r="BI33" i="17"/>
  <c r="BI34" i="17"/>
  <c r="BI35" i="17"/>
  <c r="BI36" i="17"/>
  <c r="BI37" i="17"/>
  <c r="BI38" i="17"/>
  <c r="BI39" i="17"/>
  <c r="BI40" i="17"/>
  <c r="BI41" i="17"/>
  <c r="BI42" i="17"/>
  <c r="BI43" i="17"/>
  <c r="BI44" i="17"/>
  <c r="BI45" i="17"/>
  <c r="BI46" i="17"/>
  <c r="BI47" i="17"/>
  <c r="AI82" i="17"/>
  <c r="AH82" i="17"/>
  <c r="AV139" i="17"/>
  <c r="AV138" i="17"/>
  <c r="AP139" i="17"/>
  <c r="AP138" i="17"/>
  <c r="AP146" i="17"/>
  <c r="AP145" i="17"/>
  <c r="AP144" i="17"/>
  <c r="AP143" i="17"/>
  <c r="AP142" i="17"/>
  <c r="AP141" i="17"/>
  <c r="AP140" i="17"/>
  <c r="AH146" i="17"/>
  <c r="AH145" i="17"/>
  <c r="AH144" i="17"/>
  <c r="AH143" i="17"/>
  <c r="AH142" i="17"/>
  <c r="AH141" i="17"/>
  <c r="AH140" i="17"/>
  <c r="AH139" i="17"/>
  <c r="AH138" i="17"/>
  <c r="AL146" i="17"/>
  <c r="AL145" i="17"/>
  <c r="AL144" i="17"/>
  <c r="AL143" i="17"/>
  <c r="AL142" i="17"/>
  <c r="AL141" i="17"/>
  <c r="AL140" i="17"/>
  <c r="AL139" i="17"/>
  <c r="AL138" i="17"/>
  <c r="AL111" i="17"/>
  <c r="AL112" i="17"/>
  <c r="AL113" i="17"/>
  <c r="AL114" i="17"/>
  <c r="AL115" i="17"/>
  <c r="AL116" i="17"/>
  <c r="AL117" i="17"/>
  <c r="AL118" i="17"/>
  <c r="AL110" i="17"/>
  <c r="AH110" i="17"/>
  <c r="AH118" i="17"/>
  <c r="AH117" i="17"/>
  <c r="AH116" i="17"/>
  <c r="AH115" i="17"/>
  <c r="AH114" i="17"/>
  <c r="AH113" i="17"/>
  <c r="AH112" i="17"/>
  <c r="AH111" i="17"/>
  <c r="AH90" i="17"/>
  <c r="AH89" i="17"/>
  <c r="AH88" i="17"/>
  <c r="AH87" i="17"/>
  <c r="AH86" i="17"/>
  <c r="AH85" i="17"/>
  <c r="AH84" i="17"/>
  <c r="AH83" i="17"/>
  <c r="AH54" i="17"/>
  <c r="AH62" i="17"/>
  <c r="AH61" i="17"/>
  <c r="AH60" i="17"/>
  <c r="AH59" i="17"/>
  <c r="AH58" i="17"/>
  <c r="AH57" i="17"/>
  <c r="AH56" i="17"/>
  <c r="AH55" i="17"/>
  <c r="AH28" i="17"/>
  <c r="AH27" i="17"/>
  <c r="AH29" i="17"/>
  <c r="AH30" i="17"/>
  <c r="AH31" i="17"/>
  <c r="AH32" i="17"/>
  <c r="AH33" i="17"/>
  <c r="AH34" i="17"/>
  <c r="BW160" i="17"/>
  <c r="BX160" i="17" s="1"/>
  <c r="BW159" i="17"/>
  <c r="BX159" i="17" s="1"/>
  <c r="BW158" i="17"/>
  <c r="BX158" i="17" s="1"/>
  <c r="BW157" i="17"/>
  <c r="BX157" i="17" s="1"/>
  <c r="BW156" i="17"/>
  <c r="BX156" i="17" s="1"/>
  <c r="BW155" i="17"/>
  <c r="BX155" i="17" s="1"/>
  <c r="BW154" i="17"/>
  <c r="BX154" i="17" s="1"/>
  <c r="BW153" i="17"/>
  <c r="BX153" i="17" s="1"/>
  <c r="BW152" i="17"/>
  <c r="BT127" i="17"/>
  <c r="BT126" i="17"/>
  <c r="BT125" i="17"/>
  <c r="BT124" i="17"/>
  <c r="BT123" i="17"/>
  <c r="BT122" i="17"/>
  <c r="BT121" i="17"/>
  <c r="BT120" i="17"/>
  <c r="BT119" i="17"/>
  <c r="BQ96" i="17"/>
  <c r="BR96" i="17" s="1"/>
  <c r="BQ95" i="17"/>
  <c r="BQ94" i="17"/>
  <c r="BQ93" i="17"/>
  <c r="BR93" i="17" s="1"/>
  <c r="BQ92" i="17"/>
  <c r="BQ91" i="17"/>
  <c r="BQ90" i="17"/>
  <c r="BQ89" i="17"/>
  <c r="BT89" i="17" s="1"/>
  <c r="BQ88" i="17"/>
  <c r="H26" i="17"/>
  <c r="BJ49" i="17"/>
  <c r="BJ48" i="17"/>
  <c r="AR48" i="18"/>
  <c r="AN57" i="18"/>
  <c r="AM57" i="18"/>
  <c r="AN56" i="18"/>
  <c r="AM56" i="18"/>
  <c r="AH57" i="18"/>
  <c r="AG57" i="18"/>
  <c r="AH56" i="18"/>
  <c r="AG56" i="18"/>
  <c r="AB57" i="18"/>
  <c r="AA57" i="18"/>
  <c r="AB56" i="18"/>
  <c r="AA56" i="18"/>
  <c r="V57" i="18"/>
  <c r="U57" i="18"/>
  <c r="V56" i="18"/>
  <c r="U56" i="18"/>
  <c r="P57" i="18"/>
  <c r="O57" i="18"/>
  <c r="P56" i="18"/>
  <c r="O56" i="18"/>
  <c r="J57" i="18"/>
  <c r="I57" i="18"/>
  <c r="J56" i="18"/>
  <c r="I56" i="18"/>
  <c r="AB43" i="18"/>
  <c r="AA43" i="18"/>
  <c r="AB42" i="18"/>
  <c r="AA42" i="18"/>
  <c r="V43" i="18"/>
  <c r="U43" i="18"/>
  <c r="V42" i="18"/>
  <c r="U42" i="18"/>
  <c r="P43" i="18"/>
  <c r="O43" i="18"/>
  <c r="P42" i="18"/>
  <c r="O42" i="18"/>
  <c r="J43" i="18"/>
  <c r="I43" i="18"/>
  <c r="J42" i="18"/>
  <c r="I42" i="18"/>
  <c r="AH43" i="18"/>
  <c r="AG43" i="18"/>
  <c r="AH42" i="18"/>
  <c r="AG42" i="18"/>
  <c r="AN43" i="18"/>
  <c r="AM43" i="18"/>
  <c r="AN42" i="18"/>
  <c r="AM42" i="18"/>
  <c r="AT57" i="18"/>
  <c r="AS57" i="18"/>
  <c r="AT56" i="18"/>
  <c r="AS56" i="18"/>
  <c r="AT43" i="18"/>
  <c r="AS43" i="18"/>
  <c r="AT42" i="18"/>
  <c r="AS42" i="18"/>
  <c r="AO84" i="18"/>
  <c r="AP84" i="18"/>
  <c r="AR84" i="18"/>
  <c r="AO85" i="18"/>
  <c r="AP85" i="18"/>
  <c r="AR85" i="18"/>
  <c r="AO86" i="18"/>
  <c r="AP86" i="18"/>
  <c r="AR86" i="18"/>
  <c r="AO87" i="18"/>
  <c r="AP87" i="18"/>
  <c r="AR87" i="18"/>
  <c r="AO88" i="18"/>
  <c r="AP88" i="18"/>
  <c r="AQ88" i="18" s="1"/>
  <c r="AR88" i="18"/>
  <c r="AO89" i="18"/>
  <c r="AP89" i="18"/>
  <c r="AR89" i="18"/>
  <c r="AK89" i="18"/>
  <c r="AM89" i="18" s="1"/>
  <c r="AK88" i="18"/>
  <c r="AN88" i="18" s="1"/>
  <c r="AK87" i="18"/>
  <c r="AN87" i="18" s="1"/>
  <c r="AK86" i="18"/>
  <c r="AN86" i="18" s="1"/>
  <c r="AK85" i="18"/>
  <c r="AN85" i="18" s="1"/>
  <c r="AK84" i="18"/>
  <c r="AM84" i="18" s="1"/>
  <c r="AK83" i="18"/>
  <c r="AN83" i="18" s="1"/>
  <c r="AK82" i="18"/>
  <c r="AN82" i="18" s="1"/>
  <c r="AK81" i="18"/>
  <c r="AM81" i="18" s="1"/>
  <c r="AK80" i="18"/>
  <c r="AN80" i="18" s="1"/>
  <c r="AK79" i="18"/>
  <c r="AN79" i="18" s="1"/>
  <c r="AM78" i="18"/>
  <c r="AK78" i="18"/>
  <c r="AN78" i="18" s="1"/>
  <c r="AK77" i="18"/>
  <c r="AM77" i="18" s="1"/>
  <c r="AK76" i="18"/>
  <c r="AN76" i="18" s="1"/>
  <c r="AK75" i="18"/>
  <c r="AN75" i="18" s="1"/>
  <c r="AK74" i="18"/>
  <c r="AN74" i="18" s="1"/>
  <c r="AK73" i="18"/>
  <c r="AM73" i="18" s="1"/>
  <c r="AK72" i="18"/>
  <c r="AN72" i="18" s="1"/>
  <c r="AK71" i="18"/>
  <c r="AN71" i="18" s="1"/>
  <c r="AK70" i="18"/>
  <c r="AN70" i="18" s="1"/>
  <c r="AK69" i="18"/>
  <c r="AN69" i="18" s="1"/>
  <c r="AK68" i="18"/>
  <c r="AN68" i="18" s="1"/>
  <c r="AE89" i="18"/>
  <c r="AH89" i="18" s="1"/>
  <c r="AH88" i="18"/>
  <c r="AE88" i="18"/>
  <c r="AG88" i="18" s="1"/>
  <c r="AE87" i="18"/>
  <c r="AG87" i="18" s="1"/>
  <c r="AE86" i="18"/>
  <c r="AG86" i="18" s="1"/>
  <c r="AE85" i="18"/>
  <c r="AG85" i="18" s="1"/>
  <c r="AE84" i="18"/>
  <c r="AH84" i="18" s="1"/>
  <c r="AE83" i="18"/>
  <c r="AH83" i="18" s="1"/>
  <c r="AE82" i="18"/>
  <c r="AH82" i="18" s="1"/>
  <c r="AE81" i="18"/>
  <c r="AH81" i="18" s="1"/>
  <c r="AE80" i="18"/>
  <c r="AG80" i="18" s="1"/>
  <c r="AE79" i="18"/>
  <c r="AG79" i="18" s="1"/>
  <c r="AE78" i="18"/>
  <c r="AG78" i="18" s="1"/>
  <c r="AH77" i="18"/>
  <c r="AE77" i="18"/>
  <c r="AG77" i="18" s="1"/>
  <c r="AE76" i="18"/>
  <c r="AH76" i="18" s="1"/>
  <c r="AE75" i="18"/>
  <c r="AH75" i="18" s="1"/>
  <c r="AE74" i="18"/>
  <c r="AH74" i="18" s="1"/>
  <c r="AH73" i="18"/>
  <c r="AE73" i="18"/>
  <c r="AG73" i="18" s="1"/>
  <c r="AE72" i="18"/>
  <c r="AH72" i="18" s="1"/>
  <c r="AE71" i="18"/>
  <c r="AG71" i="18" s="1"/>
  <c r="AE70" i="18"/>
  <c r="AG70" i="18" s="1"/>
  <c r="AH69" i="18"/>
  <c r="AE69" i="18"/>
  <c r="AG69" i="18" s="1"/>
  <c r="AE68" i="18"/>
  <c r="AH68" i="18" s="1"/>
  <c r="Y89" i="18"/>
  <c r="AB89" i="18" s="1"/>
  <c r="Y88" i="18"/>
  <c r="AA88" i="18" s="1"/>
  <c r="Y87" i="18"/>
  <c r="AB87" i="18" s="1"/>
  <c r="Y86" i="18"/>
  <c r="AA86" i="18" s="1"/>
  <c r="Y85" i="18"/>
  <c r="AA85" i="18" s="1"/>
  <c r="Y84" i="18"/>
  <c r="AB84" i="18" s="1"/>
  <c r="Y83" i="18"/>
  <c r="AB83" i="18" s="1"/>
  <c r="Y82" i="18"/>
  <c r="AB82" i="18" s="1"/>
  <c r="AA81" i="18"/>
  <c r="Y81" i="18"/>
  <c r="AB81" i="18" s="1"/>
  <c r="Y80" i="18"/>
  <c r="AB80" i="18" s="1"/>
  <c r="Y79" i="18"/>
  <c r="AA79" i="18" s="1"/>
  <c r="Y78" i="18"/>
  <c r="AA78" i="18" s="1"/>
  <c r="Y77" i="18"/>
  <c r="AA77" i="18" s="1"/>
  <c r="Y76" i="18"/>
  <c r="AB76" i="18" s="1"/>
  <c r="Y75" i="18"/>
  <c r="AB75" i="18" s="1"/>
  <c r="AB74" i="18"/>
  <c r="AA74" i="18"/>
  <c r="Y74" i="18"/>
  <c r="AB73" i="18"/>
  <c r="Y73" i="18"/>
  <c r="AA73" i="18" s="1"/>
  <c r="Y72" i="18"/>
  <c r="AB72" i="18" s="1"/>
  <c r="AB71" i="18"/>
  <c r="Y71" i="18"/>
  <c r="AA71" i="18" s="1"/>
  <c r="AB70" i="18"/>
  <c r="Y70" i="18"/>
  <c r="AA70" i="18" s="1"/>
  <c r="Y69" i="18"/>
  <c r="AA69" i="18" s="1"/>
  <c r="Y68" i="18"/>
  <c r="AB68" i="18" s="1"/>
  <c r="S89" i="18"/>
  <c r="V89" i="18" s="1"/>
  <c r="S88" i="18"/>
  <c r="V88" i="18" s="1"/>
  <c r="S87" i="18"/>
  <c r="U87" i="18" s="1"/>
  <c r="S86" i="18"/>
  <c r="V86" i="18" s="1"/>
  <c r="S85" i="18"/>
  <c r="V85" i="18" s="1"/>
  <c r="S84" i="18"/>
  <c r="U84" i="18" s="1"/>
  <c r="S83" i="18"/>
  <c r="V83" i="18" s="1"/>
  <c r="S82" i="18"/>
  <c r="U82" i="18" s="1"/>
  <c r="S81" i="18"/>
  <c r="V81" i="18" s="1"/>
  <c r="S80" i="18"/>
  <c r="V80" i="18" s="1"/>
  <c r="V79" i="18"/>
  <c r="U79" i="18"/>
  <c r="S79" i="18"/>
  <c r="S78" i="18"/>
  <c r="U78" i="18" s="1"/>
  <c r="S77" i="18"/>
  <c r="V77" i="18" s="1"/>
  <c r="S76" i="18"/>
  <c r="U76" i="18" s="1"/>
  <c r="S75" i="18"/>
  <c r="V75" i="18" s="1"/>
  <c r="S74" i="18"/>
  <c r="U74" i="18" s="1"/>
  <c r="U73" i="18"/>
  <c r="S73" i="18"/>
  <c r="V73" i="18" s="1"/>
  <c r="S72" i="18"/>
  <c r="V72" i="18" s="1"/>
  <c r="S71" i="18"/>
  <c r="U71" i="18" s="1"/>
  <c r="V70" i="18"/>
  <c r="S70" i="18"/>
  <c r="U70" i="18" s="1"/>
  <c r="S69" i="18"/>
  <c r="V69" i="18" s="1"/>
  <c r="S68" i="18"/>
  <c r="U68" i="18" s="1"/>
  <c r="M89" i="18"/>
  <c r="P89" i="18" s="1"/>
  <c r="M88" i="18"/>
  <c r="O88" i="18" s="1"/>
  <c r="M87" i="18"/>
  <c r="P87" i="18" s="1"/>
  <c r="M86" i="18"/>
  <c r="O86" i="18" s="1"/>
  <c r="M85" i="18"/>
  <c r="P85" i="18" s="1"/>
  <c r="M84" i="18"/>
  <c r="P84" i="18" s="1"/>
  <c r="M83" i="18"/>
  <c r="P83" i="18" s="1"/>
  <c r="M82" i="18"/>
  <c r="O82" i="18" s="1"/>
  <c r="M81" i="18"/>
  <c r="O81" i="18" s="1"/>
  <c r="M80" i="18"/>
  <c r="O80" i="18" s="1"/>
  <c r="M79" i="18"/>
  <c r="P79" i="18" s="1"/>
  <c r="M78" i="18"/>
  <c r="O78" i="18" s="1"/>
  <c r="M77" i="18"/>
  <c r="P77" i="18" s="1"/>
  <c r="M76" i="18"/>
  <c r="P76" i="18" s="1"/>
  <c r="M75" i="18"/>
  <c r="P75" i="18" s="1"/>
  <c r="M74" i="18"/>
  <c r="O74" i="18" s="1"/>
  <c r="M73" i="18"/>
  <c r="O73" i="18" s="1"/>
  <c r="M72" i="18"/>
  <c r="P72" i="18" s="1"/>
  <c r="M71" i="18"/>
  <c r="P71" i="18" s="1"/>
  <c r="M70" i="18"/>
  <c r="O70" i="18" s="1"/>
  <c r="M69" i="18"/>
  <c r="P69" i="18" s="1"/>
  <c r="M68" i="18"/>
  <c r="P68" i="18" s="1"/>
  <c r="J84" i="18"/>
  <c r="J88" i="18"/>
  <c r="G84" i="18"/>
  <c r="I84" i="18" s="1"/>
  <c r="G85" i="18"/>
  <c r="I85" i="18" s="1"/>
  <c r="G86" i="18"/>
  <c r="I86" i="18" s="1"/>
  <c r="G87" i="18"/>
  <c r="I87" i="18" s="1"/>
  <c r="G88" i="18"/>
  <c r="I88" i="18" s="1"/>
  <c r="G89" i="18"/>
  <c r="I89" i="18" s="1"/>
  <c r="AR83" i="18"/>
  <c r="AP83" i="18"/>
  <c r="AO83" i="18"/>
  <c r="G83" i="18"/>
  <c r="I83" i="18" s="1"/>
  <c r="AR82" i="18"/>
  <c r="AP82" i="18"/>
  <c r="AO82" i="18"/>
  <c r="G82" i="18"/>
  <c r="I82" i="18" s="1"/>
  <c r="AR81" i="18"/>
  <c r="AP81" i="18"/>
  <c r="AO81" i="18"/>
  <c r="G81" i="18"/>
  <c r="I81" i="18" s="1"/>
  <c r="AR80" i="18"/>
  <c r="AP80" i="18"/>
  <c r="AO80" i="18"/>
  <c r="G80" i="18"/>
  <c r="I80" i="18" s="1"/>
  <c r="AR79" i="18"/>
  <c r="AP79" i="18"/>
  <c r="AO79" i="18"/>
  <c r="G79" i="18"/>
  <c r="I79" i="18" s="1"/>
  <c r="AR78" i="18"/>
  <c r="AP78" i="18"/>
  <c r="AO78" i="18"/>
  <c r="G78" i="18"/>
  <c r="I78" i="18" s="1"/>
  <c r="AR77" i="18"/>
  <c r="AP77" i="18"/>
  <c r="AO77" i="18"/>
  <c r="G77" i="18"/>
  <c r="I77" i="18" s="1"/>
  <c r="AR76" i="18"/>
  <c r="AP76" i="18"/>
  <c r="AO76" i="18"/>
  <c r="G76" i="18"/>
  <c r="I76" i="18" s="1"/>
  <c r="AR75" i="18"/>
  <c r="AP75" i="18"/>
  <c r="AO75" i="18"/>
  <c r="G75" i="18"/>
  <c r="I75" i="18" s="1"/>
  <c r="AR74" i="18"/>
  <c r="AP74" i="18"/>
  <c r="AO74" i="18"/>
  <c r="G74" i="18"/>
  <c r="I74" i="18" s="1"/>
  <c r="AR73" i="18"/>
  <c r="AP73" i="18"/>
  <c r="AO73" i="18"/>
  <c r="G73" i="18"/>
  <c r="I73" i="18" s="1"/>
  <c r="AR72" i="18"/>
  <c r="AP72" i="18"/>
  <c r="AO72" i="18"/>
  <c r="G72" i="18"/>
  <c r="I72" i="18" s="1"/>
  <c r="AR71" i="18"/>
  <c r="AP71" i="18"/>
  <c r="AO71" i="18"/>
  <c r="J71" i="18"/>
  <c r="G71" i="18"/>
  <c r="I71" i="18" s="1"/>
  <c r="AR70" i="18"/>
  <c r="AP70" i="18"/>
  <c r="AO70" i="18"/>
  <c r="G70" i="18"/>
  <c r="I70" i="18" s="1"/>
  <c r="AR69" i="18"/>
  <c r="AP69" i="18"/>
  <c r="AO69" i="18"/>
  <c r="J69" i="18"/>
  <c r="G69" i="18"/>
  <c r="I69" i="18" s="1"/>
  <c r="AR68" i="18"/>
  <c r="AP68" i="18"/>
  <c r="AO68" i="18"/>
  <c r="G68" i="18"/>
  <c r="I68" i="18" s="1"/>
  <c r="AR55" i="18"/>
  <c r="AP55" i="18"/>
  <c r="AO55" i="18"/>
  <c r="AK55" i="18"/>
  <c r="AN55" i="18" s="1"/>
  <c r="AH55" i="18"/>
  <c r="AE55" i="18"/>
  <c r="AG55" i="18" s="1"/>
  <c r="Y55" i="18"/>
  <c r="AB55" i="18" s="1"/>
  <c r="S55" i="18"/>
  <c r="U55" i="18" s="1"/>
  <c r="M55" i="18"/>
  <c r="P55" i="18" s="1"/>
  <c r="G55" i="18"/>
  <c r="J55" i="18" s="1"/>
  <c r="AR54" i="18"/>
  <c r="AP54" i="18"/>
  <c r="AO54" i="18"/>
  <c r="AK54" i="18"/>
  <c r="AN54" i="18" s="1"/>
  <c r="AE54" i="18"/>
  <c r="AG54" i="18" s="1"/>
  <c r="Y54" i="18"/>
  <c r="AB54" i="18" s="1"/>
  <c r="S54" i="18"/>
  <c r="V54" i="18" s="1"/>
  <c r="M54" i="18"/>
  <c r="P54" i="18" s="1"/>
  <c r="G54" i="18"/>
  <c r="J54" i="18" s="1"/>
  <c r="AR53" i="18"/>
  <c r="AP53" i="18"/>
  <c r="AO53" i="18"/>
  <c r="AK53" i="18"/>
  <c r="AN53" i="18" s="1"/>
  <c r="AH53" i="18"/>
  <c r="AE53" i="18"/>
  <c r="AG53" i="18" s="1"/>
  <c r="Y53" i="18"/>
  <c r="AB53" i="18" s="1"/>
  <c r="S53" i="18"/>
  <c r="U53" i="18" s="1"/>
  <c r="M53" i="18"/>
  <c r="P53" i="18" s="1"/>
  <c r="G53" i="18"/>
  <c r="J53" i="18" s="1"/>
  <c r="AR52" i="18"/>
  <c r="AP52" i="18"/>
  <c r="AO52" i="18"/>
  <c r="AK52" i="18"/>
  <c r="AN52" i="18" s="1"/>
  <c r="AE52" i="18"/>
  <c r="AG52" i="18" s="1"/>
  <c r="Y52" i="18"/>
  <c r="AB52" i="18" s="1"/>
  <c r="S52" i="18"/>
  <c r="V52" i="18" s="1"/>
  <c r="M52" i="18"/>
  <c r="P52" i="18" s="1"/>
  <c r="G52" i="18"/>
  <c r="J52" i="18" s="1"/>
  <c r="AR51" i="18"/>
  <c r="AP51" i="18"/>
  <c r="AO51" i="18"/>
  <c r="AK51" i="18"/>
  <c r="AN51" i="18" s="1"/>
  <c r="AE51" i="18"/>
  <c r="AG51" i="18" s="1"/>
  <c r="Y51" i="18"/>
  <c r="AB51" i="18" s="1"/>
  <c r="S51" i="18"/>
  <c r="U51" i="18" s="1"/>
  <c r="M51" i="18"/>
  <c r="P51" i="18" s="1"/>
  <c r="G51" i="18"/>
  <c r="J51" i="18" s="1"/>
  <c r="AR50" i="18"/>
  <c r="AP50" i="18"/>
  <c r="AO50" i="18"/>
  <c r="AK50" i="18"/>
  <c r="AN50" i="18" s="1"/>
  <c r="AE50" i="18"/>
  <c r="AG50" i="18" s="1"/>
  <c r="Y50" i="18"/>
  <c r="AB50" i="18" s="1"/>
  <c r="S50" i="18"/>
  <c r="U50" i="18" s="1"/>
  <c r="M50" i="18"/>
  <c r="P50" i="18" s="1"/>
  <c r="G50" i="18"/>
  <c r="J50" i="18" s="1"/>
  <c r="AR49" i="18"/>
  <c r="AP49" i="18"/>
  <c r="AO49" i="18"/>
  <c r="AK49" i="18"/>
  <c r="AN49" i="18" s="1"/>
  <c r="AE49" i="18"/>
  <c r="AG49" i="18" s="1"/>
  <c r="Y49" i="18"/>
  <c r="AB49" i="18" s="1"/>
  <c r="S49" i="18"/>
  <c r="U49" i="18" s="1"/>
  <c r="M49" i="18"/>
  <c r="P49" i="18" s="1"/>
  <c r="G49" i="18"/>
  <c r="I49" i="18" s="1"/>
  <c r="AP48" i="18"/>
  <c r="AO48" i="18"/>
  <c r="AK48" i="18"/>
  <c r="AN48" i="18" s="1"/>
  <c r="AE48" i="18"/>
  <c r="AG48" i="18" s="1"/>
  <c r="AB48" i="18"/>
  <c r="Y48" i="18"/>
  <c r="AA48" i="18" s="1"/>
  <c r="S48" i="18"/>
  <c r="U48" i="18" s="1"/>
  <c r="M48" i="18"/>
  <c r="P48" i="18" s="1"/>
  <c r="G48" i="18"/>
  <c r="I48" i="18" s="1"/>
  <c r="AR47" i="18"/>
  <c r="AP47" i="18"/>
  <c r="AO47" i="18"/>
  <c r="AK47" i="18"/>
  <c r="AN47" i="18" s="1"/>
  <c r="AE47" i="18"/>
  <c r="AG47" i="18" s="1"/>
  <c r="Y47" i="18"/>
  <c r="AA47" i="18" s="1"/>
  <c r="S47" i="18"/>
  <c r="U47" i="18" s="1"/>
  <c r="M47" i="18"/>
  <c r="P47" i="18" s="1"/>
  <c r="G47" i="18"/>
  <c r="I47" i="18" s="1"/>
  <c r="AP26" i="18"/>
  <c r="AP27" i="18"/>
  <c r="AP28" i="18"/>
  <c r="AP29" i="18"/>
  <c r="AP30" i="18"/>
  <c r="AP31" i="18"/>
  <c r="AP32" i="18"/>
  <c r="AP33" i="18"/>
  <c r="AP34" i="18"/>
  <c r="AP35" i="18"/>
  <c r="AP36" i="18"/>
  <c r="AP37" i="18"/>
  <c r="AP38" i="18"/>
  <c r="AP39" i="18"/>
  <c r="AP40" i="18"/>
  <c r="AP41" i="18"/>
  <c r="AO27" i="18"/>
  <c r="AO28" i="18"/>
  <c r="AO29" i="18"/>
  <c r="AO30" i="18"/>
  <c r="AO31" i="18"/>
  <c r="AO32" i="18"/>
  <c r="AO33" i="18"/>
  <c r="AO34" i="18"/>
  <c r="AO35" i="18"/>
  <c r="AO36" i="18"/>
  <c r="AO37" i="18"/>
  <c r="AO38" i="18"/>
  <c r="AO39" i="18"/>
  <c r="AO40" i="18"/>
  <c r="AO41" i="18"/>
  <c r="AO26" i="18"/>
  <c r="AR27" i="18"/>
  <c r="AR28" i="18"/>
  <c r="AR29" i="18"/>
  <c r="AR30" i="18"/>
  <c r="AR31" i="18"/>
  <c r="AR32" i="18"/>
  <c r="AR33" i="18"/>
  <c r="AR34" i="18"/>
  <c r="AR35" i="18"/>
  <c r="AR36" i="18"/>
  <c r="AR37" i="18"/>
  <c r="AR38" i="18"/>
  <c r="AR39" i="18"/>
  <c r="AR40" i="18"/>
  <c r="AR41" i="18"/>
  <c r="AR26" i="18"/>
  <c r="AK41" i="18"/>
  <c r="AN41" i="18" s="1"/>
  <c r="AK40" i="18"/>
  <c r="AN40" i="18" s="1"/>
  <c r="AK39" i="18"/>
  <c r="AN39" i="18" s="1"/>
  <c r="AK38" i="18"/>
  <c r="AN38" i="18" s="1"/>
  <c r="AK37" i="18"/>
  <c r="AN37" i="18" s="1"/>
  <c r="AK36" i="18"/>
  <c r="AN36" i="18" s="1"/>
  <c r="AK35" i="18"/>
  <c r="AN35" i="18" s="1"/>
  <c r="AK34" i="18"/>
  <c r="AM34" i="18" s="1"/>
  <c r="AK33" i="18"/>
  <c r="AN33" i="18" s="1"/>
  <c r="AK32" i="18"/>
  <c r="AM32" i="18" s="1"/>
  <c r="AK31" i="18"/>
  <c r="AN31" i="18" s="1"/>
  <c r="AK30" i="18"/>
  <c r="AM30" i="18" s="1"/>
  <c r="AK29" i="18"/>
  <c r="AN29" i="18" s="1"/>
  <c r="AK28" i="18"/>
  <c r="AN28" i="18" s="1"/>
  <c r="AK27" i="18"/>
  <c r="AN27" i="18" s="1"/>
  <c r="AK26" i="18"/>
  <c r="AM26" i="18" s="1"/>
  <c r="AE41" i="18"/>
  <c r="AH41" i="18" s="1"/>
  <c r="AE40" i="18"/>
  <c r="AH40" i="18" s="1"/>
  <c r="AE39" i="18"/>
  <c r="AH39" i="18" s="1"/>
  <c r="AE38" i="18"/>
  <c r="AH38" i="18" s="1"/>
  <c r="AE37" i="18"/>
  <c r="AG37" i="18" s="1"/>
  <c r="AE36" i="18"/>
  <c r="AG36" i="18" s="1"/>
  <c r="AE35" i="18"/>
  <c r="AH35" i="18" s="1"/>
  <c r="AE34" i="18"/>
  <c r="AH34" i="18" s="1"/>
  <c r="AE33" i="18"/>
  <c r="AH33" i="18" s="1"/>
  <c r="AE32" i="18"/>
  <c r="AH32" i="18" s="1"/>
  <c r="AE31" i="18"/>
  <c r="AH31" i="18" s="1"/>
  <c r="AE30" i="18"/>
  <c r="AH30" i="18" s="1"/>
  <c r="AE29" i="18"/>
  <c r="AG29" i="18" s="1"/>
  <c r="AE28" i="18"/>
  <c r="AG28" i="18" s="1"/>
  <c r="AE27" i="18"/>
  <c r="AH27" i="18" s="1"/>
  <c r="AE26" i="18"/>
  <c r="AH26" i="18" s="1"/>
  <c r="Y41" i="18"/>
  <c r="AB41" i="18" s="1"/>
  <c r="Y40" i="18"/>
  <c r="AB40" i="18" s="1"/>
  <c r="Y39" i="18"/>
  <c r="AB39" i="18" s="1"/>
  <c r="Y38" i="18"/>
  <c r="AA38" i="18" s="1"/>
  <c r="Y37" i="18"/>
  <c r="AA37" i="18" s="1"/>
  <c r="Y36" i="18"/>
  <c r="AB36" i="18" s="1"/>
  <c r="Y35" i="18"/>
  <c r="AB35" i="18" s="1"/>
  <c r="Y34" i="18"/>
  <c r="AB34" i="18" s="1"/>
  <c r="Y33" i="18"/>
  <c r="AB33" i="18" s="1"/>
  <c r="Y32" i="18"/>
  <c r="AB32" i="18" s="1"/>
  <c r="Y31" i="18"/>
  <c r="AB31" i="18" s="1"/>
  <c r="Y30" i="18"/>
  <c r="AA30" i="18" s="1"/>
  <c r="Y29" i="18"/>
  <c r="AA29" i="18" s="1"/>
  <c r="Y28" i="18"/>
  <c r="AB28" i="18" s="1"/>
  <c r="Y27" i="18"/>
  <c r="AB27" i="18" s="1"/>
  <c r="Y26" i="18"/>
  <c r="AB26" i="18" s="1"/>
  <c r="S41" i="18"/>
  <c r="U41" i="18" s="1"/>
  <c r="S40" i="18"/>
  <c r="U40" i="18" s="1"/>
  <c r="S39" i="18"/>
  <c r="V39" i="18" s="1"/>
  <c r="S38" i="18"/>
  <c r="U38" i="18" s="1"/>
  <c r="U37" i="18"/>
  <c r="S37" i="18"/>
  <c r="V37" i="18" s="1"/>
  <c r="S36" i="18"/>
  <c r="V36" i="18" s="1"/>
  <c r="S35" i="18"/>
  <c r="V35" i="18" s="1"/>
  <c r="S34" i="18"/>
  <c r="U34" i="18" s="1"/>
  <c r="S33" i="18"/>
  <c r="V33" i="18" s="1"/>
  <c r="S32" i="18"/>
  <c r="U32" i="18" s="1"/>
  <c r="S31" i="18"/>
  <c r="V31" i="18" s="1"/>
  <c r="S30" i="18"/>
  <c r="U30" i="18" s="1"/>
  <c r="U29" i="18"/>
  <c r="S29" i="18"/>
  <c r="V29" i="18" s="1"/>
  <c r="S28" i="18"/>
  <c r="V28" i="18" s="1"/>
  <c r="S27" i="18"/>
  <c r="V27" i="18" s="1"/>
  <c r="S26" i="18"/>
  <c r="U26" i="18" s="1"/>
  <c r="M41" i="18"/>
  <c r="O41" i="18" s="1"/>
  <c r="M40" i="18"/>
  <c r="P40" i="18" s="1"/>
  <c r="M39" i="18"/>
  <c r="P39" i="18" s="1"/>
  <c r="M38" i="18"/>
  <c r="O38" i="18" s="1"/>
  <c r="M37" i="18"/>
  <c r="O37" i="18" s="1"/>
  <c r="M36" i="18"/>
  <c r="O36" i="18" s="1"/>
  <c r="M35" i="18"/>
  <c r="O35" i="18" s="1"/>
  <c r="M34" i="18"/>
  <c r="P34" i="18" s="1"/>
  <c r="M33" i="18"/>
  <c r="O33" i="18" s="1"/>
  <c r="M32" i="18"/>
  <c r="P32" i="18" s="1"/>
  <c r="M31" i="18"/>
  <c r="P31" i="18" s="1"/>
  <c r="M30" i="18"/>
  <c r="P30" i="18" s="1"/>
  <c r="M29" i="18"/>
  <c r="O29" i="18" s="1"/>
  <c r="M28" i="18"/>
  <c r="O28" i="18" s="1"/>
  <c r="M27" i="18"/>
  <c r="O27" i="18" s="1"/>
  <c r="M26" i="18"/>
  <c r="P26" i="18" s="1"/>
  <c r="I38" i="18"/>
  <c r="J38" i="18"/>
  <c r="G27" i="18"/>
  <c r="I27" i="18" s="1"/>
  <c r="G28" i="18"/>
  <c r="J28" i="18" s="1"/>
  <c r="G29" i="18"/>
  <c r="I29" i="18" s="1"/>
  <c r="G30" i="18"/>
  <c r="I30" i="18" s="1"/>
  <c r="G31" i="18"/>
  <c r="I31" i="18" s="1"/>
  <c r="G32" i="18"/>
  <c r="J32" i="18" s="1"/>
  <c r="G33" i="18"/>
  <c r="I33" i="18" s="1"/>
  <c r="G34" i="18"/>
  <c r="J34" i="18" s="1"/>
  <c r="G35" i="18"/>
  <c r="I35" i="18" s="1"/>
  <c r="G36" i="18"/>
  <c r="J36" i="18" s="1"/>
  <c r="G37" i="18"/>
  <c r="I37" i="18" s="1"/>
  <c r="G38" i="18"/>
  <c r="G39" i="18"/>
  <c r="I39" i="18" s="1"/>
  <c r="G40" i="18"/>
  <c r="J40" i="18" s="1"/>
  <c r="G41" i="18"/>
  <c r="I41" i="18" s="1"/>
  <c r="G26" i="18"/>
  <c r="I26" i="18" s="1"/>
  <c r="AS88" i="18" l="1"/>
  <c r="AN77" i="18"/>
  <c r="AN73" i="18"/>
  <c r="AM69" i="18"/>
  <c r="AM86" i="18"/>
  <c r="AM70" i="18"/>
  <c r="AM76" i="18"/>
  <c r="AN84" i="18"/>
  <c r="AM88" i="18"/>
  <c r="AM68" i="18"/>
  <c r="AM80" i="18"/>
  <c r="AM72" i="18"/>
  <c r="AM85" i="18"/>
  <c r="AN89" i="18"/>
  <c r="AN81" i="18"/>
  <c r="AH80" i="18"/>
  <c r="AG72" i="18"/>
  <c r="AH70" i="18"/>
  <c r="AG81" i="18"/>
  <c r="AH78" i="18"/>
  <c r="AG89" i="18"/>
  <c r="AH71" i="18"/>
  <c r="AG74" i="18"/>
  <c r="AH79" i="18"/>
  <c r="AG82" i="18"/>
  <c r="AH87" i="18"/>
  <c r="AH85" i="18"/>
  <c r="AH86" i="18"/>
  <c r="AA89" i="18"/>
  <c r="AB77" i="18"/>
  <c r="AB85" i="18"/>
  <c r="AA72" i="18"/>
  <c r="AA80" i="18"/>
  <c r="AB88" i="18"/>
  <c r="AB69" i="18"/>
  <c r="AB79" i="18"/>
  <c r="AA82" i="18"/>
  <c r="AB78" i="18"/>
  <c r="AB86" i="18"/>
  <c r="V78" i="18"/>
  <c r="V87" i="18"/>
  <c r="AQ87" i="18"/>
  <c r="AT87" i="18" s="1"/>
  <c r="V71" i="18"/>
  <c r="V76" i="18"/>
  <c r="U88" i="18"/>
  <c r="V68" i="18"/>
  <c r="U80" i="18"/>
  <c r="U72" i="18"/>
  <c r="U86" i="18"/>
  <c r="U89" i="18"/>
  <c r="V84" i="18"/>
  <c r="U81" i="18"/>
  <c r="O69" i="18"/>
  <c r="P81" i="18"/>
  <c r="O77" i="18"/>
  <c r="P82" i="18"/>
  <c r="AQ86" i="18"/>
  <c r="AT86" i="18" s="1"/>
  <c r="AQ85" i="18"/>
  <c r="AS85" i="18" s="1"/>
  <c r="P73" i="18"/>
  <c r="P70" i="18"/>
  <c r="O89" i="18"/>
  <c r="P78" i="18"/>
  <c r="P74" i="18"/>
  <c r="O85" i="18"/>
  <c r="P86" i="18"/>
  <c r="AQ89" i="18"/>
  <c r="AS89" i="18" s="1"/>
  <c r="AQ84" i="18"/>
  <c r="AS84" i="18" s="1"/>
  <c r="J79" i="18"/>
  <c r="J81" i="18"/>
  <c r="J89" i="18"/>
  <c r="J85" i="18"/>
  <c r="AT88" i="18"/>
  <c r="J77" i="18"/>
  <c r="J87" i="18"/>
  <c r="J86" i="18"/>
  <c r="J74" i="18"/>
  <c r="BM175" i="17"/>
  <c r="BQ174" i="17"/>
  <c r="BM141" i="17"/>
  <c r="BR110" i="17"/>
  <c r="BR79" i="17"/>
  <c r="BI80" i="17"/>
  <c r="BI49" i="17"/>
  <c r="BQ175" i="17"/>
  <c r="BX175" i="17"/>
  <c r="BX174" i="17"/>
  <c r="BM174" i="17"/>
  <c r="BI175" i="17"/>
  <c r="BI174" i="17"/>
  <c r="BU142" i="17"/>
  <c r="BM142" i="17"/>
  <c r="BI142" i="17"/>
  <c r="BU141" i="17"/>
  <c r="BI141" i="17"/>
  <c r="BR80" i="17"/>
  <c r="BI79" i="17"/>
  <c r="BI48" i="17"/>
  <c r="BR48" i="17"/>
  <c r="BR49" i="17"/>
  <c r="BI111" i="17"/>
  <c r="BR111" i="17"/>
  <c r="BI110" i="17"/>
  <c r="AH51" i="18"/>
  <c r="AH49" i="18"/>
  <c r="AH48" i="18"/>
  <c r="AH52" i="18"/>
  <c r="AH54" i="18"/>
  <c r="AH50" i="18"/>
  <c r="AB47" i="18"/>
  <c r="AQ47" i="18"/>
  <c r="AT47" i="18" s="1"/>
  <c r="AQ48" i="18"/>
  <c r="AT48" i="18" s="1"/>
  <c r="J48" i="18"/>
  <c r="AQ51" i="18"/>
  <c r="AS51" i="18" s="1"/>
  <c r="AQ55" i="18"/>
  <c r="AT55" i="18" s="1"/>
  <c r="AQ49" i="18"/>
  <c r="AS49" i="18" s="1"/>
  <c r="AQ53" i="18"/>
  <c r="AT53" i="18" s="1"/>
  <c r="AN30" i="18"/>
  <c r="AH37" i="18"/>
  <c r="AB30" i="18"/>
  <c r="P29" i="18"/>
  <c r="P37" i="18"/>
  <c r="P41" i="18"/>
  <c r="I36" i="18"/>
  <c r="I28" i="18"/>
  <c r="AQ26" i="18"/>
  <c r="AS26" i="18" s="1"/>
  <c r="AM33" i="18"/>
  <c r="AM29" i="18"/>
  <c r="AM41" i="18"/>
  <c r="AM37" i="18"/>
  <c r="AN26" i="18"/>
  <c r="AG32" i="18"/>
  <c r="AH28" i="18"/>
  <c r="AG40" i="18"/>
  <c r="AQ36" i="18"/>
  <c r="AS36" i="18" s="1"/>
  <c r="AH29" i="18"/>
  <c r="AH36" i="18"/>
  <c r="AQ28" i="18"/>
  <c r="AT28" i="18" s="1"/>
  <c r="AQ38" i="18"/>
  <c r="AS38" i="18" s="1"/>
  <c r="AQ30" i="18"/>
  <c r="AS30" i="18" s="1"/>
  <c r="AA26" i="18"/>
  <c r="AA32" i="18"/>
  <c r="AA40" i="18"/>
  <c r="V41" i="18"/>
  <c r="V38" i="18"/>
  <c r="V34" i="18"/>
  <c r="AQ34" i="18"/>
  <c r="AT34" i="18" s="1"/>
  <c r="AQ37" i="18"/>
  <c r="AT37" i="18" s="1"/>
  <c r="AQ29" i="18"/>
  <c r="AS29" i="18" s="1"/>
  <c r="O32" i="18"/>
  <c r="O26" i="18"/>
  <c r="O34" i="18"/>
  <c r="O40" i="18"/>
  <c r="AQ41" i="18"/>
  <c r="AS41" i="18" s="1"/>
  <c r="AQ33" i="18"/>
  <c r="AT33" i="18" s="1"/>
  <c r="I34" i="18"/>
  <c r="I32" i="18"/>
  <c r="J30" i="18"/>
  <c r="J26" i="18"/>
  <c r="AQ35" i="18"/>
  <c r="AT35" i="18" s="1"/>
  <c r="AQ27" i="18"/>
  <c r="AT27" i="18" s="1"/>
  <c r="I40" i="18"/>
  <c r="AM71" i="18"/>
  <c r="AM79" i="18"/>
  <c r="AM87" i="18"/>
  <c r="AQ68" i="18"/>
  <c r="AS68" i="18" s="1"/>
  <c r="AM74" i="18"/>
  <c r="AM82" i="18"/>
  <c r="AQ70" i="18"/>
  <c r="AS70" i="18" s="1"/>
  <c r="AM75" i="18"/>
  <c r="AM83" i="18"/>
  <c r="AG68" i="18"/>
  <c r="AG76" i="18"/>
  <c r="AG84" i="18"/>
  <c r="AQ81" i="18"/>
  <c r="AS81" i="18" s="1"/>
  <c r="AG75" i="18"/>
  <c r="AG83" i="18"/>
  <c r="AA68" i="18"/>
  <c r="AA76" i="18"/>
  <c r="AA84" i="18"/>
  <c r="AA87" i="18"/>
  <c r="AA75" i="18"/>
  <c r="AA83" i="18"/>
  <c r="AQ78" i="18"/>
  <c r="AT78" i="18" s="1"/>
  <c r="AQ80" i="18"/>
  <c r="AS80" i="18" s="1"/>
  <c r="U69" i="18"/>
  <c r="V74" i="18"/>
  <c r="U77" i="18"/>
  <c r="V82" i="18"/>
  <c r="U85" i="18"/>
  <c r="U75" i="18"/>
  <c r="U83" i="18"/>
  <c r="AQ71" i="18"/>
  <c r="AT71" i="18" s="1"/>
  <c r="AQ72" i="18"/>
  <c r="AT72" i="18" s="1"/>
  <c r="AQ75" i="18"/>
  <c r="AT75" i="18" s="1"/>
  <c r="O68" i="18"/>
  <c r="O76" i="18"/>
  <c r="O84" i="18"/>
  <c r="O71" i="18"/>
  <c r="O79" i="18"/>
  <c r="O87" i="18"/>
  <c r="AQ77" i="18"/>
  <c r="AT77" i="18" s="1"/>
  <c r="AQ83" i="18"/>
  <c r="AS83" i="18" s="1"/>
  <c r="O72" i="18"/>
  <c r="O75" i="18"/>
  <c r="P80" i="18"/>
  <c r="O83" i="18"/>
  <c r="P88" i="18"/>
  <c r="AQ73" i="18"/>
  <c r="AT73" i="18" s="1"/>
  <c r="AQ82" i="18"/>
  <c r="AS82" i="18" s="1"/>
  <c r="J41" i="18"/>
  <c r="J37" i="18"/>
  <c r="J33" i="18"/>
  <c r="J29" i="18"/>
  <c r="V30" i="18"/>
  <c r="AB37" i="18"/>
  <c r="AA41" i="18"/>
  <c r="AA49" i="18"/>
  <c r="AA51" i="18"/>
  <c r="AA53" i="18"/>
  <c r="AA55" i="18"/>
  <c r="J76" i="18"/>
  <c r="V26" i="18"/>
  <c r="AB29" i="18"/>
  <c r="AA33" i="18"/>
  <c r="AG30" i="18"/>
  <c r="AG33" i="18"/>
  <c r="AG38" i="18"/>
  <c r="AG41" i="18"/>
  <c r="AM38" i="18"/>
  <c r="AH47" i="18"/>
  <c r="J70" i="18"/>
  <c r="J80" i="18"/>
  <c r="AB38" i="18"/>
  <c r="AN34" i="18"/>
  <c r="AQ32" i="18"/>
  <c r="AT32" i="18" s="1"/>
  <c r="J47" i="18"/>
  <c r="AQ50" i="18"/>
  <c r="AT50" i="18" s="1"/>
  <c r="AQ52" i="18"/>
  <c r="AS52" i="18" s="1"/>
  <c r="AQ54" i="18"/>
  <c r="AS54" i="18" s="1"/>
  <c r="J75" i="18"/>
  <c r="AQ76" i="18"/>
  <c r="AT76" i="18" s="1"/>
  <c r="J83" i="18"/>
  <c r="J39" i="18"/>
  <c r="J35" i="18"/>
  <c r="J31" i="18"/>
  <c r="J27" i="18"/>
  <c r="U33" i="18"/>
  <c r="AA34" i="18"/>
  <c r="AG31" i="18"/>
  <c r="AG39" i="18"/>
  <c r="J49" i="18"/>
  <c r="AA50" i="18"/>
  <c r="AA52" i="18"/>
  <c r="AA54" i="18"/>
  <c r="J73" i="18"/>
  <c r="J68" i="18"/>
  <c r="AQ69" i="18"/>
  <c r="AT69" i="18" s="1"/>
  <c r="J72" i="18"/>
  <c r="AQ74" i="18"/>
  <c r="AT74" i="18" s="1"/>
  <c r="J78" i="18"/>
  <c r="AQ79" i="18"/>
  <c r="AS79" i="18" s="1"/>
  <c r="J82" i="18"/>
  <c r="U52" i="18"/>
  <c r="U54" i="18"/>
  <c r="V47" i="18"/>
  <c r="AM47" i="18"/>
  <c r="V48" i="18"/>
  <c r="AM48" i="18"/>
  <c r="V49" i="18"/>
  <c r="AM49" i="18"/>
  <c r="V50" i="18"/>
  <c r="AM50" i="18"/>
  <c r="V51" i="18"/>
  <c r="AM51" i="18"/>
  <c r="AM52" i="18"/>
  <c r="V53" i="18"/>
  <c r="AM53" i="18"/>
  <c r="AM54" i="18"/>
  <c r="V55" i="18"/>
  <c r="AM55" i="18"/>
  <c r="I50" i="18"/>
  <c r="I51" i="18"/>
  <c r="I52" i="18"/>
  <c r="I53" i="18"/>
  <c r="I54" i="18"/>
  <c r="I55" i="18"/>
  <c r="O47" i="18"/>
  <c r="O48" i="18"/>
  <c r="O49" i="18"/>
  <c r="O50" i="18"/>
  <c r="O51" i="18"/>
  <c r="O52" i="18"/>
  <c r="O53" i="18"/>
  <c r="O54" i="18"/>
  <c r="O55" i="18"/>
  <c r="AQ40" i="18"/>
  <c r="AT40" i="18" s="1"/>
  <c r="AQ39" i="18"/>
  <c r="AT39" i="18" s="1"/>
  <c r="AQ31" i="18"/>
  <c r="AT31" i="18" s="1"/>
  <c r="AM28" i="18"/>
  <c r="AM36" i="18"/>
  <c r="AM31" i="18"/>
  <c r="AM39" i="18"/>
  <c r="AM40" i="18"/>
  <c r="AM27" i="18"/>
  <c r="AN32" i="18"/>
  <c r="AM35" i="18"/>
  <c r="AG26" i="18"/>
  <c r="AG34" i="18"/>
  <c r="AG27" i="18"/>
  <c r="AG35" i="18"/>
  <c r="AA28" i="18"/>
  <c r="AA36" i="18"/>
  <c r="AA31" i="18"/>
  <c r="AA39" i="18"/>
  <c r="AA27" i="18"/>
  <c r="AA35" i="18"/>
  <c r="U28" i="18"/>
  <c r="U36" i="18"/>
  <c r="U31" i="18"/>
  <c r="U39" i="18"/>
  <c r="U27" i="18"/>
  <c r="V32" i="18"/>
  <c r="U35" i="18"/>
  <c r="V40" i="18"/>
  <c r="P27" i="18"/>
  <c r="P35" i="18"/>
  <c r="P33" i="18"/>
  <c r="P28" i="18"/>
  <c r="O31" i="18"/>
  <c r="P36" i="18"/>
  <c r="O39" i="18"/>
  <c r="O30" i="18"/>
  <c r="P38" i="18"/>
  <c r="AI236" i="15"/>
  <c r="AI235" i="15"/>
  <c r="AI205" i="15"/>
  <c r="AI214" i="15"/>
  <c r="AI215" i="15"/>
  <c r="AI216" i="15"/>
  <c r="AI217" i="15"/>
  <c r="AI218" i="15"/>
  <c r="AI219" i="15"/>
  <c r="AI220" i="15"/>
  <c r="AI221" i="15"/>
  <c r="AI213" i="15"/>
  <c r="AI204" i="15"/>
  <c r="AI185" i="15"/>
  <c r="AI186" i="15"/>
  <c r="AI187" i="15"/>
  <c r="AI188" i="15"/>
  <c r="AI189" i="15"/>
  <c r="AI190" i="15"/>
  <c r="AV146" i="17"/>
  <c r="AQ146" i="17"/>
  <c r="AM146" i="17"/>
  <c r="AI146" i="17"/>
  <c r="AV145" i="17"/>
  <c r="AQ145" i="17"/>
  <c r="AM145" i="17"/>
  <c r="AI145" i="17"/>
  <c r="AV144" i="17"/>
  <c r="AQ144" i="17"/>
  <c r="AM144" i="17"/>
  <c r="AI144" i="17"/>
  <c r="AV143" i="17"/>
  <c r="AQ143" i="17"/>
  <c r="AM143" i="17"/>
  <c r="AI143" i="17"/>
  <c r="AV142" i="17"/>
  <c r="AQ142" i="17"/>
  <c r="AM142" i="17"/>
  <c r="AI142" i="17"/>
  <c r="AV141" i="17"/>
  <c r="AQ141" i="17"/>
  <c r="AM141" i="17"/>
  <c r="AI141" i="17"/>
  <c r="AV140" i="17"/>
  <c r="AQ140" i="17"/>
  <c r="AM140" i="17"/>
  <c r="AI140" i="17"/>
  <c r="AQ139" i="17"/>
  <c r="AM139" i="17"/>
  <c r="AI139" i="17"/>
  <c r="AQ138" i="17"/>
  <c r="AM138" i="17"/>
  <c r="AI138" i="17"/>
  <c r="AS118" i="17"/>
  <c r="AM118" i="17"/>
  <c r="AI118" i="17"/>
  <c r="AS117" i="17"/>
  <c r="AM117" i="17"/>
  <c r="AI117" i="17"/>
  <c r="AS116" i="17"/>
  <c r="AM116" i="17"/>
  <c r="AI116" i="17"/>
  <c r="AS115" i="17"/>
  <c r="AM115" i="17"/>
  <c r="AI115" i="17"/>
  <c r="AS114" i="17"/>
  <c r="AM114" i="17"/>
  <c r="AI114" i="17"/>
  <c r="AS113" i="17"/>
  <c r="AM113" i="17"/>
  <c r="AI113" i="17"/>
  <c r="AS112" i="17"/>
  <c r="AM112" i="17"/>
  <c r="AI112" i="17"/>
  <c r="AS111" i="17"/>
  <c r="AM111" i="17"/>
  <c r="AI111" i="17"/>
  <c r="AS110" i="17"/>
  <c r="AM110" i="17"/>
  <c r="AI110" i="17"/>
  <c r="AP90" i="17"/>
  <c r="AI90" i="17"/>
  <c r="AP89" i="17"/>
  <c r="AI89" i="17"/>
  <c r="AP88" i="17"/>
  <c r="AI88" i="17"/>
  <c r="AP87" i="17"/>
  <c r="AI87" i="17"/>
  <c r="AP86" i="17"/>
  <c r="AI86" i="17"/>
  <c r="AP85" i="17"/>
  <c r="AI85" i="17"/>
  <c r="AP84" i="17"/>
  <c r="AI84" i="17"/>
  <c r="AP83" i="17"/>
  <c r="AI83" i="17"/>
  <c r="AP82" i="17"/>
  <c r="AP62" i="17"/>
  <c r="AI62" i="17"/>
  <c r="AP61" i="17"/>
  <c r="AI61" i="17"/>
  <c r="AP60" i="17"/>
  <c r="AI60" i="17"/>
  <c r="AP59" i="17"/>
  <c r="AI59" i="17"/>
  <c r="AP58" i="17"/>
  <c r="AI58" i="17"/>
  <c r="AP57" i="17"/>
  <c r="AI57" i="17"/>
  <c r="AP56" i="17"/>
  <c r="AI56" i="17"/>
  <c r="AP55" i="17"/>
  <c r="AI55" i="17"/>
  <c r="AP54" i="17"/>
  <c r="AI54" i="17"/>
  <c r="AP34" i="17"/>
  <c r="AP33" i="17"/>
  <c r="AP32" i="17"/>
  <c r="AP31" i="17"/>
  <c r="AP30" i="17"/>
  <c r="AP29" i="17"/>
  <c r="AP28" i="17"/>
  <c r="AP27" i="17"/>
  <c r="AP26" i="17"/>
  <c r="S111" i="17"/>
  <c r="S112" i="17"/>
  <c r="S113" i="17"/>
  <c r="S114" i="17"/>
  <c r="S115" i="17"/>
  <c r="S116" i="17"/>
  <c r="S117" i="17"/>
  <c r="S118" i="17"/>
  <c r="S119" i="17"/>
  <c r="S120" i="17"/>
  <c r="S121" i="17"/>
  <c r="S122" i="17"/>
  <c r="S110" i="17"/>
  <c r="AS87" i="18" l="1"/>
  <c r="AT85" i="18"/>
  <c r="AS86" i="18"/>
  <c r="AT68" i="18"/>
  <c r="AT89" i="18"/>
  <c r="AT70" i="18"/>
  <c r="AT84" i="18"/>
  <c r="AS71" i="18"/>
  <c r="AS72" i="18"/>
  <c r="AT80" i="18"/>
  <c r="BW141" i="17"/>
  <c r="BW142" i="17"/>
  <c r="AS47" i="18"/>
  <c r="AS48" i="18"/>
  <c r="AT51" i="18"/>
  <c r="AT49" i="18"/>
  <c r="AS50" i="18"/>
  <c r="AS55" i="18"/>
  <c r="AT52" i="18"/>
  <c r="AS53" i="18"/>
  <c r="AT26" i="18"/>
  <c r="AS32" i="18"/>
  <c r="AS27" i="18"/>
  <c r="AT36" i="18"/>
  <c r="AS37" i="18"/>
  <c r="AT30" i="18"/>
  <c r="AT38" i="18"/>
  <c r="AS34" i="18"/>
  <c r="AS28" i="18"/>
  <c r="AS33" i="18"/>
  <c r="AT29" i="18"/>
  <c r="AS39" i="18"/>
  <c r="AT41" i="18"/>
  <c r="AS40" i="18"/>
  <c r="AS35" i="18"/>
  <c r="AS78" i="18"/>
  <c r="AT81" i="18"/>
  <c r="AS75" i="18"/>
  <c r="AS77" i="18"/>
  <c r="AT83" i="18"/>
  <c r="AT82" i="18"/>
  <c r="AS74" i="18"/>
  <c r="AT54" i="18"/>
  <c r="AT79" i="18"/>
  <c r="AS69" i="18"/>
  <c r="AS73" i="18"/>
  <c r="AS76" i="18"/>
  <c r="AS31" i="18"/>
  <c r="AP158" i="17"/>
  <c r="AM158" i="17"/>
  <c r="AH158" i="17"/>
  <c r="AI158" i="17"/>
  <c r="AI46" i="17"/>
  <c r="AQ158" i="17"/>
  <c r="AL158" i="17"/>
  <c r="AI129" i="17"/>
  <c r="AL129" i="17"/>
  <c r="AL130" i="17"/>
  <c r="AM129" i="17"/>
  <c r="AH129" i="17"/>
  <c r="AH130" i="17"/>
  <c r="AM130" i="17"/>
  <c r="AH74" i="17"/>
  <c r="AH101" i="17"/>
  <c r="AI74" i="17"/>
  <c r="AH102" i="17"/>
  <c r="AH46" i="17"/>
  <c r="AH73" i="17"/>
  <c r="AI102" i="17"/>
  <c r="AH157" i="17"/>
  <c r="AI157" i="17"/>
  <c r="AL157" i="17"/>
  <c r="AM157" i="17"/>
  <c r="AP157" i="17"/>
  <c r="AQ157" i="17"/>
  <c r="AI130" i="17"/>
  <c r="AI101" i="17"/>
  <c r="AI73" i="17"/>
  <c r="AH45" i="17"/>
  <c r="AI45" i="17"/>
  <c r="M122" i="17"/>
  <c r="L122" i="17"/>
  <c r="M121" i="17"/>
  <c r="L121" i="17"/>
  <c r="M120" i="17"/>
  <c r="L120" i="17"/>
  <c r="M119" i="17"/>
  <c r="L119" i="17"/>
  <c r="M118" i="17"/>
  <c r="L118" i="17"/>
  <c r="M117" i="17"/>
  <c r="L117" i="17"/>
  <c r="M116" i="17"/>
  <c r="L116" i="17"/>
  <c r="M115" i="17"/>
  <c r="L115" i="17"/>
  <c r="M114" i="17"/>
  <c r="L114" i="17"/>
  <c r="M113" i="17"/>
  <c r="L113" i="17"/>
  <c r="M112" i="17"/>
  <c r="L112" i="17"/>
  <c r="M111" i="17"/>
  <c r="L111" i="17"/>
  <c r="M110" i="17"/>
  <c r="M130" i="17" s="1"/>
  <c r="L110" i="17"/>
  <c r="V139" i="17"/>
  <c r="X139" i="17" s="1"/>
  <c r="V140" i="17"/>
  <c r="X140" i="17" s="1"/>
  <c r="V141" i="17"/>
  <c r="X141" i="17" s="1"/>
  <c r="V142" i="17"/>
  <c r="V143" i="17"/>
  <c r="X143" i="17" s="1"/>
  <c r="V144" i="17"/>
  <c r="X144" i="17" s="1"/>
  <c r="V145" i="17"/>
  <c r="X145" i="17" s="1"/>
  <c r="V146" i="17"/>
  <c r="X146" i="17" s="1"/>
  <c r="V147" i="17"/>
  <c r="X147" i="17" s="1"/>
  <c r="V148" i="17"/>
  <c r="X148" i="17" s="1"/>
  <c r="V149" i="17"/>
  <c r="X149" i="17" s="1"/>
  <c r="V150" i="17"/>
  <c r="V138" i="17"/>
  <c r="X138" i="17" s="1"/>
  <c r="Q150" i="17"/>
  <c r="P150" i="17"/>
  <c r="Q149" i="17"/>
  <c r="P149" i="17"/>
  <c r="Q148" i="17"/>
  <c r="P148" i="17"/>
  <c r="Q147" i="17"/>
  <c r="P147" i="17"/>
  <c r="Q146" i="17"/>
  <c r="P146" i="17"/>
  <c r="Q145" i="17"/>
  <c r="P145" i="17"/>
  <c r="Q144" i="17"/>
  <c r="P144" i="17"/>
  <c r="Q143" i="17"/>
  <c r="P143" i="17"/>
  <c r="Q142" i="17"/>
  <c r="P142" i="17"/>
  <c r="Q141" i="17"/>
  <c r="P141" i="17"/>
  <c r="Q140" i="17"/>
  <c r="P140" i="17"/>
  <c r="Q139" i="17"/>
  <c r="P139" i="17"/>
  <c r="Q138" i="17"/>
  <c r="P138" i="17"/>
  <c r="M150" i="17"/>
  <c r="L150" i="17"/>
  <c r="M149" i="17"/>
  <c r="L149" i="17"/>
  <c r="M148" i="17"/>
  <c r="L148" i="17"/>
  <c r="M147" i="17"/>
  <c r="L147" i="17"/>
  <c r="M146" i="17"/>
  <c r="L146" i="17"/>
  <c r="M145" i="17"/>
  <c r="L145" i="17"/>
  <c r="M144" i="17"/>
  <c r="L144" i="17"/>
  <c r="M143" i="17"/>
  <c r="L143" i="17"/>
  <c r="M142" i="17"/>
  <c r="L142" i="17"/>
  <c r="M141" i="17"/>
  <c r="L141" i="17"/>
  <c r="M140" i="17"/>
  <c r="L140" i="17"/>
  <c r="M139" i="17"/>
  <c r="L139" i="17"/>
  <c r="M138" i="17"/>
  <c r="M157" i="17" s="1"/>
  <c r="L138" i="17"/>
  <c r="X150" i="17"/>
  <c r="W150" i="17"/>
  <c r="I150" i="17"/>
  <c r="H150" i="17"/>
  <c r="I149" i="17"/>
  <c r="H149" i="17"/>
  <c r="I148" i="17"/>
  <c r="H148" i="17"/>
  <c r="I147" i="17"/>
  <c r="H147" i="17"/>
  <c r="I146" i="17"/>
  <c r="H146" i="17"/>
  <c r="I145" i="17"/>
  <c r="H145" i="17"/>
  <c r="I144" i="17"/>
  <c r="H144" i="17"/>
  <c r="I143" i="17"/>
  <c r="H143" i="17"/>
  <c r="X142" i="17"/>
  <c r="W142" i="17"/>
  <c r="I142" i="17"/>
  <c r="H142" i="17"/>
  <c r="I141" i="17"/>
  <c r="H141" i="17"/>
  <c r="I140" i="17"/>
  <c r="H140" i="17"/>
  <c r="I139" i="17"/>
  <c r="H139" i="17"/>
  <c r="I138" i="17"/>
  <c r="H138" i="17"/>
  <c r="U122" i="17"/>
  <c r="T122" i="17"/>
  <c r="I122" i="17"/>
  <c r="H122" i="17"/>
  <c r="T121" i="17"/>
  <c r="I121" i="17"/>
  <c r="H121" i="17"/>
  <c r="U120" i="17"/>
  <c r="I120" i="17"/>
  <c r="H120" i="17"/>
  <c r="U119" i="17"/>
  <c r="T119" i="17"/>
  <c r="I119" i="17"/>
  <c r="H119" i="17"/>
  <c r="U118" i="17"/>
  <c r="I118" i="17"/>
  <c r="H118" i="17"/>
  <c r="U117" i="17"/>
  <c r="T117" i="17"/>
  <c r="I117" i="17"/>
  <c r="H117" i="17"/>
  <c r="U116" i="17"/>
  <c r="I116" i="17"/>
  <c r="H116" i="17"/>
  <c r="U115" i="17"/>
  <c r="I115" i="17"/>
  <c r="H115" i="17"/>
  <c r="U114" i="17"/>
  <c r="T114" i="17"/>
  <c r="I114" i="17"/>
  <c r="H114" i="17"/>
  <c r="U113" i="17"/>
  <c r="I113" i="17"/>
  <c r="H113" i="17"/>
  <c r="U112" i="17"/>
  <c r="T112" i="17"/>
  <c r="I112" i="17"/>
  <c r="H112" i="17"/>
  <c r="U111" i="17"/>
  <c r="T111" i="17"/>
  <c r="I111" i="17"/>
  <c r="H111" i="17"/>
  <c r="T110" i="17"/>
  <c r="I110" i="17"/>
  <c r="H110" i="17"/>
  <c r="H130" i="17" s="1"/>
  <c r="AW158" i="17" l="1"/>
  <c r="X174" i="17" s="1"/>
  <c r="AW157" i="17"/>
  <c r="X173" i="17" s="1"/>
  <c r="AT130" i="17"/>
  <c r="W174" i="17" s="1"/>
  <c r="AQ74" i="17"/>
  <c r="U174" i="17" s="1"/>
  <c r="AQ101" i="17"/>
  <c r="V173" i="17" s="1"/>
  <c r="AQ73" i="17"/>
  <c r="U173" i="17" s="1"/>
  <c r="AQ102" i="17"/>
  <c r="V174" i="17" s="1"/>
  <c r="AT129" i="17"/>
  <c r="W173" i="17" s="1"/>
  <c r="AQ45" i="17"/>
  <c r="T173" i="17" s="1"/>
  <c r="AQ46" i="17"/>
  <c r="T174" i="17" s="1"/>
  <c r="Q158" i="17"/>
  <c r="W149" i="17"/>
  <c r="W141" i="17"/>
  <c r="M158" i="17"/>
  <c r="I158" i="17"/>
  <c r="W145" i="17"/>
  <c r="W138" i="17"/>
  <c r="L130" i="17"/>
  <c r="I130" i="17"/>
  <c r="L158" i="17"/>
  <c r="P157" i="17"/>
  <c r="H158" i="17"/>
  <c r="L157" i="17"/>
  <c r="P158" i="17"/>
  <c r="L129" i="17"/>
  <c r="M129" i="17"/>
  <c r="W146" i="17"/>
  <c r="Q157" i="17"/>
  <c r="X157" i="17"/>
  <c r="W139" i="17"/>
  <c r="W147" i="17"/>
  <c r="X158" i="17"/>
  <c r="W144" i="17"/>
  <c r="H157" i="17"/>
  <c r="I157" i="17"/>
  <c r="W143" i="17"/>
  <c r="W140" i="17"/>
  <c r="W148" i="17"/>
  <c r="H129" i="17"/>
  <c r="T116" i="17"/>
  <c r="I129" i="17"/>
  <c r="T118" i="17"/>
  <c r="U121" i="17"/>
  <c r="U110" i="17"/>
  <c r="T115" i="17"/>
  <c r="T120" i="17"/>
  <c r="T113" i="17"/>
  <c r="AU110" i="17" s="1"/>
  <c r="P94" i="17"/>
  <c r="R94" i="17" s="1"/>
  <c r="I94" i="17"/>
  <c r="H94" i="17"/>
  <c r="P93" i="17"/>
  <c r="R93" i="17" s="1"/>
  <c r="I93" i="17"/>
  <c r="H93" i="17"/>
  <c r="R92" i="17"/>
  <c r="P92" i="17"/>
  <c r="Q92" i="17" s="1"/>
  <c r="I92" i="17"/>
  <c r="H92" i="17"/>
  <c r="P91" i="17"/>
  <c r="R91" i="17" s="1"/>
  <c r="I91" i="17"/>
  <c r="H91" i="17"/>
  <c r="P90" i="17"/>
  <c r="R90" i="17" s="1"/>
  <c r="I90" i="17"/>
  <c r="H90" i="17"/>
  <c r="P89" i="17"/>
  <c r="R89" i="17" s="1"/>
  <c r="I89" i="17"/>
  <c r="H89" i="17"/>
  <c r="P88" i="17"/>
  <c r="R88" i="17" s="1"/>
  <c r="I88" i="17"/>
  <c r="H88" i="17"/>
  <c r="P87" i="17"/>
  <c r="R87" i="17" s="1"/>
  <c r="I87" i="17"/>
  <c r="H87" i="17"/>
  <c r="P86" i="17"/>
  <c r="R86" i="17" s="1"/>
  <c r="I86" i="17"/>
  <c r="H86" i="17"/>
  <c r="P85" i="17"/>
  <c r="R85" i="17" s="1"/>
  <c r="I85" i="17"/>
  <c r="H85" i="17"/>
  <c r="R84" i="17"/>
  <c r="P84" i="17"/>
  <c r="Q84" i="17" s="1"/>
  <c r="I84" i="17"/>
  <c r="H84" i="17"/>
  <c r="P83" i="17"/>
  <c r="R83" i="17" s="1"/>
  <c r="I83" i="17"/>
  <c r="I102" i="17" s="1"/>
  <c r="H83" i="17"/>
  <c r="P82" i="17"/>
  <c r="I82" i="17"/>
  <c r="H82" i="17"/>
  <c r="R66" i="17"/>
  <c r="Q66" i="17"/>
  <c r="P66" i="17"/>
  <c r="I66" i="17"/>
  <c r="H66" i="17"/>
  <c r="P65" i="17"/>
  <c r="R65" i="17" s="1"/>
  <c r="I65" i="17"/>
  <c r="H65" i="17"/>
  <c r="R64" i="17"/>
  <c r="Q64" i="17"/>
  <c r="P64" i="17"/>
  <c r="I64" i="17"/>
  <c r="H64" i="17"/>
  <c r="R63" i="17"/>
  <c r="P63" i="17"/>
  <c r="Q63" i="17" s="1"/>
  <c r="I63" i="17"/>
  <c r="H63" i="17"/>
  <c r="P62" i="17"/>
  <c r="Q62" i="17" s="1"/>
  <c r="I62" i="17"/>
  <c r="H62" i="17"/>
  <c r="P61" i="17"/>
  <c r="R61" i="17" s="1"/>
  <c r="I61" i="17"/>
  <c r="H61" i="17"/>
  <c r="P60" i="17"/>
  <c r="R60" i="17" s="1"/>
  <c r="I60" i="17"/>
  <c r="H60" i="17"/>
  <c r="R59" i="17"/>
  <c r="Q59" i="17"/>
  <c r="P59" i="17"/>
  <c r="I59" i="17"/>
  <c r="H59" i="17"/>
  <c r="R58" i="17"/>
  <c r="P58" i="17"/>
  <c r="Q58" i="17" s="1"/>
  <c r="I58" i="17"/>
  <c r="H58" i="17"/>
  <c r="P57" i="17"/>
  <c r="R57" i="17" s="1"/>
  <c r="I57" i="17"/>
  <c r="H57" i="17"/>
  <c r="R56" i="17"/>
  <c r="P56" i="17"/>
  <c r="Q56" i="17" s="1"/>
  <c r="I56" i="17"/>
  <c r="H56" i="17"/>
  <c r="P55" i="17"/>
  <c r="Q55" i="17" s="1"/>
  <c r="I55" i="17"/>
  <c r="H55" i="17"/>
  <c r="P54" i="17"/>
  <c r="Q54" i="17" s="1"/>
  <c r="I54" i="17"/>
  <c r="I74" i="17" s="1"/>
  <c r="H54" i="17"/>
  <c r="P27" i="17"/>
  <c r="R27" i="17" s="1"/>
  <c r="P28" i="17"/>
  <c r="R28" i="17" s="1"/>
  <c r="P29" i="17"/>
  <c r="Q29" i="17" s="1"/>
  <c r="P30" i="17"/>
  <c r="R30" i="17" s="1"/>
  <c r="P31" i="17"/>
  <c r="R31" i="17" s="1"/>
  <c r="P32" i="17"/>
  <c r="Q32" i="17" s="1"/>
  <c r="P33" i="17"/>
  <c r="Q33" i="17" s="1"/>
  <c r="P34" i="17"/>
  <c r="R34" i="17" s="1"/>
  <c r="P35" i="17"/>
  <c r="R35" i="17" s="1"/>
  <c r="P36" i="17"/>
  <c r="P37" i="17"/>
  <c r="R37" i="17" s="1"/>
  <c r="P38" i="17"/>
  <c r="R38" i="17" s="1"/>
  <c r="P26" i="17"/>
  <c r="R26" i="17" s="1"/>
  <c r="I38" i="17"/>
  <c r="H38" i="17"/>
  <c r="I37" i="17"/>
  <c r="H37" i="17"/>
  <c r="R36" i="17"/>
  <c r="I36" i="17"/>
  <c r="H36" i="17"/>
  <c r="I35" i="17"/>
  <c r="H35" i="17"/>
  <c r="I34" i="17"/>
  <c r="H34" i="17"/>
  <c r="I33" i="17"/>
  <c r="H33" i="17"/>
  <c r="I32" i="17"/>
  <c r="H32" i="17"/>
  <c r="I31" i="17"/>
  <c r="H31" i="17"/>
  <c r="I30" i="17"/>
  <c r="H30" i="17"/>
  <c r="I29" i="17"/>
  <c r="H29" i="17"/>
  <c r="I28" i="17"/>
  <c r="H28" i="17"/>
  <c r="I27" i="17"/>
  <c r="H27" i="17"/>
  <c r="I26" i="17"/>
  <c r="AX94" i="14"/>
  <c r="AW94" i="14"/>
  <c r="BH95" i="14"/>
  <c r="BG95" i="14"/>
  <c r="BF95" i="14"/>
  <c r="BE95" i="14"/>
  <c r="BD95" i="14"/>
  <c r="BC95" i="14"/>
  <c r="BB95" i="14"/>
  <c r="BA95" i="14"/>
  <c r="AZ95" i="14"/>
  <c r="AY95" i="14"/>
  <c r="AX95" i="14"/>
  <c r="AW95" i="14"/>
  <c r="BH94" i="14"/>
  <c r="BG94" i="14"/>
  <c r="BF94" i="14"/>
  <c r="BE94" i="14"/>
  <c r="BD94" i="14"/>
  <c r="BC94" i="14"/>
  <c r="BB94" i="14"/>
  <c r="BA94" i="14"/>
  <c r="AZ94" i="14"/>
  <c r="AY94" i="14"/>
  <c r="AP174" i="14"/>
  <c r="AO174" i="14"/>
  <c r="AP173" i="14"/>
  <c r="AO173" i="14"/>
  <c r="BB103" i="14" s="1"/>
  <c r="AK174" i="14"/>
  <c r="AJ174" i="14"/>
  <c r="AK173" i="14"/>
  <c r="AJ173" i="14"/>
  <c r="AG174" i="14"/>
  <c r="AF174" i="14"/>
  <c r="AG173" i="14"/>
  <c r="AF173" i="14"/>
  <c r="AA174" i="14"/>
  <c r="Z174" i="14"/>
  <c r="AA173" i="14"/>
  <c r="Z173" i="14"/>
  <c r="AX103" i="14" s="1"/>
  <c r="U174" i="14"/>
  <c r="T174" i="14"/>
  <c r="U173" i="14"/>
  <c r="T173" i="14"/>
  <c r="O174" i="14"/>
  <c r="N174" i="14"/>
  <c r="O173" i="14"/>
  <c r="N173" i="14"/>
  <c r="H173" i="14"/>
  <c r="BG104" i="14"/>
  <c r="BF104" i="14"/>
  <c r="BE104" i="14"/>
  <c r="BD104" i="14"/>
  <c r="BC104" i="14"/>
  <c r="BB104" i="14"/>
  <c r="BA104" i="14"/>
  <c r="AZ104" i="14"/>
  <c r="AY104" i="14"/>
  <c r="AX104" i="14"/>
  <c r="AW104" i="14"/>
  <c r="BG103" i="14"/>
  <c r="BF103" i="14"/>
  <c r="BE103" i="14"/>
  <c r="BD103" i="14"/>
  <c r="BC103" i="14"/>
  <c r="BA103" i="14"/>
  <c r="AZ103" i="14"/>
  <c r="AY103" i="14"/>
  <c r="AW103" i="14"/>
  <c r="AP174" i="15"/>
  <c r="AK174" i="15"/>
  <c r="AG174" i="15"/>
  <c r="AA174" i="15"/>
  <c r="U174" i="15"/>
  <c r="O174" i="15"/>
  <c r="I174" i="15"/>
  <c r="AP173" i="15"/>
  <c r="AK173" i="15"/>
  <c r="AG173" i="15"/>
  <c r="AA173" i="15"/>
  <c r="U173" i="15"/>
  <c r="O173" i="15"/>
  <c r="I173" i="15"/>
  <c r="AC236" i="15"/>
  <c r="Y236" i="15"/>
  <c r="U236" i="15"/>
  <c r="Q236" i="15"/>
  <c r="M236" i="15"/>
  <c r="I236" i="15"/>
  <c r="AC235" i="15"/>
  <c r="Y235" i="15"/>
  <c r="U235" i="15"/>
  <c r="Q235" i="15"/>
  <c r="M235" i="15"/>
  <c r="I235" i="15"/>
  <c r="AC205" i="15"/>
  <c r="Y205" i="15"/>
  <c r="U205" i="15"/>
  <c r="Q205" i="15"/>
  <c r="M205" i="15"/>
  <c r="I205" i="15"/>
  <c r="AC204" i="15"/>
  <c r="Y204" i="15"/>
  <c r="U204" i="15"/>
  <c r="Q204" i="15"/>
  <c r="M204" i="15"/>
  <c r="I204" i="15"/>
  <c r="AC142" i="15"/>
  <c r="Y142" i="15"/>
  <c r="X142" i="15"/>
  <c r="U142" i="15"/>
  <c r="T142" i="15"/>
  <c r="Q142" i="15"/>
  <c r="P142" i="15"/>
  <c r="M142" i="15"/>
  <c r="I142" i="15"/>
  <c r="AC141" i="15"/>
  <c r="Y141" i="15"/>
  <c r="X141" i="15"/>
  <c r="U141" i="15"/>
  <c r="T141" i="15"/>
  <c r="Q141" i="15"/>
  <c r="P141" i="15"/>
  <c r="M141" i="15"/>
  <c r="I141" i="15"/>
  <c r="AH111" i="15"/>
  <c r="AC111" i="15"/>
  <c r="Y111" i="15"/>
  <c r="U111" i="15"/>
  <c r="Q111" i="15"/>
  <c r="M111" i="15"/>
  <c r="I111" i="15"/>
  <c r="AH110" i="15"/>
  <c r="AC110" i="15"/>
  <c r="Y110" i="15"/>
  <c r="U110" i="15"/>
  <c r="Q110" i="15"/>
  <c r="M110" i="15"/>
  <c r="I110" i="15"/>
  <c r="AH80" i="15"/>
  <c r="AC80" i="15"/>
  <c r="Y80" i="15"/>
  <c r="U80" i="15"/>
  <c r="Q80" i="15"/>
  <c r="M80" i="15"/>
  <c r="I80" i="15"/>
  <c r="AH79" i="15"/>
  <c r="AC79" i="15"/>
  <c r="Y79" i="15"/>
  <c r="U79" i="15"/>
  <c r="Q79" i="15"/>
  <c r="M79" i="15"/>
  <c r="I79" i="15"/>
  <c r="AH49" i="15"/>
  <c r="AC49" i="15"/>
  <c r="Y49" i="15"/>
  <c r="U49" i="15"/>
  <c r="Q49" i="15"/>
  <c r="M49" i="15"/>
  <c r="I49" i="15"/>
  <c r="AH48" i="15"/>
  <c r="AC48" i="15"/>
  <c r="Y48" i="15"/>
  <c r="U48" i="15"/>
  <c r="Q48" i="15"/>
  <c r="M48" i="15"/>
  <c r="I48" i="15"/>
  <c r="AH236" i="13"/>
  <c r="AC236" i="13"/>
  <c r="Y236" i="13"/>
  <c r="U236" i="13"/>
  <c r="Q236" i="13"/>
  <c r="M236" i="13"/>
  <c r="I236" i="13"/>
  <c r="AH235" i="13"/>
  <c r="AC235" i="13"/>
  <c r="Y235" i="13"/>
  <c r="U235" i="13"/>
  <c r="Q235" i="13"/>
  <c r="M235" i="13"/>
  <c r="I235" i="13"/>
  <c r="AH205" i="13"/>
  <c r="AC205" i="13"/>
  <c r="Y205" i="13"/>
  <c r="U205" i="13"/>
  <c r="Q205" i="13"/>
  <c r="M205" i="13"/>
  <c r="I205" i="13"/>
  <c r="AH204" i="13"/>
  <c r="AC204" i="13"/>
  <c r="Y204" i="13"/>
  <c r="U204" i="13"/>
  <c r="Q204" i="13"/>
  <c r="M204" i="13"/>
  <c r="I204" i="13"/>
  <c r="AP174" i="13"/>
  <c r="AP173" i="13"/>
  <c r="AK174" i="13"/>
  <c r="AK173" i="13"/>
  <c r="AG174" i="13"/>
  <c r="AG173" i="13"/>
  <c r="AA174" i="13"/>
  <c r="AA173" i="13"/>
  <c r="U174" i="13"/>
  <c r="U173" i="13"/>
  <c r="O174" i="13"/>
  <c r="O173" i="13"/>
  <c r="I174" i="13"/>
  <c r="I173" i="13"/>
  <c r="AC142" i="13"/>
  <c r="Y142" i="13"/>
  <c r="X142" i="13"/>
  <c r="U142" i="13"/>
  <c r="T142" i="13"/>
  <c r="Q142" i="13"/>
  <c r="P142" i="13"/>
  <c r="M142" i="13"/>
  <c r="I142" i="13"/>
  <c r="AC141" i="13"/>
  <c r="Y141" i="13"/>
  <c r="X141" i="13"/>
  <c r="U141" i="13"/>
  <c r="T141" i="13"/>
  <c r="Q141" i="13"/>
  <c r="P141" i="13"/>
  <c r="M141" i="13"/>
  <c r="I141" i="13"/>
  <c r="AH111" i="13"/>
  <c r="AC111" i="13"/>
  <c r="Y111" i="13"/>
  <c r="U111" i="13"/>
  <c r="Q111" i="13"/>
  <c r="M111" i="13"/>
  <c r="I111" i="13"/>
  <c r="AH110" i="13"/>
  <c r="AC110" i="13"/>
  <c r="Y110" i="13"/>
  <c r="U110" i="13"/>
  <c r="Q110" i="13"/>
  <c r="M110" i="13"/>
  <c r="I110" i="13"/>
  <c r="AH80" i="13"/>
  <c r="AC80" i="13"/>
  <c r="Y80" i="13"/>
  <c r="U80" i="13"/>
  <c r="Q80" i="13"/>
  <c r="M80" i="13"/>
  <c r="I80" i="13"/>
  <c r="AH79" i="13"/>
  <c r="AC79" i="13"/>
  <c r="Y79" i="13"/>
  <c r="U79" i="13"/>
  <c r="Q79" i="13"/>
  <c r="M79" i="13"/>
  <c r="I79" i="13"/>
  <c r="BP82" i="16"/>
  <c r="BO82" i="16"/>
  <c r="BH82" i="16"/>
  <c r="BG82" i="16"/>
  <c r="AT82" i="16"/>
  <c r="AS82" i="16"/>
  <c r="BP81" i="16"/>
  <c r="BO81" i="16"/>
  <c r="BH81" i="16"/>
  <c r="BG81" i="16"/>
  <c r="AT81" i="16"/>
  <c r="AS81" i="16"/>
  <c r="CH80" i="16"/>
  <c r="CA80" i="16"/>
  <c r="BT80" i="16"/>
  <c r="BS80" i="16"/>
  <c r="BR80" i="16"/>
  <c r="BQ80" i="16"/>
  <c r="BP80" i="16"/>
  <c r="BO80" i="16"/>
  <c r="BN80" i="16"/>
  <c r="BM80" i="16"/>
  <c r="BL80" i="16"/>
  <c r="BK80" i="16"/>
  <c r="BJ80" i="16"/>
  <c r="BI80" i="16"/>
  <c r="BH80" i="16"/>
  <c r="BG80" i="16"/>
  <c r="AY80" i="16"/>
  <c r="AX80" i="16"/>
  <c r="AW80" i="16"/>
  <c r="AV80" i="16"/>
  <c r="AU80" i="16"/>
  <c r="AT80" i="16"/>
  <c r="AS80" i="16"/>
  <c r="CH79" i="16"/>
  <c r="CA79" i="16"/>
  <c r="BT79" i="16"/>
  <c r="BS79" i="16"/>
  <c r="BR79" i="16"/>
  <c r="BQ79" i="16"/>
  <c r="BP79" i="16"/>
  <c r="BO79" i="16"/>
  <c r="BN79" i="16"/>
  <c r="BM79" i="16"/>
  <c r="BL79" i="16"/>
  <c r="BK79" i="16"/>
  <c r="BJ79" i="16"/>
  <c r="BI79" i="16"/>
  <c r="BH79" i="16"/>
  <c r="BG79" i="16"/>
  <c r="AY79" i="16"/>
  <c r="AX79" i="16"/>
  <c r="AW79" i="16"/>
  <c r="AV79" i="16"/>
  <c r="AU79" i="16"/>
  <c r="AT79" i="16"/>
  <c r="AS79" i="16"/>
  <c r="CH78" i="16"/>
  <c r="CA78" i="16"/>
  <c r="BT78" i="16"/>
  <c r="BS78" i="16"/>
  <c r="BR78" i="16"/>
  <c r="BQ78" i="16"/>
  <c r="BP78" i="16"/>
  <c r="BO78" i="16"/>
  <c r="BN78" i="16"/>
  <c r="BM78" i="16"/>
  <c r="BL78" i="16"/>
  <c r="BK78" i="16"/>
  <c r="BJ78" i="16"/>
  <c r="BI78" i="16"/>
  <c r="BH78" i="16"/>
  <c r="BG78" i="16"/>
  <c r="AY78" i="16"/>
  <c r="AX78" i="16"/>
  <c r="AW78" i="16"/>
  <c r="AV78" i="16"/>
  <c r="AU78" i="16"/>
  <c r="AT78" i="16"/>
  <c r="AS78" i="16"/>
  <c r="CH77" i="16"/>
  <c r="CA77" i="16"/>
  <c r="BT77" i="16"/>
  <c r="BS77" i="16"/>
  <c r="BR77" i="16"/>
  <c r="BQ77" i="16"/>
  <c r="BP77" i="16"/>
  <c r="BO77" i="16"/>
  <c r="BN77" i="16"/>
  <c r="BM77" i="16"/>
  <c r="BL77" i="16"/>
  <c r="BK77" i="16"/>
  <c r="BJ77" i="16"/>
  <c r="BI77" i="16"/>
  <c r="BH77" i="16"/>
  <c r="BG77" i="16"/>
  <c r="AY77" i="16"/>
  <c r="AX77" i="16"/>
  <c r="AW77" i="16"/>
  <c r="AV77" i="16"/>
  <c r="AU77" i="16"/>
  <c r="AT77" i="16"/>
  <c r="AS77" i="16"/>
  <c r="CH76" i="16"/>
  <c r="CA76" i="16"/>
  <c r="BT76" i="16"/>
  <c r="BS76" i="16"/>
  <c r="BR76" i="16"/>
  <c r="BQ76" i="16"/>
  <c r="BP76" i="16"/>
  <c r="BO76" i="16"/>
  <c r="BN76" i="16"/>
  <c r="BM76" i="16"/>
  <c r="BL76" i="16"/>
  <c r="BK76" i="16"/>
  <c r="BJ76" i="16"/>
  <c r="BI76" i="16"/>
  <c r="BH76" i="16"/>
  <c r="BG76" i="16"/>
  <c r="AY76" i="16"/>
  <c r="AX76" i="16"/>
  <c r="AW76" i="16"/>
  <c r="AV76" i="16"/>
  <c r="AU76" i="16"/>
  <c r="AT76" i="16"/>
  <c r="AS76" i="16"/>
  <c r="CH75" i="16"/>
  <c r="CA75" i="16"/>
  <c r="BT75" i="16"/>
  <c r="BS75" i="16"/>
  <c r="BR75" i="16"/>
  <c r="BQ75" i="16"/>
  <c r="BP75" i="16"/>
  <c r="BO75" i="16"/>
  <c r="BN75" i="16"/>
  <c r="BM75" i="16"/>
  <c r="BL75" i="16"/>
  <c r="BK75" i="16"/>
  <c r="BJ75" i="16"/>
  <c r="BI75" i="16"/>
  <c r="BH75" i="16"/>
  <c r="BG75" i="16"/>
  <c r="AY75" i="16"/>
  <c r="AX75" i="16"/>
  <c r="AW75" i="16"/>
  <c r="AV75" i="16"/>
  <c r="AU75" i="16"/>
  <c r="AT75" i="16"/>
  <c r="AS75" i="16"/>
  <c r="CH74" i="16"/>
  <c r="CA74" i="16"/>
  <c r="BT74" i="16"/>
  <c r="BS74" i="16"/>
  <c r="BR74" i="16"/>
  <c r="BQ74" i="16"/>
  <c r="BP74" i="16"/>
  <c r="BO74" i="16"/>
  <c r="BN74" i="16"/>
  <c r="BM74" i="16"/>
  <c r="BL74" i="16"/>
  <c r="BK74" i="16"/>
  <c r="BJ74" i="16"/>
  <c r="BI74" i="16"/>
  <c r="BH74" i="16"/>
  <c r="BG74" i="16"/>
  <c r="BF74" i="16"/>
  <c r="AY74" i="16"/>
  <c r="AX74" i="16"/>
  <c r="AW74" i="16"/>
  <c r="AV74" i="16"/>
  <c r="AU74" i="16"/>
  <c r="AT74" i="16"/>
  <c r="AS74" i="16"/>
  <c r="CH73" i="16"/>
  <c r="CA73" i="16"/>
  <c r="BT73" i="16"/>
  <c r="BS73" i="16"/>
  <c r="BR73" i="16"/>
  <c r="BQ73" i="16"/>
  <c r="BP73" i="16"/>
  <c r="BO73" i="16"/>
  <c r="BN73" i="16"/>
  <c r="BM73" i="16"/>
  <c r="BL73" i="16"/>
  <c r="BK73" i="16"/>
  <c r="BJ73" i="16"/>
  <c r="BI73" i="16"/>
  <c r="BH73" i="16"/>
  <c r="BG73" i="16"/>
  <c r="BF73" i="16"/>
  <c r="AY73" i="16"/>
  <c r="AX73" i="16"/>
  <c r="AW73" i="16"/>
  <c r="AV73" i="16"/>
  <c r="AU73" i="16"/>
  <c r="AT73" i="16"/>
  <c r="AS73" i="16"/>
  <c r="CH72" i="16"/>
  <c r="CA72" i="16"/>
  <c r="BT72" i="16"/>
  <c r="BS72" i="16"/>
  <c r="BR72" i="16"/>
  <c r="BQ72" i="16"/>
  <c r="BP72" i="16"/>
  <c r="BO72" i="16"/>
  <c r="BN72" i="16"/>
  <c r="BM72" i="16"/>
  <c r="BL72" i="16"/>
  <c r="BK72" i="16"/>
  <c r="BJ72" i="16"/>
  <c r="BI72" i="16"/>
  <c r="BH72" i="16"/>
  <c r="BG72" i="16"/>
  <c r="BF72" i="16"/>
  <c r="AY72" i="16"/>
  <c r="AX72" i="16"/>
  <c r="AW72" i="16"/>
  <c r="AV72" i="16"/>
  <c r="AU72" i="16"/>
  <c r="AT72" i="16"/>
  <c r="AS72" i="16"/>
  <c r="CH71" i="16"/>
  <c r="CA71" i="16"/>
  <c r="BT71" i="16"/>
  <c r="BS71" i="16"/>
  <c r="BR71" i="16"/>
  <c r="BQ71" i="16"/>
  <c r="BP71" i="16"/>
  <c r="BO71" i="16"/>
  <c r="BN71" i="16"/>
  <c r="BM71" i="16"/>
  <c r="BL71" i="16"/>
  <c r="BK71" i="16"/>
  <c r="BJ71" i="16"/>
  <c r="BI71" i="16"/>
  <c r="BH71" i="16"/>
  <c r="BG71" i="16"/>
  <c r="BF71" i="16"/>
  <c r="AY71" i="16"/>
  <c r="AX71" i="16"/>
  <c r="AW71" i="16"/>
  <c r="AV71" i="16"/>
  <c r="AU71" i="16"/>
  <c r="AT71" i="16"/>
  <c r="AS71" i="16"/>
  <c r="CH70" i="16"/>
  <c r="CA70" i="16"/>
  <c r="BT70" i="16"/>
  <c r="BS70" i="16"/>
  <c r="BR70" i="16"/>
  <c r="BQ70" i="16"/>
  <c r="BP70" i="16"/>
  <c r="BO70" i="16"/>
  <c r="BN70" i="16"/>
  <c r="BM70" i="16"/>
  <c r="BL70" i="16"/>
  <c r="BK70" i="16"/>
  <c r="BJ70" i="16"/>
  <c r="BI70" i="16"/>
  <c r="BH70" i="16"/>
  <c r="BG70" i="16"/>
  <c r="BF70" i="16"/>
  <c r="AY70" i="16"/>
  <c r="AX70" i="16"/>
  <c r="AW70" i="16"/>
  <c r="AV70" i="16"/>
  <c r="AU70" i="16"/>
  <c r="AT70" i="16"/>
  <c r="AS70" i="16"/>
  <c r="CH69" i="16"/>
  <c r="CA69" i="16"/>
  <c r="BT69" i="16"/>
  <c r="BS69" i="16"/>
  <c r="BR69" i="16"/>
  <c r="BQ69" i="16"/>
  <c r="BP69" i="16"/>
  <c r="BO69" i="16"/>
  <c r="BN69" i="16"/>
  <c r="BM69" i="16"/>
  <c r="BL69" i="16"/>
  <c r="BK69" i="16"/>
  <c r="BJ69" i="16"/>
  <c r="BI69" i="16"/>
  <c r="BH69" i="16"/>
  <c r="BG69" i="16"/>
  <c r="BF69" i="16"/>
  <c r="AY69" i="16"/>
  <c r="AX69" i="16"/>
  <c r="AW69" i="16"/>
  <c r="AV69" i="16"/>
  <c r="AU69" i="16"/>
  <c r="AT69" i="16"/>
  <c r="AS69" i="16"/>
  <c r="CH68" i="16"/>
  <c r="CA68" i="16"/>
  <c r="BT68" i="16"/>
  <c r="BS68" i="16"/>
  <c r="BR68" i="16"/>
  <c r="BQ68" i="16"/>
  <c r="BP68" i="16"/>
  <c r="BO68" i="16"/>
  <c r="BN68" i="16"/>
  <c r="BM68" i="16"/>
  <c r="BL68" i="16"/>
  <c r="BK68" i="16"/>
  <c r="BJ68" i="16"/>
  <c r="BI68" i="16"/>
  <c r="BH68" i="16"/>
  <c r="BG68" i="16"/>
  <c r="BF68" i="16"/>
  <c r="AY68" i="16"/>
  <c r="AX68" i="16"/>
  <c r="AW68" i="16"/>
  <c r="AV68" i="16"/>
  <c r="AU68" i="16"/>
  <c r="AT68" i="16"/>
  <c r="AS68" i="16"/>
  <c r="CH67" i="16"/>
  <c r="CA67" i="16"/>
  <c r="BT67" i="16"/>
  <c r="BS67" i="16"/>
  <c r="BR67" i="16"/>
  <c r="BQ67" i="16"/>
  <c r="BP67" i="16"/>
  <c r="BO67" i="16"/>
  <c r="BN67" i="16"/>
  <c r="BM67" i="16"/>
  <c r="BL67" i="16"/>
  <c r="BK67" i="16"/>
  <c r="BJ67" i="16"/>
  <c r="BI67" i="16"/>
  <c r="BH67" i="16"/>
  <c r="BG67" i="16"/>
  <c r="BF67" i="16"/>
  <c r="AY67" i="16"/>
  <c r="AX67" i="16"/>
  <c r="AW67" i="16"/>
  <c r="AV67" i="16"/>
  <c r="AU67" i="16"/>
  <c r="AT67" i="16"/>
  <c r="AS67" i="16"/>
  <c r="CH66" i="16"/>
  <c r="CA66" i="16"/>
  <c r="BT66" i="16"/>
  <c r="BS66" i="16"/>
  <c r="BR66" i="16"/>
  <c r="BQ66" i="16"/>
  <c r="BP66" i="16"/>
  <c r="BO66" i="16"/>
  <c r="BN66" i="16"/>
  <c r="BM66" i="16"/>
  <c r="BL66" i="16"/>
  <c r="BK66" i="16"/>
  <c r="BJ66" i="16"/>
  <c r="BI66" i="16"/>
  <c r="BH66" i="16"/>
  <c r="BG66" i="16"/>
  <c r="BF66" i="16"/>
  <c r="AY66" i="16"/>
  <c r="AX66" i="16"/>
  <c r="AW66" i="16"/>
  <c r="AV66" i="16"/>
  <c r="AU66" i="16"/>
  <c r="AT66" i="16"/>
  <c r="AS66" i="16"/>
  <c r="CH65" i="16"/>
  <c r="CA65" i="16"/>
  <c r="BT65" i="16"/>
  <c r="BS65" i="16"/>
  <c r="BR65" i="16"/>
  <c r="BQ65" i="16"/>
  <c r="BP65" i="16"/>
  <c r="BO65" i="16"/>
  <c r="BN65" i="16"/>
  <c r="BM65" i="16"/>
  <c r="BL65" i="16"/>
  <c r="BK65" i="16"/>
  <c r="BJ65" i="16"/>
  <c r="BI65" i="16"/>
  <c r="BH65" i="16"/>
  <c r="BG65" i="16"/>
  <c r="BF65" i="16"/>
  <c r="AY65" i="16"/>
  <c r="AX65" i="16"/>
  <c r="AW65" i="16"/>
  <c r="AV65" i="16"/>
  <c r="AU65" i="16"/>
  <c r="AT65" i="16"/>
  <c r="AS65" i="16"/>
  <c r="CH64" i="16"/>
  <c r="CA64" i="16"/>
  <c r="BT64" i="16"/>
  <c r="BS64" i="16"/>
  <c r="BR64" i="16"/>
  <c r="BQ64" i="16"/>
  <c r="BP64" i="16"/>
  <c r="BO64" i="16"/>
  <c r="BN64" i="16"/>
  <c r="BM64" i="16"/>
  <c r="BL64" i="16"/>
  <c r="BK64" i="16"/>
  <c r="BJ64" i="16"/>
  <c r="BI64" i="16"/>
  <c r="BH64" i="16"/>
  <c r="BG64" i="16"/>
  <c r="BF64" i="16"/>
  <c r="AY64" i="16"/>
  <c r="AX64" i="16"/>
  <c r="AW64" i="16"/>
  <c r="AV64" i="16"/>
  <c r="AU64" i="16"/>
  <c r="AT64" i="16"/>
  <c r="AS64" i="16"/>
  <c r="CH63" i="16"/>
  <c r="CA63" i="16"/>
  <c r="BT63" i="16"/>
  <c r="BS63" i="16"/>
  <c r="BR63" i="16"/>
  <c r="BQ63" i="16"/>
  <c r="BP63" i="16"/>
  <c r="BO63" i="16"/>
  <c r="BN63" i="16"/>
  <c r="BM63" i="16"/>
  <c r="BL63" i="16"/>
  <c r="BK63" i="16"/>
  <c r="BJ63" i="16"/>
  <c r="BI63" i="16"/>
  <c r="BH63" i="16"/>
  <c r="BG63" i="16"/>
  <c r="BF63" i="16"/>
  <c r="AY63" i="16"/>
  <c r="AX63" i="16"/>
  <c r="AW63" i="16"/>
  <c r="AV63" i="16"/>
  <c r="AU63" i="16"/>
  <c r="AT63" i="16"/>
  <c r="AS63" i="16"/>
  <c r="CH62" i="16"/>
  <c r="CA62" i="16"/>
  <c r="BT62" i="16"/>
  <c r="BS62" i="16"/>
  <c r="BR62" i="16"/>
  <c r="BQ62" i="16"/>
  <c r="BP62" i="16"/>
  <c r="BO62" i="16"/>
  <c r="BN62" i="16"/>
  <c r="BM62" i="16"/>
  <c r="BL62" i="16"/>
  <c r="BK62" i="16"/>
  <c r="BJ62" i="16"/>
  <c r="BI62" i="16"/>
  <c r="BH62" i="16"/>
  <c r="BG62" i="16"/>
  <c r="BF62" i="16"/>
  <c r="AY62" i="16"/>
  <c r="AX62" i="16"/>
  <c r="AW62" i="16"/>
  <c r="AV62" i="16"/>
  <c r="AU62" i="16"/>
  <c r="AT62" i="16"/>
  <c r="AS62" i="16"/>
  <c r="CH61" i="16"/>
  <c r="CA61" i="16"/>
  <c r="BT61" i="16"/>
  <c r="BS61" i="16"/>
  <c r="BR61" i="16"/>
  <c r="BQ61" i="16"/>
  <c r="BP61" i="16"/>
  <c r="BO61" i="16"/>
  <c r="BN61" i="16"/>
  <c r="BM61" i="16"/>
  <c r="BL61" i="16"/>
  <c r="BK61" i="16"/>
  <c r="BJ61" i="16"/>
  <c r="BI61" i="16"/>
  <c r="BH61" i="16"/>
  <c r="BG61" i="16"/>
  <c r="BF61" i="16"/>
  <c r="AY61" i="16"/>
  <c r="AX61" i="16"/>
  <c r="AW61" i="16"/>
  <c r="AV61" i="16"/>
  <c r="AU61" i="16"/>
  <c r="AT61" i="16"/>
  <c r="AS61" i="16"/>
  <c r="CH60" i="16"/>
  <c r="CA60" i="16"/>
  <c r="BT60" i="16"/>
  <c r="BS60" i="16"/>
  <c r="BR60" i="16"/>
  <c r="BQ60" i="16"/>
  <c r="BP60" i="16"/>
  <c r="BO60" i="16"/>
  <c r="BN60" i="16"/>
  <c r="BM60" i="16"/>
  <c r="BL60" i="16"/>
  <c r="BK60" i="16"/>
  <c r="BJ60" i="16"/>
  <c r="BI60" i="16"/>
  <c r="BH60" i="16"/>
  <c r="BG60" i="16"/>
  <c r="BF60" i="16"/>
  <c r="AY60" i="16"/>
  <c r="AX60" i="16"/>
  <c r="AW60" i="16"/>
  <c r="AV60" i="16"/>
  <c r="AU60" i="16"/>
  <c r="AT60" i="16"/>
  <c r="AS60" i="16"/>
  <c r="CH59" i="16"/>
  <c r="CH82" i="16" s="1"/>
  <c r="CA59" i="16"/>
  <c r="CA82" i="16" s="1"/>
  <c r="BT59" i="16"/>
  <c r="BT82" i="16" s="1"/>
  <c r="BS59" i="16"/>
  <c r="BS82" i="16" s="1"/>
  <c r="BR59" i="16"/>
  <c r="BR82" i="16" s="1"/>
  <c r="BQ59" i="16"/>
  <c r="BQ82" i="16" s="1"/>
  <c r="BP59" i="16"/>
  <c r="BO59" i="16"/>
  <c r="BN59" i="16"/>
  <c r="BN82" i="16" s="1"/>
  <c r="BM59" i="16"/>
  <c r="BM82" i="16" s="1"/>
  <c r="BL59" i="16"/>
  <c r="BL82" i="16" s="1"/>
  <c r="BK59" i="16"/>
  <c r="BK82" i="16" s="1"/>
  <c r="BJ59" i="16"/>
  <c r="BJ82" i="16" s="1"/>
  <c r="BI59" i="16"/>
  <c r="BI82" i="16" s="1"/>
  <c r="BH59" i="16"/>
  <c r="BG59" i="16"/>
  <c r="BF59" i="16"/>
  <c r="BF82" i="16" s="1"/>
  <c r="AY59" i="16"/>
  <c r="AY82" i="16" s="1"/>
  <c r="AX59" i="16"/>
  <c r="AX82" i="16" s="1"/>
  <c r="AW59" i="16"/>
  <c r="AW82" i="16" s="1"/>
  <c r="AV59" i="16"/>
  <c r="AV82" i="16" s="1"/>
  <c r="AU59" i="16"/>
  <c r="AU82" i="16" s="1"/>
  <c r="AT59" i="16"/>
  <c r="AS59" i="16"/>
  <c r="CD55" i="16"/>
  <c r="CC55" i="16"/>
  <c r="CA54" i="16"/>
  <c r="BP54" i="16"/>
  <c r="BO54" i="16"/>
  <c r="BG54" i="16"/>
  <c r="BF54" i="16"/>
  <c r="CH53" i="16"/>
  <c r="CG53" i="16"/>
  <c r="CF53" i="16"/>
  <c r="CE53" i="16"/>
  <c r="CD53" i="16"/>
  <c r="CC53" i="16"/>
  <c r="CB53" i="16"/>
  <c r="CA53" i="16"/>
  <c r="BZ53" i="16"/>
  <c r="BV53" i="16"/>
  <c r="BU53" i="16"/>
  <c r="BT53" i="16"/>
  <c r="BS53" i="16"/>
  <c r="BR53" i="16"/>
  <c r="BQ53" i="16"/>
  <c r="BP53" i="16"/>
  <c r="BO53" i="16"/>
  <c r="BN53" i="16"/>
  <c r="BM53" i="16"/>
  <c r="BL53" i="16"/>
  <c r="BK53" i="16"/>
  <c r="BI53" i="16"/>
  <c r="BH53" i="16"/>
  <c r="BG53" i="16"/>
  <c r="BF53" i="16"/>
  <c r="AY53" i="16"/>
  <c r="AX53" i="16"/>
  <c r="AW53" i="16"/>
  <c r="AU53" i="16"/>
  <c r="AT53" i="16"/>
  <c r="AS53" i="16"/>
  <c r="CH52" i="16"/>
  <c r="CG52" i="16"/>
  <c r="CF52" i="16"/>
  <c r="CE52" i="16"/>
  <c r="CD52" i="16"/>
  <c r="CC52" i="16"/>
  <c r="CB52" i="16"/>
  <c r="CA52" i="16"/>
  <c r="BZ52" i="16"/>
  <c r="BV52" i="16"/>
  <c r="BU52" i="16"/>
  <c r="BT52" i="16"/>
  <c r="BS52" i="16"/>
  <c r="BR52" i="16"/>
  <c r="BQ52" i="16"/>
  <c r="BP52" i="16"/>
  <c r="BO52" i="16"/>
  <c r="BN52" i="16"/>
  <c r="BM52" i="16"/>
  <c r="BL52" i="16"/>
  <c r="BK52" i="16"/>
  <c r="BI52" i="16"/>
  <c r="BH52" i="16"/>
  <c r="BG52" i="16"/>
  <c r="BF52" i="16"/>
  <c r="AY52" i="16"/>
  <c r="AX52" i="16"/>
  <c r="AW52" i="16"/>
  <c r="AU52" i="16"/>
  <c r="AT52" i="16"/>
  <c r="AS52" i="16"/>
  <c r="CH51" i="16"/>
  <c r="CG51" i="16"/>
  <c r="CF51" i="16"/>
  <c r="CE51" i="16"/>
  <c r="CD51" i="16"/>
  <c r="CC51" i="16"/>
  <c r="CB51" i="16"/>
  <c r="CA51" i="16"/>
  <c r="BZ51" i="16"/>
  <c r="BV51" i="16"/>
  <c r="BU51" i="16"/>
  <c r="BT51" i="16"/>
  <c r="BS51" i="16"/>
  <c r="BR51" i="16"/>
  <c r="BQ51" i="16"/>
  <c r="BP51" i="16"/>
  <c r="BO51" i="16"/>
  <c r="BN51" i="16"/>
  <c r="BM51" i="16"/>
  <c r="BL51" i="16"/>
  <c r="BK51" i="16"/>
  <c r="BI51" i="16"/>
  <c r="BH51" i="16"/>
  <c r="BG51" i="16"/>
  <c r="BF51" i="16"/>
  <c r="AY51" i="16"/>
  <c r="AX51" i="16"/>
  <c r="AW51" i="16"/>
  <c r="AU51" i="16"/>
  <c r="AT51" i="16"/>
  <c r="AS51" i="16"/>
  <c r="CH50" i="16"/>
  <c r="CG50" i="16"/>
  <c r="CF50" i="16"/>
  <c r="CE50" i="16"/>
  <c r="CD50" i="16"/>
  <c r="CC50" i="16"/>
  <c r="CB50" i="16"/>
  <c r="CA50" i="16"/>
  <c r="BZ50" i="16"/>
  <c r="BV50" i="16"/>
  <c r="BU50" i="16"/>
  <c r="BT50" i="16"/>
  <c r="BS50" i="16"/>
  <c r="BR50" i="16"/>
  <c r="BQ50" i="16"/>
  <c r="BP50" i="16"/>
  <c r="BO50" i="16"/>
  <c r="BN50" i="16"/>
  <c r="BM50" i="16"/>
  <c r="BL50" i="16"/>
  <c r="BK50" i="16"/>
  <c r="BI50" i="16"/>
  <c r="BH50" i="16"/>
  <c r="BG50" i="16"/>
  <c r="BF50" i="16"/>
  <c r="AY50" i="16"/>
  <c r="AX50" i="16"/>
  <c r="AW50" i="16"/>
  <c r="AU50" i="16"/>
  <c r="AT50" i="16"/>
  <c r="AS50" i="16"/>
  <c r="CH49" i="16"/>
  <c r="CG49" i="16"/>
  <c r="CF49" i="16"/>
  <c r="CE49" i="16"/>
  <c r="CD49" i="16"/>
  <c r="CC49" i="16"/>
  <c r="CB49" i="16"/>
  <c r="CA49" i="16"/>
  <c r="BZ49" i="16"/>
  <c r="BV49" i="16"/>
  <c r="BU49" i="16"/>
  <c r="BT49" i="16"/>
  <c r="BS49" i="16"/>
  <c r="BR49" i="16"/>
  <c r="BQ49" i="16"/>
  <c r="BP49" i="16"/>
  <c r="BO49" i="16"/>
  <c r="BN49" i="16"/>
  <c r="BM49" i="16"/>
  <c r="BL49" i="16"/>
  <c r="BK49" i="16"/>
  <c r="BI49" i="16"/>
  <c r="BH49" i="16"/>
  <c r="BG49" i="16"/>
  <c r="BF49" i="16"/>
  <c r="AY49" i="16"/>
  <c r="AX49" i="16"/>
  <c r="AW49" i="16"/>
  <c r="AU49" i="16"/>
  <c r="AT49" i="16"/>
  <c r="AS49" i="16"/>
  <c r="CH48" i="16"/>
  <c r="CG48" i="16"/>
  <c r="CF48" i="16"/>
  <c r="CE48" i="16"/>
  <c r="CD48" i="16"/>
  <c r="CC48" i="16"/>
  <c r="CB48" i="16"/>
  <c r="CA48" i="16"/>
  <c r="BZ48" i="16"/>
  <c r="BV48" i="16"/>
  <c r="BU48" i="16"/>
  <c r="BT48" i="16"/>
  <c r="BS48" i="16"/>
  <c r="BR48" i="16"/>
  <c r="BQ48" i="16"/>
  <c r="BP48" i="16"/>
  <c r="BO48" i="16"/>
  <c r="BN48" i="16"/>
  <c r="BM48" i="16"/>
  <c r="BL48" i="16"/>
  <c r="BK48" i="16"/>
  <c r="BI48" i="16"/>
  <c r="BH48" i="16"/>
  <c r="BG48" i="16"/>
  <c r="BF48" i="16"/>
  <c r="AY48" i="16"/>
  <c r="AX48" i="16"/>
  <c r="AW48" i="16"/>
  <c r="AU48" i="16"/>
  <c r="AT48" i="16"/>
  <c r="AS48" i="16"/>
  <c r="CH47" i="16"/>
  <c r="CG47" i="16"/>
  <c r="CF47" i="16"/>
  <c r="CE47" i="16"/>
  <c r="CD47" i="16"/>
  <c r="CC47" i="16"/>
  <c r="CB47" i="16"/>
  <c r="CA47" i="16"/>
  <c r="BZ47" i="16"/>
  <c r="BV47" i="16"/>
  <c r="BU47" i="16"/>
  <c r="BT47" i="16"/>
  <c r="BS47" i="16"/>
  <c r="BR47" i="16"/>
  <c r="BQ47" i="16"/>
  <c r="BP47" i="16"/>
  <c r="BO47" i="16"/>
  <c r="BN47" i="16"/>
  <c r="BM47" i="16"/>
  <c r="BL47" i="16"/>
  <c r="BK47" i="16"/>
  <c r="BI47" i="16"/>
  <c r="BH47" i="16"/>
  <c r="BG47" i="16"/>
  <c r="BF47" i="16"/>
  <c r="AY47" i="16"/>
  <c r="AX47" i="16"/>
  <c r="AW47" i="16"/>
  <c r="AU47" i="16"/>
  <c r="AT47" i="16"/>
  <c r="AS47" i="16"/>
  <c r="CH46" i="16"/>
  <c r="CG46" i="16"/>
  <c r="CF46" i="16"/>
  <c r="CE46" i="16"/>
  <c r="CD46" i="16"/>
  <c r="CC46" i="16"/>
  <c r="CB46" i="16"/>
  <c r="CA46" i="16"/>
  <c r="BZ46" i="16"/>
  <c r="BV46" i="16"/>
  <c r="BU46" i="16"/>
  <c r="BT46" i="16"/>
  <c r="BS46" i="16"/>
  <c r="BR46" i="16"/>
  <c r="BQ46" i="16"/>
  <c r="BP46" i="16"/>
  <c r="BO46" i="16"/>
  <c r="BN46" i="16"/>
  <c r="BM46" i="16"/>
  <c r="BL46" i="16"/>
  <c r="BK46" i="16"/>
  <c r="BI46" i="16"/>
  <c r="BH46" i="16"/>
  <c r="BG46" i="16"/>
  <c r="BF46" i="16"/>
  <c r="AY46" i="16"/>
  <c r="AX46" i="16"/>
  <c r="AW46" i="16"/>
  <c r="AU46" i="16"/>
  <c r="AT46" i="16"/>
  <c r="AS46" i="16"/>
  <c r="CH45" i="16"/>
  <c r="CG45" i="16"/>
  <c r="CF45" i="16"/>
  <c r="CE45" i="16"/>
  <c r="CD45" i="16"/>
  <c r="CC45" i="16"/>
  <c r="CB45" i="16"/>
  <c r="CA45" i="16"/>
  <c r="BZ45" i="16"/>
  <c r="BV45" i="16"/>
  <c r="BU45" i="16"/>
  <c r="BT45" i="16"/>
  <c r="BS45" i="16"/>
  <c r="BR45" i="16"/>
  <c r="BQ45" i="16"/>
  <c r="BP45" i="16"/>
  <c r="BO45" i="16"/>
  <c r="BN45" i="16"/>
  <c r="BM45" i="16"/>
  <c r="BL45" i="16"/>
  <c r="BK45" i="16"/>
  <c r="BI45" i="16"/>
  <c r="BH45" i="16"/>
  <c r="BG45" i="16"/>
  <c r="BF45" i="16"/>
  <c r="AY45" i="16"/>
  <c r="AX45" i="16"/>
  <c r="AW45" i="16"/>
  <c r="AU45" i="16"/>
  <c r="AT45" i="16"/>
  <c r="AS45" i="16"/>
  <c r="CH44" i="16"/>
  <c r="CG44" i="16"/>
  <c r="CF44" i="16"/>
  <c r="CE44" i="16"/>
  <c r="CD44" i="16"/>
  <c r="CC44" i="16"/>
  <c r="CB44" i="16"/>
  <c r="CA44" i="16"/>
  <c r="BZ44" i="16"/>
  <c r="BV44" i="16"/>
  <c r="BU44" i="16"/>
  <c r="BT44" i="16"/>
  <c r="BS44" i="16"/>
  <c r="BR44" i="16"/>
  <c r="BQ44" i="16"/>
  <c r="BP44" i="16"/>
  <c r="BO44" i="16"/>
  <c r="BN44" i="16"/>
  <c r="BM44" i="16"/>
  <c r="BL44" i="16"/>
  <c r="BK44" i="16"/>
  <c r="BI44" i="16"/>
  <c r="BH44" i="16"/>
  <c r="BG44" i="16"/>
  <c r="BF44" i="16"/>
  <c r="AY44" i="16"/>
  <c r="AX44" i="16"/>
  <c r="AW44" i="16"/>
  <c r="AU44" i="16"/>
  <c r="AT44" i="16"/>
  <c r="AS44" i="16"/>
  <c r="CH43" i="16"/>
  <c r="CG43" i="16"/>
  <c r="CF43" i="16"/>
  <c r="CE43" i="16"/>
  <c r="CD43" i="16"/>
  <c r="CC43" i="16"/>
  <c r="CB43" i="16"/>
  <c r="CA43" i="16"/>
  <c r="BZ43" i="16"/>
  <c r="BV43" i="16"/>
  <c r="BU43" i="16"/>
  <c r="BT43" i="16"/>
  <c r="BS43" i="16"/>
  <c r="BR43" i="16"/>
  <c r="BQ43" i="16"/>
  <c r="BP43" i="16"/>
  <c r="BO43" i="16"/>
  <c r="BN43" i="16"/>
  <c r="BM43" i="16"/>
  <c r="BL43" i="16"/>
  <c r="BK43" i="16"/>
  <c r="BI43" i="16"/>
  <c r="BH43" i="16"/>
  <c r="BG43" i="16"/>
  <c r="BF43" i="16"/>
  <c r="AY43" i="16"/>
  <c r="AX43" i="16"/>
  <c r="AW43" i="16"/>
  <c r="AU43" i="16"/>
  <c r="AT43" i="16"/>
  <c r="AS43" i="16"/>
  <c r="CH42" i="16"/>
  <c r="CG42" i="16"/>
  <c r="CF42" i="16"/>
  <c r="CE42" i="16"/>
  <c r="CD42" i="16"/>
  <c r="CC42" i="16"/>
  <c r="CB42" i="16"/>
  <c r="CA42" i="16"/>
  <c r="BZ42" i="16"/>
  <c r="BV42" i="16"/>
  <c r="BU42" i="16"/>
  <c r="BT42" i="16"/>
  <c r="BS42" i="16"/>
  <c r="BR42" i="16"/>
  <c r="BQ42" i="16"/>
  <c r="BP42" i="16"/>
  <c r="BO42" i="16"/>
  <c r="BN42" i="16"/>
  <c r="BM42" i="16"/>
  <c r="BL42" i="16"/>
  <c r="BK42" i="16"/>
  <c r="BI42" i="16"/>
  <c r="BH42" i="16"/>
  <c r="BG42" i="16"/>
  <c r="BF42" i="16"/>
  <c r="AY42" i="16"/>
  <c r="AX42" i="16"/>
  <c r="AW42" i="16"/>
  <c r="AU42" i="16"/>
  <c r="AT42" i="16"/>
  <c r="AS42" i="16"/>
  <c r="CH41" i="16"/>
  <c r="CG41" i="16"/>
  <c r="CF41" i="16"/>
  <c r="CE41" i="16"/>
  <c r="CD41" i="16"/>
  <c r="CC41" i="16"/>
  <c r="CB41" i="16"/>
  <c r="CA41" i="16"/>
  <c r="BZ41" i="16"/>
  <c r="BV41" i="16"/>
  <c r="BU41" i="16"/>
  <c r="BT41" i="16"/>
  <c r="BS41" i="16"/>
  <c r="BR41" i="16"/>
  <c r="BQ41" i="16"/>
  <c r="BP41" i="16"/>
  <c r="BO41" i="16"/>
  <c r="BN41" i="16"/>
  <c r="BM41" i="16"/>
  <c r="BL41" i="16"/>
  <c r="BK41" i="16"/>
  <c r="BI41" i="16"/>
  <c r="BH41" i="16"/>
  <c r="BG41" i="16"/>
  <c r="BF41" i="16"/>
  <c r="AY41" i="16"/>
  <c r="AX41" i="16"/>
  <c r="AW41" i="16"/>
  <c r="AU41" i="16"/>
  <c r="AT41" i="16"/>
  <c r="AS41" i="16"/>
  <c r="CH40" i="16"/>
  <c r="CG40" i="16"/>
  <c r="CF40" i="16"/>
  <c r="CE40" i="16"/>
  <c r="CD40" i="16"/>
  <c r="CC40" i="16"/>
  <c r="CB40" i="16"/>
  <c r="CA40" i="16"/>
  <c r="BZ40" i="16"/>
  <c r="BV40" i="16"/>
  <c r="BU40" i="16"/>
  <c r="BT40" i="16"/>
  <c r="BS40" i="16"/>
  <c r="BR40" i="16"/>
  <c r="BQ40" i="16"/>
  <c r="BP40" i="16"/>
  <c r="BO40" i="16"/>
  <c r="BN40" i="16"/>
  <c r="BM40" i="16"/>
  <c r="BL40" i="16"/>
  <c r="BK40" i="16"/>
  <c r="BI40" i="16"/>
  <c r="BH40" i="16"/>
  <c r="BG40" i="16"/>
  <c r="BF40" i="16"/>
  <c r="AY40" i="16"/>
  <c r="AX40" i="16"/>
  <c r="AW40" i="16"/>
  <c r="AU40" i="16"/>
  <c r="AT40" i="16"/>
  <c r="AS40" i="16"/>
  <c r="CH39" i="16"/>
  <c r="CG39" i="16"/>
  <c r="CF39" i="16"/>
  <c r="CE39" i="16"/>
  <c r="CD39" i="16"/>
  <c r="CC39" i="16"/>
  <c r="CB39" i="16"/>
  <c r="CA39" i="16"/>
  <c r="BZ39" i="16"/>
  <c r="BV39" i="16"/>
  <c r="BU39" i="16"/>
  <c r="BT39" i="16"/>
  <c r="BS39" i="16"/>
  <c r="BR39" i="16"/>
  <c r="BQ39" i="16"/>
  <c r="BP39" i="16"/>
  <c r="BO39" i="16"/>
  <c r="BN39" i="16"/>
  <c r="BM39" i="16"/>
  <c r="BL39" i="16"/>
  <c r="BK39" i="16"/>
  <c r="BI39" i="16"/>
  <c r="BH39" i="16"/>
  <c r="BG39" i="16"/>
  <c r="BF39" i="16"/>
  <c r="AY39" i="16"/>
  <c r="AX39" i="16"/>
  <c r="AW39" i="16"/>
  <c r="AU39" i="16"/>
  <c r="AT39" i="16"/>
  <c r="AS39" i="16"/>
  <c r="CH38" i="16"/>
  <c r="CG38" i="16"/>
  <c r="CF38" i="16"/>
  <c r="CE38" i="16"/>
  <c r="CD38" i="16"/>
  <c r="CC38" i="16"/>
  <c r="CB38" i="16"/>
  <c r="CA38" i="16"/>
  <c r="BZ38" i="16"/>
  <c r="BV38" i="16"/>
  <c r="BU38" i="16"/>
  <c r="BT38" i="16"/>
  <c r="BS38" i="16"/>
  <c r="BR38" i="16"/>
  <c r="BQ38" i="16"/>
  <c r="BP38" i="16"/>
  <c r="BO38" i="16"/>
  <c r="BN38" i="16"/>
  <c r="BM38" i="16"/>
  <c r="BL38" i="16"/>
  <c r="BK38" i="16"/>
  <c r="BI38" i="16"/>
  <c r="BH38" i="16"/>
  <c r="BG38" i="16"/>
  <c r="BF38" i="16"/>
  <c r="AY38" i="16"/>
  <c r="AX38" i="16"/>
  <c r="AW38" i="16"/>
  <c r="AU38" i="16"/>
  <c r="AT38" i="16"/>
  <c r="AS38" i="16"/>
  <c r="CH37" i="16"/>
  <c r="CG37" i="16"/>
  <c r="CF37" i="16"/>
  <c r="CE37" i="16"/>
  <c r="CD37" i="16"/>
  <c r="CC37" i="16"/>
  <c r="CB37" i="16"/>
  <c r="CA37" i="16"/>
  <c r="BZ37" i="16"/>
  <c r="BV37" i="16"/>
  <c r="BU37" i="16"/>
  <c r="BT37" i="16"/>
  <c r="BS37" i="16"/>
  <c r="BR37" i="16"/>
  <c r="BQ37" i="16"/>
  <c r="BP37" i="16"/>
  <c r="BO37" i="16"/>
  <c r="BN37" i="16"/>
  <c r="BM37" i="16"/>
  <c r="BL37" i="16"/>
  <c r="BK37" i="16"/>
  <c r="BI37" i="16"/>
  <c r="BH37" i="16"/>
  <c r="BG37" i="16"/>
  <c r="BF37" i="16"/>
  <c r="AY37" i="16"/>
  <c r="AX37" i="16"/>
  <c r="AW37" i="16"/>
  <c r="AU37" i="16"/>
  <c r="AT37" i="16"/>
  <c r="AS37" i="16"/>
  <c r="CH36" i="16"/>
  <c r="CG36" i="16"/>
  <c r="CF36" i="16"/>
  <c r="CE36" i="16"/>
  <c r="CD36" i="16"/>
  <c r="CC36" i="16"/>
  <c r="CB36" i="16"/>
  <c r="CA36" i="16"/>
  <c r="BZ36" i="16"/>
  <c r="BV36" i="16"/>
  <c r="BU36" i="16"/>
  <c r="BT36" i="16"/>
  <c r="BS36" i="16"/>
  <c r="BR36" i="16"/>
  <c r="BQ36" i="16"/>
  <c r="BP36" i="16"/>
  <c r="BO36" i="16"/>
  <c r="BN36" i="16"/>
  <c r="BM36" i="16"/>
  <c r="BL36" i="16"/>
  <c r="BK36" i="16"/>
  <c r="BI36" i="16"/>
  <c r="BH36" i="16"/>
  <c r="BG36" i="16"/>
  <c r="BF36" i="16"/>
  <c r="AY36" i="16"/>
  <c r="AX36" i="16"/>
  <c r="AW36" i="16"/>
  <c r="AU36" i="16"/>
  <c r="AT36" i="16"/>
  <c r="AS36" i="16"/>
  <c r="CH35" i="16"/>
  <c r="CG35" i="16"/>
  <c r="CF35" i="16"/>
  <c r="CE35" i="16"/>
  <c r="CD35" i="16"/>
  <c r="CC35" i="16"/>
  <c r="CB35" i="16"/>
  <c r="CA35" i="16"/>
  <c r="BZ35" i="16"/>
  <c r="BV35" i="16"/>
  <c r="BU35" i="16"/>
  <c r="BT35" i="16"/>
  <c r="BS35" i="16"/>
  <c r="BR35" i="16"/>
  <c r="BQ35" i="16"/>
  <c r="BP35" i="16"/>
  <c r="BO35" i="16"/>
  <c r="BN35" i="16"/>
  <c r="BM35" i="16"/>
  <c r="BL35" i="16"/>
  <c r="BK35" i="16"/>
  <c r="BI35" i="16"/>
  <c r="BH35" i="16"/>
  <c r="BG35" i="16"/>
  <c r="BF35" i="16"/>
  <c r="AY35" i="16"/>
  <c r="AX35" i="16"/>
  <c r="AW35" i="16"/>
  <c r="AU35" i="16"/>
  <c r="AT35" i="16"/>
  <c r="AS35" i="16"/>
  <c r="CH34" i="16"/>
  <c r="CG34" i="16"/>
  <c r="CF34" i="16"/>
  <c r="CE34" i="16"/>
  <c r="CD34" i="16"/>
  <c r="CC34" i="16"/>
  <c r="CB34" i="16"/>
  <c r="CA34" i="16"/>
  <c r="BZ34" i="16"/>
  <c r="BV34" i="16"/>
  <c r="BU34" i="16"/>
  <c r="BT34" i="16"/>
  <c r="BS34" i="16"/>
  <c r="BR34" i="16"/>
  <c r="BQ34" i="16"/>
  <c r="BP34" i="16"/>
  <c r="BO34" i="16"/>
  <c r="BN34" i="16"/>
  <c r="BM34" i="16"/>
  <c r="BL34" i="16"/>
  <c r="BK34" i="16"/>
  <c r="BI34" i="16"/>
  <c r="BH34" i="16"/>
  <c r="BG34" i="16"/>
  <c r="BF34" i="16"/>
  <c r="AY34" i="16"/>
  <c r="AX34" i="16"/>
  <c r="AW34" i="16"/>
  <c r="AU34" i="16"/>
  <c r="AT34" i="16"/>
  <c r="AS34" i="16"/>
  <c r="CH33" i="16"/>
  <c r="CG33" i="16"/>
  <c r="CF33" i="16"/>
  <c r="CE33" i="16"/>
  <c r="CD33" i="16"/>
  <c r="CC33" i="16"/>
  <c r="CB33" i="16"/>
  <c r="CA33" i="16"/>
  <c r="BZ33" i="16"/>
  <c r="BV33" i="16"/>
  <c r="BU33" i="16"/>
  <c r="BT33" i="16"/>
  <c r="BS33" i="16"/>
  <c r="BR33" i="16"/>
  <c r="BQ33" i="16"/>
  <c r="BP33" i="16"/>
  <c r="BO33" i="16"/>
  <c r="BN33" i="16"/>
  <c r="BM33" i="16"/>
  <c r="BL33" i="16"/>
  <c r="BK33" i="16"/>
  <c r="BI33" i="16"/>
  <c r="BH33" i="16"/>
  <c r="BG33" i="16"/>
  <c r="BF33" i="16"/>
  <c r="AY33" i="16"/>
  <c r="AX33" i="16"/>
  <c r="AW33" i="16"/>
  <c r="AU33" i="16"/>
  <c r="AT33" i="16"/>
  <c r="AS33" i="16"/>
  <c r="CH32" i="16"/>
  <c r="CH54" i="16" s="1"/>
  <c r="CG32" i="16"/>
  <c r="CG54" i="16" s="1"/>
  <c r="CF32" i="16"/>
  <c r="CF54" i="16" s="1"/>
  <c r="CE32" i="16"/>
  <c r="CE54" i="16" s="1"/>
  <c r="CD32" i="16"/>
  <c r="CD54" i="16" s="1"/>
  <c r="CC32" i="16"/>
  <c r="CC54" i="16" s="1"/>
  <c r="CB32" i="16"/>
  <c r="CB55" i="16" s="1"/>
  <c r="CA32" i="16"/>
  <c r="CA55" i="16" s="1"/>
  <c r="BZ32" i="16"/>
  <c r="BV32" i="16"/>
  <c r="BV54" i="16" s="1"/>
  <c r="BU32" i="16"/>
  <c r="BU54" i="16" s="1"/>
  <c r="BT32" i="16"/>
  <c r="BT54" i="16" s="1"/>
  <c r="BS32" i="16"/>
  <c r="BS54" i="16" s="1"/>
  <c r="BR32" i="16"/>
  <c r="BR55" i="16" s="1"/>
  <c r="BQ32" i="16"/>
  <c r="BQ55" i="16" s="1"/>
  <c r="BP32" i="16"/>
  <c r="BP55" i="16" s="1"/>
  <c r="BO32" i="16"/>
  <c r="BO55" i="16" s="1"/>
  <c r="BN32" i="16"/>
  <c r="BN54" i="16" s="1"/>
  <c r="BM32" i="16"/>
  <c r="BM54" i="16" s="1"/>
  <c r="BL32" i="16"/>
  <c r="BL54" i="16" s="1"/>
  <c r="BK32" i="16"/>
  <c r="BK54" i="16" s="1"/>
  <c r="BI32" i="16"/>
  <c r="BI54" i="16" s="1"/>
  <c r="BH32" i="16"/>
  <c r="BH55" i="16" s="1"/>
  <c r="BG32" i="16"/>
  <c r="BG55" i="16" s="1"/>
  <c r="BF32" i="16"/>
  <c r="BF55" i="16" s="1"/>
  <c r="AY32" i="16"/>
  <c r="AY54" i="16" s="1"/>
  <c r="AX32" i="16"/>
  <c r="AX54" i="16" s="1"/>
  <c r="AW32" i="16"/>
  <c r="AW54" i="16" s="1"/>
  <c r="AU32" i="16"/>
  <c r="AU54" i="16" s="1"/>
  <c r="AT32" i="16"/>
  <c r="AT55" i="16" s="1"/>
  <c r="AS32" i="16"/>
  <c r="AS55" i="16" s="1"/>
  <c r="BS79" i="14"/>
  <c r="BP67" i="15"/>
  <c r="AT66" i="15"/>
  <c r="BO63" i="15"/>
  <c r="BH63" i="15"/>
  <c r="BG61" i="15"/>
  <c r="BO60" i="15"/>
  <c r="BP59" i="15"/>
  <c r="CF39" i="15"/>
  <c r="AU38" i="15"/>
  <c r="CB35" i="15"/>
  <c r="BK34" i="15"/>
  <c r="CF33" i="15"/>
  <c r="BH33" i="15"/>
  <c r="AX32" i="15"/>
  <c r="BZ45" i="13"/>
  <c r="BF36" i="13"/>
  <c r="BF37" i="13"/>
  <c r="AT35" i="13"/>
  <c r="AU36" i="13"/>
  <c r="AS43" i="13"/>
  <c r="AT43" i="13"/>
  <c r="I26" i="13"/>
  <c r="I27" i="13"/>
  <c r="I28" i="13"/>
  <c r="I29" i="13"/>
  <c r="I30" i="13"/>
  <c r="I31" i="13"/>
  <c r="I32" i="13"/>
  <c r="I33" i="13"/>
  <c r="I34" i="13"/>
  <c r="I49" i="13" s="1"/>
  <c r="I35" i="13"/>
  <c r="I36" i="13"/>
  <c r="I37" i="13"/>
  <c r="I38" i="13"/>
  <c r="I39" i="13"/>
  <c r="I40" i="13"/>
  <c r="I41" i="13"/>
  <c r="I48" i="13"/>
  <c r="H213" i="15"/>
  <c r="H235" i="15" s="1"/>
  <c r="AP151" i="13"/>
  <c r="H57" i="13"/>
  <c r="AG236" i="16"/>
  <c r="AB235" i="16"/>
  <c r="P235" i="16"/>
  <c r="L235" i="16"/>
  <c r="AG234" i="16"/>
  <c r="AF234" i="16"/>
  <c r="AH234" i="16" s="1"/>
  <c r="AC234" i="16"/>
  <c r="AB234" i="16"/>
  <c r="Y234" i="16"/>
  <c r="X234" i="16"/>
  <c r="U234" i="16"/>
  <c r="T234" i="16"/>
  <c r="Q234" i="16"/>
  <c r="P234" i="16"/>
  <c r="M234" i="16"/>
  <c r="L234" i="16"/>
  <c r="I234" i="16"/>
  <c r="H234" i="16"/>
  <c r="AF233" i="16"/>
  <c r="AH233" i="16" s="1"/>
  <c r="AC233" i="16"/>
  <c r="AB233" i="16"/>
  <c r="Y233" i="16"/>
  <c r="X233" i="16"/>
  <c r="U233" i="16"/>
  <c r="T233" i="16"/>
  <c r="Q233" i="16"/>
  <c r="P233" i="16"/>
  <c r="M233" i="16"/>
  <c r="L233" i="16"/>
  <c r="I233" i="16"/>
  <c r="H233" i="16"/>
  <c r="AG232" i="16"/>
  <c r="AF232" i="16"/>
  <c r="AH232" i="16" s="1"/>
  <c r="AC232" i="16"/>
  <c r="AB232" i="16"/>
  <c r="Y232" i="16"/>
  <c r="X232" i="16"/>
  <c r="U232" i="16"/>
  <c r="T232" i="16"/>
  <c r="Q232" i="16"/>
  <c r="P232" i="16"/>
  <c r="M232" i="16"/>
  <c r="L232" i="16"/>
  <c r="I232" i="16"/>
  <c r="H232" i="16"/>
  <c r="AH231" i="16"/>
  <c r="AF231" i="16"/>
  <c r="AG231" i="16" s="1"/>
  <c r="AC231" i="16"/>
  <c r="AB231" i="16"/>
  <c r="Y231" i="16"/>
  <c r="X231" i="16"/>
  <c r="U231" i="16"/>
  <c r="T231" i="16"/>
  <c r="Q231" i="16"/>
  <c r="P231" i="16"/>
  <c r="M231" i="16"/>
  <c r="L231" i="16"/>
  <c r="I231" i="16"/>
  <c r="H231" i="16"/>
  <c r="AG230" i="16"/>
  <c r="AF230" i="16"/>
  <c r="AH230" i="16" s="1"/>
  <c r="AC230" i="16"/>
  <c r="AB230" i="16"/>
  <c r="Y230" i="16"/>
  <c r="X230" i="16"/>
  <c r="U230" i="16"/>
  <c r="T230" i="16"/>
  <c r="Q230" i="16"/>
  <c r="P230" i="16"/>
  <c r="M230" i="16"/>
  <c r="L230" i="16"/>
  <c r="I230" i="16"/>
  <c r="H230" i="16"/>
  <c r="AF229" i="16"/>
  <c r="AG229" i="16" s="1"/>
  <c r="AC229" i="16"/>
  <c r="AB229" i="16"/>
  <c r="Y229" i="16"/>
  <c r="X229" i="16"/>
  <c r="U229" i="16"/>
  <c r="T229" i="16"/>
  <c r="Q229" i="16"/>
  <c r="P229" i="16"/>
  <c r="M229" i="16"/>
  <c r="L229" i="16"/>
  <c r="I229" i="16"/>
  <c r="H229" i="16"/>
  <c r="AH228" i="16"/>
  <c r="AG228" i="16"/>
  <c r="AF228" i="16"/>
  <c r="AC228" i="16"/>
  <c r="AB228" i="16"/>
  <c r="Y228" i="16"/>
  <c r="X228" i="16"/>
  <c r="U228" i="16"/>
  <c r="T228" i="16"/>
  <c r="Q228" i="16"/>
  <c r="P228" i="16"/>
  <c r="M228" i="16"/>
  <c r="L228" i="16"/>
  <c r="I228" i="16"/>
  <c r="H228" i="16"/>
  <c r="AF227" i="16"/>
  <c r="AC227" i="16"/>
  <c r="AB227" i="16"/>
  <c r="Y227" i="16"/>
  <c r="X227" i="16"/>
  <c r="U227" i="16"/>
  <c r="T227" i="16"/>
  <c r="Q227" i="16"/>
  <c r="P227" i="16"/>
  <c r="M227" i="16"/>
  <c r="L227" i="16"/>
  <c r="I227" i="16"/>
  <c r="H227" i="16"/>
  <c r="AG226" i="16"/>
  <c r="AF226" i="16"/>
  <c r="AH226" i="16" s="1"/>
  <c r="AC226" i="16"/>
  <c r="AB226" i="16"/>
  <c r="Y226" i="16"/>
  <c r="X226" i="16"/>
  <c r="U226" i="16"/>
  <c r="T226" i="16"/>
  <c r="Q226" i="16"/>
  <c r="P226" i="16"/>
  <c r="M226" i="16"/>
  <c r="L226" i="16"/>
  <c r="I226" i="16"/>
  <c r="H226" i="16"/>
  <c r="AF225" i="16"/>
  <c r="AH225" i="16" s="1"/>
  <c r="AC225" i="16"/>
  <c r="AB225" i="16"/>
  <c r="Y225" i="16"/>
  <c r="X225" i="16"/>
  <c r="U225" i="16"/>
  <c r="T225" i="16"/>
  <c r="Q225" i="16"/>
  <c r="P225" i="16"/>
  <c r="M225" i="16"/>
  <c r="L225" i="16"/>
  <c r="I225" i="16"/>
  <c r="H225" i="16"/>
  <c r="AG224" i="16"/>
  <c r="AF224" i="16"/>
  <c r="AH224" i="16" s="1"/>
  <c r="AC224" i="16"/>
  <c r="AB224" i="16"/>
  <c r="Y224" i="16"/>
  <c r="X224" i="16"/>
  <c r="U224" i="16"/>
  <c r="T224" i="16"/>
  <c r="Q224" i="16"/>
  <c r="P224" i="16"/>
  <c r="M224" i="16"/>
  <c r="L224" i="16"/>
  <c r="I224" i="16"/>
  <c r="H224" i="16"/>
  <c r="AH223" i="16"/>
  <c r="AF223" i="16"/>
  <c r="AG223" i="16" s="1"/>
  <c r="AC223" i="16"/>
  <c r="AB223" i="16"/>
  <c r="Y223" i="16"/>
  <c r="X223" i="16"/>
  <c r="U223" i="16"/>
  <c r="T223" i="16"/>
  <c r="Q223" i="16"/>
  <c r="P223" i="16"/>
  <c r="M223" i="16"/>
  <c r="L223" i="16"/>
  <c r="I223" i="16"/>
  <c r="H223" i="16"/>
  <c r="AG222" i="16"/>
  <c r="AF222" i="16"/>
  <c r="AH222" i="16" s="1"/>
  <c r="AC222" i="16"/>
  <c r="AB222" i="16"/>
  <c r="Y222" i="16"/>
  <c r="X222" i="16"/>
  <c r="U222" i="16"/>
  <c r="T222" i="16"/>
  <c r="Q222" i="16"/>
  <c r="P222" i="16"/>
  <c r="M222" i="16"/>
  <c r="L222" i="16"/>
  <c r="I222" i="16"/>
  <c r="H222" i="16"/>
  <c r="AF221" i="16"/>
  <c r="AG221" i="16" s="1"/>
  <c r="AC221" i="16"/>
  <c r="AB221" i="16"/>
  <c r="Y221" i="16"/>
  <c r="X221" i="16"/>
  <c r="U221" i="16"/>
  <c r="T221" i="16"/>
  <c r="Q221" i="16"/>
  <c r="P221" i="16"/>
  <c r="M221" i="16"/>
  <c r="L221" i="16"/>
  <c r="I221" i="16"/>
  <c r="H221" i="16"/>
  <c r="AH220" i="16"/>
  <c r="AG220" i="16"/>
  <c r="AF220" i="16"/>
  <c r="AC220" i="16"/>
  <c r="AB220" i="16"/>
  <c r="Y220" i="16"/>
  <c r="X220" i="16"/>
  <c r="U220" i="16"/>
  <c r="T220" i="16"/>
  <c r="Q220" i="16"/>
  <c r="P220" i="16"/>
  <c r="M220" i="16"/>
  <c r="L220" i="16"/>
  <c r="I220" i="16"/>
  <c r="H220" i="16"/>
  <c r="AF219" i="16"/>
  <c r="AC219" i="16"/>
  <c r="AB219" i="16"/>
  <c r="Y219" i="16"/>
  <c r="X219" i="16"/>
  <c r="U219" i="16"/>
  <c r="T219" i="16"/>
  <c r="Q219" i="16"/>
  <c r="P219" i="16"/>
  <c r="M219" i="16"/>
  <c r="L219" i="16"/>
  <c r="I219" i="16"/>
  <c r="H219" i="16"/>
  <c r="AG218" i="16"/>
  <c r="AF218" i="16"/>
  <c r="AH218" i="16" s="1"/>
  <c r="AC218" i="16"/>
  <c r="AB218" i="16"/>
  <c r="Y218" i="16"/>
  <c r="X218" i="16"/>
  <c r="U218" i="16"/>
  <c r="T218" i="16"/>
  <c r="Q218" i="16"/>
  <c r="P218" i="16"/>
  <c r="M218" i="16"/>
  <c r="L218" i="16"/>
  <c r="I218" i="16"/>
  <c r="H218" i="16"/>
  <c r="AF217" i="16"/>
  <c r="AH217" i="16" s="1"/>
  <c r="AC217" i="16"/>
  <c r="AB217" i="16"/>
  <c r="Y217" i="16"/>
  <c r="X217" i="16"/>
  <c r="U217" i="16"/>
  <c r="T217" i="16"/>
  <c r="Q217" i="16"/>
  <c r="P217" i="16"/>
  <c r="M217" i="16"/>
  <c r="L217" i="16"/>
  <c r="I217" i="16"/>
  <c r="H217" i="16"/>
  <c r="AG216" i="16"/>
  <c r="AF216" i="16"/>
  <c r="AH216" i="16" s="1"/>
  <c r="AC216" i="16"/>
  <c r="AB216" i="16"/>
  <c r="Y216" i="16"/>
  <c r="X216" i="16"/>
  <c r="U216" i="16"/>
  <c r="T216" i="16"/>
  <c r="Q216" i="16"/>
  <c r="P216" i="16"/>
  <c r="M216" i="16"/>
  <c r="L216" i="16"/>
  <c r="I216" i="16"/>
  <c r="H216" i="16"/>
  <c r="AH215" i="16"/>
  <c r="AF215" i="16"/>
  <c r="AG215" i="16" s="1"/>
  <c r="AC215" i="16"/>
  <c r="AB215" i="16"/>
  <c r="Y215" i="16"/>
  <c r="X215" i="16"/>
  <c r="U215" i="16"/>
  <c r="T215" i="16"/>
  <c r="Q215" i="16"/>
  <c r="P215" i="16"/>
  <c r="M215" i="16"/>
  <c r="L215" i="16"/>
  <c r="I215" i="16"/>
  <c r="H215" i="16"/>
  <c r="AG214" i="16"/>
  <c r="AF214" i="16"/>
  <c r="AH214" i="16" s="1"/>
  <c r="AC214" i="16"/>
  <c r="AB214" i="16"/>
  <c r="Y214" i="16"/>
  <c r="X214" i="16"/>
  <c r="U214" i="16"/>
  <c r="T214" i="16"/>
  <c r="Q214" i="16"/>
  <c r="P214" i="16"/>
  <c r="M214" i="16"/>
  <c r="L214" i="16"/>
  <c r="I214" i="16"/>
  <c r="H214" i="16"/>
  <c r="AF213" i="16"/>
  <c r="AG213" i="16" s="1"/>
  <c r="AG235" i="16" s="1"/>
  <c r="AC213" i="16"/>
  <c r="AB213" i="16"/>
  <c r="AB236" i="16" s="1"/>
  <c r="Y213" i="16"/>
  <c r="X213" i="16"/>
  <c r="X235" i="16" s="1"/>
  <c r="U213" i="16"/>
  <c r="T213" i="16"/>
  <c r="T235" i="16" s="1"/>
  <c r="Q213" i="16"/>
  <c r="P213" i="16"/>
  <c r="P236" i="16" s="1"/>
  <c r="M213" i="16"/>
  <c r="L213" i="16"/>
  <c r="L236" i="16" s="1"/>
  <c r="I213" i="16"/>
  <c r="H213" i="16"/>
  <c r="H235" i="16" s="1"/>
  <c r="X204" i="16"/>
  <c r="H204" i="16"/>
  <c r="AG203" i="16"/>
  <c r="AF203" i="16"/>
  <c r="AH203" i="16" s="1"/>
  <c r="AC203" i="16"/>
  <c r="AB203" i="16"/>
  <c r="Y203" i="16"/>
  <c r="X203" i="16"/>
  <c r="U203" i="16"/>
  <c r="T203" i="16"/>
  <c r="Q203" i="16"/>
  <c r="P203" i="16"/>
  <c r="M203" i="16"/>
  <c r="L203" i="16"/>
  <c r="I203" i="16"/>
  <c r="H203" i="16"/>
  <c r="AH202" i="16"/>
  <c r="AF202" i="16"/>
  <c r="AG202" i="16" s="1"/>
  <c r="AC202" i="16"/>
  <c r="AB202" i="16"/>
  <c r="Y202" i="16"/>
  <c r="X202" i="16"/>
  <c r="U202" i="16"/>
  <c r="T202" i="16"/>
  <c r="Q202" i="16"/>
  <c r="P202" i="16"/>
  <c r="M202" i="16"/>
  <c r="L202" i="16"/>
  <c r="I202" i="16"/>
  <c r="H202" i="16"/>
  <c r="AG201" i="16"/>
  <c r="AF201" i="16"/>
  <c r="AH201" i="16" s="1"/>
  <c r="AC201" i="16"/>
  <c r="AB201" i="16"/>
  <c r="Y201" i="16"/>
  <c r="X201" i="16"/>
  <c r="U201" i="16"/>
  <c r="T201" i="16"/>
  <c r="Q201" i="16"/>
  <c r="P201" i="16"/>
  <c r="M201" i="16"/>
  <c r="L201" i="16"/>
  <c r="I201" i="16"/>
  <c r="H201" i="16"/>
  <c r="AF200" i="16"/>
  <c r="AG200" i="16" s="1"/>
  <c r="AC200" i="16"/>
  <c r="AB200" i="16"/>
  <c r="Y200" i="16"/>
  <c r="X200" i="16"/>
  <c r="U200" i="16"/>
  <c r="T200" i="16"/>
  <c r="Q200" i="16"/>
  <c r="P200" i="16"/>
  <c r="M200" i="16"/>
  <c r="L200" i="16"/>
  <c r="I200" i="16"/>
  <c r="H200" i="16"/>
  <c r="AG199" i="16"/>
  <c r="AF199" i="16"/>
  <c r="AH199" i="16" s="1"/>
  <c r="AC199" i="16"/>
  <c r="AB199" i="16"/>
  <c r="Y199" i="16"/>
  <c r="X199" i="16"/>
  <c r="U199" i="16"/>
  <c r="T199" i="16"/>
  <c r="Q199" i="16"/>
  <c r="P199" i="16"/>
  <c r="M199" i="16"/>
  <c r="L199" i="16"/>
  <c r="I199" i="16"/>
  <c r="H199" i="16"/>
  <c r="AF198" i="16"/>
  <c r="AC198" i="16"/>
  <c r="AB198" i="16"/>
  <c r="Y198" i="16"/>
  <c r="X198" i="16"/>
  <c r="U198" i="16"/>
  <c r="T198" i="16"/>
  <c r="Q198" i="16"/>
  <c r="P198" i="16"/>
  <c r="M198" i="16"/>
  <c r="L198" i="16"/>
  <c r="I198" i="16"/>
  <c r="H198" i="16"/>
  <c r="AG197" i="16"/>
  <c r="AF197" i="16"/>
  <c r="AH197" i="16" s="1"/>
  <c r="AC197" i="16"/>
  <c r="AB197" i="16"/>
  <c r="Y197" i="16"/>
  <c r="X197" i="16"/>
  <c r="U197" i="16"/>
  <c r="T197" i="16"/>
  <c r="Q197" i="16"/>
  <c r="P197" i="16"/>
  <c r="M197" i="16"/>
  <c r="L197" i="16"/>
  <c r="I197" i="16"/>
  <c r="H197" i="16"/>
  <c r="AF196" i="16"/>
  <c r="AH196" i="16" s="1"/>
  <c r="AC196" i="16"/>
  <c r="AB196" i="16"/>
  <c r="Y196" i="16"/>
  <c r="X196" i="16"/>
  <c r="U196" i="16"/>
  <c r="T196" i="16"/>
  <c r="Q196" i="16"/>
  <c r="P196" i="16"/>
  <c r="M196" i="16"/>
  <c r="L196" i="16"/>
  <c r="I196" i="16"/>
  <c r="H196" i="16"/>
  <c r="AG195" i="16"/>
  <c r="AF195" i="16"/>
  <c r="AH195" i="16" s="1"/>
  <c r="AC195" i="16"/>
  <c r="AB195" i="16"/>
  <c r="Y195" i="16"/>
  <c r="X195" i="16"/>
  <c r="U195" i="16"/>
  <c r="T195" i="16"/>
  <c r="Q195" i="16"/>
  <c r="P195" i="16"/>
  <c r="M195" i="16"/>
  <c r="L195" i="16"/>
  <c r="I195" i="16"/>
  <c r="H195" i="16"/>
  <c r="AH194" i="16"/>
  <c r="AF194" i="16"/>
  <c r="AG194" i="16" s="1"/>
  <c r="AC194" i="16"/>
  <c r="AB194" i="16"/>
  <c r="Y194" i="16"/>
  <c r="X194" i="16"/>
  <c r="U194" i="16"/>
  <c r="T194" i="16"/>
  <c r="Q194" i="16"/>
  <c r="P194" i="16"/>
  <c r="M194" i="16"/>
  <c r="L194" i="16"/>
  <c r="I194" i="16"/>
  <c r="H194" i="16"/>
  <c r="AG193" i="16"/>
  <c r="AF193" i="16"/>
  <c r="AH193" i="16" s="1"/>
  <c r="AC193" i="16"/>
  <c r="AB193" i="16"/>
  <c r="Y193" i="16"/>
  <c r="X193" i="16"/>
  <c r="U193" i="16"/>
  <c r="T193" i="16"/>
  <c r="Q193" i="16"/>
  <c r="P193" i="16"/>
  <c r="M193" i="16"/>
  <c r="L193" i="16"/>
  <c r="I193" i="16"/>
  <c r="H193" i="16"/>
  <c r="AF192" i="16"/>
  <c r="AG192" i="16" s="1"/>
  <c r="AC192" i="16"/>
  <c r="AB192" i="16"/>
  <c r="Y192" i="16"/>
  <c r="X192" i="16"/>
  <c r="U192" i="16"/>
  <c r="T192" i="16"/>
  <c r="Q192" i="16"/>
  <c r="P192" i="16"/>
  <c r="M192" i="16"/>
  <c r="L192" i="16"/>
  <c r="I192" i="16"/>
  <c r="H192" i="16"/>
  <c r="AG191" i="16"/>
  <c r="AF191" i="16"/>
  <c r="AH191" i="16" s="1"/>
  <c r="AC191" i="16"/>
  <c r="AB191" i="16"/>
  <c r="Y191" i="16"/>
  <c r="X191" i="16"/>
  <c r="U191" i="16"/>
  <c r="T191" i="16"/>
  <c r="Q191" i="16"/>
  <c r="P191" i="16"/>
  <c r="M191" i="16"/>
  <c r="L191" i="16"/>
  <c r="I191" i="16"/>
  <c r="H191" i="16"/>
  <c r="AF190" i="16"/>
  <c r="AG190" i="16" s="1"/>
  <c r="AC190" i="16"/>
  <c r="AB190" i="16"/>
  <c r="Y190" i="16"/>
  <c r="X190" i="16"/>
  <c r="U190" i="16"/>
  <c r="T190" i="16"/>
  <c r="Q190" i="16"/>
  <c r="P190" i="16"/>
  <c r="M190" i="16"/>
  <c r="L190" i="16"/>
  <c r="I190" i="16"/>
  <c r="H190" i="16"/>
  <c r="AG189" i="16"/>
  <c r="AF189" i="16"/>
  <c r="AH189" i="16" s="1"/>
  <c r="AC189" i="16"/>
  <c r="AB189" i="16"/>
  <c r="Y189" i="16"/>
  <c r="X189" i="16"/>
  <c r="U189" i="16"/>
  <c r="T189" i="16"/>
  <c r="Q189" i="16"/>
  <c r="P189" i="16"/>
  <c r="M189" i="16"/>
  <c r="L189" i="16"/>
  <c r="I189" i="16"/>
  <c r="H189" i="16"/>
  <c r="AF188" i="16"/>
  <c r="AC188" i="16"/>
  <c r="AB188" i="16"/>
  <c r="Y188" i="16"/>
  <c r="X188" i="16"/>
  <c r="U188" i="16"/>
  <c r="T188" i="16"/>
  <c r="Q188" i="16"/>
  <c r="P188" i="16"/>
  <c r="M188" i="16"/>
  <c r="L188" i="16"/>
  <c r="I188" i="16"/>
  <c r="H188" i="16"/>
  <c r="AH187" i="16"/>
  <c r="AG187" i="16"/>
  <c r="AF187" i="16"/>
  <c r="AC187" i="16"/>
  <c r="AB187" i="16"/>
  <c r="Y187" i="16"/>
  <c r="X187" i="16"/>
  <c r="U187" i="16"/>
  <c r="T187" i="16"/>
  <c r="Q187" i="16"/>
  <c r="P187" i="16"/>
  <c r="M187" i="16"/>
  <c r="L187" i="16"/>
  <c r="I187" i="16"/>
  <c r="H187" i="16"/>
  <c r="AH186" i="16"/>
  <c r="AF186" i="16"/>
  <c r="AG186" i="16" s="1"/>
  <c r="AC186" i="16"/>
  <c r="AB186" i="16"/>
  <c r="Y186" i="16"/>
  <c r="X186" i="16"/>
  <c r="U186" i="16"/>
  <c r="T186" i="16"/>
  <c r="Q186" i="16"/>
  <c r="P186" i="16"/>
  <c r="M186" i="16"/>
  <c r="L186" i="16"/>
  <c r="I186" i="16"/>
  <c r="H186" i="16"/>
  <c r="AG185" i="16"/>
  <c r="AF185" i="16"/>
  <c r="AH185" i="16" s="1"/>
  <c r="AC185" i="16"/>
  <c r="AB185" i="16"/>
  <c r="Y185" i="16"/>
  <c r="X185" i="16"/>
  <c r="U185" i="16"/>
  <c r="T185" i="16"/>
  <c r="Q185" i="16"/>
  <c r="P185" i="16"/>
  <c r="M185" i="16"/>
  <c r="L185" i="16"/>
  <c r="I185" i="16"/>
  <c r="H185" i="16"/>
  <c r="AF184" i="16"/>
  <c r="AG184" i="16" s="1"/>
  <c r="AC184" i="16"/>
  <c r="AB184" i="16"/>
  <c r="Y184" i="16"/>
  <c r="X184" i="16"/>
  <c r="U184" i="16"/>
  <c r="T184" i="16"/>
  <c r="Q184" i="16"/>
  <c r="P184" i="16"/>
  <c r="M184" i="16"/>
  <c r="L184" i="16"/>
  <c r="I184" i="16"/>
  <c r="H184" i="16"/>
  <c r="AG183" i="16"/>
  <c r="AF183" i="16"/>
  <c r="AH183" i="16" s="1"/>
  <c r="AC183" i="16"/>
  <c r="AB183" i="16"/>
  <c r="Y183" i="16"/>
  <c r="X183" i="16"/>
  <c r="U183" i="16"/>
  <c r="T183" i="16"/>
  <c r="Q183" i="16"/>
  <c r="P183" i="16"/>
  <c r="M183" i="16"/>
  <c r="L183" i="16"/>
  <c r="I183" i="16"/>
  <c r="H183" i="16"/>
  <c r="AF182" i="16"/>
  <c r="AG182" i="16" s="1"/>
  <c r="AG204" i="16" s="1"/>
  <c r="AC182" i="16"/>
  <c r="AB182" i="16"/>
  <c r="Y182" i="16"/>
  <c r="X182" i="16"/>
  <c r="X205" i="16" s="1"/>
  <c r="U182" i="16"/>
  <c r="T182" i="16"/>
  <c r="Q182" i="16"/>
  <c r="Q204" i="16" s="1"/>
  <c r="P182" i="16"/>
  <c r="P204" i="16" s="1"/>
  <c r="M182" i="16"/>
  <c r="L182" i="16"/>
  <c r="I182" i="16"/>
  <c r="H182" i="16"/>
  <c r="H205" i="16" s="1"/>
  <c r="AO174" i="16"/>
  <c r="AK174" i="16"/>
  <c r="AJ174" i="16"/>
  <c r="AG174" i="16"/>
  <c r="AF174" i="16"/>
  <c r="AA174" i="16"/>
  <c r="Z174" i="16"/>
  <c r="U174" i="16"/>
  <c r="T174" i="16"/>
  <c r="O174" i="16"/>
  <c r="N174" i="16"/>
  <c r="H174" i="16"/>
  <c r="AO173" i="16"/>
  <c r="AK173" i="16"/>
  <c r="AJ173" i="16"/>
  <c r="AG173" i="16"/>
  <c r="AF173" i="16"/>
  <c r="AA173" i="16"/>
  <c r="Z173" i="16"/>
  <c r="U173" i="16"/>
  <c r="T173" i="16"/>
  <c r="O173" i="16"/>
  <c r="N173" i="16"/>
  <c r="H173" i="16"/>
  <c r="AO172" i="16"/>
  <c r="AN172" i="16"/>
  <c r="AP172" i="16" s="1"/>
  <c r="AK172" i="16"/>
  <c r="AJ172" i="16"/>
  <c r="AG172" i="16"/>
  <c r="AF172" i="16"/>
  <c r="AA172" i="16"/>
  <c r="Z172" i="16"/>
  <c r="U172" i="16"/>
  <c r="T172" i="16"/>
  <c r="O172" i="16"/>
  <c r="N172" i="16"/>
  <c r="I172" i="16"/>
  <c r="H172" i="16"/>
  <c r="AN171" i="16"/>
  <c r="AK171" i="16"/>
  <c r="AJ171" i="16"/>
  <c r="AG171" i="16"/>
  <c r="AF171" i="16"/>
  <c r="AA171" i="16"/>
  <c r="Z171" i="16"/>
  <c r="U171" i="16"/>
  <c r="T171" i="16"/>
  <c r="O171" i="16"/>
  <c r="N171" i="16"/>
  <c r="I171" i="16"/>
  <c r="H171" i="16"/>
  <c r="AO170" i="16"/>
  <c r="AN170" i="16"/>
  <c r="AP170" i="16" s="1"/>
  <c r="AK170" i="16"/>
  <c r="AJ170" i="16"/>
  <c r="AG170" i="16"/>
  <c r="AF170" i="16"/>
  <c r="AA170" i="16"/>
  <c r="Z170" i="16"/>
  <c r="U170" i="16"/>
  <c r="T170" i="16"/>
  <c r="O170" i="16"/>
  <c r="N170" i="16"/>
  <c r="I170" i="16"/>
  <c r="H170" i="16"/>
  <c r="AN169" i="16"/>
  <c r="AK169" i="16"/>
  <c r="AJ169" i="16"/>
  <c r="AG169" i="16"/>
  <c r="AF169" i="16"/>
  <c r="AA169" i="16"/>
  <c r="Z169" i="16"/>
  <c r="U169" i="16"/>
  <c r="T169" i="16"/>
  <c r="O169" i="16"/>
  <c r="N169" i="16"/>
  <c r="I169" i="16"/>
  <c r="H169" i="16"/>
  <c r="AO168" i="16"/>
  <c r="AN168" i="16"/>
  <c r="AP168" i="16" s="1"/>
  <c r="AK168" i="16"/>
  <c r="AJ168" i="16"/>
  <c r="AG168" i="16"/>
  <c r="AF168" i="16"/>
  <c r="AA168" i="16"/>
  <c r="Z168" i="16"/>
  <c r="U168" i="16"/>
  <c r="T168" i="16"/>
  <c r="O168" i="16"/>
  <c r="N168" i="16"/>
  <c r="I168" i="16"/>
  <c r="H168" i="16"/>
  <c r="AN167" i="16"/>
  <c r="AK167" i="16"/>
  <c r="AJ167" i="16"/>
  <c r="AG167" i="16"/>
  <c r="AF167" i="16"/>
  <c r="AA167" i="16"/>
  <c r="Z167" i="16"/>
  <c r="U167" i="16"/>
  <c r="T167" i="16"/>
  <c r="O167" i="16"/>
  <c r="N167" i="16"/>
  <c r="I167" i="16"/>
  <c r="H167" i="16"/>
  <c r="AP166" i="16"/>
  <c r="AO166" i="16"/>
  <c r="AN166" i="16"/>
  <c r="AK166" i="16"/>
  <c r="AJ166" i="16"/>
  <c r="AG166" i="16"/>
  <c r="AF166" i="16"/>
  <c r="AA166" i="16"/>
  <c r="Z166" i="16"/>
  <c r="U166" i="16"/>
  <c r="T166" i="16"/>
  <c r="O166" i="16"/>
  <c r="N166" i="16"/>
  <c r="I166" i="16"/>
  <c r="H166" i="16"/>
  <c r="AP165" i="16"/>
  <c r="AN165" i="16"/>
  <c r="AO165" i="16" s="1"/>
  <c r="AK165" i="16"/>
  <c r="AJ165" i="16"/>
  <c r="AG165" i="16"/>
  <c r="AF165" i="16"/>
  <c r="AA165" i="16"/>
  <c r="Z165" i="16"/>
  <c r="U165" i="16"/>
  <c r="T165" i="16"/>
  <c r="O165" i="16"/>
  <c r="N165" i="16"/>
  <c r="I165" i="16"/>
  <c r="H165" i="16"/>
  <c r="AO164" i="16"/>
  <c r="AN164" i="16"/>
  <c r="AP164" i="16" s="1"/>
  <c r="AK164" i="16"/>
  <c r="AJ164" i="16"/>
  <c r="AG164" i="16"/>
  <c r="AF164" i="16"/>
  <c r="AA164" i="16"/>
  <c r="Z164" i="16"/>
  <c r="U164" i="16"/>
  <c r="T164" i="16"/>
  <c r="O164" i="16"/>
  <c r="N164" i="16"/>
  <c r="I164" i="16"/>
  <c r="H164" i="16"/>
  <c r="AN163" i="16"/>
  <c r="AK163" i="16"/>
  <c r="AJ163" i="16"/>
  <c r="AG163" i="16"/>
  <c r="AF163" i="16"/>
  <c r="AA163" i="16"/>
  <c r="Z163" i="16"/>
  <c r="U163" i="16"/>
  <c r="T163" i="16"/>
  <c r="O163" i="16"/>
  <c r="N163" i="16"/>
  <c r="I163" i="16"/>
  <c r="H163" i="16"/>
  <c r="AP162" i="16"/>
  <c r="AO162" i="16"/>
  <c r="AN162" i="16"/>
  <c r="AK162" i="16"/>
  <c r="AJ162" i="16"/>
  <c r="AG162" i="16"/>
  <c r="AF162" i="16"/>
  <c r="AA162" i="16"/>
  <c r="Z162" i="16"/>
  <c r="U162" i="16"/>
  <c r="T162" i="16"/>
  <c r="O162" i="16"/>
  <c r="N162" i="16"/>
  <c r="I162" i="16"/>
  <c r="H162" i="16"/>
  <c r="AP161" i="16"/>
  <c r="AN161" i="16"/>
  <c r="AO161" i="16" s="1"/>
  <c r="AK161" i="16"/>
  <c r="AJ161" i="16"/>
  <c r="AG161" i="16"/>
  <c r="AF161" i="16"/>
  <c r="AA161" i="16"/>
  <c r="Z161" i="16"/>
  <c r="U161" i="16"/>
  <c r="T161" i="16"/>
  <c r="O161" i="16"/>
  <c r="N161" i="16"/>
  <c r="I161" i="16"/>
  <c r="H161" i="16"/>
  <c r="AO160" i="16"/>
  <c r="AN160" i="16"/>
  <c r="AP160" i="16" s="1"/>
  <c r="AK160" i="16"/>
  <c r="AJ160" i="16"/>
  <c r="AG160" i="16"/>
  <c r="AF160" i="16"/>
  <c r="AA160" i="16"/>
  <c r="Z160" i="16"/>
  <c r="U160" i="16"/>
  <c r="T160" i="16"/>
  <c r="O160" i="16"/>
  <c r="N160" i="16"/>
  <c r="I160" i="16"/>
  <c r="H160" i="16"/>
  <c r="AN159" i="16"/>
  <c r="AK159" i="16"/>
  <c r="AJ159" i="16"/>
  <c r="AG159" i="16"/>
  <c r="AF159" i="16"/>
  <c r="AA159" i="16"/>
  <c r="Z159" i="16"/>
  <c r="U159" i="16"/>
  <c r="T159" i="16"/>
  <c r="O159" i="16"/>
  <c r="N159" i="16"/>
  <c r="I159" i="16"/>
  <c r="H159" i="16"/>
  <c r="AP158" i="16"/>
  <c r="AO158" i="16"/>
  <c r="AN158" i="16"/>
  <c r="AK158" i="16"/>
  <c r="AJ158" i="16"/>
  <c r="AG158" i="16"/>
  <c r="AF158" i="16"/>
  <c r="AA158" i="16"/>
  <c r="Z158" i="16"/>
  <c r="U158" i="16"/>
  <c r="T158" i="16"/>
  <c r="O158" i="16"/>
  <c r="N158" i="16"/>
  <c r="I158" i="16"/>
  <c r="H158" i="16"/>
  <c r="AP157" i="16"/>
  <c r="AN157" i="16"/>
  <c r="AO157" i="16" s="1"/>
  <c r="AK157" i="16"/>
  <c r="AJ157" i="16"/>
  <c r="AG157" i="16"/>
  <c r="AF157" i="16"/>
  <c r="AA157" i="16"/>
  <c r="Z157" i="16"/>
  <c r="U157" i="16"/>
  <c r="T157" i="16"/>
  <c r="O157" i="16"/>
  <c r="N157" i="16"/>
  <c r="I157" i="16"/>
  <c r="H157" i="16"/>
  <c r="AO156" i="16"/>
  <c r="AN156" i="16"/>
  <c r="AP156" i="16" s="1"/>
  <c r="AK156" i="16"/>
  <c r="AJ156" i="16"/>
  <c r="AG156" i="16"/>
  <c r="AF156" i="16"/>
  <c r="AA156" i="16"/>
  <c r="Z156" i="16"/>
  <c r="U156" i="16"/>
  <c r="T156" i="16"/>
  <c r="O156" i="16"/>
  <c r="N156" i="16"/>
  <c r="I156" i="16"/>
  <c r="H156" i="16"/>
  <c r="AP155" i="16"/>
  <c r="AN155" i="16"/>
  <c r="AO155" i="16" s="1"/>
  <c r="AK155" i="16"/>
  <c r="AJ155" i="16"/>
  <c r="AG155" i="16"/>
  <c r="AF155" i="16"/>
  <c r="AA155" i="16"/>
  <c r="Z155" i="16"/>
  <c r="U155" i="16"/>
  <c r="T155" i="16"/>
  <c r="O155" i="16"/>
  <c r="N155" i="16"/>
  <c r="I155" i="16"/>
  <c r="H155" i="16"/>
  <c r="AP154" i="16"/>
  <c r="AO154" i="16"/>
  <c r="AN154" i="16"/>
  <c r="AK154" i="16"/>
  <c r="AJ154" i="16"/>
  <c r="AG154" i="16"/>
  <c r="AF154" i="16"/>
  <c r="AA154" i="16"/>
  <c r="Z154" i="16"/>
  <c r="U154" i="16"/>
  <c r="T154" i="16"/>
  <c r="O154" i="16"/>
  <c r="N154" i="16"/>
  <c r="I154" i="16"/>
  <c r="H154" i="16"/>
  <c r="AN153" i="16"/>
  <c r="AK153" i="16"/>
  <c r="AJ153" i="16"/>
  <c r="AG153" i="16"/>
  <c r="AF153" i="16"/>
  <c r="AA153" i="16"/>
  <c r="Z153" i="16"/>
  <c r="U153" i="16"/>
  <c r="T153" i="16"/>
  <c r="O153" i="16"/>
  <c r="N153" i="16"/>
  <c r="I153" i="16"/>
  <c r="H153" i="16"/>
  <c r="AO152" i="16"/>
  <c r="AN152" i="16"/>
  <c r="AP152" i="16" s="1"/>
  <c r="AK152" i="16"/>
  <c r="AJ152" i="16"/>
  <c r="AG152" i="16"/>
  <c r="AF152" i="16"/>
  <c r="AA152" i="16"/>
  <c r="Z152" i="16"/>
  <c r="U152" i="16"/>
  <c r="T152" i="16"/>
  <c r="O152" i="16"/>
  <c r="N152" i="16"/>
  <c r="I152" i="16"/>
  <c r="H152" i="16"/>
  <c r="AN151" i="16"/>
  <c r="AK151" i="16"/>
  <c r="AJ151" i="16"/>
  <c r="AG151" i="16"/>
  <c r="AF151" i="16"/>
  <c r="AA151" i="16"/>
  <c r="Z151" i="16"/>
  <c r="U151" i="16"/>
  <c r="T151" i="16"/>
  <c r="O151" i="16"/>
  <c r="N151" i="16"/>
  <c r="I151" i="16"/>
  <c r="H151" i="16"/>
  <c r="AB142" i="16"/>
  <c r="T142" i="16"/>
  <c r="AG141" i="16"/>
  <c r="P141" i="16"/>
  <c r="AG140" i="16"/>
  <c r="AF140" i="16"/>
  <c r="AH140" i="16" s="1"/>
  <c r="AC140" i="16"/>
  <c r="AB140" i="16"/>
  <c r="Y140" i="16"/>
  <c r="X140" i="16"/>
  <c r="U140" i="16"/>
  <c r="T140" i="16"/>
  <c r="Q140" i="16"/>
  <c r="P140" i="16"/>
  <c r="M140" i="16"/>
  <c r="L140" i="16"/>
  <c r="I140" i="16"/>
  <c r="H140" i="16"/>
  <c r="AH139" i="16"/>
  <c r="AF139" i="16"/>
  <c r="AG139" i="16" s="1"/>
  <c r="AC139" i="16"/>
  <c r="AB139" i="16"/>
  <c r="Y139" i="16"/>
  <c r="X139" i="16"/>
  <c r="U139" i="16"/>
  <c r="T139" i="16"/>
  <c r="Q139" i="16"/>
  <c r="P139" i="16"/>
  <c r="M139" i="16"/>
  <c r="L139" i="16"/>
  <c r="I139" i="16"/>
  <c r="H139" i="16"/>
  <c r="AG138" i="16"/>
  <c r="AF138" i="16"/>
  <c r="AH138" i="16" s="1"/>
  <c r="AC138" i="16"/>
  <c r="AB138" i="16"/>
  <c r="Y138" i="16"/>
  <c r="X138" i="16"/>
  <c r="U138" i="16"/>
  <c r="T138" i="16"/>
  <c r="Q138" i="16"/>
  <c r="P138" i="16"/>
  <c r="M138" i="16"/>
  <c r="L138" i="16"/>
  <c r="I138" i="16"/>
  <c r="H138" i="16"/>
  <c r="AF137" i="16"/>
  <c r="AC137" i="16"/>
  <c r="AB137" i="16"/>
  <c r="Y137" i="16"/>
  <c r="X137" i="16"/>
  <c r="U137" i="16"/>
  <c r="T137" i="16"/>
  <c r="Q137" i="16"/>
  <c r="P137" i="16"/>
  <c r="M137" i="16"/>
  <c r="L137" i="16"/>
  <c r="I137" i="16"/>
  <c r="H137" i="16"/>
  <c r="AH136" i="16"/>
  <c r="AG136" i="16"/>
  <c r="AF136" i="16"/>
  <c r="AC136" i="16"/>
  <c r="AB136" i="16"/>
  <c r="Y136" i="16"/>
  <c r="X136" i="16"/>
  <c r="U136" i="16"/>
  <c r="T136" i="16"/>
  <c r="Q136" i="16"/>
  <c r="P136" i="16"/>
  <c r="M136" i="16"/>
  <c r="L136" i="16"/>
  <c r="I136" i="16"/>
  <c r="H136" i="16"/>
  <c r="AH135" i="16"/>
  <c r="AF135" i="16"/>
  <c r="AG135" i="16" s="1"/>
  <c r="AC135" i="16"/>
  <c r="AB135" i="16"/>
  <c r="Y135" i="16"/>
  <c r="X135" i="16"/>
  <c r="U135" i="16"/>
  <c r="T135" i="16"/>
  <c r="Q135" i="16"/>
  <c r="P135" i="16"/>
  <c r="M135" i="16"/>
  <c r="L135" i="16"/>
  <c r="I135" i="16"/>
  <c r="H135" i="16"/>
  <c r="AG134" i="16"/>
  <c r="AF134" i="16"/>
  <c r="AH134" i="16" s="1"/>
  <c r="AC134" i="16"/>
  <c r="AB134" i="16"/>
  <c r="Y134" i="16"/>
  <c r="X134" i="16"/>
  <c r="U134" i="16"/>
  <c r="T134" i="16"/>
  <c r="Q134" i="16"/>
  <c r="P134" i="16"/>
  <c r="M134" i="16"/>
  <c r="L134" i="16"/>
  <c r="I134" i="16"/>
  <c r="H134" i="16"/>
  <c r="AF133" i="16"/>
  <c r="AG133" i="16" s="1"/>
  <c r="AC133" i="16"/>
  <c r="AB133" i="16"/>
  <c r="Y133" i="16"/>
  <c r="X133" i="16"/>
  <c r="U133" i="16"/>
  <c r="T133" i="16"/>
  <c r="Q133" i="16"/>
  <c r="P133" i="16"/>
  <c r="M133" i="16"/>
  <c r="L133" i="16"/>
  <c r="I133" i="16"/>
  <c r="H133" i="16"/>
  <c r="AG132" i="16"/>
  <c r="AF132" i="16"/>
  <c r="AH132" i="16" s="1"/>
  <c r="AC132" i="16"/>
  <c r="AB132" i="16"/>
  <c r="Y132" i="16"/>
  <c r="X132" i="16"/>
  <c r="U132" i="16"/>
  <c r="T132" i="16"/>
  <c r="Q132" i="16"/>
  <c r="P132" i="16"/>
  <c r="M132" i="16"/>
  <c r="L132" i="16"/>
  <c r="I132" i="16"/>
  <c r="H132" i="16"/>
  <c r="AH131" i="16"/>
  <c r="AF131" i="16"/>
  <c r="AG131" i="16" s="1"/>
  <c r="AC131" i="16"/>
  <c r="AB131" i="16"/>
  <c r="Y131" i="16"/>
  <c r="X131" i="16"/>
  <c r="U131" i="16"/>
  <c r="T131" i="16"/>
  <c r="Q131" i="16"/>
  <c r="P131" i="16"/>
  <c r="M131" i="16"/>
  <c r="L131" i="16"/>
  <c r="I131" i="16"/>
  <c r="H131" i="16"/>
  <c r="AG130" i="16"/>
  <c r="AF130" i="16"/>
  <c r="AH130" i="16" s="1"/>
  <c r="AC130" i="16"/>
  <c r="AB130" i="16"/>
  <c r="Y130" i="16"/>
  <c r="X130" i="16"/>
  <c r="U130" i="16"/>
  <c r="T130" i="16"/>
  <c r="Q130" i="16"/>
  <c r="P130" i="16"/>
  <c r="M130" i="16"/>
  <c r="L130" i="16"/>
  <c r="I130" i="16"/>
  <c r="H130" i="16"/>
  <c r="AF129" i="16"/>
  <c r="AC129" i="16"/>
  <c r="AB129" i="16"/>
  <c r="Y129" i="16"/>
  <c r="X129" i="16"/>
  <c r="U129" i="16"/>
  <c r="T129" i="16"/>
  <c r="Q129" i="16"/>
  <c r="P129" i="16"/>
  <c r="M129" i="16"/>
  <c r="L129" i="16"/>
  <c r="I129" i="16"/>
  <c r="H129" i="16"/>
  <c r="AF128" i="16"/>
  <c r="AH128" i="16" s="1"/>
  <c r="AC128" i="16"/>
  <c r="AB128" i="16"/>
  <c r="Y128" i="16"/>
  <c r="X128" i="16"/>
  <c r="U128" i="16"/>
  <c r="T128" i="16"/>
  <c r="Q128" i="16"/>
  <c r="P128" i="16"/>
  <c r="M128" i="16"/>
  <c r="L128" i="16"/>
  <c r="I128" i="16"/>
  <c r="H128" i="16"/>
  <c r="AH127" i="16"/>
  <c r="AF127" i="16"/>
  <c r="AG127" i="16" s="1"/>
  <c r="AC127" i="16"/>
  <c r="AB127" i="16"/>
  <c r="Y127" i="16"/>
  <c r="X127" i="16"/>
  <c r="U127" i="16"/>
  <c r="T127" i="16"/>
  <c r="Q127" i="16"/>
  <c r="P127" i="16"/>
  <c r="M127" i="16"/>
  <c r="L127" i="16"/>
  <c r="I127" i="16"/>
  <c r="H127" i="16"/>
  <c r="AG126" i="16"/>
  <c r="AF126" i="16"/>
  <c r="AH126" i="16" s="1"/>
  <c r="AC126" i="16"/>
  <c r="AB126" i="16"/>
  <c r="Y126" i="16"/>
  <c r="X126" i="16"/>
  <c r="U126" i="16"/>
  <c r="T126" i="16"/>
  <c r="Q126" i="16"/>
  <c r="P126" i="16"/>
  <c r="M126" i="16"/>
  <c r="L126" i="16"/>
  <c r="I126" i="16"/>
  <c r="H126" i="16"/>
  <c r="AH125" i="16"/>
  <c r="AF125" i="16"/>
  <c r="AG125" i="16" s="1"/>
  <c r="AC125" i="16"/>
  <c r="AB125" i="16"/>
  <c r="Y125" i="16"/>
  <c r="X125" i="16"/>
  <c r="U125" i="16"/>
  <c r="T125" i="16"/>
  <c r="Q125" i="16"/>
  <c r="P125" i="16"/>
  <c r="M125" i="16"/>
  <c r="L125" i="16"/>
  <c r="I125" i="16"/>
  <c r="H125" i="16"/>
  <c r="AG124" i="16"/>
  <c r="AF124" i="16"/>
  <c r="AH124" i="16" s="1"/>
  <c r="AC124" i="16"/>
  <c r="AB124" i="16"/>
  <c r="Y124" i="16"/>
  <c r="X124" i="16"/>
  <c r="U124" i="16"/>
  <c r="T124" i="16"/>
  <c r="Q124" i="16"/>
  <c r="P124" i="16"/>
  <c r="M124" i="16"/>
  <c r="L124" i="16"/>
  <c r="I124" i="16"/>
  <c r="H124" i="16"/>
  <c r="AH123" i="16"/>
  <c r="AF123" i="16"/>
  <c r="AG123" i="16" s="1"/>
  <c r="AC123" i="16"/>
  <c r="AB123" i="16"/>
  <c r="Y123" i="16"/>
  <c r="X123" i="16"/>
  <c r="U123" i="16"/>
  <c r="T123" i="16"/>
  <c r="Q123" i="16"/>
  <c r="P123" i="16"/>
  <c r="M123" i="16"/>
  <c r="L123" i="16"/>
  <c r="I123" i="16"/>
  <c r="H123" i="16"/>
  <c r="AG122" i="16"/>
  <c r="AF122" i="16"/>
  <c r="AH122" i="16" s="1"/>
  <c r="AC122" i="16"/>
  <c r="AB122" i="16"/>
  <c r="Y122" i="16"/>
  <c r="X122" i="16"/>
  <c r="U122" i="16"/>
  <c r="T122" i="16"/>
  <c r="Q122" i="16"/>
  <c r="P122" i="16"/>
  <c r="M122" i="16"/>
  <c r="L122" i="16"/>
  <c r="I122" i="16"/>
  <c r="H122" i="16"/>
  <c r="AF121" i="16"/>
  <c r="AC121" i="16"/>
  <c r="AB121" i="16"/>
  <c r="Y121" i="16"/>
  <c r="X121" i="16"/>
  <c r="U121" i="16"/>
  <c r="T121" i="16"/>
  <c r="Q121" i="16"/>
  <c r="P121" i="16"/>
  <c r="M121" i="16"/>
  <c r="L121" i="16"/>
  <c r="I121" i="16"/>
  <c r="H121" i="16"/>
  <c r="AF120" i="16"/>
  <c r="AH120" i="16" s="1"/>
  <c r="AC120" i="16"/>
  <c r="AB120" i="16"/>
  <c r="Y120" i="16"/>
  <c r="X120" i="16"/>
  <c r="U120" i="16"/>
  <c r="T120" i="16"/>
  <c r="Q120" i="16"/>
  <c r="P120" i="16"/>
  <c r="M120" i="16"/>
  <c r="L120" i="16"/>
  <c r="I120" i="16"/>
  <c r="H120" i="16"/>
  <c r="AH119" i="16"/>
  <c r="AG119" i="16"/>
  <c r="AG142" i="16" s="1"/>
  <c r="AF119" i="16"/>
  <c r="AC119" i="16"/>
  <c r="AB119" i="16"/>
  <c r="AB141" i="16" s="1"/>
  <c r="Y119" i="16"/>
  <c r="X119" i="16"/>
  <c r="U119" i="16"/>
  <c r="T119" i="16"/>
  <c r="T141" i="16" s="1"/>
  <c r="Q119" i="16"/>
  <c r="P119" i="16"/>
  <c r="P142" i="16" s="1"/>
  <c r="M119" i="16"/>
  <c r="L119" i="16"/>
  <c r="I119" i="16"/>
  <c r="H119" i="16"/>
  <c r="T111" i="16"/>
  <c r="AB110" i="16"/>
  <c r="T110" i="16"/>
  <c r="L110" i="16"/>
  <c r="AG109" i="16"/>
  <c r="AF109" i="16"/>
  <c r="AH109" i="16" s="1"/>
  <c r="AC109" i="16"/>
  <c r="AB109" i="16"/>
  <c r="Y109" i="16"/>
  <c r="X109" i="16"/>
  <c r="U109" i="16"/>
  <c r="T109" i="16"/>
  <c r="Q109" i="16"/>
  <c r="P109" i="16"/>
  <c r="M109" i="16"/>
  <c r="L109" i="16"/>
  <c r="I109" i="16"/>
  <c r="H109" i="16"/>
  <c r="AF108" i="16"/>
  <c r="AC108" i="16"/>
  <c r="AB108" i="16"/>
  <c r="Y108" i="16"/>
  <c r="X108" i="16"/>
  <c r="U108" i="16"/>
  <c r="T108" i="16"/>
  <c r="Q108" i="16"/>
  <c r="P108" i="16"/>
  <c r="M108" i="16"/>
  <c r="L108" i="16"/>
  <c r="I108" i="16"/>
  <c r="H108" i="16"/>
  <c r="AH107" i="16"/>
  <c r="AF107" i="16"/>
  <c r="AG107" i="16" s="1"/>
  <c r="AC107" i="16"/>
  <c r="AB107" i="16"/>
  <c r="Y107" i="16"/>
  <c r="X107" i="16"/>
  <c r="U107" i="16"/>
  <c r="T107" i="16"/>
  <c r="Q107" i="16"/>
  <c r="P107" i="16"/>
  <c r="M107" i="16"/>
  <c r="L107" i="16"/>
  <c r="I107" i="16"/>
  <c r="H107" i="16"/>
  <c r="AH106" i="16"/>
  <c r="AG106" i="16"/>
  <c r="AF106" i="16"/>
  <c r="AC106" i="16"/>
  <c r="AB106" i="16"/>
  <c r="Y106" i="16"/>
  <c r="X106" i="16"/>
  <c r="U106" i="16"/>
  <c r="T106" i="16"/>
  <c r="Q106" i="16"/>
  <c r="P106" i="16"/>
  <c r="M106" i="16"/>
  <c r="L106" i="16"/>
  <c r="I106" i="16"/>
  <c r="H106" i="16"/>
  <c r="AG105" i="16"/>
  <c r="AF105" i="16"/>
  <c r="AH105" i="16" s="1"/>
  <c r="AC105" i="16"/>
  <c r="AB105" i="16"/>
  <c r="Y105" i="16"/>
  <c r="X105" i="16"/>
  <c r="U105" i="16"/>
  <c r="T105" i="16"/>
  <c r="Q105" i="16"/>
  <c r="P105" i="16"/>
  <c r="M105" i="16"/>
  <c r="L105" i="16"/>
  <c r="I105" i="16"/>
  <c r="H105" i="16"/>
  <c r="AF104" i="16"/>
  <c r="AG104" i="16" s="1"/>
  <c r="AC104" i="16"/>
  <c r="AB104" i="16"/>
  <c r="Y104" i="16"/>
  <c r="X104" i="16"/>
  <c r="U104" i="16"/>
  <c r="T104" i="16"/>
  <c r="Q104" i="16"/>
  <c r="P104" i="16"/>
  <c r="M104" i="16"/>
  <c r="L104" i="16"/>
  <c r="I104" i="16"/>
  <c r="H104" i="16"/>
  <c r="AH103" i="16"/>
  <c r="AG103" i="16"/>
  <c r="AF103" i="16"/>
  <c r="AC103" i="16"/>
  <c r="AB103" i="16"/>
  <c r="Y103" i="16"/>
  <c r="X103" i="16"/>
  <c r="U103" i="16"/>
  <c r="T103" i="16"/>
  <c r="Q103" i="16"/>
  <c r="P103" i="16"/>
  <c r="M103" i="16"/>
  <c r="L103" i="16"/>
  <c r="I103" i="16"/>
  <c r="H103" i="16"/>
  <c r="AH102" i="16"/>
  <c r="AF102" i="16"/>
  <c r="AG102" i="16" s="1"/>
  <c r="AC102" i="16"/>
  <c r="AB102" i="16"/>
  <c r="Y102" i="16"/>
  <c r="X102" i="16"/>
  <c r="U102" i="16"/>
  <c r="T102" i="16"/>
  <c r="Q102" i="16"/>
  <c r="P102" i="16"/>
  <c r="M102" i="16"/>
  <c r="L102" i="16"/>
  <c r="I102" i="16"/>
  <c r="H102" i="16"/>
  <c r="AG101" i="16"/>
  <c r="AF101" i="16"/>
  <c r="AH101" i="16" s="1"/>
  <c r="AC101" i="16"/>
  <c r="AB101" i="16"/>
  <c r="Y101" i="16"/>
  <c r="X101" i="16"/>
  <c r="U101" i="16"/>
  <c r="T101" i="16"/>
  <c r="Q101" i="16"/>
  <c r="P101" i="16"/>
  <c r="M101" i="16"/>
  <c r="L101" i="16"/>
  <c r="I101" i="16"/>
  <c r="H101" i="16"/>
  <c r="AF100" i="16"/>
  <c r="AC100" i="16"/>
  <c r="AB100" i="16"/>
  <c r="Y100" i="16"/>
  <c r="X100" i="16"/>
  <c r="U100" i="16"/>
  <c r="T100" i="16"/>
  <c r="Q100" i="16"/>
  <c r="P100" i="16"/>
  <c r="M100" i="16"/>
  <c r="L100" i="16"/>
  <c r="I100" i="16"/>
  <c r="H100" i="16"/>
  <c r="AH99" i="16"/>
  <c r="AF99" i="16"/>
  <c r="AG99" i="16" s="1"/>
  <c r="AC99" i="16"/>
  <c r="AB99" i="16"/>
  <c r="Y99" i="16"/>
  <c r="X99" i="16"/>
  <c r="U99" i="16"/>
  <c r="T99" i="16"/>
  <c r="Q99" i="16"/>
  <c r="P99" i="16"/>
  <c r="M99" i="16"/>
  <c r="L99" i="16"/>
  <c r="I99" i="16"/>
  <c r="H99" i="16"/>
  <c r="AH98" i="16"/>
  <c r="AG98" i="16"/>
  <c r="AF98" i="16"/>
  <c r="AC98" i="16"/>
  <c r="AB98" i="16"/>
  <c r="Y98" i="16"/>
  <c r="X98" i="16"/>
  <c r="U98" i="16"/>
  <c r="T98" i="16"/>
  <c r="Q98" i="16"/>
  <c r="P98" i="16"/>
  <c r="M98" i="16"/>
  <c r="L98" i="16"/>
  <c r="I98" i="16"/>
  <c r="H98" i="16"/>
  <c r="AG97" i="16"/>
  <c r="AF97" i="16"/>
  <c r="AH97" i="16" s="1"/>
  <c r="AC97" i="16"/>
  <c r="AB97" i="16"/>
  <c r="Y97" i="16"/>
  <c r="X97" i="16"/>
  <c r="U97" i="16"/>
  <c r="T97" i="16"/>
  <c r="Q97" i="16"/>
  <c r="P97" i="16"/>
  <c r="M97" i="16"/>
  <c r="L97" i="16"/>
  <c r="I97" i="16"/>
  <c r="H97" i="16"/>
  <c r="AF96" i="16"/>
  <c r="AG96" i="16" s="1"/>
  <c r="AC96" i="16"/>
  <c r="AB96" i="16"/>
  <c r="Y96" i="16"/>
  <c r="X96" i="16"/>
  <c r="U96" i="16"/>
  <c r="T96" i="16"/>
  <c r="Q96" i="16"/>
  <c r="P96" i="16"/>
  <c r="M96" i="16"/>
  <c r="L96" i="16"/>
  <c r="I96" i="16"/>
  <c r="H96" i="16"/>
  <c r="AH95" i="16"/>
  <c r="AG95" i="16"/>
  <c r="AF95" i="16"/>
  <c r="AC95" i="16"/>
  <c r="AB95" i="16"/>
  <c r="Y95" i="16"/>
  <c r="X95" i="16"/>
  <c r="U95" i="16"/>
  <c r="T95" i="16"/>
  <c r="Q95" i="16"/>
  <c r="P95" i="16"/>
  <c r="M95" i="16"/>
  <c r="L95" i="16"/>
  <c r="I95" i="16"/>
  <c r="H95" i="16"/>
  <c r="AF94" i="16"/>
  <c r="AC94" i="16"/>
  <c r="AB94" i="16"/>
  <c r="Y94" i="16"/>
  <c r="X94" i="16"/>
  <c r="U94" i="16"/>
  <c r="T94" i="16"/>
  <c r="Q94" i="16"/>
  <c r="P94" i="16"/>
  <c r="M94" i="16"/>
  <c r="L94" i="16"/>
  <c r="I94" i="16"/>
  <c r="H94" i="16"/>
  <c r="AG93" i="16"/>
  <c r="AF93" i="16"/>
  <c r="AH93" i="16" s="1"/>
  <c r="AC93" i="16"/>
  <c r="AB93" i="16"/>
  <c r="Y93" i="16"/>
  <c r="X93" i="16"/>
  <c r="U93" i="16"/>
  <c r="T93" i="16"/>
  <c r="Q93" i="16"/>
  <c r="P93" i="16"/>
  <c r="M93" i="16"/>
  <c r="L93" i="16"/>
  <c r="I93" i="16"/>
  <c r="H93" i="16"/>
  <c r="AF92" i="16"/>
  <c r="AC92" i="16"/>
  <c r="AB92" i="16"/>
  <c r="Y92" i="16"/>
  <c r="X92" i="16"/>
  <c r="U92" i="16"/>
  <c r="T92" i="16"/>
  <c r="Q92" i="16"/>
  <c r="P92" i="16"/>
  <c r="M92" i="16"/>
  <c r="L92" i="16"/>
  <c r="I92" i="16"/>
  <c r="H92" i="16"/>
  <c r="AH91" i="16"/>
  <c r="AF91" i="16"/>
  <c r="AG91" i="16" s="1"/>
  <c r="AC91" i="16"/>
  <c r="AB91" i="16"/>
  <c r="Y91" i="16"/>
  <c r="X91" i="16"/>
  <c r="U91" i="16"/>
  <c r="T91" i="16"/>
  <c r="Q91" i="16"/>
  <c r="P91" i="16"/>
  <c r="M91" i="16"/>
  <c r="L91" i="16"/>
  <c r="I91" i="16"/>
  <c r="H91" i="16"/>
  <c r="AH90" i="16"/>
  <c r="AG90" i="16"/>
  <c r="AF90" i="16"/>
  <c r="AC90" i="16"/>
  <c r="AB90" i="16"/>
  <c r="Y90" i="16"/>
  <c r="X90" i="16"/>
  <c r="U90" i="16"/>
  <c r="T90" i="16"/>
  <c r="Q90" i="16"/>
  <c r="P90" i="16"/>
  <c r="M90" i="16"/>
  <c r="L90" i="16"/>
  <c r="I90" i="16"/>
  <c r="H90" i="16"/>
  <c r="AG89" i="16"/>
  <c r="AF89" i="16"/>
  <c r="AH89" i="16" s="1"/>
  <c r="AC89" i="16"/>
  <c r="AB89" i="16"/>
  <c r="Y89" i="16"/>
  <c r="X89" i="16"/>
  <c r="U89" i="16"/>
  <c r="T89" i="16"/>
  <c r="Q89" i="16"/>
  <c r="P89" i="16"/>
  <c r="M89" i="16"/>
  <c r="L89" i="16"/>
  <c r="I89" i="16"/>
  <c r="H89" i="16"/>
  <c r="AF88" i="16"/>
  <c r="AC88" i="16"/>
  <c r="AB88" i="16"/>
  <c r="AB111" i="16" s="1"/>
  <c r="Y88" i="16"/>
  <c r="X88" i="16"/>
  <c r="U88" i="16"/>
  <c r="T88" i="16"/>
  <c r="Q88" i="16"/>
  <c r="P88" i="16"/>
  <c r="M88" i="16"/>
  <c r="L88" i="16"/>
  <c r="L111" i="16" s="1"/>
  <c r="I88" i="16"/>
  <c r="H88" i="16"/>
  <c r="AG80" i="16"/>
  <c r="AF78" i="16"/>
  <c r="AH78" i="16" s="1"/>
  <c r="AC78" i="16"/>
  <c r="AB78" i="16"/>
  <c r="Y78" i="16"/>
  <c r="X78" i="16"/>
  <c r="U78" i="16"/>
  <c r="T78" i="16"/>
  <c r="Q78" i="16"/>
  <c r="P78" i="16"/>
  <c r="M78" i="16"/>
  <c r="L78" i="16"/>
  <c r="I78" i="16"/>
  <c r="H78" i="16"/>
  <c r="AH77" i="16"/>
  <c r="AF77" i="16"/>
  <c r="AG77" i="16" s="1"/>
  <c r="AC77" i="16"/>
  <c r="AB77" i="16"/>
  <c r="Y77" i="16"/>
  <c r="X77" i="16"/>
  <c r="U77" i="16"/>
  <c r="T77" i="16"/>
  <c r="Q77" i="16"/>
  <c r="P77" i="16"/>
  <c r="M77" i="16"/>
  <c r="L77" i="16"/>
  <c r="I77" i="16"/>
  <c r="H77" i="16"/>
  <c r="AG76" i="16"/>
  <c r="AF76" i="16"/>
  <c r="AH76" i="16" s="1"/>
  <c r="AC76" i="16"/>
  <c r="AB76" i="16"/>
  <c r="Y76" i="16"/>
  <c r="X76" i="16"/>
  <c r="U76" i="16"/>
  <c r="T76" i="16"/>
  <c r="Q76" i="16"/>
  <c r="P76" i="16"/>
  <c r="M76" i="16"/>
  <c r="L76" i="16"/>
  <c r="I76" i="16"/>
  <c r="H76" i="16"/>
  <c r="AH75" i="16"/>
  <c r="AF75" i="16"/>
  <c r="AG75" i="16" s="1"/>
  <c r="AC75" i="16"/>
  <c r="AB75" i="16"/>
  <c r="Y75" i="16"/>
  <c r="X75" i="16"/>
  <c r="U75" i="16"/>
  <c r="T75" i="16"/>
  <c r="Q75" i="16"/>
  <c r="P75" i="16"/>
  <c r="M75" i="16"/>
  <c r="L75" i="16"/>
  <c r="I75" i="16"/>
  <c r="H75" i="16"/>
  <c r="AG74" i="16"/>
  <c r="AF74" i="16"/>
  <c r="AH74" i="16" s="1"/>
  <c r="AC74" i="16"/>
  <c r="AB74" i="16"/>
  <c r="Y74" i="16"/>
  <c r="X74" i="16"/>
  <c r="U74" i="16"/>
  <c r="T74" i="16"/>
  <c r="Q74" i="16"/>
  <c r="P74" i="16"/>
  <c r="M74" i="16"/>
  <c r="L74" i="16"/>
  <c r="I74" i="16"/>
  <c r="H74" i="16"/>
  <c r="AF73" i="16"/>
  <c r="AC73" i="16"/>
  <c r="AB73" i="16"/>
  <c r="Y73" i="16"/>
  <c r="X73" i="16"/>
  <c r="U73" i="16"/>
  <c r="T73" i="16"/>
  <c r="Q73" i="16"/>
  <c r="P73" i="16"/>
  <c r="M73" i="16"/>
  <c r="L73" i="16"/>
  <c r="I73" i="16"/>
  <c r="H73" i="16"/>
  <c r="AG72" i="16"/>
  <c r="AF72" i="16"/>
  <c r="AH72" i="16" s="1"/>
  <c r="AC72" i="16"/>
  <c r="AB72" i="16"/>
  <c r="Y72" i="16"/>
  <c r="X72" i="16"/>
  <c r="U72" i="16"/>
  <c r="T72" i="16"/>
  <c r="Q72" i="16"/>
  <c r="P72" i="16"/>
  <c r="M72" i="16"/>
  <c r="L72" i="16"/>
  <c r="I72" i="16"/>
  <c r="H72" i="16"/>
  <c r="AF71" i="16"/>
  <c r="AC71" i="16"/>
  <c r="AB71" i="16"/>
  <c r="Y71" i="16"/>
  <c r="X71" i="16"/>
  <c r="U71" i="16"/>
  <c r="T71" i="16"/>
  <c r="Q71" i="16"/>
  <c r="P71" i="16"/>
  <c r="M71" i="16"/>
  <c r="L71" i="16"/>
  <c r="I71" i="16"/>
  <c r="H71" i="16"/>
  <c r="AH70" i="16"/>
  <c r="AG70" i="16"/>
  <c r="AF70" i="16"/>
  <c r="AC70" i="16"/>
  <c r="AB70" i="16"/>
  <c r="Y70" i="16"/>
  <c r="X70" i="16"/>
  <c r="U70" i="16"/>
  <c r="T70" i="16"/>
  <c r="Q70" i="16"/>
  <c r="P70" i="16"/>
  <c r="M70" i="16"/>
  <c r="L70" i="16"/>
  <c r="I70" i="16"/>
  <c r="H70" i="16"/>
  <c r="AG69" i="16"/>
  <c r="AF69" i="16"/>
  <c r="AH69" i="16" s="1"/>
  <c r="AC69" i="16"/>
  <c r="AB69" i="16"/>
  <c r="Y69" i="16"/>
  <c r="X69" i="16"/>
  <c r="U69" i="16"/>
  <c r="T69" i="16"/>
  <c r="Q69" i="16"/>
  <c r="P69" i="16"/>
  <c r="M69" i="16"/>
  <c r="L69" i="16"/>
  <c r="I69" i="16"/>
  <c r="H69" i="16"/>
  <c r="AF68" i="16"/>
  <c r="AH68" i="16" s="1"/>
  <c r="AC68" i="16"/>
  <c r="AB68" i="16"/>
  <c r="Y68" i="16"/>
  <c r="X68" i="16"/>
  <c r="U68" i="16"/>
  <c r="T68" i="16"/>
  <c r="Q68" i="16"/>
  <c r="P68" i="16"/>
  <c r="M68" i="16"/>
  <c r="L68" i="16"/>
  <c r="I68" i="16"/>
  <c r="H68" i="16"/>
  <c r="AF67" i="16"/>
  <c r="AG67" i="16" s="1"/>
  <c r="AC67" i="16"/>
  <c r="AB67" i="16"/>
  <c r="Y67" i="16"/>
  <c r="X67" i="16"/>
  <c r="U67" i="16"/>
  <c r="T67" i="16"/>
  <c r="Q67" i="16"/>
  <c r="P67" i="16"/>
  <c r="M67" i="16"/>
  <c r="L67" i="16"/>
  <c r="I67" i="16"/>
  <c r="H67" i="16"/>
  <c r="AH66" i="16"/>
  <c r="AG66" i="16"/>
  <c r="AF66" i="16"/>
  <c r="AC66" i="16"/>
  <c r="AB66" i="16"/>
  <c r="Y66" i="16"/>
  <c r="X66" i="16"/>
  <c r="U66" i="16"/>
  <c r="T66" i="16"/>
  <c r="Q66" i="16"/>
  <c r="P66" i="16"/>
  <c r="M66" i="16"/>
  <c r="L66" i="16"/>
  <c r="I66" i="16"/>
  <c r="H66" i="16"/>
  <c r="AH65" i="16"/>
  <c r="AG65" i="16"/>
  <c r="AF65" i="16"/>
  <c r="AC65" i="16"/>
  <c r="AB65" i="16"/>
  <c r="Y65" i="16"/>
  <c r="X65" i="16"/>
  <c r="U65" i="16"/>
  <c r="T65" i="16"/>
  <c r="Q65" i="16"/>
  <c r="P65" i="16"/>
  <c r="M65" i="16"/>
  <c r="L65" i="16"/>
  <c r="I65" i="16"/>
  <c r="H65" i="16"/>
  <c r="AG64" i="16"/>
  <c r="AF64" i="16"/>
  <c r="AH64" i="16" s="1"/>
  <c r="AC64" i="16"/>
  <c r="AB64" i="16"/>
  <c r="Y64" i="16"/>
  <c r="X64" i="16"/>
  <c r="U64" i="16"/>
  <c r="T64" i="16"/>
  <c r="Q64" i="16"/>
  <c r="P64" i="16"/>
  <c r="M64" i="16"/>
  <c r="L64" i="16"/>
  <c r="I64" i="16"/>
  <c r="H64" i="16"/>
  <c r="AF63" i="16"/>
  <c r="AC63" i="16"/>
  <c r="AB63" i="16"/>
  <c r="Y63" i="16"/>
  <c r="X63" i="16"/>
  <c r="U63" i="16"/>
  <c r="T63" i="16"/>
  <c r="Q63" i="16"/>
  <c r="P63" i="16"/>
  <c r="M63" i="16"/>
  <c r="L63" i="16"/>
  <c r="I63" i="16"/>
  <c r="H63" i="16"/>
  <c r="AH62" i="16"/>
  <c r="AG62" i="16"/>
  <c r="AF62" i="16"/>
  <c r="AC62" i="16"/>
  <c r="AB62" i="16"/>
  <c r="Y62" i="16"/>
  <c r="X62" i="16"/>
  <c r="U62" i="16"/>
  <c r="T62" i="16"/>
  <c r="Q62" i="16"/>
  <c r="P62" i="16"/>
  <c r="M62" i="16"/>
  <c r="L62" i="16"/>
  <c r="I62" i="16"/>
  <c r="H62" i="16"/>
  <c r="AH61" i="16"/>
  <c r="AG61" i="16"/>
  <c r="AF61" i="16"/>
  <c r="AC61" i="16"/>
  <c r="AB61" i="16"/>
  <c r="Y61" i="16"/>
  <c r="X61" i="16"/>
  <c r="U61" i="16"/>
  <c r="T61" i="16"/>
  <c r="Q61" i="16"/>
  <c r="P61" i="16"/>
  <c r="M61" i="16"/>
  <c r="L61" i="16"/>
  <c r="I61" i="16"/>
  <c r="H61" i="16"/>
  <c r="AG60" i="16"/>
  <c r="AF60" i="16"/>
  <c r="AH60" i="16" s="1"/>
  <c r="AC60" i="16"/>
  <c r="AB60" i="16"/>
  <c r="Y60" i="16"/>
  <c r="X60" i="16"/>
  <c r="U60" i="16"/>
  <c r="T60" i="16"/>
  <c r="Q60" i="16"/>
  <c r="P60" i="16"/>
  <c r="M60" i="16"/>
  <c r="L60" i="16"/>
  <c r="I60" i="16"/>
  <c r="H60" i="16"/>
  <c r="AF59" i="16"/>
  <c r="AG59" i="16" s="1"/>
  <c r="AC59" i="16"/>
  <c r="AB59" i="16"/>
  <c r="Y59" i="16"/>
  <c r="X59" i="16"/>
  <c r="U59" i="16"/>
  <c r="T59" i="16"/>
  <c r="Q59" i="16"/>
  <c r="P59" i="16"/>
  <c r="M59" i="16"/>
  <c r="L59" i="16"/>
  <c r="I59" i="16"/>
  <c r="H59" i="16"/>
  <c r="AH58" i="16"/>
  <c r="AG58" i="16"/>
  <c r="AF58" i="16"/>
  <c r="AC58" i="16"/>
  <c r="AB58" i="16"/>
  <c r="Y58" i="16"/>
  <c r="X58" i="16"/>
  <c r="U58" i="16"/>
  <c r="T58" i="16"/>
  <c r="Q58" i="16"/>
  <c r="P58" i="16"/>
  <c r="M58" i="16"/>
  <c r="L58" i="16"/>
  <c r="I58" i="16"/>
  <c r="H58" i="16"/>
  <c r="AH57" i="16"/>
  <c r="AG57" i="16"/>
  <c r="AG79" i="16" s="1"/>
  <c r="AF57" i="16"/>
  <c r="AC57" i="16"/>
  <c r="AB57" i="16"/>
  <c r="Y57" i="16"/>
  <c r="X57" i="16"/>
  <c r="X80" i="16" s="1"/>
  <c r="U57" i="16"/>
  <c r="T57" i="16"/>
  <c r="T79" i="16" s="1"/>
  <c r="Q57" i="16"/>
  <c r="P57" i="16"/>
  <c r="M57" i="16"/>
  <c r="L57" i="16"/>
  <c r="L79" i="16" s="1"/>
  <c r="I57" i="16"/>
  <c r="H57" i="16"/>
  <c r="X48" i="16"/>
  <c r="AG47" i="16"/>
  <c r="AF47" i="16"/>
  <c r="AH47" i="16" s="1"/>
  <c r="AC47" i="16"/>
  <c r="AB47" i="16"/>
  <c r="Y47" i="16"/>
  <c r="X47" i="16"/>
  <c r="U47" i="16"/>
  <c r="T47" i="16"/>
  <c r="Q47" i="16"/>
  <c r="P47" i="16"/>
  <c r="M47" i="16"/>
  <c r="L47" i="16"/>
  <c r="I47" i="16"/>
  <c r="H47" i="16"/>
  <c r="AH46" i="16"/>
  <c r="AF46" i="16"/>
  <c r="AG46" i="16" s="1"/>
  <c r="AC46" i="16"/>
  <c r="AB46" i="16"/>
  <c r="Y46" i="16"/>
  <c r="X46" i="16"/>
  <c r="U46" i="16"/>
  <c r="T46" i="16"/>
  <c r="Q46" i="16"/>
  <c r="P46" i="16"/>
  <c r="M46" i="16"/>
  <c r="L46" i="16"/>
  <c r="I46" i="16"/>
  <c r="H46" i="16"/>
  <c r="AH45" i="16"/>
  <c r="AG45" i="16"/>
  <c r="AF45" i="16"/>
  <c r="AC45" i="16"/>
  <c r="AB45" i="16"/>
  <c r="Y45" i="16"/>
  <c r="X45" i="16"/>
  <c r="U45" i="16"/>
  <c r="T45" i="16"/>
  <c r="Q45" i="16"/>
  <c r="P45" i="16"/>
  <c r="M45" i="16"/>
  <c r="L45" i="16"/>
  <c r="I45" i="16"/>
  <c r="H45" i="16"/>
  <c r="AH44" i="16"/>
  <c r="AF44" i="16"/>
  <c r="AG44" i="16" s="1"/>
  <c r="AC44" i="16"/>
  <c r="AB44" i="16"/>
  <c r="Y44" i="16"/>
  <c r="X44" i="16"/>
  <c r="U44" i="16"/>
  <c r="T44" i="16"/>
  <c r="Q44" i="16"/>
  <c r="P44" i="16"/>
  <c r="M44" i="16"/>
  <c r="L44" i="16"/>
  <c r="I44" i="16"/>
  <c r="H44" i="16"/>
  <c r="AG43" i="16"/>
  <c r="AF43" i="16"/>
  <c r="AH43" i="16" s="1"/>
  <c r="AC43" i="16"/>
  <c r="AB43" i="16"/>
  <c r="Y43" i="16"/>
  <c r="X43" i="16"/>
  <c r="U43" i="16"/>
  <c r="T43" i="16"/>
  <c r="Q43" i="16"/>
  <c r="P43" i="16"/>
  <c r="M43" i="16"/>
  <c r="L43" i="16"/>
  <c r="I43" i="16"/>
  <c r="H43" i="16"/>
  <c r="AF42" i="16"/>
  <c r="AH42" i="16" s="1"/>
  <c r="AC42" i="16"/>
  <c r="AB42" i="16"/>
  <c r="Y42" i="16"/>
  <c r="X42" i="16"/>
  <c r="U42" i="16"/>
  <c r="T42" i="16"/>
  <c r="Q42" i="16"/>
  <c r="P42" i="16"/>
  <c r="M42" i="16"/>
  <c r="L42" i="16"/>
  <c r="I42" i="16"/>
  <c r="H42" i="16"/>
  <c r="AH41" i="16"/>
  <c r="AG41" i="16"/>
  <c r="AF41" i="16"/>
  <c r="AC41" i="16"/>
  <c r="AB41" i="16"/>
  <c r="Y41" i="16"/>
  <c r="X41" i="16"/>
  <c r="U41" i="16"/>
  <c r="T41" i="16"/>
  <c r="Q41" i="16"/>
  <c r="P41" i="16"/>
  <c r="M41" i="16"/>
  <c r="L41" i="16"/>
  <c r="I41" i="16"/>
  <c r="H41" i="16"/>
  <c r="AF40" i="16"/>
  <c r="AG40" i="16" s="1"/>
  <c r="AC40" i="16"/>
  <c r="AB40" i="16"/>
  <c r="Y40" i="16"/>
  <c r="X40" i="16"/>
  <c r="U40" i="16"/>
  <c r="T40" i="16"/>
  <c r="Q40" i="16"/>
  <c r="P40" i="16"/>
  <c r="M40" i="16"/>
  <c r="L40" i="16"/>
  <c r="I40" i="16"/>
  <c r="H40" i="16"/>
  <c r="AG39" i="16"/>
  <c r="AF39" i="16"/>
  <c r="AH39" i="16" s="1"/>
  <c r="AC39" i="16"/>
  <c r="AB39" i="16"/>
  <c r="Y39" i="16"/>
  <c r="X39" i="16"/>
  <c r="U39" i="16"/>
  <c r="T39" i="16"/>
  <c r="Q39" i="16"/>
  <c r="P39" i="16"/>
  <c r="M39" i="16"/>
  <c r="L39" i="16"/>
  <c r="I39" i="16"/>
  <c r="H39" i="16"/>
  <c r="AH38" i="16"/>
  <c r="AG38" i="16"/>
  <c r="AF38" i="16"/>
  <c r="AC38" i="16"/>
  <c r="AB38" i="16"/>
  <c r="Y38" i="16"/>
  <c r="X38" i="16"/>
  <c r="U38" i="16"/>
  <c r="T38" i="16"/>
  <c r="Q38" i="16"/>
  <c r="P38" i="16"/>
  <c r="M38" i="16"/>
  <c r="L38" i="16"/>
  <c r="I38" i="16"/>
  <c r="H38" i="16"/>
  <c r="AH37" i="16"/>
  <c r="AF37" i="16"/>
  <c r="AG37" i="16" s="1"/>
  <c r="AC37" i="16"/>
  <c r="AB37" i="16"/>
  <c r="Y37" i="16"/>
  <c r="X37" i="16"/>
  <c r="U37" i="16"/>
  <c r="T37" i="16"/>
  <c r="Q37" i="16"/>
  <c r="P37" i="16"/>
  <c r="M37" i="16"/>
  <c r="L37" i="16"/>
  <c r="I37" i="16"/>
  <c r="H37" i="16"/>
  <c r="AG36" i="16"/>
  <c r="AF36" i="16"/>
  <c r="AH36" i="16" s="1"/>
  <c r="AC36" i="16"/>
  <c r="AB36" i="16"/>
  <c r="Y36" i="16"/>
  <c r="X36" i="16"/>
  <c r="U36" i="16"/>
  <c r="T36" i="16"/>
  <c r="Q36" i="16"/>
  <c r="P36" i="16"/>
  <c r="M36" i="16"/>
  <c r="L36" i="16"/>
  <c r="I36" i="16"/>
  <c r="H36" i="16"/>
  <c r="AH35" i="16"/>
  <c r="AF35" i="16"/>
  <c r="AG35" i="16" s="1"/>
  <c r="AC35" i="16"/>
  <c r="AB35" i="16"/>
  <c r="Y35" i="16"/>
  <c r="X35" i="16"/>
  <c r="U35" i="16"/>
  <c r="T35" i="16"/>
  <c r="Q35" i="16"/>
  <c r="P35" i="16"/>
  <c r="M35" i="16"/>
  <c r="L35" i="16"/>
  <c r="I35" i="16"/>
  <c r="H35" i="16"/>
  <c r="AH34" i="16"/>
  <c r="AG34" i="16"/>
  <c r="AF34" i="16"/>
  <c r="AC34" i="16"/>
  <c r="AB34" i="16"/>
  <c r="Y34" i="16"/>
  <c r="X34" i="16"/>
  <c r="U34" i="16"/>
  <c r="T34" i="16"/>
  <c r="Q34" i="16"/>
  <c r="P34" i="16"/>
  <c r="M34" i="16"/>
  <c r="L34" i="16"/>
  <c r="I34" i="16"/>
  <c r="H34" i="16"/>
  <c r="AH33" i="16"/>
  <c r="AF33" i="16"/>
  <c r="AG33" i="16" s="1"/>
  <c r="AC33" i="16"/>
  <c r="AB33" i="16"/>
  <c r="Y33" i="16"/>
  <c r="X33" i="16"/>
  <c r="U33" i="16"/>
  <c r="T33" i="16"/>
  <c r="Q33" i="16"/>
  <c r="P33" i="16"/>
  <c r="M33" i="16"/>
  <c r="L33" i="16"/>
  <c r="I33" i="16"/>
  <c r="H33" i="16"/>
  <c r="AF32" i="16"/>
  <c r="AH32" i="16" s="1"/>
  <c r="AC32" i="16"/>
  <c r="AB32" i="16"/>
  <c r="Y32" i="16"/>
  <c r="X32" i="16"/>
  <c r="U32" i="16"/>
  <c r="T32" i="16"/>
  <c r="Q32" i="16"/>
  <c r="P32" i="16"/>
  <c r="M32" i="16"/>
  <c r="L32" i="16"/>
  <c r="I32" i="16"/>
  <c r="H32" i="16"/>
  <c r="AF31" i="16"/>
  <c r="AG31" i="16" s="1"/>
  <c r="AC31" i="16"/>
  <c r="AB31" i="16"/>
  <c r="Y31" i="16"/>
  <c r="X31" i="16"/>
  <c r="U31" i="16"/>
  <c r="T31" i="16"/>
  <c r="Q31" i="16"/>
  <c r="P31" i="16"/>
  <c r="M31" i="16"/>
  <c r="L31" i="16"/>
  <c r="I31" i="16"/>
  <c r="H31" i="16"/>
  <c r="AH30" i="16"/>
  <c r="AG30" i="16"/>
  <c r="AF30" i="16"/>
  <c r="AC30" i="16"/>
  <c r="AB30" i="16"/>
  <c r="Y30" i="16"/>
  <c r="X30" i="16"/>
  <c r="U30" i="16"/>
  <c r="T30" i="16"/>
  <c r="Q30" i="16"/>
  <c r="P30" i="16"/>
  <c r="M30" i="16"/>
  <c r="L30" i="16"/>
  <c r="I30" i="16"/>
  <c r="H30" i="16"/>
  <c r="AH29" i="16"/>
  <c r="AF29" i="16"/>
  <c r="AG29" i="16" s="1"/>
  <c r="AC29" i="16"/>
  <c r="AB29" i="16"/>
  <c r="Y29" i="16"/>
  <c r="X29" i="16"/>
  <c r="U29" i="16"/>
  <c r="T29" i="16"/>
  <c r="Q29" i="16"/>
  <c r="P29" i="16"/>
  <c r="M29" i="16"/>
  <c r="L29" i="16"/>
  <c r="I29" i="16"/>
  <c r="H29" i="16"/>
  <c r="AF28" i="16"/>
  <c r="AH28" i="16" s="1"/>
  <c r="AC28" i="16"/>
  <c r="AB28" i="16"/>
  <c r="Y28" i="16"/>
  <c r="X28" i="16"/>
  <c r="U28" i="16"/>
  <c r="T28" i="16"/>
  <c r="Q28" i="16"/>
  <c r="P28" i="16"/>
  <c r="M28" i="16"/>
  <c r="L28" i="16"/>
  <c r="I28" i="16"/>
  <c r="H28" i="16"/>
  <c r="AF27" i="16"/>
  <c r="AG27" i="16" s="1"/>
  <c r="AC27" i="16"/>
  <c r="AB27" i="16"/>
  <c r="Y27" i="16"/>
  <c r="X27" i="16"/>
  <c r="U27" i="16"/>
  <c r="T27" i="16"/>
  <c r="Q27" i="16"/>
  <c r="P27" i="16"/>
  <c r="M27" i="16"/>
  <c r="L27" i="16"/>
  <c r="I27" i="16"/>
  <c r="H27" i="16"/>
  <c r="AH26" i="16"/>
  <c r="AG26" i="16"/>
  <c r="AF26" i="16"/>
  <c r="AC26" i="16"/>
  <c r="AB26" i="16"/>
  <c r="Y26" i="16"/>
  <c r="X26" i="16"/>
  <c r="X49" i="16" s="1"/>
  <c r="U26" i="16"/>
  <c r="T26" i="16"/>
  <c r="Q26" i="16"/>
  <c r="P26" i="16"/>
  <c r="M26" i="16"/>
  <c r="L26" i="16"/>
  <c r="I26" i="16"/>
  <c r="H26" i="16"/>
  <c r="H48" i="16" s="1"/>
  <c r="I151" i="13"/>
  <c r="N151" i="13"/>
  <c r="N174" i="13" s="1"/>
  <c r="BE104" i="13" s="1"/>
  <c r="AF221" i="15"/>
  <c r="AC221" i="15"/>
  <c r="AB221" i="15"/>
  <c r="Y221" i="15"/>
  <c r="X221" i="15"/>
  <c r="U221" i="15"/>
  <c r="T221" i="15"/>
  <c r="Q221" i="15"/>
  <c r="P221" i="15"/>
  <c r="M221" i="15"/>
  <c r="L221" i="15"/>
  <c r="BO67" i="15" s="1"/>
  <c r="I221" i="15"/>
  <c r="H221" i="15"/>
  <c r="AF220" i="15"/>
  <c r="AC220" i="15"/>
  <c r="AB220" i="15"/>
  <c r="Y220" i="15"/>
  <c r="X220" i="15"/>
  <c r="U220" i="15"/>
  <c r="T220" i="15"/>
  <c r="Q220" i="15"/>
  <c r="P220" i="15"/>
  <c r="BP66" i="15" s="1"/>
  <c r="M220" i="15"/>
  <c r="L220" i="15"/>
  <c r="BO66" i="15" s="1"/>
  <c r="I220" i="15"/>
  <c r="H220" i="15"/>
  <c r="AF219" i="15"/>
  <c r="AC219" i="15"/>
  <c r="AB219" i="15"/>
  <c r="Y219" i="15"/>
  <c r="X219" i="15"/>
  <c r="U219" i="15"/>
  <c r="T219" i="15"/>
  <c r="Q219" i="15"/>
  <c r="P219" i="15"/>
  <c r="BP65" i="15" s="1"/>
  <c r="M219" i="15"/>
  <c r="L219" i="15"/>
  <c r="I219" i="15"/>
  <c r="H219" i="15"/>
  <c r="AF218" i="15"/>
  <c r="AG218" i="15" s="1"/>
  <c r="AC218" i="15"/>
  <c r="AB218" i="15"/>
  <c r="Y218" i="15"/>
  <c r="X218" i="15"/>
  <c r="U218" i="15"/>
  <c r="T218" i="15"/>
  <c r="Q218" i="15"/>
  <c r="P218" i="15"/>
  <c r="BP64" i="15" s="1"/>
  <c r="M218" i="15"/>
  <c r="L218" i="15"/>
  <c r="BO64" i="15" s="1"/>
  <c r="I218" i="15"/>
  <c r="H218" i="15"/>
  <c r="AF217" i="15"/>
  <c r="AC217" i="15"/>
  <c r="AB217" i="15"/>
  <c r="Y217" i="15"/>
  <c r="X217" i="15"/>
  <c r="U217" i="15"/>
  <c r="T217" i="15"/>
  <c r="Q217" i="15"/>
  <c r="P217" i="15"/>
  <c r="M217" i="15"/>
  <c r="L217" i="15"/>
  <c r="I217" i="15"/>
  <c r="H217" i="15"/>
  <c r="AF216" i="15"/>
  <c r="AC216" i="15"/>
  <c r="AB216" i="15"/>
  <c r="Y216" i="15"/>
  <c r="X216" i="15"/>
  <c r="U216" i="15"/>
  <c r="T216" i="15"/>
  <c r="Q216" i="15"/>
  <c r="P216" i="15"/>
  <c r="BP62" i="15" s="1"/>
  <c r="M216" i="15"/>
  <c r="L216" i="15"/>
  <c r="BO62" i="15" s="1"/>
  <c r="I216" i="15"/>
  <c r="H216" i="15"/>
  <c r="AF215" i="15"/>
  <c r="AC215" i="15"/>
  <c r="AB215" i="15"/>
  <c r="Y215" i="15"/>
  <c r="X215" i="15"/>
  <c r="X236" i="15" s="1"/>
  <c r="U215" i="15"/>
  <c r="T215" i="15"/>
  <c r="Q215" i="15"/>
  <c r="P215" i="15"/>
  <c r="BP61" i="15" s="1"/>
  <c r="M215" i="15"/>
  <c r="L215" i="15"/>
  <c r="BO61" i="15" s="1"/>
  <c r="I215" i="15"/>
  <c r="H215" i="15"/>
  <c r="H236" i="15" s="1"/>
  <c r="AF214" i="15"/>
  <c r="AG214" i="15" s="1"/>
  <c r="AC214" i="15"/>
  <c r="AB214" i="15"/>
  <c r="Y214" i="15"/>
  <c r="X214" i="15"/>
  <c r="U214" i="15"/>
  <c r="T214" i="15"/>
  <c r="T235" i="15" s="1"/>
  <c r="Q214" i="15"/>
  <c r="P214" i="15"/>
  <c r="M214" i="15"/>
  <c r="L214" i="15"/>
  <c r="I214" i="15"/>
  <c r="H214" i="15"/>
  <c r="AF213" i="15"/>
  <c r="AC213" i="15"/>
  <c r="AB213" i="15"/>
  <c r="AB235" i="15" s="1"/>
  <c r="Y213" i="15"/>
  <c r="X213" i="15"/>
  <c r="X235" i="15" s="1"/>
  <c r="U213" i="15"/>
  <c r="T213" i="15"/>
  <c r="T236" i="15" s="1"/>
  <c r="Q213" i="15"/>
  <c r="P213" i="15"/>
  <c r="P235" i="15" s="1"/>
  <c r="M213" i="15"/>
  <c r="L213" i="15"/>
  <c r="BO59" i="15" s="1"/>
  <c r="I213" i="15"/>
  <c r="AF190" i="15"/>
  <c r="AG190" i="15" s="1"/>
  <c r="AC190" i="15"/>
  <c r="AB190" i="15"/>
  <c r="Y190" i="15"/>
  <c r="X190" i="15"/>
  <c r="U190" i="15"/>
  <c r="T190" i="15"/>
  <c r="Q190" i="15"/>
  <c r="P190" i="15"/>
  <c r="M190" i="15"/>
  <c r="L190" i="15"/>
  <c r="BH67" i="15" s="1"/>
  <c r="I190" i="15"/>
  <c r="H190" i="15"/>
  <c r="AF189" i="15"/>
  <c r="AC189" i="15"/>
  <c r="AB189" i="15"/>
  <c r="Y189" i="15"/>
  <c r="X189" i="15"/>
  <c r="U189" i="15"/>
  <c r="T189" i="15"/>
  <c r="Q189" i="15"/>
  <c r="P189" i="15"/>
  <c r="M189" i="15"/>
  <c r="L189" i="15"/>
  <c r="BH66" i="15" s="1"/>
  <c r="I189" i="15"/>
  <c r="H189" i="15"/>
  <c r="BG66" i="15" s="1"/>
  <c r="AF188" i="15"/>
  <c r="AC188" i="15"/>
  <c r="AB188" i="15"/>
  <c r="Y188" i="15"/>
  <c r="X188" i="15"/>
  <c r="U188" i="15"/>
  <c r="T188" i="15"/>
  <c r="Q188" i="15"/>
  <c r="P188" i="15"/>
  <c r="M188" i="15"/>
  <c r="L188" i="15"/>
  <c r="I188" i="15"/>
  <c r="H188" i="15"/>
  <c r="BG65" i="15" s="1"/>
  <c r="AF187" i="15"/>
  <c r="AC187" i="15"/>
  <c r="AB187" i="15"/>
  <c r="Y187" i="15"/>
  <c r="X187" i="15"/>
  <c r="U187" i="15"/>
  <c r="T187" i="15"/>
  <c r="Q187" i="15"/>
  <c r="P187" i="15"/>
  <c r="M187" i="15"/>
  <c r="L187" i="15"/>
  <c r="BH64" i="15" s="1"/>
  <c r="I187" i="15"/>
  <c r="H187" i="15"/>
  <c r="BG64" i="15" s="1"/>
  <c r="AF186" i="15"/>
  <c r="AC186" i="15"/>
  <c r="AB186" i="15"/>
  <c r="Y186" i="15"/>
  <c r="X186" i="15"/>
  <c r="U186" i="15"/>
  <c r="T186" i="15"/>
  <c r="Q186" i="15"/>
  <c r="P186" i="15"/>
  <c r="M186" i="15"/>
  <c r="L186" i="15"/>
  <c r="I186" i="15"/>
  <c r="H186" i="15"/>
  <c r="BG63" i="15" s="1"/>
  <c r="AF185" i="15"/>
  <c r="AG185" i="15" s="1"/>
  <c r="AC185" i="15"/>
  <c r="AB185" i="15"/>
  <c r="Y185" i="15"/>
  <c r="X185" i="15"/>
  <c r="U185" i="15"/>
  <c r="T185" i="15"/>
  <c r="Q185" i="15"/>
  <c r="P185" i="15"/>
  <c r="P204" i="15" s="1"/>
  <c r="M185" i="15"/>
  <c r="L185" i="15"/>
  <c r="I185" i="15"/>
  <c r="H185" i="15"/>
  <c r="BG62" i="15" s="1"/>
  <c r="AF184" i="15"/>
  <c r="AC184" i="15"/>
  <c r="AB184" i="15"/>
  <c r="Y184" i="15"/>
  <c r="X184" i="15"/>
  <c r="U184" i="15"/>
  <c r="T184" i="15"/>
  <c r="Q184" i="15"/>
  <c r="P184" i="15"/>
  <c r="M184" i="15"/>
  <c r="L184" i="15"/>
  <c r="BH61" i="15" s="1"/>
  <c r="I184" i="15"/>
  <c r="H184" i="15"/>
  <c r="AF183" i="15"/>
  <c r="AC183" i="15"/>
  <c r="AB183" i="15"/>
  <c r="Y183" i="15"/>
  <c r="X183" i="15"/>
  <c r="U183" i="15"/>
  <c r="T183" i="15"/>
  <c r="T205" i="15" s="1"/>
  <c r="Q183" i="15"/>
  <c r="P183" i="15"/>
  <c r="M183" i="15"/>
  <c r="L183" i="15"/>
  <c r="BH60" i="15" s="1"/>
  <c r="I183" i="15"/>
  <c r="H183" i="15"/>
  <c r="BG60" i="15" s="1"/>
  <c r="AF182" i="15"/>
  <c r="AG182" i="15" s="1"/>
  <c r="AC182" i="15"/>
  <c r="AB182" i="15"/>
  <c r="AB204" i="15" s="1"/>
  <c r="Y182" i="15"/>
  <c r="X182" i="15"/>
  <c r="X204" i="15" s="1"/>
  <c r="U182" i="15"/>
  <c r="T182" i="15"/>
  <c r="T204" i="15" s="1"/>
  <c r="Q182" i="15"/>
  <c r="P182" i="15"/>
  <c r="P205" i="15" s="1"/>
  <c r="M182" i="15"/>
  <c r="L182" i="15"/>
  <c r="L204" i="15" s="1"/>
  <c r="I182" i="15"/>
  <c r="H182" i="15"/>
  <c r="H204" i="15" s="1"/>
  <c r="AN159" i="15"/>
  <c r="AK159" i="15"/>
  <c r="AJ159" i="15"/>
  <c r="AG159" i="15"/>
  <c r="AF159" i="15"/>
  <c r="AA159" i="15"/>
  <c r="Z159" i="15"/>
  <c r="U159" i="15"/>
  <c r="T159" i="15"/>
  <c r="O159" i="15"/>
  <c r="N159" i="15"/>
  <c r="AT67" i="15" s="1"/>
  <c r="I159" i="15"/>
  <c r="H159" i="15"/>
  <c r="AN158" i="15"/>
  <c r="AP158" i="15" s="1"/>
  <c r="AK158" i="15"/>
  <c r="AJ158" i="15"/>
  <c r="AG158" i="15"/>
  <c r="AF158" i="15"/>
  <c r="AA158" i="15"/>
  <c r="Z158" i="15"/>
  <c r="U158" i="15"/>
  <c r="T158" i="15"/>
  <c r="BF39" i="15" s="1"/>
  <c r="O158" i="15"/>
  <c r="N158" i="15"/>
  <c r="AS66" i="15" s="1"/>
  <c r="I158" i="15"/>
  <c r="H158" i="15"/>
  <c r="CE39" i="15" s="1"/>
  <c r="AN157" i="15"/>
  <c r="AP157" i="15" s="1"/>
  <c r="AK157" i="15"/>
  <c r="AJ157" i="15"/>
  <c r="AG157" i="15"/>
  <c r="AF157" i="15"/>
  <c r="AA157" i="15"/>
  <c r="Z157" i="15"/>
  <c r="BF38" i="15" s="1"/>
  <c r="U157" i="15"/>
  <c r="T157" i="15"/>
  <c r="AS38" i="15" s="1"/>
  <c r="O157" i="15"/>
  <c r="N157" i="15"/>
  <c r="CA65" i="15" s="1"/>
  <c r="I157" i="15"/>
  <c r="H157" i="15"/>
  <c r="CB38" i="15" s="1"/>
  <c r="AN156" i="15"/>
  <c r="AP156" i="15" s="1"/>
  <c r="AK156" i="15"/>
  <c r="AJ156" i="15"/>
  <c r="AG156" i="15"/>
  <c r="AF156" i="15"/>
  <c r="AA156" i="15"/>
  <c r="Z156" i="15"/>
  <c r="U156" i="15"/>
  <c r="T156" i="15"/>
  <c r="O156" i="15"/>
  <c r="N156" i="15"/>
  <c r="AT64" i="15" s="1"/>
  <c r="I156" i="15"/>
  <c r="H156" i="15"/>
  <c r="CC37" i="15" s="1"/>
  <c r="AN155" i="15"/>
  <c r="AP155" i="15" s="1"/>
  <c r="AK155" i="15"/>
  <c r="AJ155" i="15"/>
  <c r="AG155" i="15"/>
  <c r="AF155" i="15"/>
  <c r="AA155" i="15"/>
  <c r="Z155" i="15"/>
  <c r="U155" i="15"/>
  <c r="T155" i="15"/>
  <c r="O155" i="15"/>
  <c r="N155" i="15"/>
  <c r="AS63" i="15" s="1"/>
  <c r="I155" i="15"/>
  <c r="H155" i="15"/>
  <c r="CF36" i="15" s="1"/>
  <c r="AN154" i="15"/>
  <c r="AP154" i="15" s="1"/>
  <c r="AK154" i="15"/>
  <c r="AJ154" i="15"/>
  <c r="AG154" i="15"/>
  <c r="AF154" i="15"/>
  <c r="AA154" i="15"/>
  <c r="Z154" i="15"/>
  <c r="U154" i="15"/>
  <c r="T154" i="15"/>
  <c r="O154" i="15"/>
  <c r="N154" i="15"/>
  <c r="AS62" i="15" s="1"/>
  <c r="I154" i="15"/>
  <c r="H154" i="15"/>
  <c r="CA62" i="15" s="1"/>
  <c r="AN153" i="15"/>
  <c r="AP153" i="15" s="1"/>
  <c r="AK153" i="15"/>
  <c r="AJ153" i="15"/>
  <c r="AG153" i="15"/>
  <c r="AF153" i="15"/>
  <c r="AA153" i="15"/>
  <c r="Z153" i="15"/>
  <c r="BF34" i="15" s="1"/>
  <c r="U153" i="15"/>
  <c r="T153" i="15"/>
  <c r="AU34" i="15" s="1"/>
  <c r="O153" i="15"/>
  <c r="N153" i="15"/>
  <c r="AT61" i="15" s="1"/>
  <c r="I153" i="15"/>
  <c r="H153" i="15"/>
  <c r="CA61" i="15" s="1"/>
  <c r="AN152" i="15"/>
  <c r="AP152" i="15" s="1"/>
  <c r="AK152" i="15"/>
  <c r="AJ152" i="15"/>
  <c r="AG152" i="15"/>
  <c r="AF152" i="15"/>
  <c r="AA152" i="15"/>
  <c r="Z152" i="15"/>
  <c r="U152" i="15"/>
  <c r="T152" i="15"/>
  <c r="O152" i="15"/>
  <c r="N152" i="15"/>
  <c r="AS60" i="15" s="1"/>
  <c r="I152" i="15"/>
  <c r="H152" i="15"/>
  <c r="CE33" i="15" s="1"/>
  <c r="AN151" i="15"/>
  <c r="AK151" i="15"/>
  <c r="AJ151" i="15"/>
  <c r="AJ173" i="15" s="1"/>
  <c r="AG151" i="15"/>
  <c r="AF151" i="15"/>
  <c r="AF174" i="15" s="1"/>
  <c r="AA151" i="15"/>
  <c r="Z151" i="15"/>
  <c r="Z174" i="15" s="1"/>
  <c r="AX104" i="15" s="1"/>
  <c r="U151" i="15"/>
  <c r="T151" i="15"/>
  <c r="T174" i="15" s="1"/>
  <c r="AW104" i="15" s="1"/>
  <c r="O151" i="15"/>
  <c r="N151" i="15"/>
  <c r="AT59" i="15" s="1"/>
  <c r="I151" i="15"/>
  <c r="H151" i="15"/>
  <c r="AF127" i="15"/>
  <c r="AG127" i="15" s="1"/>
  <c r="AC127" i="15"/>
  <c r="AB127" i="15"/>
  <c r="BZ40" i="15" s="1"/>
  <c r="M127" i="15"/>
  <c r="L127" i="15"/>
  <c r="I127" i="15"/>
  <c r="H127" i="15"/>
  <c r="AF126" i="15"/>
  <c r="AH126" i="15" s="1"/>
  <c r="AC126" i="15"/>
  <c r="AB126" i="15"/>
  <c r="M126" i="15"/>
  <c r="L126" i="15"/>
  <c r="I126" i="15"/>
  <c r="H126" i="15"/>
  <c r="AF125" i="15"/>
  <c r="AH125" i="15" s="1"/>
  <c r="AC125" i="15"/>
  <c r="AB125" i="15"/>
  <c r="M125" i="15"/>
  <c r="L125" i="15"/>
  <c r="L142" i="15" s="1"/>
  <c r="I125" i="15"/>
  <c r="H125" i="15"/>
  <c r="AF124" i="15"/>
  <c r="AC124" i="15"/>
  <c r="AB124" i="15"/>
  <c r="M124" i="15"/>
  <c r="L124" i="15"/>
  <c r="I124" i="15"/>
  <c r="H124" i="15"/>
  <c r="AF123" i="15"/>
  <c r="AH123" i="15" s="1"/>
  <c r="AC123" i="15"/>
  <c r="AB123" i="15"/>
  <c r="M123" i="15"/>
  <c r="L123" i="15"/>
  <c r="I123" i="15"/>
  <c r="H123" i="15"/>
  <c r="AF122" i="15"/>
  <c r="AH122" i="15" s="1"/>
  <c r="AC122" i="15"/>
  <c r="AB122" i="15"/>
  <c r="M122" i="15"/>
  <c r="L122" i="15"/>
  <c r="I122" i="15"/>
  <c r="H122" i="15"/>
  <c r="AH121" i="15"/>
  <c r="AF121" i="15"/>
  <c r="AG121" i="15" s="1"/>
  <c r="AC121" i="15"/>
  <c r="AB121" i="15"/>
  <c r="M121" i="15"/>
  <c r="L121" i="15"/>
  <c r="I121" i="15"/>
  <c r="H121" i="15"/>
  <c r="BU34" i="15" s="1"/>
  <c r="AF120" i="15"/>
  <c r="AH120" i="15" s="1"/>
  <c r="AC120" i="15"/>
  <c r="AB120" i="15"/>
  <c r="M120" i="15"/>
  <c r="L120" i="15"/>
  <c r="I120" i="15"/>
  <c r="H120" i="15"/>
  <c r="AF119" i="15"/>
  <c r="AC119" i="15"/>
  <c r="AB119" i="15"/>
  <c r="AB141" i="15" s="1"/>
  <c r="M119" i="15"/>
  <c r="L119" i="15"/>
  <c r="L141" i="15" s="1"/>
  <c r="I119" i="15"/>
  <c r="H119" i="15"/>
  <c r="H142" i="15" s="1"/>
  <c r="AF96" i="15"/>
  <c r="AH96" i="15" s="1"/>
  <c r="AC96" i="15"/>
  <c r="AB96" i="15"/>
  <c r="Y96" i="15"/>
  <c r="X96" i="15"/>
  <c r="U96" i="15"/>
  <c r="T96" i="15"/>
  <c r="BQ40" i="15" s="1"/>
  <c r="Q96" i="15"/>
  <c r="P96" i="15"/>
  <c r="M96" i="15"/>
  <c r="L96" i="15"/>
  <c r="I96" i="15"/>
  <c r="H96" i="15"/>
  <c r="AF95" i="15"/>
  <c r="AC95" i="15"/>
  <c r="AB95" i="15"/>
  <c r="Y95" i="15"/>
  <c r="X95" i="15"/>
  <c r="U95" i="15"/>
  <c r="T95" i="15"/>
  <c r="Q95" i="15"/>
  <c r="P95" i="15"/>
  <c r="BP39" i="15" s="1"/>
  <c r="M95" i="15"/>
  <c r="L95" i="15"/>
  <c r="I95" i="15"/>
  <c r="H95" i="15"/>
  <c r="AF94" i="15"/>
  <c r="AH94" i="15" s="1"/>
  <c r="AC94" i="15"/>
  <c r="AB94" i="15"/>
  <c r="Y94" i="15"/>
  <c r="X94" i="15"/>
  <c r="BR38" i="15" s="1"/>
  <c r="U94" i="15"/>
  <c r="T94" i="15"/>
  <c r="Q94" i="15"/>
  <c r="P94" i="15"/>
  <c r="M94" i="15"/>
  <c r="L94" i="15"/>
  <c r="I94" i="15"/>
  <c r="H94" i="15"/>
  <c r="AF93" i="15"/>
  <c r="AH93" i="15" s="1"/>
  <c r="AC93" i="15"/>
  <c r="AB93" i="15"/>
  <c r="Y93" i="15"/>
  <c r="X93" i="15"/>
  <c r="U93" i="15"/>
  <c r="T93" i="15"/>
  <c r="BQ37" i="15" s="1"/>
  <c r="Q93" i="15"/>
  <c r="P93" i="15"/>
  <c r="M93" i="15"/>
  <c r="L93" i="15"/>
  <c r="I93" i="15"/>
  <c r="H93" i="15"/>
  <c r="AF92" i="15"/>
  <c r="AG92" i="15" s="1"/>
  <c r="AC92" i="15"/>
  <c r="AB92" i="15"/>
  <c r="BS36" i="15" s="1"/>
  <c r="Y92" i="15"/>
  <c r="X92" i="15"/>
  <c r="U92" i="15"/>
  <c r="T92" i="15"/>
  <c r="Q92" i="15"/>
  <c r="P92" i="15"/>
  <c r="M92" i="15"/>
  <c r="L92" i="15"/>
  <c r="BO36" i="15" s="1"/>
  <c r="I92" i="15"/>
  <c r="H92" i="15"/>
  <c r="AF91" i="15"/>
  <c r="AH91" i="15" s="1"/>
  <c r="AC91" i="15"/>
  <c r="AB91" i="15"/>
  <c r="Y91" i="15"/>
  <c r="X91" i="15"/>
  <c r="BR35" i="15" s="1"/>
  <c r="U91" i="15"/>
  <c r="T91" i="15"/>
  <c r="Q91" i="15"/>
  <c r="P91" i="15"/>
  <c r="M91" i="15"/>
  <c r="L91" i="15"/>
  <c r="I91" i="15"/>
  <c r="H91" i="15"/>
  <c r="BN35" i="15" s="1"/>
  <c r="AF90" i="15"/>
  <c r="AG90" i="15" s="1"/>
  <c r="BT34" i="15" s="1"/>
  <c r="AC90" i="15"/>
  <c r="AB90" i="15"/>
  <c r="Y90" i="15"/>
  <c r="X90" i="15"/>
  <c r="U90" i="15"/>
  <c r="T90" i="15"/>
  <c r="Q90" i="15"/>
  <c r="P90" i="15"/>
  <c r="BP34" i="15" s="1"/>
  <c r="M90" i="15"/>
  <c r="L90" i="15"/>
  <c r="I90" i="15"/>
  <c r="H90" i="15"/>
  <c r="AF89" i="15"/>
  <c r="AH89" i="15" s="1"/>
  <c r="AC89" i="15"/>
  <c r="AB89" i="15"/>
  <c r="BS33" i="15" s="1"/>
  <c r="Y89" i="15"/>
  <c r="X89" i="15"/>
  <c r="U89" i="15"/>
  <c r="T89" i="15"/>
  <c r="Q89" i="15"/>
  <c r="P89" i="15"/>
  <c r="M89" i="15"/>
  <c r="L89" i="15"/>
  <c r="BO33" i="15" s="1"/>
  <c r="I89" i="15"/>
  <c r="H89" i="15"/>
  <c r="AF88" i="15"/>
  <c r="AH88" i="15" s="1"/>
  <c r="AC88" i="15"/>
  <c r="AB88" i="15"/>
  <c r="Y88" i="15"/>
  <c r="X88" i="15"/>
  <c r="U88" i="15"/>
  <c r="T88" i="15"/>
  <c r="Q88" i="15"/>
  <c r="P88" i="15"/>
  <c r="M88" i="15"/>
  <c r="L88" i="15"/>
  <c r="I88" i="15"/>
  <c r="H88" i="15"/>
  <c r="AF65" i="15"/>
  <c r="AC65" i="15"/>
  <c r="AB65" i="15"/>
  <c r="BL40" i="15" s="1"/>
  <c r="Y65" i="15"/>
  <c r="X65" i="15"/>
  <c r="U65" i="15"/>
  <c r="T65" i="15"/>
  <c r="Q65" i="15"/>
  <c r="P65" i="15"/>
  <c r="M65" i="15"/>
  <c r="L65" i="15"/>
  <c r="I65" i="15"/>
  <c r="H65" i="15"/>
  <c r="AF64" i="15"/>
  <c r="AH64" i="15" s="1"/>
  <c r="AC64" i="15"/>
  <c r="AB64" i="15"/>
  <c r="Y64" i="15"/>
  <c r="X64" i="15"/>
  <c r="AW39" i="15" s="1"/>
  <c r="U64" i="15"/>
  <c r="T64" i="15"/>
  <c r="Q64" i="15"/>
  <c r="P64" i="15"/>
  <c r="M64" i="15"/>
  <c r="L64" i="15"/>
  <c r="AT39" i="15" s="1"/>
  <c r="I64" i="15"/>
  <c r="H64" i="15"/>
  <c r="AS39" i="15" s="1"/>
  <c r="AF63" i="15"/>
  <c r="AC63" i="15"/>
  <c r="AB63" i="15"/>
  <c r="AX38" i="15" s="1"/>
  <c r="Y63" i="15"/>
  <c r="X63" i="15"/>
  <c r="AW38" i="15" s="1"/>
  <c r="U63" i="15"/>
  <c r="T63" i="15"/>
  <c r="Q63" i="15"/>
  <c r="P63" i="15"/>
  <c r="M63" i="15"/>
  <c r="L63" i="15"/>
  <c r="AT38" i="15" s="1"/>
  <c r="I63" i="15"/>
  <c r="H63" i="15"/>
  <c r="AF62" i="15"/>
  <c r="AH62" i="15" s="1"/>
  <c r="AC62" i="15"/>
  <c r="AB62" i="15"/>
  <c r="AX37" i="15" s="1"/>
  <c r="Y62" i="15"/>
  <c r="X62" i="15"/>
  <c r="AW37" i="15" s="1"/>
  <c r="U62" i="15"/>
  <c r="T62" i="15"/>
  <c r="Q62" i="15"/>
  <c r="P62" i="15"/>
  <c r="AU37" i="15" s="1"/>
  <c r="M62" i="15"/>
  <c r="L62" i="15"/>
  <c r="BH37" i="15" s="1"/>
  <c r="I62" i="15"/>
  <c r="H62" i="15"/>
  <c r="AF61" i="15"/>
  <c r="AG61" i="15" s="1"/>
  <c r="AY36" i="15" s="1"/>
  <c r="AC61" i="15"/>
  <c r="AB61" i="15"/>
  <c r="Y61" i="15"/>
  <c r="X61" i="15"/>
  <c r="AW36" i="15" s="1"/>
  <c r="U61" i="15"/>
  <c r="T61" i="15"/>
  <c r="Q61" i="15"/>
  <c r="P61" i="15"/>
  <c r="AU36" i="15" s="1"/>
  <c r="M61" i="15"/>
  <c r="L61" i="15"/>
  <c r="AT36" i="15" s="1"/>
  <c r="I61" i="15"/>
  <c r="H61" i="15"/>
  <c r="AS36" i="15" s="1"/>
  <c r="AF60" i="15"/>
  <c r="AG60" i="15" s="1"/>
  <c r="AC60" i="15"/>
  <c r="AB60" i="15"/>
  <c r="Y60" i="15"/>
  <c r="X60" i="15"/>
  <c r="U60" i="15"/>
  <c r="T60" i="15"/>
  <c r="Q60" i="15"/>
  <c r="P60" i="15"/>
  <c r="M60" i="15"/>
  <c r="L60" i="15"/>
  <c r="I60" i="15"/>
  <c r="H60" i="15"/>
  <c r="AF59" i="15"/>
  <c r="AG59" i="15" s="1"/>
  <c r="AY34" i="15" s="1"/>
  <c r="AC59" i="15"/>
  <c r="AB59" i="15"/>
  <c r="AX34" i="15" s="1"/>
  <c r="Y59" i="15"/>
  <c r="X59" i="15"/>
  <c r="AW34" i="15" s="1"/>
  <c r="U59" i="15"/>
  <c r="T59" i="15"/>
  <c r="Q59" i="15"/>
  <c r="P59" i="15"/>
  <c r="M59" i="15"/>
  <c r="L59" i="15"/>
  <c r="AT34" i="15" s="1"/>
  <c r="I59" i="15"/>
  <c r="H59" i="15"/>
  <c r="AF58" i="15"/>
  <c r="AC58" i="15"/>
  <c r="AB58" i="15"/>
  <c r="AX33" i="15" s="1"/>
  <c r="Y58" i="15"/>
  <c r="X58" i="15"/>
  <c r="AW33" i="15" s="1"/>
  <c r="U58" i="15"/>
  <c r="T58" i="15"/>
  <c r="Q58" i="15"/>
  <c r="P58" i="15"/>
  <c r="AU33" i="15" s="1"/>
  <c r="M58" i="15"/>
  <c r="L58" i="15"/>
  <c r="AT33" i="15" s="1"/>
  <c r="I58" i="15"/>
  <c r="H58" i="15"/>
  <c r="AF57" i="15"/>
  <c r="AG57" i="15" s="1"/>
  <c r="AC57" i="15"/>
  <c r="AB57" i="15"/>
  <c r="AB79" i="15" s="1"/>
  <c r="Y57" i="15"/>
  <c r="X57" i="15"/>
  <c r="X79" i="15" s="1"/>
  <c r="U57" i="15"/>
  <c r="T57" i="15"/>
  <c r="T79" i="15" s="1"/>
  <c r="Q57" i="15"/>
  <c r="P57" i="15"/>
  <c r="P80" i="15" s="1"/>
  <c r="M57" i="15"/>
  <c r="L57" i="15"/>
  <c r="L79" i="15" s="1"/>
  <c r="I57" i="15"/>
  <c r="H57" i="15"/>
  <c r="H79" i="15" s="1"/>
  <c r="AF34" i="15"/>
  <c r="AH34" i="15" s="1"/>
  <c r="AC34" i="15"/>
  <c r="AB34" i="15"/>
  <c r="CG40" i="15" s="1"/>
  <c r="Y34" i="15"/>
  <c r="X34" i="15"/>
  <c r="CF40" i="15" s="1"/>
  <c r="U34" i="15"/>
  <c r="T34" i="15"/>
  <c r="CE40" i="15" s="1"/>
  <c r="Q34" i="15"/>
  <c r="P34" i="15"/>
  <c r="CD40" i="15" s="1"/>
  <c r="M34" i="15"/>
  <c r="L34" i="15"/>
  <c r="BV40" i="15" s="1"/>
  <c r="I34" i="15"/>
  <c r="H34" i="15"/>
  <c r="BN67" i="15" s="1"/>
  <c r="AF33" i="15"/>
  <c r="AG33" i="15" s="1"/>
  <c r="AC33" i="15"/>
  <c r="AB33" i="15"/>
  <c r="BL66" i="15" s="1"/>
  <c r="Y33" i="15"/>
  <c r="X33" i="15"/>
  <c r="U33" i="15"/>
  <c r="T33" i="15"/>
  <c r="BJ66" i="15" s="1"/>
  <c r="Q33" i="15"/>
  <c r="P33" i="15"/>
  <c r="M33" i="15"/>
  <c r="L33" i="15"/>
  <c r="I33" i="15"/>
  <c r="H33" i="15"/>
  <c r="BN66" i="15" s="1"/>
  <c r="AF32" i="15"/>
  <c r="AG32" i="15" s="1"/>
  <c r="AC32" i="15"/>
  <c r="AB32" i="15"/>
  <c r="BZ38" i="15" s="1"/>
  <c r="Y32" i="15"/>
  <c r="X32" i="15"/>
  <c r="BK65" i="15" s="1"/>
  <c r="U32" i="15"/>
  <c r="T32" i="15"/>
  <c r="Q32" i="15"/>
  <c r="P32" i="15"/>
  <c r="BI65" i="15" s="1"/>
  <c r="M32" i="15"/>
  <c r="L32" i="15"/>
  <c r="CC38" i="15" s="1"/>
  <c r="I32" i="15"/>
  <c r="H32" i="15"/>
  <c r="BN65" i="15" s="1"/>
  <c r="AF31" i="15"/>
  <c r="AG31" i="15" s="1"/>
  <c r="AC31" i="15"/>
  <c r="AB31" i="15"/>
  <c r="BZ37" i="15" s="1"/>
  <c r="Y31" i="15"/>
  <c r="X31" i="15"/>
  <c r="BK64" i="15" s="1"/>
  <c r="U31" i="15"/>
  <c r="T31" i="15"/>
  <c r="BJ64" i="15" s="1"/>
  <c r="Q31" i="15"/>
  <c r="P31" i="15"/>
  <c r="BI64" i="15" s="1"/>
  <c r="M31" i="15"/>
  <c r="L31" i="15"/>
  <c r="BV37" i="15" s="1"/>
  <c r="I31" i="15"/>
  <c r="H31" i="15"/>
  <c r="BN64" i="15" s="1"/>
  <c r="AF30" i="15"/>
  <c r="AH30" i="15" s="1"/>
  <c r="AC30" i="15"/>
  <c r="AB30" i="15"/>
  <c r="BL63" i="15" s="1"/>
  <c r="Y30" i="15"/>
  <c r="X30" i="15"/>
  <c r="U30" i="15"/>
  <c r="T30" i="15"/>
  <c r="BJ63" i="15" s="1"/>
  <c r="Q30" i="15"/>
  <c r="P30" i="15"/>
  <c r="CD36" i="15" s="1"/>
  <c r="M30" i="15"/>
  <c r="L30" i="15"/>
  <c r="CC36" i="15" s="1"/>
  <c r="I30" i="15"/>
  <c r="H30" i="15"/>
  <c r="BN63" i="15" s="1"/>
  <c r="AF29" i="15"/>
  <c r="AH29" i="15" s="1"/>
  <c r="AC29" i="15"/>
  <c r="AB29" i="15"/>
  <c r="BZ35" i="15" s="1"/>
  <c r="Y29" i="15"/>
  <c r="X29" i="15"/>
  <c r="BK62" i="15" s="1"/>
  <c r="U29" i="15"/>
  <c r="T29" i="15"/>
  <c r="BJ62" i="15" s="1"/>
  <c r="Q29" i="15"/>
  <c r="P29" i="15"/>
  <c r="M29" i="15"/>
  <c r="L29" i="15"/>
  <c r="CC35" i="15" s="1"/>
  <c r="I29" i="15"/>
  <c r="H29" i="15"/>
  <c r="BN62" i="15" s="1"/>
  <c r="AF28" i="15"/>
  <c r="AG28" i="15" s="1"/>
  <c r="AC28" i="15"/>
  <c r="AB28" i="15"/>
  <c r="Y28" i="15"/>
  <c r="X28" i="15"/>
  <c r="BK61" i="15" s="1"/>
  <c r="U28" i="15"/>
  <c r="T28" i="15"/>
  <c r="Q28" i="15"/>
  <c r="P28" i="15"/>
  <c r="M28" i="15"/>
  <c r="L28" i="15"/>
  <c r="BH34" i="15" s="1"/>
  <c r="I28" i="15"/>
  <c r="H28" i="15"/>
  <c r="BN61" i="15" s="1"/>
  <c r="AF27" i="15"/>
  <c r="AG27" i="15" s="1"/>
  <c r="AC27" i="15"/>
  <c r="AB27" i="15"/>
  <c r="BL60" i="15" s="1"/>
  <c r="Y27" i="15"/>
  <c r="X27" i="15"/>
  <c r="BK60" i="15" s="1"/>
  <c r="U27" i="15"/>
  <c r="T27" i="15"/>
  <c r="Q27" i="15"/>
  <c r="P27" i="15"/>
  <c r="CD33" i="15" s="1"/>
  <c r="M27" i="15"/>
  <c r="L27" i="15"/>
  <c r="CC33" i="15" s="1"/>
  <c r="I27" i="15"/>
  <c r="H27" i="15"/>
  <c r="BN60" i="15" s="1"/>
  <c r="AF26" i="15"/>
  <c r="AH26" i="15" s="1"/>
  <c r="AC26" i="15"/>
  <c r="AB26" i="15"/>
  <c r="Y26" i="15"/>
  <c r="X26" i="15"/>
  <c r="X49" i="15" s="1"/>
  <c r="U26" i="15"/>
  <c r="T26" i="15"/>
  <c r="T48" i="15" s="1"/>
  <c r="Q26" i="15"/>
  <c r="P26" i="15"/>
  <c r="P48" i="15" s="1"/>
  <c r="M26" i="15"/>
  <c r="L26" i="15"/>
  <c r="BV32" i="15" s="1"/>
  <c r="I26" i="15"/>
  <c r="H26" i="15"/>
  <c r="H49" i="15" s="1"/>
  <c r="AF234" i="14"/>
  <c r="AG234" i="14" s="1"/>
  <c r="AC234" i="14"/>
  <c r="AB234" i="14"/>
  <c r="Y234" i="14"/>
  <c r="X234" i="14"/>
  <c r="U234" i="14"/>
  <c r="T234" i="14"/>
  <c r="Q234" i="14"/>
  <c r="P234" i="14"/>
  <c r="M234" i="14"/>
  <c r="L234" i="14"/>
  <c r="I234" i="14"/>
  <c r="H234" i="14"/>
  <c r="AF233" i="14"/>
  <c r="AC233" i="14"/>
  <c r="AB233" i="14"/>
  <c r="Y233" i="14"/>
  <c r="X233" i="14"/>
  <c r="U233" i="14"/>
  <c r="T233" i="14"/>
  <c r="Q233" i="14"/>
  <c r="P233" i="14"/>
  <c r="M233" i="14"/>
  <c r="L233" i="14"/>
  <c r="I233" i="14"/>
  <c r="H233" i="14"/>
  <c r="AF232" i="14"/>
  <c r="AG232" i="14" s="1"/>
  <c r="AC232" i="14"/>
  <c r="AB232" i="14"/>
  <c r="Y232" i="14"/>
  <c r="X232" i="14"/>
  <c r="U232" i="14"/>
  <c r="T232" i="14"/>
  <c r="Q232" i="14"/>
  <c r="P232" i="14"/>
  <c r="M232" i="14"/>
  <c r="L232" i="14"/>
  <c r="I232" i="14"/>
  <c r="H232" i="14"/>
  <c r="AF231" i="14"/>
  <c r="AG231" i="14" s="1"/>
  <c r="AC231" i="14"/>
  <c r="AB231" i="14"/>
  <c r="Y231" i="14"/>
  <c r="X231" i="14"/>
  <c r="U231" i="14"/>
  <c r="T231" i="14"/>
  <c r="Q231" i="14"/>
  <c r="P231" i="14"/>
  <c r="M231" i="14"/>
  <c r="L231" i="14"/>
  <c r="I231" i="14"/>
  <c r="H231" i="14"/>
  <c r="AF230" i="14"/>
  <c r="AC230" i="14"/>
  <c r="AB230" i="14"/>
  <c r="Y230" i="14"/>
  <c r="X230" i="14"/>
  <c r="U230" i="14"/>
  <c r="T230" i="14"/>
  <c r="Q230" i="14"/>
  <c r="P230" i="14"/>
  <c r="M230" i="14"/>
  <c r="L230" i="14"/>
  <c r="I230" i="14"/>
  <c r="H230" i="14"/>
  <c r="AF229" i="14"/>
  <c r="AC229" i="14"/>
  <c r="AB229" i="14"/>
  <c r="Y229" i="14"/>
  <c r="X229" i="14"/>
  <c r="U229" i="14"/>
  <c r="T229" i="14"/>
  <c r="Q229" i="14"/>
  <c r="P229" i="14"/>
  <c r="M229" i="14"/>
  <c r="L229" i="14"/>
  <c r="I229" i="14"/>
  <c r="H229" i="14"/>
  <c r="AF228" i="14"/>
  <c r="AC228" i="14"/>
  <c r="AB228" i="14"/>
  <c r="Y228" i="14"/>
  <c r="X228" i="14"/>
  <c r="BR74" i="14" s="1"/>
  <c r="U228" i="14"/>
  <c r="T228" i="14"/>
  <c r="Q228" i="14"/>
  <c r="P228" i="14"/>
  <c r="M228" i="14"/>
  <c r="L228" i="14"/>
  <c r="I228" i="14"/>
  <c r="H228" i="14"/>
  <c r="AF227" i="14"/>
  <c r="AC227" i="14"/>
  <c r="AB227" i="14"/>
  <c r="Y227" i="14"/>
  <c r="X227" i="14"/>
  <c r="U227" i="14"/>
  <c r="T227" i="14"/>
  <c r="Q227" i="14"/>
  <c r="P227" i="14"/>
  <c r="M227" i="14"/>
  <c r="L227" i="14"/>
  <c r="I227" i="14"/>
  <c r="H227" i="14"/>
  <c r="AF226" i="14"/>
  <c r="AG226" i="14" s="1"/>
  <c r="AC226" i="14"/>
  <c r="AB226" i="14"/>
  <c r="Y226" i="14"/>
  <c r="X226" i="14"/>
  <c r="U226" i="14"/>
  <c r="T226" i="14"/>
  <c r="Q226" i="14"/>
  <c r="P226" i="14"/>
  <c r="M226" i="14"/>
  <c r="L226" i="14"/>
  <c r="I226" i="14"/>
  <c r="H226" i="14"/>
  <c r="AF225" i="14"/>
  <c r="AG225" i="14" s="1"/>
  <c r="AC225" i="14"/>
  <c r="AB225" i="14"/>
  <c r="Y225" i="14"/>
  <c r="X225" i="14"/>
  <c r="U225" i="14"/>
  <c r="T225" i="14"/>
  <c r="Q225" i="14"/>
  <c r="P225" i="14"/>
  <c r="M225" i="14"/>
  <c r="L225" i="14"/>
  <c r="I225" i="14"/>
  <c r="H225" i="14"/>
  <c r="AF224" i="14"/>
  <c r="AC224" i="14"/>
  <c r="AB224" i="14"/>
  <c r="Y224" i="14"/>
  <c r="X224" i="14"/>
  <c r="U224" i="14"/>
  <c r="T224" i="14"/>
  <c r="Q224" i="14"/>
  <c r="P224" i="14"/>
  <c r="M224" i="14"/>
  <c r="L224" i="14"/>
  <c r="I224" i="14"/>
  <c r="H224" i="14"/>
  <c r="AF223" i="14"/>
  <c r="AG223" i="14" s="1"/>
  <c r="AC223" i="14"/>
  <c r="AB223" i="14"/>
  <c r="Y223" i="14"/>
  <c r="X223" i="14"/>
  <c r="U223" i="14"/>
  <c r="T223" i="14"/>
  <c r="Q223" i="14"/>
  <c r="P223" i="14"/>
  <c r="M223" i="14"/>
  <c r="L223" i="14"/>
  <c r="I223" i="14"/>
  <c r="H223" i="14"/>
  <c r="AF222" i="14"/>
  <c r="AC222" i="14"/>
  <c r="AB222" i="14"/>
  <c r="Y222" i="14"/>
  <c r="X222" i="14"/>
  <c r="U222" i="14"/>
  <c r="T222" i="14"/>
  <c r="Q222" i="14"/>
  <c r="P222" i="14"/>
  <c r="M222" i="14"/>
  <c r="L222" i="14"/>
  <c r="I222" i="14"/>
  <c r="H222" i="14"/>
  <c r="AF221" i="14"/>
  <c r="AC221" i="14"/>
  <c r="AB221" i="14"/>
  <c r="Y221" i="14"/>
  <c r="X221" i="14"/>
  <c r="U221" i="14"/>
  <c r="T221" i="14"/>
  <c r="Q221" i="14"/>
  <c r="P221" i="14"/>
  <c r="M221" i="14"/>
  <c r="L221" i="14"/>
  <c r="BO67" i="14" s="1"/>
  <c r="I221" i="14"/>
  <c r="H221" i="14"/>
  <c r="AF220" i="14"/>
  <c r="AC220" i="14"/>
  <c r="AB220" i="14"/>
  <c r="Y220" i="14"/>
  <c r="X220" i="14"/>
  <c r="U220" i="14"/>
  <c r="T220" i="14"/>
  <c r="Q220" i="14"/>
  <c r="P220" i="14"/>
  <c r="M220" i="14"/>
  <c r="L220" i="14"/>
  <c r="I220" i="14"/>
  <c r="H220" i="14"/>
  <c r="AF219" i="14"/>
  <c r="AC219" i="14"/>
  <c r="AB219" i="14"/>
  <c r="Y219" i="14"/>
  <c r="X219" i="14"/>
  <c r="U219" i="14"/>
  <c r="T219" i="14"/>
  <c r="Q219" i="14"/>
  <c r="P219" i="14"/>
  <c r="M219" i="14"/>
  <c r="L219" i="14"/>
  <c r="I219" i="14"/>
  <c r="H219" i="14"/>
  <c r="AF218" i="14"/>
  <c r="AG218" i="14" s="1"/>
  <c r="AC218" i="14"/>
  <c r="AB218" i="14"/>
  <c r="Y218" i="14"/>
  <c r="X218" i="14"/>
  <c r="U218" i="14"/>
  <c r="T218" i="14"/>
  <c r="Q218" i="14"/>
  <c r="P218" i="14"/>
  <c r="M218" i="14"/>
  <c r="L218" i="14"/>
  <c r="I218" i="14"/>
  <c r="H218" i="14"/>
  <c r="AF217" i="14"/>
  <c r="AC217" i="14"/>
  <c r="AB217" i="14"/>
  <c r="Y217" i="14"/>
  <c r="X217" i="14"/>
  <c r="BR63" i="14" s="1"/>
  <c r="U217" i="14"/>
  <c r="T217" i="14"/>
  <c r="Q217" i="14"/>
  <c r="P217" i="14"/>
  <c r="M217" i="14"/>
  <c r="L217" i="14"/>
  <c r="I217" i="14"/>
  <c r="H217" i="14"/>
  <c r="AF216" i="14"/>
  <c r="AC216" i="14"/>
  <c r="AB216" i="14"/>
  <c r="Y216" i="14"/>
  <c r="X216" i="14"/>
  <c r="U216" i="14"/>
  <c r="T216" i="14"/>
  <c r="Q216" i="14"/>
  <c r="P216" i="14"/>
  <c r="M216" i="14"/>
  <c r="L216" i="14"/>
  <c r="I216" i="14"/>
  <c r="H216" i="14"/>
  <c r="AF215" i="14"/>
  <c r="AG215" i="14" s="1"/>
  <c r="AC215" i="14"/>
  <c r="AB215" i="14"/>
  <c r="Y215" i="14"/>
  <c r="X215" i="14"/>
  <c r="U215" i="14"/>
  <c r="T215" i="14"/>
  <c r="Q215" i="14"/>
  <c r="P215" i="14"/>
  <c r="M215" i="14"/>
  <c r="L215" i="14"/>
  <c r="I215" i="14"/>
  <c r="H215" i="14"/>
  <c r="AF214" i="14"/>
  <c r="AG214" i="14" s="1"/>
  <c r="AC214" i="14"/>
  <c r="AB214" i="14"/>
  <c r="Y214" i="14"/>
  <c r="X214" i="14"/>
  <c r="U214" i="14"/>
  <c r="T214" i="14"/>
  <c r="Q214" i="14"/>
  <c r="P214" i="14"/>
  <c r="M214" i="14"/>
  <c r="L214" i="14"/>
  <c r="I214" i="14"/>
  <c r="H214" i="14"/>
  <c r="AF213" i="14"/>
  <c r="AC213" i="14"/>
  <c r="AB213" i="14"/>
  <c r="Y213" i="14"/>
  <c r="X213" i="14"/>
  <c r="U213" i="14"/>
  <c r="T213" i="14"/>
  <c r="Q213" i="14"/>
  <c r="P213" i="14"/>
  <c r="M213" i="14"/>
  <c r="L213" i="14"/>
  <c r="I213" i="14"/>
  <c r="H213" i="14"/>
  <c r="AF203" i="14"/>
  <c r="AC203" i="14"/>
  <c r="AB203" i="14"/>
  <c r="Y203" i="14"/>
  <c r="X203" i="14"/>
  <c r="U203" i="14"/>
  <c r="T203" i="14"/>
  <c r="Q203" i="14"/>
  <c r="P203" i="14"/>
  <c r="M203" i="14"/>
  <c r="L203" i="14"/>
  <c r="I203" i="14"/>
  <c r="H203" i="14"/>
  <c r="AF202" i="14"/>
  <c r="AG202" i="14" s="1"/>
  <c r="AC202" i="14"/>
  <c r="AB202" i="14"/>
  <c r="Y202" i="14"/>
  <c r="X202" i="14"/>
  <c r="U202" i="14"/>
  <c r="T202" i="14"/>
  <c r="Q202" i="14"/>
  <c r="P202" i="14"/>
  <c r="M202" i="14"/>
  <c r="L202" i="14"/>
  <c r="I202" i="14"/>
  <c r="H202" i="14"/>
  <c r="AF201" i="14"/>
  <c r="AC201" i="14"/>
  <c r="AB201" i="14"/>
  <c r="Y201" i="14"/>
  <c r="X201" i="14"/>
  <c r="U201" i="14"/>
  <c r="T201" i="14"/>
  <c r="Q201" i="14"/>
  <c r="P201" i="14"/>
  <c r="M201" i="14"/>
  <c r="L201" i="14"/>
  <c r="I201" i="14"/>
  <c r="H201" i="14"/>
  <c r="AF200" i="14"/>
  <c r="AC200" i="14"/>
  <c r="AB200" i="14"/>
  <c r="Y200" i="14"/>
  <c r="X200" i="14"/>
  <c r="U200" i="14"/>
  <c r="T200" i="14"/>
  <c r="Q200" i="14"/>
  <c r="P200" i="14"/>
  <c r="M200" i="14"/>
  <c r="L200" i="14"/>
  <c r="I200" i="14"/>
  <c r="H200" i="14"/>
  <c r="AF199" i="14"/>
  <c r="AC199" i="14"/>
  <c r="AB199" i="14"/>
  <c r="Y199" i="14"/>
  <c r="X199" i="14"/>
  <c r="U199" i="14"/>
  <c r="T199" i="14"/>
  <c r="Q199" i="14"/>
  <c r="P199" i="14"/>
  <c r="M199" i="14"/>
  <c r="L199" i="14"/>
  <c r="I199" i="14"/>
  <c r="H199" i="14"/>
  <c r="AF198" i="14"/>
  <c r="AC198" i="14"/>
  <c r="AB198" i="14"/>
  <c r="Y198" i="14"/>
  <c r="X198" i="14"/>
  <c r="U198" i="14"/>
  <c r="T198" i="14"/>
  <c r="Q198" i="14"/>
  <c r="P198" i="14"/>
  <c r="M198" i="14"/>
  <c r="L198" i="14"/>
  <c r="I198" i="14"/>
  <c r="H198" i="14"/>
  <c r="AF197" i="14"/>
  <c r="AG197" i="14" s="1"/>
  <c r="AC197" i="14"/>
  <c r="AB197" i="14"/>
  <c r="Y197" i="14"/>
  <c r="X197" i="14"/>
  <c r="U197" i="14"/>
  <c r="T197" i="14"/>
  <c r="Q197" i="14"/>
  <c r="P197" i="14"/>
  <c r="M197" i="14"/>
  <c r="L197" i="14"/>
  <c r="I197" i="14"/>
  <c r="H197" i="14"/>
  <c r="AF196" i="14"/>
  <c r="AG196" i="14" s="1"/>
  <c r="AC196" i="14"/>
  <c r="AB196" i="14"/>
  <c r="Y196" i="14"/>
  <c r="X196" i="14"/>
  <c r="U196" i="14"/>
  <c r="T196" i="14"/>
  <c r="Q196" i="14"/>
  <c r="P196" i="14"/>
  <c r="M196" i="14"/>
  <c r="L196" i="14"/>
  <c r="I196" i="14"/>
  <c r="H196" i="14"/>
  <c r="AF195" i="14"/>
  <c r="AC195" i="14"/>
  <c r="AB195" i="14"/>
  <c r="Y195" i="14"/>
  <c r="X195" i="14"/>
  <c r="U195" i="14"/>
  <c r="T195" i="14"/>
  <c r="Q195" i="14"/>
  <c r="P195" i="14"/>
  <c r="M195" i="14"/>
  <c r="L195" i="14"/>
  <c r="I195" i="14"/>
  <c r="H195" i="14"/>
  <c r="AF194" i="14"/>
  <c r="AG194" i="14" s="1"/>
  <c r="AC194" i="14"/>
  <c r="AB194" i="14"/>
  <c r="Y194" i="14"/>
  <c r="X194" i="14"/>
  <c r="U194" i="14"/>
  <c r="T194" i="14"/>
  <c r="Q194" i="14"/>
  <c r="P194" i="14"/>
  <c r="M194" i="14"/>
  <c r="L194" i="14"/>
  <c r="I194" i="14"/>
  <c r="H194" i="14"/>
  <c r="AF193" i="14"/>
  <c r="AG193" i="14" s="1"/>
  <c r="AC193" i="14"/>
  <c r="AB193" i="14"/>
  <c r="Y193" i="14"/>
  <c r="X193" i="14"/>
  <c r="U193" i="14"/>
  <c r="T193" i="14"/>
  <c r="Q193" i="14"/>
  <c r="P193" i="14"/>
  <c r="M193" i="14"/>
  <c r="L193" i="14"/>
  <c r="I193" i="14"/>
  <c r="H193" i="14"/>
  <c r="AF192" i="14"/>
  <c r="AC192" i="14"/>
  <c r="AB192" i="14"/>
  <c r="Y192" i="14"/>
  <c r="X192" i="14"/>
  <c r="U192" i="14"/>
  <c r="T192" i="14"/>
  <c r="Q192" i="14"/>
  <c r="P192" i="14"/>
  <c r="M192" i="14"/>
  <c r="L192" i="14"/>
  <c r="I192" i="14"/>
  <c r="H192" i="14"/>
  <c r="AF191" i="14"/>
  <c r="AC191" i="14"/>
  <c r="AB191" i="14"/>
  <c r="Y191" i="14"/>
  <c r="X191" i="14"/>
  <c r="U191" i="14"/>
  <c r="T191" i="14"/>
  <c r="Q191" i="14"/>
  <c r="P191" i="14"/>
  <c r="M191" i="14"/>
  <c r="L191" i="14"/>
  <c r="I191" i="14"/>
  <c r="H191" i="14"/>
  <c r="AF190" i="14"/>
  <c r="AC190" i="14"/>
  <c r="AB190" i="14"/>
  <c r="Y190" i="14"/>
  <c r="X190" i="14"/>
  <c r="U190" i="14"/>
  <c r="T190" i="14"/>
  <c r="Q190" i="14"/>
  <c r="P190" i="14"/>
  <c r="M190" i="14"/>
  <c r="L190" i="14"/>
  <c r="I190" i="14"/>
  <c r="H190" i="14"/>
  <c r="AF189" i="14"/>
  <c r="AG189" i="14" s="1"/>
  <c r="AC189" i="14"/>
  <c r="AB189" i="14"/>
  <c r="Y189" i="14"/>
  <c r="X189" i="14"/>
  <c r="U189" i="14"/>
  <c r="T189" i="14"/>
  <c r="Q189" i="14"/>
  <c r="P189" i="14"/>
  <c r="M189" i="14"/>
  <c r="L189" i="14"/>
  <c r="I189" i="14"/>
  <c r="H189" i="14"/>
  <c r="AF188" i="14"/>
  <c r="AG188" i="14" s="1"/>
  <c r="AC188" i="14"/>
  <c r="AB188" i="14"/>
  <c r="Y188" i="14"/>
  <c r="X188" i="14"/>
  <c r="U188" i="14"/>
  <c r="T188" i="14"/>
  <c r="Q188" i="14"/>
  <c r="P188" i="14"/>
  <c r="M188" i="14"/>
  <c r="L188" i="14"/>
  <c r="I188" i="14"/>
  <c r="H188" i="14"/>
  <c r="AF187" i="14"/>
  <c r="AC187" i="14"/>
  <c r="AB187" i="14"/>
  <c r="Y187" i="14"/>
  <c r="X187" i="14"/>
  <c r="BK64" i="14" s="1"/>
  <c r="U187" i="14"/>
  <c r="T187" i="14"/>
  <c r="Q187" i="14"/>
  <c r="P187" i="14"/>
  <c r="M187" i="14"/>
  <c r="L187" i="14"/>
  <c r="I187" i="14"/>
  <c r="H187" i="14"/>
  <c r="AF186" i="14"/>
  <c r="AG186" i="14" s="1"/>
  <c r="AC186" i="14"/>
  <c r="AB186" i="14"/>
  <c r="Y186" i="14"/>
  <c r="X186" i="14"/>
  <c r="U186" i="14"/>
  <c r="T186" i="14"/>
  <c r="Q186" i="14"/>
  <c r="P186" i="14"/>
  <c r="M186" i="14"/>
  <c r="L186" i="14"/>
  <c r="I186" i="14"/>
  <c r="H186" i="14"/>
  <c r="AF185" i="14"/>
  <c r="AG185" i="14" s="1"/>
  <c r="AC185" i="14"/>
  <c r="AB185" i="14"/>
  <c r="Y185" i="14"/>
  <c r="X185" i="14"/>
  <c r="U185" i="14"/>
  <c r="T185" i="14"/>
  <c r="Q185" i="14"/>
  <c r="P185" i="14"/>
  <c r="M185" i="14"/>
  <c r="L185" i="14"/>
  <c r="I185" i="14"/>
  <c r="H185" i="14"/>
  <c r="AF184" i="14"/>
  <c r="AC184" i="14"/>
  <c r="AB184" i="14"/>
  <c r="Y184" i="14"/>
  <c r="X184" i="14"/>
  <c r="U184" i="14"/>
  <c r="T184" i="14"/>
  <c r="Q184" i="14"/>
  <c r="P184" i="14"/>
  <c r="M184" i="14"/>
  <c r="L184" i="14"/>
  <c r="I184" i="14"/>
  <c r="H184" i="14"/>
  <c r="AF183" i="14"/>
  <c r="AC183" i="14"/>
  <c r="AB183" i="14"/>
  <c r="Y183" i="14"/>
  <c r="X183" i="14"/>
  <c r="U183" i="14"/>
  <c r="T183" i="14"/>
  <c r="Q183" i="14"/>
  <c r="P183" i="14"/>
  <c r="M183" i="14"/>
  <c r="L183" i="14"/>
  <c r="I183" i="14"/>
  <c r="H183" i="14"/>
  <c r="AF182" i="14"/>
  <c r="AC182" i="14"/>
  <c r="AB182" i="14"/>
  <c r="Y182" i="14"/>
  <c r="X182" i="14"/>
  <c r="U182" i="14"/>
  <c r="T182" i="14"/>
  <c r="Q182" i="14"/>
  <c r="P182" i="14"/>
  <c r="M182" i="14"/>
  <c r="L182" i="14"/>
  <c r="I182" i="14"/>
  <c r="H182" i="14"/>
  <c r="AN172" i="14"/>
  <c r="AP172" i="14" s="1"/>
  <c r="AK172" i="14"/>
  <c r="AJ172" i="14"/>
  <c r="AG172" i="14"/>
  <c r="AF172" i="14"/>
  <c r="AA172" i="14"/>
  <c r="Z172" i="14"/>
  <c r="U172" i="14"/>
  <c r="T172" i="14"/>
  <c r="O172" i="14"/>
  <c r="N172" i="14"/>
  <c r="AU80" i="14" s="1"/>
  <c r="I172" i="14"/>
  <c r="H172" i="14"/>
  <c r="AN171" i="14"/>
  <c r="AK171" i="14"/>
  <c r="AJ171" i="14"/>
  <c r="AG171" i="14"/>
  <c r="AF171" i="14"/>
  <c r="AA171" i="14"/>
  <c r="Z171" i="14"/>
  <c r="U171" i="14"/>
  <c r="T171" i="14"/>
  <c r="AW52" i="14" s="1"/>
  <c r="O171" i="14"/>
  <c r="N171" i="14"/>
  <c r="I171" i="14"/>
  <c r="H171" i="14"/>
  <c r="AN170" i="14"/>
  <c r="AP170" i="14" s="1"/>
  <c r="AK170" i="14"/>
  <c r="AJ170" i="14"/>
  <c r="AG170" i="14"/>
  <c r="AF170" i="14"/>
  <c r="AA170" i="14"/>
  <c r="Z170" i="14"/>
  <c r="U170" i="14"/>
  <c r="T170" i="14"/>
  <c r="AT51" i="14" s="1"/>
  <c r="O170" i="14"/>
  <c r="N170" i="14"/>
  <c r="I170" i="14"/>
  <c r="H170" i="14"/>
  <c r="CA78" i="14" s="1"/>
  <c r="AN169" i="14"/>
  <c r="AP169" i="14" s="1"/>
  <c r="AK169" i="14"/>
  <c r="AJ169" i="14"/>
  <c r="AG169" i="14"/>
  <c r="AF169" i="14"/>
  <c r="AA169" i="14"/>
  <c r="Z169" i="14"/>
  <c r="U169" i="14"/>
  <c r="T169" i="14"/>
  <c r="O169" i="14"/>
  <c r="N169" i="14"/>
  <c r="AV77" i="14" s="1"/>
  <c r="I169" i="14"/>
  <c r="H169" i="14"/>
  <c r="AN168" i="14"/>
  <c r="AP168" i="14" s="1"/>
  <c r="AK168" i="14"/>
  <c r="AJ168" i="14"/>
  <c r="AG168" i="14"/>
  <c r="AF168" i="14"/>
  <c r="AA168" i="14"/>
  <c r="Z168" i="14"/>
  <c r="U168" i="14"/>
  <c r="T168" i="14"/>
  <c r="O168" i="14"/>
  <c r="N168" i="14"/>
  <c r="CA76" i="14" s="1"/>
  <c r="I168" i="14"/>
  <c r="H168" i="14"/>
  <c r="AN167" i="14"/>
  <c r="AO167" i="14" s="1"/>
  <c r="AK167" i="14"/>
  <c r="AJ167" i="14"/>
  <c r="AG167" i="14"/>
  <c r="AF167" i="14"/>
  <c r="AA167" i="14"/>
  <c r="Z167" i="14"/>
  <c r="U167" i="14"/>
  <c r="T167" i="14"/>
  <c r="O167" i="14"/>
  <c r="N167" i="14"/>
  <c r="I167" i="14"/>
  <c r="H167" i="14"/>
  <c r="AN166" i="14"/>
  <c r="AP166" i="14" s="1"/>
  <c r="AK166" i="14"/>
  <c r="AJ166" i="14"/>
  <c r="AG166" i="14"/>
  <c r="AF166" i="14"/>
  <c r="AA166" i="14"/>
  <c r="Z166" i="14"/>
  <c r="U166" i="14"/>
  <c r="T166" i="14"/>
  <c r="O166" i="14"/>
  <c r="N166" i="14"/>
  <c r="I166" i="14"/>
  <c r="H166" i="14"/>
  <c r="AN165" i="14"/>
  <c r="AO165" i="14" s="1"/>
  <c r="AK165" i="14"/>
  <c r="AJ165" i="14"/>
  <c r="AG165" i="14"/>
  <c r="AF165" i="14"/>
  <c r="AA165" i="14"/>
  <c r="Z165" i="14"/>
  <c r="U165" i="14"/>
  <c r="T165" i="14"/>
  <c r="O165" i="14"/>
  <c r="N165" i="14"/>
  <c r="I165" i="14"/>
  <c r="H165" i="14"/>
  <c r="AN164" i="14"/>
  <c r="AP164" i="14" s="1"/>
  <c r="AK164" i="14"/>
  <c r="AJ164" i="14"/>
  <c r="AG164" i="14"/>
  <c r="AF164" i="14"/>
  <c r="AA164" i="14"/>
  <c r="Z164" i="14"/>
  <c r="U164" i="14"/>
  <c r="T164" i="14"/>
  <c r="O164" i="14"/>
  <c r="N164" i="14"/>
  <c r="I164" i="14"/>
  <c r="H164" i="14"/>
  <c r="CA72" i="14" s="1"/>
  <c r="AN163" i="14"/>
  <c r="AK163" i="14"/>
  <c r="AJ163" i="14"/>
  <c r="AG163" i="14"/>
  <c r="AF163" i="14"/>
  <c r="AA163" i="14"/>
  <c r="Z163" i="14"/>
  <c r="U163" i="14"/>
  <c r="T163" i="14"/>
  <c r="O163" i="14"/>
  <c r="N163" i="14"/>
  <c r="I163" i="14"/>
  <c r="H163" i="14"/>
  <c r="AN162" i="14"/>
  <c r="AP162" i="14" s="1"/>
  <c r="AK162" i="14"/>
  <c r="AJ162" i="14"/>
  <c r="AG162" i="14"/>
  <c r="AF162" i="14"/>
  <c r="AA162" i="14"/>
  <c r="Z162" i="14"/>
  <c r="U162" i="14"/>
  <c r="T162" i="14"/>
  <c r="AT43" i="14" s="1"/>
  <c r="O162" i="14"/>
  <c r="N162" i="14"/>
  <c r="I162" i="14"/>
  <c r="H162" i="14"/>
  <c r="AN161" i="14"/>
  <c r="AP161" i="14" s="1"/>
  <c r="AK161" i="14"/>
  <c r="AJ161" i="14"/>
  <c r="AG161" i="14"/>
  <c r="AF161" i="14"/>
  <c r="AA161" i="14"/>
  <c r="Z161" i="14"/>
  <c r="U161" i="14"/>
  <c r="T161" i="14"/>
  <c r="BF42" i="14" s="1"/>
  <c r="O161" i="14"/>
  <c r="N161" i="14"/>
  <c r="AV69" i="14" s="1"/>
  <c r="I161" i="14"/>
  <c r="H161" i="14"/>
  <c r="AN160" i="14"/>
  <c r="AO160" i="14" s="1"/>
  <c r="AK160" i="14"/>
  <c r="AJ160" i="14"/>
  <c r="AG160" i="14"/>
  <c r="AF160" i="14"/>
  <c r="AA160" i="14"/>
  <c r="Z160" i="14"/>
  <c r="U160" i="14"/>
  <c r="T160" i="14"/>
  <c r="O160" i="14"/>
  <c r="N160" i="14"/>
  <c r="I160" i="14"/>
  <c r="H160" i="14"/>
  <c r="AN159" i="14"/>
  <c r="AP159" i="14" s="1"/>
  <c r="AK159" i="14"/>
  <c r="AJ159" i="14"/>
  <c r="AG159" i="14"/>
  <c r="AF159" i="14"/>
  <c r="AA159" i="14"/>
  <c r="Z159" i="14"/>
  <c r="U159" i="14"/>
  <c r="T159" i="14"/>
  <c r="O159" i="14"/>
  <c r="N159" i="14"/>
  <c r="I159" i="14"/>
  <c r="H159" i="14"/>
  <c r="AN158" i="14"/>
  <c r="AP158" i="14" s="1"/>
  <c r="AK158" i="14"/>
  <c r="AJ158" i="14"/>
  <c r="AG158" i="14"/>
  <c r="AF158" i="14"/>
  <c r="AA158" i="14"/>
  <c r="Z158" i="14"/>
  <c r="U158" i="14"/>
  <c r="T158" i="14"/>
  <c r="O158" i="14"/>
  <c r="N158" i="14"/>
  <c r="I158" i="14"/>
  <c r="H158" i="14"/>
  <c r="AN157" i="14"/>
  <c r="AO157" i="14" s="1"/>
  <c r="AK157" i="14"/>
  <c r="AJ157" i="14"/>
  <c r="AG157" i="14"/>
  <c r="AF157" i="14"/>
  <c r="AA157" i="14"/>
  <c r="Z157" i="14"/>
  <c r="U157" i="14"/>
  <c r="T157" i="14"/>
  <c r="BF38" i="14" s="1"/>
  <c r="O157" i="14"/>
  <c r="N157" i="14"/>
  <c r="I157" i="14"/>
  <c r="H157" i="14"/>
  <c r="AN156" i="14"/>
  <c r="AP156" i="14" s="1"/>
  <c r="AK156" i="14"/>
  <c r="AJ156" i="14"/>
  <c r="AG156" i="14"/>
  <c r="AF156" i="14"/>
  <c r="AA156" i="14"/>
  <c r="Z156" i="14"/>
  <c r="U156" i="14"/>
  <c r="T156" i="14"/>
  <c r="O156" i="14"/>
  <c r="N156" i="14"/>
  <c r="I156" i="14"/>
  <c r="H156" i="14"/>
  <c r="AN155" i="14"/>
  <c r="AK155" i="14"/>
  <c r="AJ155" i="14"/>
  <c r="AG155" i="14"/>
  <c r="AF155" i="14"/>
  <c r="AA155" i="14"/>
  <c r="Z155" i="14"/>
  <c r="U155" i="14"/>
  <c r="T155" i="14"/>
  <c r="O155" i="14"/>
  <c r="N155" i="14"/>
  <c r="I155" i="14"/>
  <c r="H155" i="14"/>
  <c r="CA63" i="14" s="1"/>
  <c r="AN154" i="14"/>
  <c r="AP154" i="14" s="1"/>
  <c r="AK154" i="14"/>
  <c r="AJ154" i="14"/>
  <c r="AG154" i="14"/>
  <c r="AF154" i="14"/>
  <c r="AA154" i="14"/>
  <c r="Z154" i="14"/>
  <c r="U154" i="14"/>
  <c r="T154" i="14"/>
  <c r="O154" i="14"/>
  <c r="N154" i="14"/>
  <c r="I154" i="14"/>
  <c r="H154" i="14"/>
  <c r="AN153" i="14"/>
  <c r="AP153" i="14" s="1"/>
  <c r="AK153" i="14"/>
  <c r="AJ153" i="14"/>
  <c r="AG153" i="14"/>
  <c r="AF153" i="14"/>
  <c r="AA153" i="14"/>
  <c r="Z153" i="14"/>
  <c r="BF34" i="14" s="1"/>
  <c r="U153" i="14"/>
  <c r="T153" i="14"/>
  <c r="O153" i="14"/>
  <c r="N153" i="14"/>
  <c r="I153" i="14"/>
  <c r="H153" i="14"/>
  <c r="CA61" i="14" s="1"/>
  <c r="AN152" i="14"/>
  <c r="AO152" i="14" s="1"/>
  <c r="AK152" i="14"/>
  <c r="AJ152" i="14"/>
  <c r="AG152" i="14"/>
  <c r="AF152" i="14"/>
  <c r="AA152" i="14"/>
  <c r="Z152" i="14"/>
  <c r="U152" i="14"/>
  <c r="T152" i="14"/>
  <c r="O152" i="14"/>
  <c r="N152" i="14"/>
  <c r="I152" i="14"/>
  <c r="H152" i="14"/>
  <c r="AN151" i="14"/>
  <c r="AP151" i="14" s="1"/>
  <c r="AK151" i="14"/>
  <c r="AJ151" i="14"/>
  <c r="AG151" i="14"/>
  <c r="AF151" i="14"/>
  <c r="AA151" i="14"/>
  <c r="Z151" i="14"/>
  <c r="U151" i="14"/>
  <c r="T151" i="14"/>
  <c r="BF32" i="14" s="1"/>
  <c r="O151" i="14"/>
  <c r="N151" i="14"/>
  <c r="AS59" i="14" s="1"/>
  <c r="I151" i="14"/>
  <c r="I173" i="14" s="1"/>
  <c r="H151" i="14"/>
  <c r="AF140" i="14"/>
  <c r="AH140" i="14" s="1"/>
  <c r="AC140" i="14"/>
  <c r="AB140" i="14"/>
  <c r="Y140" i="14"/>
  <c r="X140" i="14"/>
  <c r="U140" i="14"/>
  <c r="T140" i="14"/>
  <c r="Q140" i="14"/>
  <c r="P140" i="14"/>
  <c r="M140" i="14"/>
  <c r="L140" i="14"/>
  <c r="I140" i="14"/>
  <c r="H140" i="14"/>
  <c r="AF139" i="14"/>
  <c r="AH139" i="14" s="1"/>
  <c r="AC139" i="14"/>
  <c r="AB139" i="14"/>
  <c r="Y139" i="14"/>
  <c r="X139" i="14"/>
  <c r="U139" i="14"/>
  <c r="T139" i="14"/>
  <c r="Q139" i="14"/>
  <c r="P139" i="14"/>
  <c r="M139" i="14"/>
  <c r="L139" i="14"/>
  <c r="I139" i="14"/>
  <c r="H139" i="14"/>
  <c r="AF138" i="14"/>
  <c r="AG138" i="14" s="1"/>
  <c r="AC138" i="14"/>
  <c r="AB138" i="14"/>
  <c r="Y138" i="14"/>
  <c r="X138" i="14"/>
  <c r="U138" i="14"/>
  <c r="T138" i="14"/>
  <c r="Q138" i="14"/>
  <c r="P138" i="14"/>
  <c r="M138" i="14"/>
  <c r="L138" i="14"/>
  <c r="I138" i="14"/>
  <c r="H138" i="14"/>
  <c r="AF137" i="14"/>
  <c r="AH137" i="14" s="1"/>
  <c r="AC137" i="14"/>
  <c r="AB137" i="14"/>
  <c r="Y137" i="14"/>
  <c r="X137" i="14"/>
  <c r="U137" i="14"/>
  <c r="T137" i="14"/>
  <c r="Q137" i="14"/>
  <c r="P137" i="14"/>
  <c r="M137" i="14"/>
  <c r="L137" i="14"/>
  <c r="I137" i="14"/>
  <c r="H137" i="14"/>
  <c r="AF136" i="14"/>
  <c r="AH136" i="14" s="1"/>
  <c r="AC136" i="14"/>
  <c r="AB136" i="14"/>
  <c r="Y136" i="14"/>
  <c r="X136" i="14"/>
  <c r="U136" i="14"/>
  <c r="T136" i="14"/>
  <c r="Q136" i="14"/>
  <c r="P136" i="14"/>
  <c r="M136" i="14"/>
  <c r="L136" i="14"/>
  <c r="I136" i="14"/>
  <c r="H136" i="14"/>
  <c r="AF135" i="14"/>
  <c r="AG135" i="14" s="1"/>
  <c r="AC135" i="14"/>
  <c r="AB135" i="14"/>
  <c r="Y135" i="14"/>
  <c r="X135" i="14"/>
  <c r="U135" i="14"/>
  <c r="T135" i="14"/>
  <c r="Q135" i="14"/>
  <c r="P135" i="14"/>
  <c r="M135" i="14"/>
  <c r="L135" i="14"/>
  <c r="I135" i="14"/>
  <c r="H135" i="14"/>
  <c r="AF134" i="14"/>
  <c r="AG134" i="14" s="1"/>
  <c r="AC134" i="14"/>
  <c r="AB134" i="14"/>
  <c r="Y134" i="14"/>
  <c r="X134" i="14"/>
  <c r="U134" i="14"/>
  <c r="T134" i="14"/>
  <c r="Q134" i="14"/>
  <c r="P134" i="14"/>
  <c r="M134" i="14"/>
  <c r="L134" i="14"/>
  <c r="I134" i="14"/>
  <c r="H134" i="14"/>
  <c r="AF133" i="14"/>
  <c r="AC133" i="14"/>
  <c r="AB133" i="14"/>
  <c r="Y133" i="14"/>
  <c r="X133" i="14"/>
  <c r="U133" i="14"/>
  <c r="T133" i="14"/>
  <c r="Q133" i="14"/>
  <c r="P133" i="14"/>
  <c r="M133" i="14"/>
  <c r="L133" i="14"/>
  <c r="I133" i="14"/>
  <c r="H133" i="14"/>
  <c r="AF132" i="14"/>
  <c r="AH132" i="14" s="1"/>
  <c r="AC132" i="14"/>
  <c r="AB132" i="14"/>
  <c r="Y132" i="14"/>
  <c r="X132" i="14"/>
  <c r="U132" i="14"/>
  <c r="T132" i="14"/>
  <c r="Q132" i="14"/>
  <c r="P132" i="14"/>
  <c r="M132" i="14"/>
  <c r="L132" i="14"/>
  <c r="I132" i="14"/>
  <c r="H132" i="14"/>
  <c r="AF131" i="14"/>
  <c r="AH131" i="14" s="1"/>
  <c r="AC131" i="14"/>
  <c r="AB131" i="14"/>
  <c r="Y131" i="14"/>
  <c r="X131" i="14"/>
  <c r="U131" i="14"/>
  <c r="T131" i="14"/>
  <c r="Q131" i="14"/>
  <c r="P131" i="14"/>
  <c r="M131" i="14"/>
  <c r="L131" i="14"/>
  <c r="I131" i="14"/>
  <c r="H131" i="14"/>
  <c r="AF130" i="14"/>
  <c r="AG130" i="14" s="1"/>
  <c r="AC130" i="14"/>
  <c r="AB130" i="14"/>
  <c r="Y130" i="14"/>
  <c r="X130" i="14"/>
  <c r="U130" i="14"/>
  <c r="T130" i="14"/>
  <c r="Q130" i="14"/>
  <c r="P130" i="14"/>
  <c r="M130" i="14"/>
  <c r="L130" i="14"/>
  <c r="I130" i="14"/>
  <c r="H130" i="14"/>
  <c r="BU43" i="14" s="1"/>
  <c r="AF129" i="14"/>
  <c r="AH129" i="14" s="1"/>
  <c r="AC129" i="14"/>
  <c r="AB129" i="14"/>
  <c r="Y129" i="14"/>
  <c r="X129" i="14"/>
  <c r="U129" i="14"/>
  <c r="T129" i="14"/>
  <c r="Q129" i="14"/>
  <c r="P129" i="14"/>
  <c r="M129" i="14"/>
  <c r="L129" i="14"/>
  <c r="I129" i="14"/>
  <c r="H129" i="14"/>
  <c r="AF128" i="14"/>
  <c r="AH128" i="14" s="1"/>
  <c r="AC128" i="14"/>
  <c r="AB128" i="14"/>
  <c r="Y128" i="14"/>
  <c r="X128" i="14"/>
  <c r="U128" i="14"/>
  <c r="T128" i="14"/>
  <c r="Q128" i="14"/>
  <c r="P128" i="14"/>
  <c r="M128" i="14"/>
  <c r="L128" i="14"/>
  <c r="I128" i="14"/>
  <c r="H128" i="14"/>
  <c r="AF127" i="14"/>
  <c r="AG127" i="14" s="1"/>
  <c r="AC127" i="14"/>
  <c r="AB127" i="14"/>
  <c r="Y127" i="14"/>
  <c r="X127" i="14"/>
  <c r="U127" i="14"/>
  <c r="T127" i="14"/>
  <c r="Q127" i="14"/>
  <c r="P127" i="14"/>
  <c r="M127" i="14"/>
  <c r="L127" i="14"/>
  <c r="I127" i="14"/>
  <c r="H127" i="14"/>
  <c r="AF126" i="14"/>
  <c r="AG126" i="14" s="1"/>
  <c r="AC126" i="14"/>
  <c r="AB126" i="14"/>
  <c r="Y126" i="14"/>
  <c r="X126" i="14"/>
  <c r="U126" i="14"/>
  <c r="T126" i="14"/>
  <c r="Q126" i="14"/>
  <c r="P126" i="14"/>
  <c r="M126" i="14"/>
  <c r="L126" i="14"/>
  <c r="I126" i="14"/>
  <c r="H126" i="14"/>
  <c r="AF125" i="14"/>
  <c r="AC125" i="14"/>
  <c r="AB125" i="14"/>
  <c r="Y125" i="14"/>
  <c r="X125" i="14"/>
  <c r="U125" i="14"/>
  <c r="T125" i="14"/>
  <c r="Q125" i="14"/>
  <c r="P125" i="14"/>
  <c r="M125" i="14"/>
  <c r="L125" i="14"/>
  <c r="I125" i="14"/>
  <c r="H125" i="14"/>
  <c r="AF124" i="14"/>
  <c r="AH124" i="14" s="1"/>
  <c r="AC124" i="14"/>
  <c r="AB124" i="14"/>
  <c r="Y124" i="14"/>
  <c r="X124" i="14"/>
  <c r="U124" i="14"/>
  <c r="T124" i="14"/>
  <c r="Q124" i="14"/>
  <c r="P124" i="14"/>
  <c r="M124" i="14"/>
  <c r="L124" i="14"/>
  <c r="I124" i="14"/>
  <c r="H124" i="14"/>
  <c r="AF123" i="14"/>
  <c r="AH123" i="14" s="1"/>
  <c r="AC123" i="14"/>
  <c r="AB123" i="14"/>
  <c r="Y123" i="14"/>
  <c r="X123" i="14"/>
  <c r="U123" i="14"/>
  <c r="T123" i="14"/>
  <c r="Q123" i="14"/>
  <c r="P123" i="14"/>
  <c r="M123" i="14"/>
  <c r="L123" i="14"/>
  <c r="I123" i="14"/>
  <c r="H123" i="14"/>
  <c r="AF122" i="14"/>
  <c r="AG122" i="14" s="1"/>
  <c r="AC122" i="14"/>
  <c r="AB122" i="14"/>
  <c r="Y122" i="14"/>
  <c r="X122" i="14"/>
  <c r="U122" i="14"/>
  <c r="T122" i="14"/>
  <c r="Q122" i="14"/>
  <c r="P122" i="14"/>
  <c r="M122" i="14"/>
  <c r="L122" i="14"/>
  <c r="I122" i="14"/>
  <c r="H122" i="14"/>
  <c r="AF121" i="14"/>
  <c r="AH121" i="14" s="1"/>
  <c r="AC121" i="14"/>
  <c r="AB121" i="14"/>
  <c r="Y121" i="14"/>
  <c r="X121" i="14"/>
  <c r="U121" i="14"/>
  <c r="T121" i="14"/>
  <c r="Q121" i="14"/>
  <c r="P121" i="14"/>
  <c r="P141" i="14" s="1"/>
  <c r="M121" i="14"/>
  <c r="L121" i="14"/>
  <c r="I121" i="14"/>
  <c r="H121" i="14"/>
  <c r="AF120" i="14"/>
  <c r="AH120" i="14" s="1"/>
  <c r="AC120" i="14"/>
  <c r="AB120" i="14"/>
  <c r="Y120" i="14"/>
  <c r="X120" i="14"/>
  <c r="U120" i="14"/>
  <c r="T120" i="14"/>
  <c r="Q120" i="14"/>
  <c r="Q141" i="14" s="1"/>
  <c r="P120" i="14"/>
  <c r="M120" i="14"/>
  <c r="L120" i="14"/>
  <c r="I120" i="14"/>
  <c r="H120" i="14"/>
  <c r="AF119" i="14"/>
  <c r="AG119" i="14" s="1"/>
  <c r="AC119" i="14"/>
  <c r="AB119" i="14"/>
  <c r="Y119" i="14"/>
  <c r="X119" i="14"/>
  <c r="U119" i="14"/>
  <c r="T119" i="14"/>
  <c r="T141" i="14" s="1"/>
  <c r="Q119" i="14"/>
  <c r="Q142" i="14" s="1"/>
  <c r="P119" i="14"/>
  <c r="M119" i="14"/>
  <c r="L119" i="14"/>
  <c r="I119" i="14"/>
  <c r="H119" i="14"/>
  <c r="AF109" i="14"/>
  <c r="AG109" i="14" s="1"/>
  <c r="AC109" i="14"/>
  <c r="AB109" i="14"/>
  <c r="Y109" i="14"/>
  <c r="X109" i="14"/>
  <c r="U109" i="14"/>
  <c r="T109" i="14"/>
  <c r="Q109" i="14"/>
  <c r="P109" i="14"/>
  <c r="M109" i="14"/>
  <c r="L109" i="14"/>
  <c r="I109" i="14"/>
  <c r="H109" i="14"/>
  <c r="AF108" i="14"/>
  <c r="AH108" i="14" s="1"/>
  <c r="AC108" i="14"/>
  <c r="AB108" i="14"/>
  <c r="Y108" i="14"/>
  <c r="X108" i="14"/>
  <c r="U108" i="14"/>
  <c r="T108" i="14"/>
  <c r="Q108" i="14"/>
  <c r="P108" i="14"/>
  <c r="M108" i="14"/>
  <c r="L108" i="14"/>
  <c r="I108" i="14"/>
  <c r="H108" i="14"/>
  <c r="AF107" i="14"/>
  <c r="AH107" i="14" s="1"/>
  <c r="AC107" i="14"/>
  <c r="AB107" i="14"/>
  <c r="Y107" i="14"/>
  <c r="X107" i="14"/>
  <c r="U107" i="14"/>
  <c r="T107" i="14"/>
  <c r="Q107" i="14"/>
  <c r="P107" i="14"/>
  <c r="M107" i="14"/>
  <c r="L107" i="14"/>
  <c r="I107" i="14"/>
  <c r="H107" i="14"/>
  <c r="AF106" i="14"/>
  <c r="AG106" i="14" s="1"/>
  <c r="AC106" i="14"/>
  <c r="AB106" i="14"/>
  <c r="Y106" i="14"/>
  <c r="X106" i="14"/>
  <c r="U106" i="14"/>
  <c r="T106" i="14"/>
  <c r="Q106" i="14"/>
  <c r="P106" i="14"/>
  <c r="M106" i="14"/>
  <c r="L106" i="14"/>
  <c r="I106" i="14"/>
  <c r="H106" i="14"/>
  <c r="AF105" i="14"/>
  <c r="AG105" i="14" s="1"/>
  <c r="AC105" i="14"/>
  <c r="AB105" i="14"/>
  <c r="Y105" i="14"/>
  <c r="X105" i="14"/>
  <c r="U105" i="14"/>
  <c r="T105" i="14"/>
  <c r="Q105" i="14"/>
  <c r="P105" i="14"/>
  <c r="M105" i="14"/>
  <c r="L105" i="14"/>
  <c r="I105" i="14"/>
  <c r="H105" i="14"/>
  <c r="AF104" i="14"/>
  <c r="AH104" i="14" s="1"/>
  <c r="AC104" i="14"/>
  <c r="AB104" i="14"/>
  <c r="Y104" i="14"/>
  <c r="X104" i="14"/>
  <c r="U104" i="14"/>
  <c r="T104" i="14"/>
  <c r="Q104" i="14"/>
  <c r="P104" i="14"/>
  <c r="M104" i="14"/>
  <c r="L104" i="14"/>
  <c r="I104" i="14"/>
  <c r="H104" i="14"/>
  <c r="AF103" i="14"/>
  <c r="AC103" i="14"/>
  <c r="AB103" i="14"/>
  <c r="Y103" i="14"/>
  <c r="X103" i="14"/>
  <c r="U103" i="14"/>
  <c r="T103" i="14"/>
  <c r="Q103" i="14"/>
  <c r="P103" i="14"/>
  <c r="M103" i="14"/>
  <c r="L103" i="14"/>
  <c r="I103" i="14"/>
  <c r="H103" i="14"/>
  <c r="AF102" i="14"/>
  <c r="AH102" i="14" s="1"/>
  <c r="AC102" i="14"/>
  <c r="AB102" i="14"/>
  <c r="Y102" i="14"/>
  <c r="X102" i="14"/>
  <c r="U102" i="14"/>
  <c r="T102" i="14"/>
  <c r="Q102" i="14"/>
  <c r="P102" i="14"/>
  <c r="M102" i="14"/>
  <c r="L102" i="14"/>
  <c r="I102" i="14"/>
  <c r="H102" i="14"/>
  <c r="AF101" i="14"/>
  <c r="AG101" i="14" s="1"/>
  <c r="AC101" i="14"/>
  <c r="AB101" i="14"/>
  <c r="Y101" i="14"/>
  <c r="X101" i="14"/>
  <c r="U101" i="14"/>
  <c r="T101" i="14"/>
  <c r="Q101" i="14"/>
  <c r="P101" i="14"/>
  <c r="M101" i="14"/>
  <c r="L101" i="14"/>
  <c r="I101" i="14"/>
  <c r="H101" i="14"/>
  <c r="AF100" i="14"/>
  <c r="AG100" i="14" s="1"/>
  <c r="AC100" i="14"/>
  <c r="AB100" i="14"/>
  <c r="Y100" i="14"/>
  <c r="X100" i="14"/>
  <c r="U100" i="14"/>
  <c r="T100" i="14"/>
  <c r="Q100" i="14"/>
  <c r="P100" i="14"/>
  <c r="M100" i="14"/>
  <c r="L100" i="14"/>
  <c r="I100" i="14"/>
  <c r="H100" i="14"/>
  <c r="AF99" i="14"/>
  <c r="AH99" i="14" s="1"/>
  <c r="AC99" i="14"/>
  <c r="AB99" i="14"/>
  <c r="Y99" i="14"/>
  <c r="X99" i="14"/>
  <c r="U99" i="14"/>
  <c r="T99" i="14"/>
  <c r="Q99" i="14"/>
  <c r="P99" i="14"/>
  <c r="M99" i="14"/>
  <c r="L99" i="14"/>
  <c r="I99" i="14"/>
  <c r="H99" i="14"/>
  <c r="AF98" i="14"/>
  <c r="AG98" i="14" s="1"/>
  <c r="AC98" i="14"/>
  <c r="AB98" i="14"/>
  <c r="Y98" i="14"/>
  <c r="X98" i="14"/>
  <c r="U98" i="14"/>
  <c r="T98" i="14"/>
  <c r="BQ42" i="14" s="1"/>
  <c r="Q98" i="14"/>
  <c r="P98" i="14"/>
  <c r="M98" i="14"/>
  <c r="L98" i="14"/>
  <c r="I98" i="14"/>
  <c r="H98" i="14"/>
  <c r="AF97" i="14"/>
  <c r="AG97" i="14" s="1"/>
  <c r="AC97" i="14"/>
  <c r="AB97" i="14"/>
  <c r="Y97" i="14"/>
  <c r="X97" i="14"/>
  <c r="U97" i="14"/>
  <c r="T97" i="14"/>
  <c r="Q97" i="14"/>
  <c r="P97" i="14"/>
  <c r="M97" i="14"/>
  <c r="L97" i="14"/>
  <c r="I97" i="14"/>
  <c r="H97" i="14"/>
  <c r="AF96" i="14"/>
  <c r="AH96" i="14" s="1"/>
  <c r="AC96" i="14"/>
  <c r="AB96" i="14"/>
  <c r="Y96" i="14"/>
  <c r="X96" i="14"/>
  <c r="U96" i="14"/>
  <c r="T96" i="14"/>
  <c r="Q96" i="14"/>
  <c r="P96" i="14"/>
  <c r="M96" i="14"/>
  <c r="L96" i="14"/>
  <c r="I96" i="14"/>
  <c r="H96" i="14"/>
  <c r="AF95" i="14"/>
  <c r="AH95" i="14" s="1"/>
  <c r="AC95" i="14"/>
  <c r="AB95" i="14"/>
  <c r="Y95" i="14"/>
  <c r="X95" i="14"/>
  <c r="U95" i="14"/>
  <c r="T95" i="14"/>
  <c r="Q95" i="14"/>
  <c r="P95" i="14"/>
  <c r="M95" i="14"/>
  <c r="L95" i="14"/>
  <c r="I95" i="14"/>
  <c r="H95" i="14"/>
  <c r="AF94" i="14"/>
  <c r="AC94" i="14"/>
  <c r="AB94" i="14"/>
  <c r="Y94" i="14"/>
  <c r="X94" i="14"/>
  <c r="U94" i="14"/>
  <c r="T94" i="14"/>
  <c r="Q94" i="14"/>
  <c r="P94" i="14"/>
  <c r="M94" i="14"/>
  <c r="L94" i="14"/>
  <c r="I94" i="14"/>
  <c r="H94" i="14"/>
  <c r="AF93" i="14"/>
  <c r="AG93" i="14" s="1"/>
  <c r="AC93" i="14"/>
  <c r="AB93" i="14"/>
  <c r="Y93" i="14"/>
  <c r="X93" i="14"/>
  <c r="U93" i="14"/>
  <c r="T93" i="14"/>
  <c r="Q93" i="14"/>
  <c r="P93" i="14"/>
  <c r="M93" i="14"/>
  <c r="L93" i="14"/>
  <c r="I93" i="14"/>
  <c r="H93" i="14"/>
  <c r="AF92" i="14"/>
  <c r="AG92" i="14" s="1"/>
  <c r="AC92" i="14"/>
  <c r="AB92" i="14"/>
  <c r="Y92" i="14"/>
  <c r="X92" i="14"/>
  <c r="U92" i="14"/>
  <c r="T92" i="14"/>
  <c r="Q92" i="14"/>
  <c r="P92" i="14"/>
  <c r="M92" i="14"/>
  <c r="L92" i="14"/>
  <c r="I92" i="14"/>
  <c r="H92" i="14"/>
  <c r="AF91" i="14"/>
  <c r="AH91" i="14" s="1"/>
  <c r="AC91" i="14"/>
  <c r="AB91" i="14"/>
  <c r="Y91" i="14"/>
  <c r="X91" i="14"/>
  <c r="U91" i="14"/>
  <c r="T91" i="14"/>
  <c r="Q91" i="14"/>
  <c r="P91" i="14"/>
  <c r="M91" i="14"/>
  <c r="L91" i="14"/>
  <c r="I91" i="14"/>
  <c r="H91" i="14"/>
  <c r="AF90" i="14"/>
  <c r="AG90" i="14" s="1"/>
  <c r="AC90" i="14"/>
  <c r="AB90" i="14"/>
  <c r="Y90" i="14"/>
  <c r="X90" i="14"/>
  <c r="U90" i="14"/>
  <c r="T90" i="14"/>
  <c r="Q90" i="14"/>
  <c r="P90" i="14"/>
  <c r="M90" i="14"/>
  <c r="L90" i="14"/>
  <c r="I90" i="14"/>
  <c r="H90" i="14"/>
  <c r="AF89" i="14"/>
  <c r="AH89" i="14" s="1"/>
  <c r="AC89" i="14"/>
  <c r="AB89" i="14"/>
  <c r="Y89" i="14"/>
  <c r="X89" i="14"/>
  <c r="U89" i="14"/>
  <c r="T89" i="14"/>
  <c r="Q89" i="14"/>
  <c r="P89" i="14"/>
  <c r="M89" i="14"/>
  <c r="L89" i="14"/>
  <c r="I89" i="14"/>
  <c r="H89" i="14"/>
  <c r="AF88" i="14"/>
  <c r="AH88" i="14" s="1"/>
  <c r="AC88" i="14"/>
  <c r="AB88" i="14"/>
  <c r="Y88" i="14"/>
  <c r="X88" i="14"/>
  <c r="U88" i="14"/>
  <c r="T88" i="14"/>
  <c r="Q88" i="14"/>
  <c r="P88" i="14"/>
  <c r="M88" i="14"/>
  <c r="L88" i="14"/>
  <c r="I88" i="14"/>
  <c r="H88" i="14"/>
  <c r="AF78" i="14"/>
  <c r="AC78" i="14"/>
  <c r="AB78" i="14"/>
  <c r="AX53" i="14" s="1"/>
  <c r="Y78" i="14"/>
  <c r="X78" i="14"/>
  <c r="AW53" i="14" s="1"/>
  <c r="U78" i="14"/>
  <c r="T78" i="14"/>
  <c r="Q78" i="14"/>
  <c r="P78" i="14"/>
  <c r="AU53" i="14" s="1"/>
  <c r="M78" i="14"/>
  <c r="L78" i="14"/>
  <c r="AT53" i="14" s="1"/>
  <c r="I78" i="14"/>
  <c r="H78" i="14"/>
  <c r="AS53" i="14" s="1"/>
  <c r="AF77" i="14"/>
  <c r="AG77" i="14" s="1"/>
  <c r="AC77" i="14"/>
  <c r="AB77" i="14"/>
  <c r="Y77" i="14"/>
  <c r="X77" i="14"/>
  <c r="U77" i="14"/>
  <c r="T77" i="14"/>
  <c r="Q77" i="14"/>
  <c r="P77" i="14"/>
  <c r="M77" i="14"/>
  <c r="L77" i="14"/>
  <c r="I77" i="14"/>
  <c r="H77" i="14"/>
  <c r="AF76" i="14"/>
  <c r="AH76" i="14" s="1"/>
  <c r="AC76" i="14"/>
  <c r="AB76" i="14"/>
  <c r="AX51" i="14" s="1"/>
  <c r="Y76" i="14"/>
  <c r="X76" i="14"/>
  <c r="AW51" i="14" s="1"/>
  <c r="U76" i="14"/>
  <c r="T76" i="14"/>
  <c r="Q76" i="14"/>
  <c r="P76" i="14"/>
  <c r="AU51" i="14" s="1"/>
  <c r="M76" i="14"/>
  <c r="L76" i="14"/>
  <c r="I76" i="14"/>
  <c r="H76" i="14"/>
  <c r="AS51" i="14" s="1"/>
  <c r="AF75" i="14"/>
  <c r="AH75" i="14" s="1"/>
  <c r="AC75" i="14"/>
  <c r="AB75" i="14"/>
  <c r="AX50" i="14" s="1"/>
  <c r="Y75" i="14"/>
  <c r="X75" i="14"/>
  <c r="U75" i="14"/>
  <c r="T75" i="14"/>
  <c r="Q75" i="14"/>
  <c r="P75" i="14"/>
  <c r="AU50" i="14" s="1"/>
  <c r="M75" i="14"/>
  <c r="L75" i="14"/>
  <c r="AT50" i="14" s="1"/>
  <c r="I75" i="14"/>
  <c r="H75" i="14"/>
  <c r="AF74" i="14"/>
  <c r="AC74" i="14"/>
  <c r="AB74" i="14"/>
  <c r="AX49" i="14" s="1"/>
  <c r="Y74" i="14"/>
  <c r="X74" i="14"/>
  <c r="AW49" i="14" s="1"/>
  <c r="U74" i="14"/>
  <c r="T74" i="14"/>
  <c r="Q74" i="14"/>
  <c r="P74" i="14"/>
  <c r="AU49" i="14" s="1"/>
  <c r="M74" i="14"/>
  <c r="L74" i="14"/>
  <c r="AT49" i="14" s="1"/>
  <c r="I74" i="14"/>
  <c r="H74" i="14"/>
  <c r="AS49" i="14" s="1"/>
  <c r="AF73" i="14"/>
  <c r="AC73" i="14"/>
  <c r="AB73" i="14"/>
  <c r="Y73" i="14"/>
  <c r="X73" i="14"/>
  <c r="U73" i="14"/>
  <c r="T73" i="14"/>
  <c r="Q73" i="14"/>
  <c r="P73" i="14"/>
  <c r="M73" i="14"/>
  <c r="L73" i="14"/>
  <c r="I73" i="14"/>
  <c r="H73" i="14"/>
  <c r="AF72" i="14"/>
  <c r="AG72" i="14" s="1"/>
  <c r="AY47" i="14" s="1"/>
  <c r="AC72" i="14"/>
  <c r="AB72" i="14"/>
  <c r="AX47" i="14" s="1"/>
  <c r="Y72" i="14"/>
  <c r="X72" i="14"/>
  <c r="AW47" i="14" s="1"/>
  <c r="U72" i="14"/>
  <c r="T72" i="14"/>
  <c r="Q72" i="14"/>
  <c r="P72" i="14"/>
  <c r="AU47" i="14" s="1"/>
  <c r="M72" i="14"/>
  <c r="L72" i="14"/>
  <c r="AT47" i="14" s="1"/>
  <c r="I72" i="14"/>
  <c r="H72" i="14"/>
  <c r="AS47" i="14" s="1"/>
  <c r="AF71" i="14"/>
  <c r="AG71" i="14" s="1"/>
  <c r="AC71" i="14"/>
  <c r="AB71" i="14"/>
  <c r="AX46" i="14" s="1"/>
  <c r="Y71" i="14"/>
  <c r="X71" i="14"/>
  <c r="U71" i="14"/>
  <c r="T71" i="14"/>
  <c r="Q71" i="14"/>
  <c r="P71" i="14"/>
  <c r="M71" i="14"/>
  <c r="L71" i="14"/>
  <c r="AT46" i="14" s="1"/>
  <c r="I71" i="14"/>
  <c r="H71" i="14"/>
  <c r="AF70" i="14"/>
  <c r="AC70" i="14"/>
  <c r="AB70" i="14"/>
  <c r="Y70" i="14"/>
  <c r="X70" i="14"/>
  <c r="AW45" i="14" s="1"/>
  <c r="U70" i="14"/>
  <c r="T70" i="14"/>
  <c r="Q70" i="14"/>
  <c r="P70" i="14"/>
  <c r="M70" i="14"/>
  <c r="L70" i="14"/>
  <c r="I70" i="14"/>
  <c r="H70" i="14"/>
  <c r="AS45" i="14" s="1"/>
  <c r="AF69" i="14"/>
  <c r="AH69" i="14" s="1"/>
  <c r="AC69" i="14"/>
  <c r="AB69" i="14"/>
  <c r="AX44" i="14" s="1"/>
  <c r="Y69" i="14"/>
  <c r="X69" i="14"/>
  <c r="AW44" i="14" s="1"/>
  <c r="U69" i="14"/>
  <c r="T69" i="14"/>
  <c r="Q69" i="14"/>
  <c r="P69" i="14"/>
  <c r="AU44" i="14" s="1"/>
  <c r="M69" i="14"/>
  <c r="L69" i="14"/>
  <c r="AT44" i="14" s="1"/>
  <c r="I69" i="14"/>
  <c r="H69" i="14"/>
  <c r="AF68" i="14"/>
  <c r="AH68" i="14" s="1"/>
  <c r="AC68" i="14"/>
  <c r="AB68" i="14"/>
  <c r="AX43" i="14" s="1"/>
  <c r="Y68" i="14"/>
  <c r="X68" i="14"/>
  <c r="U68" i="14"/>
  <c r="T68" i="14"/>
  <c r="Q68" i="14"/>
  <c r="P68" i="14"/>
  <c r="AU43" i="14" s="1"/>
  <c r="M68" i="14"/>
  <c r="L68" i="14"/>
  <c r="I68" i="14"/>
  <c r="H68" i="14"/>
  <c r="AF67" i="14"/>
  <c r="AC67" i="14"/>
  <c r="AB67" i="14"/>
  <c r="AX42" i="14" s="1"/>
  <c r="Y67" i="14"/>
  <c r="X67" i="14"/>
  <c r="AW42" i="14" s="1"/>
  <c r="U67" i="14"/>
  <c r="T67" i="14"/>
  <c r="Q67" i="14"/>
  <c r="P67" i="14"/>
  <c r="M67" i="14"/>
  <c r="L67" i="14"/>
  <c r="AT42" i="14" s="1"/>
  <c r="I67" i="14"/>
  <c r="H67" i="14"/>
  <c r="AS42" i="14" s="1"/>
  <c r="AF66" i="14"/>
  <c r="AC66" i="14"/>
  <c r="AB66" i="14"/>
  <c r="AX41" i="14" s="1"/>
  <c r="Y66" i="14"/>
  <c r="X66" i="14"/>
  <c r="U66" i="14"/>
  <c r="T66" i="14"/>
  <c r="Q66" i="14"/>
  <c r="P66" i="14"/>
  <c r="AU41" i="14" s="1"/>
  <c r="M66" i="14"/>
  <c r="L66" i="14"/>
  <c r="AT41" i="14" s="1"/>
  <c r="I66" i="14"/>
  <c r="H66" i="14"/>
  <c r="AS41" i="14" s="1"/>
  <c r="AF65" i="14"/>
  <c r="AH65" i="14" s="1"/>
  <c r="AC65" i="14"/>
  <c r="AB65" i="14"/>
  <c r="AX40" i="14" s="1"/>
  <c r="Y65" i="14"/>
  <c r="X65" i="14"/>
  <c r="AW40" i="14" s="1"/>
  <c r="U65" i="14"/>
  <c r="T65" i="14"/>
  <c r="Q65" i="14"/>
  <c r="P65" i="14"/>
  <c r="M65" i="14"/>
  <c r="L65" i="14"/>
  <c r="AT40" i="14" s="1"/>
  <c r="I65" i="14"/>
  <c r="H65" i="14"/>
  <c r="AS40" i="14" s="1"/>
  <c r="AF64" i="14"/>
  <c r="AG64" i="14" s="1"/>
  <c r="AY39" i="14" s="1"/>
  <c r="AC64" i="14"/>
  <c r="AB64" i="14"/>
  <c r="AX39" i="14" s="1"/>
  <c r="Y64" i="14"/>
  <c r="X64" i="14"/>
  <c r="U64" i="14"/>
  <c r="T64" i="14"/>
  <c r="Q64" i="14"/>
  <c r="P64" i="14"/>
  <c r="AU39" i="14" s="1"/>
  <c r="M64" i="14"/>
  <c r="L64" i="14"/>
  <c r="AT39" i="14" s="1"/>
  <c r="I64" i="14"/>
  <c r="H64" i="14"/>
  <c r="AS39" i="14" s="1"/>
  <c r="AF63" i="14"/>
  <c r="AH63" i="14" s="1"/>
  <c r="AC63" i="14"/>
  <c r="AB63" i="14"/>
  <c r="Y63" i="14"/>
  <c r="X63" i="14"/>
  <c r="U63" i="14"/>
  <c r="T63" i="14"/>
  <c r="Q63" i="14"/>
  <c r="P63" i="14"/>
  <c r="M63" i="14"/>
  <c r="L63" i="14"/>
  <c r="I63" i="14"/>
  <c r="H63" i="14"/>
  <c r="AF62" i="14"/>
  <c r="AC62" i="14"/>
  <c r="AB62" i="14"/>
  <c r="Y62" i="14"/>
  <c r="X62" i="14"/>
  <c r="U62" i="14"/>
  <c r="T62" i="14"/>
  <c r="Q62" i="14"/>
  <c r="P62" i="14"/>
  <c r="M62" i="14"/>
  <c r="L62" i="14"/>
  <c r="I62" i="14"/>
  <c r="H62" i="14"/>
  <c r="AF61" i="14"/>
  <c r="AH61" i="14" s="1"/>
  <c r="AC61" i="14"/>
  <c r="AB61" i="14"/>
  <c r="AX36" i="14" s="1"/>
  <c r="Y61" i="14"/>
  <c r="X61" i="14"/>
  <c r="AW36" i="14" s="1"/>
  <c r="U61" i="14"/>
  <c r="T61" i="14"/>
  <c r="Q61" i="14"/>
  <c r="P61" i="14"/>
  <c r="M61" i="14"/>
  <c r="L61" i="14"/>
  <c r="AT36" i="14" s="1"/>
  <c r="I61" i="14"/>
  <c r="H61" i="14"/>
  <c r="AS36" i="14" s="1"/>
  <c r="AF60" i="14"/>
  <c r="AH60" i="14" s="1"/>
  <c r="AC60" i="14"/>
  <c r="AB60" i="14"/>
  <c r="Y60" i="14"/>
  <c r="X60" i="14"/>
  <c r="U60" i="14"/>
  <c r="T60" i="14"/>
  <c r="Q60" i="14"/>
  <c r="P60" i="14"/>
  <c r="AU35" i="14" s="1"/>
  <c r="M60" i="14"/>
  <c r="L60" i="14"/>
  <c r="I60" i="14"/>
  <c r="H60" i="14"/>
  <c r="AF59" i="14"/>
  <c r="AH59" i="14" s="1"/>
  <c r="AC59" i="14"/>
  <c r="AB59" i="14"/>
  <c r="AX34" i="14" s="1"/>
  <c r="Y59" i="14"/>
  <c r="X59" i="14"/>
  <c r="AW34" i="14" s="1"/>
  <c r="U59" i="14"/>
  <c r="T59" i="14"/>
  <c r="Q59" i="14"/>
  <c r="P59" i="14"/>
  <c r="AU34" i="14" s="1"/>
  <c r="M59" i="14"/>
  <c r="L59" i="14"/>
  <c r="I59" i="14"/>
  <c r="H59" i="14"/>
  <c r="AS34" i="14" s="1"/>
  <c r="AF58" i="14"/>
  <c r="AG58" i="14" s="1"/>
  <c r="AY33" i="14" s="1"/>
  <c r="AC58" i="14"/>
  <c r="AB58" i="14"/>
  <c r="AX33" i="14" s="1"/>
  <c r="Y58" i="14"/>
  <c r="X58" i="14"/>
  <c r="AW33" i="14" s="1"/>
  <c r="U58" i="14"/>
  <c r="T58" i="14"/>
  <c r="Q58" i="14"/>
  <c r="P58" i="14"/>
  <c r="M58" i="14"/>
  <c r="L58" i="14"/>
  <c r="AT33" i="14" s="1"/>
  <c r="I58" i="14"/>
  <c r="H58" i="14"/>
  <c r="AS33" i="14" s="1"/>
  <c r="AF57" i="14"/>
  <c r="AH57" i="14" s="1"/>
  <c r="AC57" i="14"/>
  <c r="AB57" i="14"/>
  <c r="AX32" i="14" s="1"/>
  <c r="Y57" i="14"/>
  <c r="X57" i="14"/>
  <c r="U57" i="14"/>
  <c r="T57" i="14"/>
  <c r="T79" i="14" s="1"/>
  <c r="Q57" i="14"/>
  <c r="P57" i="14"/>
  <c r="M57" i="14"/>
  <c r="L57" i="14"/>
  <c r="AT32" i="14" s="1"/>
  <c r="I57" i="14"/>
  <c r="H57" i="14"/>
  <c r="AF47" i="14"/>
  <c r="AH47" i="14" s="1"/>
  <c r="AC47" i="14"/>
  <c r="AB47" i="14"/>
  <c r="Y47" i="14"/>
  <c r="X47" i="14"/>
  <c r="U47" i="14"/>
  <c r="T47" i="14"/>
  <c r="Q47" i="14"/>
  <c r="P47" i="14"/>
  <c r="M47" i="14"/>
  <c r="L47" i="14"/>
  <c r="I47" i="14"/>
  <c r="H47" i="14"/>
  <c r="AF46" i="14"/>
  <c r="AG46" i="14" s="1"/>
  <c r="AC46" i="14"/>
  <c r="AB46" i="14"/>
  <c r="BL79" i="14" s="1"/>
  <c r="Y46" i="14"/>
  <c r="X46" i="14"/>
  <c r="CF52" i="14" s="1"/>
  <c r="U46" i="14"/>
  <c r="T46" i="14"/>
  <c r="Q46" i="14"/>
  <c r="P46" i="14"/>
  <c r="M46" i="14"/>
  <c r="L46" i="14"/>
  <c r="I46" i="14"/>
  <c r="H46" i="14"/>
  <c r="AF45" i="14"/>
  <c r="AC45" i="14"/>
  <c r="AB45" i="14"/>
  <c r="BS51" i="14" s="1"/>
  <c r="Y45" i="14"/>
  <c r="X45" i="14"/>
  <c r="BK78" i="14" s="1"/>
  <c r="U45" i="14"/>
  <c r="T45" i="14"/>
  <c r="Q45" i="14"/>
  <c r="P45" i="14"/>
  <c r="M45" i="14"/>
  <c r="L45" i="14"/>
  <c r="I45" i="14"/>
  <c r="H45" i="14"/>
  <c r="AF44" i="14"/>
  <c r="AH44" i="14" s="1"/>
  <c r="AC44" i="14"/>
  <c r="AB44" i="14"/>
  <c r="Y44" i="14"/>
  <c r="X44" i="14"/>
  <c r="U44" i="14"/>
  <c r="T44" i="14"/>
  <c r="Q44" i="14"/>
  <c r="P44" i="14"/>
  <c r="M44" i="14"/>
  <c r="L44" i="14"/>
  <c r="BO50" i="14" s="1"/>
  <c r="I44" i="14"/>
  <c r="H44" i="14"/>
  <c r="AF43" i="14"/>
  <c r="AG43" i="14" s="1"/>
  <c r="CH49" i="14" s="1"/>
  <c r="AC43" i="14"/>
  <c r="AB43" i="14"/>
  <c r="Y43" i="14"/>
  <c r="X43" i="14"/>
  <c r="U43" i="14"/>
  <c r="T43" i="14"/>
  <c r="CE49" i="14" s="1"/>
  <c r="Q43" i="14"/>
  <c r="P43" i="14"/>
  <c r="M43" i="14"/>
  <c r="L43" i="14"/>
  <c r="I43" i="14"/>
  <c r="H43" i="14"/>
  <c r="BG76" i="14" s="1"/>
  <c r="AF42" i="14"/>
  <c r="AG42" i="14" s="1"/>
  <c r="AC42" i="14"/>
  <c r="AB42" i="14"/>
  <c r="CG48" i="14" s="1"/>
  <c r="Y42" i="14"/>
  <c r="X42" i="14"/>
  <c r="U42" i="14"/>
  <c r="T42" i="14"/>
  <c r="Q42" i="14"/>
  <c r="P42" i="14"/>
  <c r="M42" i="14"/>
  <c r="L42" i="14"/>
  <c r="I42" i="14"/>
  <c r="H42" i="14"/>
  <c r="AF41" i="14"/>
  <c r="AH41" i="14" s="1"/>
  <c r="AC41" i="14"/>
  <c r="AB41" i="14"/>
  <c r="Y41" i="14"/>
  <c r="X41" i="14"/>
  <c r="BK74" i="14" s="1"/>
  <c r="U41" i="14"/>
  <c r="T41" i="14"/>
  <c r="AV74" i="14" s="1"/>
  <c r="Q41" i="14"/>
  <c r="P41" i="14"/>
  <c r="M41" i="14"/>
  <c r="L41" i="14"/>
  <c r="I41" i="14"/>
  <c r="H41" i="14"/>
  <c r="AF40" i="14"/>
  <c r="AH40" i="14" s="1"/>
  <c r="AC40" i="14"/>
  <c r="AB40" i="14"/>
  <c r="CG46" i="14" s="1"/>
  <c r="Y40" i="14"/>
  <c r="X40" i="14"/>
  <c r="AW73" i="14" s="1"/>
  <c r="U40" i="14"/>
  <c r="T40" i="14"/>
  <c r="BJ73" i="14" s="1"/>
  <c r="Q40" i="14"/>
  <c r="P40" i="14"/>
  <c r="BP46" i="14" s="1"/>
  <c r="M40" i="14"/>
  <c r="L40" i="14"/>
  <c r="I40" i="14"/>
  <c r="H40" i="14"/>
  <c r="BN46" i="14" s="1"/>
  <c r="AF39" i="14"/>
  <c r="AH39" i="14" s="1"/>
  <c r="AC39" i="14"/>
  <c r="AB39" i="14"/>
  <c r="Y39" i="14"/>
  <c r="X39" i="14"/>
  <c r="U39" i="14"/>
  <c r="T39" i="14"/>
  <c r="Q39" i="14"/>
  <c r="P39" i="14"/>
  <c r="M39" i="14"/>
  <c r="L39" i="14"/>
  <c r="I39" i="14"/>
  <c r="H39" i="14"/>
  <c r="AF38" i="14"/>
  <c r="AH38" i="14" s="1"/>
  <c r="AC38" i="14"/>
  <c r="AB38" i="14"/>
  <c r="BS71" i="14" s="1"/>
  <c r="Y38" i="14"/>
  <c r="X38" i="14"/>
  <c r="U38" i="14"/>
  <c r="T38" i="14"/>
  <c r="Q38" i="14"/>
  <c r="P38" i="14"/>
  <c r="CD44" i="14" s="1"/>
  <c r="M38" i="14"/>
  <c r="L38" i="14"/>
  <c r="I38" i="14"/>
  <c r="H38" i="14"/>
  <c r="AF37" i="14"/>
  <c r="AG37" i="14" s="1"/>
  <c r="AC37" i="14"/>
  <c r="AB37" i="14"/>
  <c r="BL43" i="14" s="1"/>
  <c r="Y37" i="14"/>
  <c r="X37" i="14"/>
  <c r="BK43" i="14" s="1"/>
  <c r="U37" i="14"/>
  <c r="T37" i="14"/>
  <c r="Q37" i="14"/>
  <c r="P37" i="14"/>
  <c r="BI43" i="14" s="1"/>
  <c r="M37" i="14"/>
  <c r="L37" i="14"/>
  <c r="CC43" i="14" s="1"/>
  <c r="I37" i="14"/>
  <c r="H37" i="14"/>
  <c r="AF36" i="14"/>
  <c r="AH36" i="14" s="1"/>
  <c r="AC36" i="14"/>
  <c r="AB36" i="14"/>
  <c r="Y36" i="14"/>
  <c r="X36" i="14"/>
  <c r="U36" i="14"/>
  <c r="T36" i="14"/>
  <c r="Q36" i="14"/>
  <c r="P36" i="14"/>
  <c r="BP42" i="14" s="1"/>
  <c r="M36" i="14"/>
  <c r="L36" i="14"/>
  <c r="I36" i="14"/>
  <c r="H36" i="14"/>
  <c r="BG69" i="14" s="1"/>
  <c r="AF35" i="14"/>
  <c r="AH35" i="14" s="1"/>
  <c r="AC35" i="14"/>
  <c r="AB35" i="14"/>
  <c r="Y35" i="14"/>
  <c r="X35" i="14"/>
  <c r="U35" i="14"/>
  <c r="T35" i="14"/>
  <c r="CE41" i="14" s="1"/>
  <c r="Q35" i="14"/>
  <c r="P35" i="14"/>
  <c r="BP41" i="14" s="1"/>
  <c r="M35" i="14"/>
  <c r="L35" i="14"/>
  <c r="CC41" i="14" s="1"/>
  <c r="I35" i="14"/>
  <c r="H35" i="14"/>
  <c r="AF34" i="14"/>
  <c r="AH34" i="14" s="1"/>
  <c r="AC34" i="14"/>
  <c r="AB34" i="14"/>
  <c r="BZ40" i="14" s="1"/>
  <c r="Y34" i="14"/>
  <c r="X34" i="14"/>
  <c r="U34" i="14"/>
  <c r="T34" i="14"/>
  <c r="Q34" i="14"/>
  <c r="P34" i="14"/>
  <c r="M34" i="14"/>
  <c r="L34" i="14"/>
  <c r="I34" i="14"/>
  <c r="H34" i="14"/>
  <c r="AF33" i="14"/>
  <c r="AG33" i="14" s="1"/>
  <c r="AC33" i="14"/>
  <c r="AB33" i="14"/>
  <c r="Y33" i="14"/>
  <c r="X33" i="14"/>
  <c r="BK39" i="14" s="1"/>
  <c r="U33" i="14"/>
  <c r="T33" i="14"/>
  <c r="Q33" i="14"/>
  <c r="P33" i="14"/>
  <c r="M33" i="14"/>
  <c r="L33" i="14"/>
  <c r="BV39" i="14" s="1"/>
  <c r="I33" i="14"/>
  <c r="H33" i="14"/>
  <c r="AF32" i="14"/>
  <c r="AG32" i="14" s="1"/>
  <c r="AC32" i="14"/>
  <c r="AB32" i="14"/>
  <c r="Y32" i="14"/>
  <c r="X32" i="14"/>
  <c r="CF38" i="14" s="1"/>
  <c r="U32" i="14"/>
  <c r="T32" i="14"/>
  <c r="Q32" i="14"/>
  <c r="P32" i="14"/>
  <c r="M32" i="14"/>
  <c r="L32" i="14"/>
  <c r="I32" i="14"/>
  <c r="H32" i="14"/>
  <c r="AF31" i="14"/>
  <c r="AH31" i="14" s="1"/>
  <c r="AC31" i="14"/>
  <c r="AB31" i="14"/>
  <c r="Y31" i="14"/>
  <c r="X31" i="14"/>
  <c r="U31" i="14"/>
  <c r="T31" i="14"/>
  <c r="Q31" i="14"/>
  <c r="P31" i="14"/>
  <c r="BP37" i="14" s="1"/>
  <c r="M31" i="14"/>
  <c r="L31" i="14"/>
  <c r="BO37" i="14" s="1"/>
  <c r="I31" i="14"/>
  <c r="H31" i="14"/>
  <c r="BG37" i="14" s="1"/>
  <c r="AF30" i="14"/>
  <c r="AH30" i="14" s="1"/>
  <c r="AC30" i="14"/>
  <c r="AB30" i="14"/>
  <c r="Y30" i="14"/>
  <c r="X30" i="14"/>
  <c r="AW63" i="14" s="1"/>
  <c r="U30" i="14"/>
  <c r="T30" i="14"/>
  <c r="AV63" i="14" s="1"/>
  <c r="Q30" i="14"/>
  <c r="P30" i="14"/>
  <c r="M30" i="14"/>
  <c r="L30" i="14"/>
  <c r="I30" i="14"/>
  <c r="H30" i="14"/>
  <c r="BG63" i="14" s="1"/>
  <c r="AF29" i="14"/>
  <c r="AH29" i="14" s="1"/>
  <c r="AC29" i="14"/>
  <c r="AB29" i="14"/>
  <c r="Y29" i="14"/>
  <c r="X29" i="14"/>
  <c r="U29" i="14"/>
  <c r="T29" i="14"/>
  <c r="Q29" i="14"/>
  <c r="P29" i="14"/>
  <c r="BI35" i="14" s="1"/>
  <c r="M29" i="14"/>
  <c r="L29" i="14"/>
  <c r="I29" i="14"/>
  <c r="H29" i="14"/>
  <c r="AF28" i="14"/>
  <c r="AH28" i="14" s="1"/>
  <c r="AC28" i="14"/>
  <c r="AB28" i="14"/>
  <c r="BZ34" i="14" s="1"/>
  <c r="Y28" i="14"/>
  <c r="X28" i="14"/>
  <c r="U28" i="14"/>
  <c r="T28" i="14"/>
  <c r="Q28" i="14"/>
  <c r="P28" i="14"/>
  <c r="CD34" i="14" s="1"/>
  <c r="M28" i="14"/>
  <c r="L28" i="14"/>
  <c r="BH34" i="14" s="1"/>
  <c r="I28" i="14"/>
  <c r="H28" i="14"/>
  <c r="AF27" i="14"/>
  <c r="AH27" i="14" s="1"/>
  <c r="AC27" i="14"/>
  <c r="AB27" i="14"/>
  <c r="Y27" i="14"/>
  <c r="X27" i="14"/>
  <c r="BK60" i="14" s="1"/>
  <c r="U27" i="14"/>
  <c r="T27" i="14"/>
  <c r="Q27" i="14"/>
  <c r="P27" i="14"/>
  <c r="M27" i="14"/>
  <c r="L27" i="14"/>
  <c r="BH33" i="14" s="1"/>
  <c r="I27" i="14"/>
  <c r="H27" i="14"/>
  <c r="AF26" i="14"/>
  <c r="AH26" i="14" s="1"/>
  <c r="AC26" i="14"/>
  <c r="AB26" i="14"/>
  <c r="Y26" i="14"/>
  <c r="X26" i="14"/>
  <c r="U26" i="14"/>
  <c r="T26" i="14"/>
  <c r="CE32" i="14" s="1"/>
  <c r="Q26" i="14"/>
  <c r="P26" i="14"/>
  <c r="CD32" i="14" s="1"/>
  <c r="M26" i="14"/>
  <c r="L26" i="14"/>
  <c r="CC32" i="14" s="1"/>
  <c r="I26" i="14"/>
  <c r="I49" i="14" s="1"/>
  <c r="H26" i="14"/>
  <c r="AF151" i="13"/>
  <c r="AF174" i="13" s="1"/>
  <c r="AF152" i="13"/>
  <c r="AF153" i="13"/>
  <c r="AF154" i="13"/>
  <c r="AF173" i="13" s="1"/>
  <c r="AF155" i="13"/>
  <c r="AF156" i="13"/>
  <c r="AF157" i="13"/>
  <c r="AF158" i="13"/>
  <c r="AF159" i="13"/>
  <c r="AF160" i="13"/>
  <c r="AF161" i="13"/>
  <c r="AF162" i="13"/>
  <c r="AF163" i="13"/>
  <c r="AF164" i="13"/>
  <c r="AF165" i="13"/>
  <c r="AF166" i="13"/>
  <c r="Z152" i="13"/>
  <c r="Z153" i="13"/>
  <c r="Z154" i="13"/>
  <c r="Z155" i="13"/>
  <c r="Z156" i="13"/>
  <c r="Z157" i="13"/>
  <c r="Z158" i="13"/>
  <c r="Z159" i="13"/>
  <c r="Z160" i="13"/>
  <c r="Z161" i="13"/>
  <c r="Z162" i="13"/>
  <c r="Z163" i="13"/>
  <c r="BF44" i="13" s="1"/>
  <c r="Z164" i="13"/>
  <c r="BF45" i="13" s="1"/>
  <c r="Z165" i="13"/>
  <c r="Z166" i="13"/>
  <c r="Z151" i="13"/>
  <c r="Z174" i="13" s="1"/>
  <c r="AX104" i="13" s="1"/>
  <c r="T152" i="13"/>
  <c r="BF33" i="13" s="1"/>
  <c r="T153" i="13"/>
  <c r="BF34" i="13" s="1"/>
  <c r="T154" i="13"/>
  <c r="BF35" i="13" s="1"/>
  <c r="T155" i="13"/>
  <c r="T156" i="13"/>
  <c r="AX37" i="13" s="1"/>
  <c r="T157" i="13"/>
  <c r="T158" i="13"/>
  <c r="BF39" i="13" s="1"/>
  <c r="T159" i="13"/>
  <c r="BF40" i="13" s="1"/>
  <c r="T160" i="13"/>
  <c r="BF41" i="13" s="1"/>
  <c r="T161" i="13"/>
  <c r="BF42" i="13" s="1"/>
  <c r="T162" i="13"/>
  <c r="BF43" i="13" s="1"/>
  <c r="T163" i="13"/>
  <c r="AU44" i="13" s="1"/>
  <c r="T164" i="13"/>
  <c r="AX45" i="13" s="1"/>
  <c r="T165" i="13"/>
  <c r="T166" i="13"/>
  <c r="BF47" i="13" s="1"/>
  <c r="T151" i="13"/>
  <c r="BF32" i="13" s="1"/>
  <c r="N152" i="13"/>
  <c r="N153" i="13"/>
  <c r="N154" i="13"/>
  <c r="N155" i="13"/>
  <c r="N156" i="13"/>
  <c r="N157" i="13"/>
  <c r="N158" i="13"/>
  <c r="N159" i="13"/>
  <c r="N160" i="13"/>
  <c r="N161" i="13"/>
  <c r="N162" i="13"/>
  <c r="N163" i="13"/>
  <c r="N164" i="13"/>
  <c r="N165" i="13"/>
  <c r="N166" i="13"/>
  <c r="AF228" i="13"/>
  <c r="AH228" i="13" s="1"/>
  <c r="AC228" i="13"/>
  <c r="AB228" i="13"/>
  <c r="Y228" i="13"/>
  <c r="X228" i="13"/>
  <c r="U228" i="13"/>
  <c r="T228" i="13"/>
  <c r="Q228" i="13"/>
  <c r="P228" i="13"/>
  <c r="M228" i="13"/>
  <c r="L228" i="13"/>
  <c r="I228" i="13"/>
  <c r="H228" i="13"/>
  <c r="AF227" i="13"/>
  <c r="AH227" i="13" s="1"/>
  <c r="AC227" i="13"/>
  <c r="AB227" i="13"/>
  <c r="Y227" i="13"/>
  <c r="X227" i="13"/>
  <c r="U227" i="13"/>
  <c r="T227" i="13"/>
  <c r="Q227" i="13"/>
  <c r="P227" i="13"/>
  <c r="M227" i="13"/>
  <c r="L227" i="13"/>
  <c r="I227" i="13"/>
  <c r="H227" i="13"/>
  <c r="AF226" i="13"/>
  <c r="AH226" i="13" s="1"/>
  <c r="AC226" i="13"/>
  <c r="AB226" i="13"/>
  <c r="Y226" i="13"/>
  <c r="X226" i="13"/>
  <c r="U226" i="13"/>
  <c r="T226" i="13"/>
  <c r="Q226" i="13"/>
  <c r="P226" i="13"/>
  <c r="M226" i="13"/>
  <c r="L226" i="13"/>
  <c r="I226" i="13"/>
  <c r="H226" i="13"/>
  <c r="AF225" i="13"/>
  <c r="AG225" i="13" s="1"/>
  <c r="AC225" i="13"/>
  <c r="AB225" i="13"/>
  <c r="Y225" i="13"/>
  <c r="X225" i="13"/>
  <c r="U225" i="13"/>
  <c r="T225" i="13"/>
  <c r="Q225" i="13"/>
  <c r="P225" i="13"/>
  <c r="M225" i="13"/>
  <c r="L225" i="13"/>
  <c r="I225" i="13"/>
  <c r="H225" i="13"/>
  <c r="AF224" i="13"/>
  <c r="AH224" i="13" s="1"/>
  <c r="AC224" i="13"/>
  <c r="AB224" i="13"/>
  <c r="Y224" i="13"/>
  <c r="X224" i="13"/>
  <c r="U224" i="13"/>
  <c r="T224" i="13"/>
  <c r="Q224" i="13"/>
  <c r="P224" i="13"/>
  <c r="M224" i="13"/>
  <c r="L224" i="13"/>
  <c r="I224" i="13"/>
  <c r="H224" i="13"/>
  <c r="AF223" i="13"/>
  <c r="AH223" i="13" s="1"/>
  <c r="AC223" i="13"/>
  <c r="AB223" i="13"/>
  <c r="Y223" i="13"/>
  <c r="X223" i="13"/>
  <c r="U223" i="13"/>
  <c r="T223" i="13"/>
  <c r="Q223" i="13"/>
  <c r="P223" i="13"/>
  <c r="M223" i="13"/>
  <c r="L223" i="13"/>
  <c r="I223" i="13"/>
  <c r="H223" i="13"/>
  <c r="AF222" i="13"/>
  <c r="AH222" i="13" s="1"/>
  <c r="AC222" i="13"/>
  <c r="AB222" i="13"/>
  <c r="Y222" i="13"/>
  <c r="X222" i="13"/>
  <c r="U222" i="13"/>
  <c r="T222" i="13"/>
  <c r="Q222" i="13"/>
  <c r="P222" i="13"/>
  <c r="M222" i="13"/>
  <c r="L222" i="13"/>
  <c r="I222" i="13"/>
  <c r="H222" i="13"/>
  <c r="AF221" i="13"/>
  <c r="AG221" i="13" s="1"/>
  <c r="AC221" i="13"/>
  <c r="AB221" i="13"/>
  <c r="Y221" i="13"/>
  <c r="X221" i="13"/>
  <c r="U221" i="13"/>
  <c r="T221" i="13"/>
  <c r="Q221" i="13"/>
  <c r="P221" i="13"/>
  <c r="M221" i="13"/>
  <c r="L221" i="13"/>
  <c r="I221" i="13"/>
  <c r="H221" i="13"/>
  <c r="AF220" i="13"/>
  <c r="AH220" i="13" s="1"/>
  <c r="AC220" i="13"/>
  <c r="AB220" i="13"/>
  <c r="Y220" i="13"/>
  <c r="X220" i="13"/>
  <c r="U220" i="13"/>
  <c r="T220" i="13"/>
  <c r="Q220" i="13"/>
  <c r="P220" i="13"/>
  <c r="M220" i="13"/>
  <c r="L220" i="13"/>
  <c r="I220" i="13"/>
  <c r="H220" i="13"/>
  <c r="AF219" i="13"/>
  <c r="AH219" i="13" s="1"/>
  <c r="AC219" i="13"/>
  <c r="AB219" i="13"/>
  <c r="Y219" i="13"/>
  <c r="X219" i="13"/>
  <c r="U219" i="13"/>
  <c r="T219" i="13"/>
  <c r="Q219" i="13"/>
  <c r="P219" i="13"/>
  <c r="M219" i="13"/>
  <c r="L219" i="13"/>
  <c r="I219" i="13"/>
  <c r="H219" i="13"/>
  <c r="AF218" i="13"/>
  <c r="AG218" i="13" s="1"/>
  <c r="AC218" i="13"/>
  <c r="AB218" i="13"/>
  <c r="Y218" i="13"/>
  <c r="X218" i="13"/>
  <c r="U218" i="13"/>
  <c r="T218" i="13"/>
  <c r="Q218" i="13"/>
  <c r="P218" i="13"/>
  <c r="M218" i="13"/>
  <c r="L218" i="13"/>
  <c r="I218" i="13"/>
  <c r="H218" i="13"/>
  <c r="AF217" i="13"/>
  <c r="AG217" i="13" s="1"/>
  <c r="AC217" i="13"/>
  <c r="AB217" i="13"/>
  <c r="Y217" i="13"/>
  <c r="X217" i="13"/>
  <c r="U217" i="13"/>
  <c r="T217" i="13"/>
  <c r="Q217" i="13"/>
  <c r="P217" i="13"/>
  <c r="M217" i="13"/>
  <c r="L217" i="13"/>
  <c r="I217" i="13"/>
  <c r="H217" i="13"/>
  <c r="AF216" i="13"/>
  <c r="AH216" i="13" s="1"/>
  <c r="AC216" i="13"/>
  <c r="AB216" i="13"/>
  <c r="Y216" i="13"/>
  <c r="X216" i="13"/>
  <c r="U216" i="13"/>
  <c r="T216" i="13"/>
  <c r="Q216" i="13"/>
  <c r="P216" i="13"/>
  <c r="M216" i="13"/>
  <c r="L216" i="13"/>
  <c r="I216" i="13"/>
  <c r="H216" i="13"/>
  <c r="AF215" i="13"/>
  <c r="AH215" i="13" s="1"/>
  <c r="AC215" i="13"/>
  <c r="AB215" i="13"/>
  <c r="Y215" i="13"/>
  <c r="X215" i="13"/>
  <c r="U215" i="13"/>
  <c r="T215" i="13"/>
  <c r="T236" i="13" s="1"/>
  <c r="Q215" i="13"/>
  <c r="P215" i="13"/>
  <c r="M215" i="13"/>
  <c r="L215" i="13"/>
  <c r="I215" i="13"/>
  <c r="H215" i="13"/>
  <c r="AF214" i="13"/>
  <c r="AG214" i="13" s="1"/>
  <c r="AC214" i="13"/>
  <c r="AB214" i="13"/>
  <c r="Y214" i="13"/>
  <c r="X214" i="13"/>
  <c r="U214" i="13"/>
  <c r="T214" i="13"/>
  <c r="Q214" i="13"/>
  <c r="P214" i="13"/>
  <c r="P235" i="13" s="1"/>
  <c r="M214" i="13"/>
  <c r="L214" i="13"/>
  <c r="I214" i="13"/>
  <c r="H214" i="13"/>
  <c r="AF213" i="13"/>
  <c r="AH213" i="13" s="1"/>
  <c r="AC213" i="13"/>
  <c r="AB213" i="13"/>
  <c r="AB235" i="13" s="1"/>
  <c r="Y213" i="13"/>
  <c r="X213" i="13"/>
  <c r="X235" i="13" s="1"/>
  <c r="U213" i="13"/>
  <c r="T213" i="13"/>
  <c r="T235" i="13" s="1"/>
  <c r="Q213" i="13"/>
  <c r="P213" i="13"/>
  <c r="P236" i="13" s="1"/>
  <c r="M213" i="13"/>
  <c r="L213" i="13"/>
  <c r="L235" i="13" s="1"/>
  <c r="I213" i="13"/>
  <c r="H213" i="13"/>
  <c r="H235" i="13" s="1"/>
  <c r="AF197" i="13"/>
  <c r="AH197" i="13" s="1"/>
  <c r="AC197" i="13"/>
  <c r="AB197" i="13"/>
  <c r="Y197" i="13"/>
  <c r="X197" i="13"/>
  <c r="U197" i="13"/>
  <c r="T197" i="13"/>
  <c r="Q197" i="13"/>
  <c r="P197" i="13"/>
  <c r="M197" i="13"/>
  <c r="L197" i="13"/>
  <c r="I197" i="13"/>
  <c r="H197" i="13"/>
  <c r="AF196" i="13"/>
  <c r="AH196" i="13" s="1"/>
  <c r="AC196" i="13"/>
  <c r="AB196" i="13"/>
  <c r="Y196" i="13"/>
  <c r="X196" i="13"/>
  <c r="U196" i="13"/>
  <c r="T196" i="13"/>
  <c r="Q196" i="13"/>
  <c r="P196" i="13"/>
  <c r="M196" i="13"/>
  <c r="L196" i="13"/>
  <c r="I196" i="13"/>
  <c r="H196" i="13"/>
  <c r="AF195" i="13"/>
  <c r="AH195" i="13" s="1"/>
  <c r="AC195" i="13"/>
  <c r="AB195" i="13"/>
  <c r="Y195" i="13"/>
  <c r="X195" i="13"/>
  <c r="U195" i="13"/>
  <c r="T195" i="13"/>
  <c r="Q195" i="13"/>
  <c r="P195" i="13"/>
  <c r="M195" i="13"/>
  <c r="L195" i="13"/>
  <c r="I195" i="13"/>
  <c r="H195" i="13"/>
  <c r="AF194" i="13"/>
  <c r="AG194" i="13" s="1"/>
  <c r="AC194" i="13"/>
  <c r="AB194" i="13"/>
  <c r="Y194" i="13"/>
  <c r="X194" i="13"/>
  <c r="U194" i="13"/>
  <c r="T194" i="13"/>
  <c r="Q194" i="13"/>
  <c r="P194" i="13"/>
  <c r="M194" i="13"/>
  <c r="L194" i="13"/>
  <c r="I194" i="13"/>
  <c r="H194" i="13"/>
  <c r="AF193" i="13"/>
  <c r="AG193" i="13" s="1"/>
  <c r="AC193" i="13"/>
  <c r="AB193" i="13"/>
  <c r="Y193" i="13"/>
  <c r="X193" i="13"/>
  <c r="U193" i="13"/>
  <c r="T193" i="13"/>
  <c r="Q193" i="13"/>
  <c r="P193" i="13"/>
  <c r="M193" i="13"/>
  <c r="L193" i="13"/>
  <c r="I193" i="13"/>
  <c r="H193" i="13"/>
  <c r="AF192" i="13"/>
  <c r="AG192" i="13" s="1"/>
  <c r="AC192" i="13"/>
  <c r="AB192" i="13"/>
  <c r="Y192" i="13"/>
  <c r="X192" i="13"/>
  <c r="U192" i="13"/>
  <c r="T192" i="13"/>
  <c r="Q192" i="13"/>
  <c r="P192" i="13"/>
  <c r="M192" i="13"/>
  <c r="L192" i="13"/>
  <c r="I192" i="13"/>
  <c r="H192" i="13"/>
  <c r="AF191" i="13"/>
  <c r="AH191" i="13" s="1"/>
  <c r="AC191" i="13"/>
  <c r="AB191" i="13"/>
  <c r="Y191" i="13"/>
  <c r="X191" i="13"/>
  <c r="U191" i="13"/>
  <c r="T191" i="13"/>
  <c r="Q191" i="13"/>
  <c r="P191" i="13"/>
  <c r="M191" i="13"/>
  <c r="L191" i="13"/>
  <c r="I191" i="13"/>
  <c r="H191" i="13"/>
  <c r="AF190" i="13"/>
  <c r="AG190" i="13" s="1"/>
  <c r="AC190" i="13"/>
  <c r="AB190" i="13"/>
  <c r="Y190" i="13"/>
  <c r="X190" i="13"/>
  <c r="U190" i="13"/>
  <c r="T190" i="13"/>
  <c r="Q190" i="13"/>
  <c r="P190" i="13"/>
  <c r="M190" i="13"/>
  <c r="L190" i="13"/>
  <c r="I190" i="13"/>
  <c r="H190" i="13"/>
  <c r="AF189" i="13"/>
  <c r="AH189" i="13" s="1"/>
  <c r="AC189" i="13"/>
  <c r="AB189" i="13"/>
  <c r="Y189" i="13"/>
  <c r="X189" i="13"/>
  <c r="U189" i="13"/>
  <c r="T189" i="13"/>
  <c r="Q189" i="13"/>
  <c r="P189" i="13"/>
  <c r="M189" i="13"/>
  <c r="L189" i="13"/>
  <c r="I189" i="13"/>
  <c r="H189" i="13"/>
  <c r="AF188" i="13"/>
  <c r="AH188" i="13" s="1"/>
  <c r="AC188" i="13"/>
  <c r="AB188" i="13"/>
  <c r="Y188" i="13"/>
  <c r="X188" i="13"/>
  <c r="U188" i="13"/>
  <c r="T188" i="13"/>
  <c r="Q188" i="13"/>
  <c r="P188" i="13"/>
  <c r="M188" i="13"/>
  <c r="L188" i="13"/>
  <c r="I188" i="13"/>
  <c r="H188" i="13"/>
  <c r="AF187" i="13"/>
  <c r="AH187" i="13" s="1"/>
  <c r="AC187" i="13"/>
  <c r="AB187" i="13"/>
  <c r="Y187" i="13"/>
  <c r="X187" i="13"/>
  <c r="U187" i="13"/>
  <c r="T187" i="13"/>
  <c r="Q187" i="13"/>
  <c r="P187" i="13"/>
  <c r="M187" i="13"/>
  <c r="L187" i="13"/>
  <c r="I187" i="13"/>
  <c r="H187" i="13"/>
  <c r="AF186" i="13"/>
  <c r="AH186" i="13" s="1"/>
  <c r="AC186" i="13"/>
  <c r="AB186" i="13"/>
  <c r="Y186" i="13"/>
  <c r="X186" i="13"/>
  <c r="U186" i="13"/>
  <c r="T186" i="13"/>
  <c r="Q186" i="13"/>
  <c r="P186" i="13"/>
  <c r="M186" i="13"/>
  <c r="L186" i="13"/>
  <c r="I186" i="13"/>
  <c r="H186" i="13"/>
  <c r="AF185" i="13"/>
  <c r="AG185" i="13" s="1"/>
  <c r="AC185" i="13"/>
  <c r="AB185" i="13"/>
  <c r="Y185" i="13"/>
  <c r="X185" i="13"/>
  <c r="U185" i="13"/>
  <c r="T185" i="13"/>
  <c r="Q185" i="13"/>
  <c r="P185" i="13"/>
  <c r="M185" i="13"/>
  <c r="L185" i="13"/>
  <c r="I185" i="13"/>
  <c r="H185" i="13"/>
  <c r="AF184" i="13"/>
  <c r="AH184" i="13" s="1"/>
  <c r="AC184" i="13"/>
  <c r="AB184" i="13"/>
  <c r="Y184" i="13"/>
  <c r="X184" i="13"/>
  <c r="U184" i="13"/>
  <c r="T184" i="13"/>
  <c r="Q184" i="13"/>
  <c r="P184" i="13"/>
  <c r="M184" i="13"/>
  <c r="L184" i="13"/>
  <c r="I184" i="13"/>
  <c r="H184" i="13"/>
  <c r="AF183" i="13"/>
  <c r="AH183" i="13" s="1"/>
  <c r="AC183" i="13"/>
  <c r="AB183" i="13"/>
  <c r="Y183" i="13"/>
  <c r="X183" i="13"/>
  <c r="U183" i="13"/>
  <c r="T183" i="13"/>
  <c r="Q183" i="13"/>
  <c r="P183" i="13"/>
  <c r="M183" i="13"/>
  <c r="L183" i="13"/>
  <c r="I183" i="13"/>
  <c r="H183" i="13"/>
  <c r="AF182" i="13"/>
  <c r="AG182" i="13" s="1"/>
  <c r="AC182" i="13"/>
  <c r="AB182" i="13"/>
  <c r="Y182" i="13"/>
  <c r="X182" i="13"/>
  <c r="U182" i="13"/>
  <c r="T182" i="13"/>
  <c r="Q182" i="13"/>
  <c r="P182" i="13"/>
  <c r="M182" i="13"/>
  <c r="L182" i="13"/>
  <c r="I182" i="13"/>
  <c r="H182" i="13"/>
  <c r="AN166" i="13"/>
  <c r="AP166" i="13" s="1"/>
  <c r="AK166" i="13"/>
  <c r="AJ166" i="13"/>
  <c r="AG166" i="13"/>
  <c r="AA166" i="13"/>
  <c r="U166" i="13"/>
  <c r="O166" i="13"/>
  <c r="I166" i="13"/>
  <c r="H166" i="13"/>
  <c r="AN165" i="13"/>
  <c r="AP165" i="13" s="1"/>
  <c r="AK165" i="13"/>
  <c r="AJ165" i="13"/>
  <c r="AG165" i="13"/>
  <c r="AA165" i="13"/>
  <c r="U165" i="13"/>
  <c r="O165" i="13"/>
  <c r="I165" i="13"/>
  <c r="H165" i="13"/>
  <c r="AN164" i="13"/>
  <c r="AO164" i="13" s="1"/>
  <c r="CH72" i="13" s="1"/>
  <c r="AK164" i="13"/>
  <c r="AJ164" i="13"/>
  <c r="AG164" i="13"/>
  <c r="AA164" i="13"/>
  <c r="U164" i="13"/>
  <c r="O164" i="13"/>
  <c r="I164" i="13"/>
  <c r="H164" i="13"/>
  <c r="CA72" i="13" s="1"/>
  <c r="AN163" i="13"/>
  <c r="AP163" i="13" s="1"/>
  <c r="AK163" i="13"/>
  <c r="AJ163" i="13"/>
  <c r="AG163" i="13"/>
  <c r="AA163" i="13"/>
  <c r="U163" i="13"/>
  <c r="O163" i="13"/>
  <c r="I163" i="13"/>
  <c r="H163" i="13"/>
  <c r="AN162" i="13"/>
  <c r="AP162" i="13" s="1"/>
  <c r="AK162" i="13"/>
  <c r="AJ162" i="13"/>
  <c r="AG162" i="13"/>
  <c r="AA162" i="13"/>
  <c r="U162" i="13"/>
  <c r="O162" i="13"/>
  <c r="I162" i="13"/>
  <c r="H162" i="13"/>
  <c r="AN161" i="13"/>
  <c r="AO161" i="13" s="1"/>
  <c r="AK161" i="13"/>
  <c r="AJ161" i="13"/>
  <c r="AG161" i="13"/>
  <c r="AA161" i="13"/>
  <c r="U161" i="13"/>
  <c r="O161" i="13"/>
  <c r="I161" i="13"/>
  <c r="H161" i="13"/>
  <c r="AN160" i="13"/>
  <c r="AP160" i="13" s="1"/>
  <c r="AK160" i="13"/>
  <c r="AJ160" i="13"/>
  <c r="AG160" i="13"/>
  <c r="AA160" i="13"/>
  <c r="U160" i="13"/>
  <c r="O160" i="13"/>
  <c r="I160" i="13"/>
  <c r="H160" i="13"/>
  <c r="AN159" i="13"/>
  <c r="AP159" i="13" s="1"/>
  <c r="AK159" i="13"/>
  <c r="AJ159" i="13"/>
  <c r="AG159" i="13"/>
  <c r="AA159" i="13"/>
  <c r="U159" i="13"/>
  <c r="O159" i="13"/>
  <c r="I159" i="13"/>
  <c r="H159" i="13"/>
  <c r="AN158" i="13"/>
  <c r="AP158" i="13" s="1"/>
  <c r="AK158" i="13"/>
  <c r="AJ158" i="13"/>
  <c r="AG158" i="13"/>
  <c r="AA158" i="13"/>
  <c r="U158" i="13"/>
  <c r="O158" i="13"/>
  <c r="I158" i="13"/>
  <c r="H158" i="13"/>
  <c r="AN157" i="13"/>
  <c r="AP157" i="13" s="1"/>
  <c r="AK157" i="13"/>
  <c r="AJ157" i="13"/>
  <c r="AG157" i="13"/>
  <c r="AA157" i="13"/>
  <c r="U157" i="13"/>
  <c r="O157" i="13"/>
  <c r="I157" i="13"/>
  <c r="H157" i="13"/>
  <c r="AN156" i="13"/>
  <c r="AO156" i="13" s="1"/>
  <c r="CH64" i="13" s="1"/>
  <c r="AK156" i="13"/>
  <c r="AJ156" i="13"/>
  <c r="AG156" i="13"/>
  <c r="AA156" i="13"/>
  <c r="U156" i="13"/>
  <c r="O156" i="13"/>
  <c r="I156" i="13"/>
  <c r="H156" i="13"/>
  <c r="CA64" i="13" s="1"/>
  <c r="AN155" i="13"/>
  <c r="AO155" i="13" s="1"/>
  <c r="AK155" i="13"/>
  <c r="AJ155" i="13"/>
  <c r="AG155" i="13"/>
  <c r="AA155" i="13"/>
  <c r="U155" i="13"/>
  <c r="O155" i="13"/>
  <c r="I155" i="13"/>
  <c r="H155" i="13"/>
  <c r="AN154" i="13"/>
  <c r="AP154" i="13" s="1"/>
  <c r="AK154" i="13"/>
  <c r="AJ154" i="13"/>
  <c r="AG154" i="13"/>
  <c r="AA154" i="13"/>
  <c r="U154" i="13"/>
  <c r="O154" i="13"/>
  <c r="I154" i="13"/>
  <c r="H154" i="13"/>
  <c r="AN153" i="13"/>
  <c r="AO153" i="13" s="1"/>
  <c r="AK153" i="13"/>
  <c r="AJ153" i="13"/>
  <c r="AJ173" i="13" s="1"/>
  <c r="AG153" i="13"/>
  <c r="AA153" i="13"/>
  <c r="U153" i="13"/>
  <c r="O153" i="13"/>
  <c r="I153" i="13"/>
  <c r="H153" i="13"/>
  <c r="AN152" i="13"/>
  <c r="AO152" i="13" s="1"/>
  <c r="CH60" i="13" s="1"/>
  <c r="AK152" i="13"/>
  <c r="AJ152" i="13"/>
  <c r="AG152" i="13"/>
  <c r="AA152" i="13"/>
  <c r="U152" i="13"/>
  <c r="O152" i="13"/>
  <c r="I152" i="13"/>
  <c r="H152" i="13"/>
  <c r="AN151" i="13"/>
  <c r="AK151" i="13"/>
  <c r="AJ151" i="13"/>
  <c r="AJ174" i="13" s="1"/>
  <c r="AG151" i="13"/>
  <c r="AA151" i="13"/>
  <c r="U151" i="13"/>
  <c r="O151" i="13"/>
  <c r="H151" i="13"/>
  <c r="H174" i="13" s="1"/>
  <c r="BD104" i="13" s="1"/>
  <c r="AF134" i="13"/>
  <c r="AG134" i="13" s="1"/>
  <c r="AC134" i="13"/>
  <c r="AB134" i="13"/>
  <c r="BZ47" i="13" s="1"/>
  <c r="M134" i="13"/>
  <c r="L134" i="13"/>
  <c r="I134" i="13"/>
  <c r="H134" i="13"/>
  <c r="AF133" i="13"/>
  <c r="AG133" i="13" s="1"/>
  <c r="AC133" i="13"/>
  <c r="AB133" i="13"/>
  <c r="M133" i="13"/>
  <c r="L133" i="13"/>
  <c r="I133" i="13"/>
  <c r="H133" i="13"/>
  <c r="AF132" i="13"/>
  <c r="AH132" i="13" s="1"/>
  <c r="AC132" i="13"/>
  <c r="AB132" i="13"/>
  <c r="M132" i="13"/>
  <c r="L132" i="13"/>
  <c r="BV45" i="13" s="1"/>
  <c r="I132" i="13"/>
  <c r="H132" i="13"/>
  <c r="AF131" i="13"/>
  <c r="AG131" i="13" s="1"/>
  <c r="AC131" i="13"/>
  <c r="AB131" i="13"/>
  <c r="M131" i="13"/>
  <c r="L131" i="13"/>
  <c r="I131" i="13"/>
  <c r="H131" i="13"/>
  <c r="AF130" i="13"/>
  <c r="AG130" i="13" s="1"/>
  <c r="AC130" i="13"/>
  <c r="AB130" i="13"/>
  <c r="M130" i="13"/>
  <c r="L130" i="13"/>
  <c r="I130" i="13"/>
  <c r="H130" i="13"/>
  <c r="BU43" i="13" s="1"/>
  <c r="AF129" i="13"/>
  <c r="AH129" i="13" s="1"/>
  <c r="AC129" i="13"/>
  <c r="AB129" i="13"/>
  <c r="M129" i="13"/>
  <c r="L129" i="13"/>
  <c r="I129" i="13"/>
  <c r="H129" i="13"/>
  <c r="AF128" i="13"/>
  <c r="AH128" i="13" s="1"/>
  <c r="AC128" i="13"/>
  <c r="AB128" i="13"/>
  <c r="M128" i="13"/>
  <c r="L128" i="13"/>
  <c r="I128" i="13"/>
  <c r="H128" i="13"/>
  <c r="AF127" i="13"/>
  <c r="AG127" i="13" s="1"/>
  <c r="AC127" i="13"/>
  <c r="AB127" i="13"/>
  <c r="M127" i="13"/>
  <c r="L127" i="13"/>
  <c r="I127" i="13"/>
  <c r="H127" i="13"/>
  <c r="BU40" i="13" s="1"/>
  <c r="AF126" i="13"/>
  <c r="AG126" i="13" s="1"/>
  <c r="AC126" i="13"/>
  <c r="AB126" i="13"/>
  <c r="BZ39" i="13" s="1"/>
  <c r="M126" i="13"/>
  <c r="L126" i="13"/>
  <c r="I126" i="13"/>
  <c r="H126" i="13"/>
  <c r="AF125" i="13"/>
  <c r="AH125" i="13" s="1"/>
  <c r="AC125" i="13"/>
  <c r="AB125" i="13"/>
  <c r="M125" i="13"/>
  <c r="L125" i="13"/>
  <c r="I125" i="13"/>
  <c r="H125" i="13"/>
  <c r="AF124" i="13"/>
  <c r="AH124" i="13" s="1"/>
  <c r="AC124" i="13"/>
  <c r="AB124" i="13"/>
  <c r="BZ37" i="13" s="1"/>
  <c r="M124" i="13"/>
  <c r="L124" i="13"/>
  <c r="BV37" i="13" s="1"/>
  <c r="I124" i="13"/>
  <c r="H124" i="13"/>
  <c r="AF123" i="13"/>
  <c r="AG123" i="13" s="1"/>
  <c r="AC123" i="13"/>
  <c r="AB123" i="13"/>
  <c r="M123" i="13"/>
  <c r="L123" i="13"/>
  <c r="I123" i="13"/>
  <c r="H123" i="13"/>
  <c r="AF122" i="13"/>
  <c r="AG122" i="13" s="1"/>
  <c r="AC122" i="13"/>
  <c r="AB122" i="13"/>
  <c r="M122" i="13"/>
  <c r="L122" i="13"/>
  <c r="I122" i="13"/>
  <c r="H122" i="13"/>
  <c r="BU35" i="13" s="1"/>
  <c r="AF121" i="13"/>
  <c r="AH121" i="13" s="1"/>
  <c r="AC121" i="13"/>
  <c r="AB121" i="13"/>
  <c r="M121" i="13"/>
  <c r="L121" i="13"/>
  <c r="I121" i="13"/>
  <c r="H121" i="13"/>
  <c r="H142" i="13" s="1"/>
  <c r="AF120" i="13"/>
  <c r="AH120" i="13" s="1"/>
  <c r="AC120" i="13"/>
  <c r="AB120" i="13"/>
  <c r="M120" i="13"/>
  <c r="L120" i="13"/>
  <c r="I120" i="13"/>
  <c r="H120" i="13"/>
  <c r="AF119" i="13"/>
  <c r="AH119" i="13" s="1"/>
  <c r="AC119" i="13"/>
  <c r="AB119" i="13"/>
  <c r="AB141" i="13" s="1"/>
  <c r="M119" i="13"/>
  <c r="L119" i="13"/>
  <c r="L141" i="13" s="1"/>
  <c r="I119" i="13"/>
  <c r="H119" i="13"/>
  <c r="H141" i="13" s="1"/>
  <c r="AF103" i="13"/>
  <c r="AH103" i="13" s="1"/>
  <c r="AC103" i="13"/>
  <c r="AB103" i="13"/>
  <c r="Y103" i="13"/>
  <c r="X103" i="13"/>
  <c r="U103" i="13"/>
  <c r="T103" i="13"/>
  <c r="Q103" i="13"/>
  <c r="P103" i="13"/>
  <c r="M103" i="13"/>
  <c r="L103" i="13"/>
  <c r="I103" i="13"/>
  <c r="H103" i="13"/>
  <c r="AF102" i="13"/>
  <c r="AG102" i="13" s="1"/>
  <c r="AC102" i="13"/>
  <c r="AB102" i="13"/>
  <c r="Y102" i="13"/>
  <c r="X102" i="13"/>
  <c r="U102" i="13"/>
  <c r="T102" i="13"/>
  <c r="Q102" i="13"/>
  <c r="P102" i="13"/>
  <c r="M102" i="13"/>
  <c r="L102" i="13"/>
  <c r="I102" i="13"/>
  <c r="H102" i="13"/>
  <c r="AF101" i="13"/>
  <c r="AG101" i="13" s="1"/>
  <c r="AC101" i="13"/>
  <c r="AB101" i="13"/>
  <c r="Y101" i="13"/>
  <c r="X101" i="13"/>
  <c r="U101" i="13"/>
  <c r="T101" i="13"/>
  <c r="Q101" i="13"/>
  <c r="P101" i="13"/>
  <c r="M101" i="13"/>
  <c r="L101" i="13"/>
  <c r="I101" i="13"/>
  <c r="H101" i="13"/>
  <c r="AF100" i="13"/>
  <c r="AH100" i="13" s="1"/>
  <c r="AC100" i="13"/>
  <c r="AB100" i="13"/>
  <c r="Y100" i="13"/>
  <c r="X100" i="13"/>
  <c r="U100" i="13"/>
  <c r="T100" i="13"/>
  <c r="Q100" i="13"/>
  <c r="P100" i="13"/>
  <c r="M100" i="13"/>
  <c r="L100" i="13"/>
  <c r="I100" i="13"/>
  <c r="H100" i="13"/>
  <c r="AF99" i="13"/>
  <c r="AH99" i="13" s="1"/>
  <c r="AC99" i="13"/>
  <c r="AB99" i="13"/>
  <c r="Y99" i="13"/>
  <c r="X99" i="13"/>
  <c r="U99" i="13"/>
  <c r="T99" i="13"/>
  <c r="Q99" i="13"/>
  <c r="P99" i="13"/>
  <c r="M99" i="13"/>
  <c r="L99" i="13"/>
  <c r="I99" i="13"/>
  <c r="H99" i="13"/>
  <c r="AF98" i="13"/>
  <c r="AH98" i="13" s="1"/>
  <c r="AC98" i="13"/>
  <c r="AB98" i="13"/>
  <c r="Y98" i="13"/>
  <c r="X98" i="13"/>
  <c r="U98" i="13"/>
  <c r="T98" i="13"/>
  <c r="Q98" i="13"/>
  <c r="P98" i="13"/>
  <c r="M98" i="13"/>
  <c r="L98" i="13"/>
  <c r="I98" i="13"/>
  <c r="H98" i="13"/>
  <c r="AF97" i="13"/>
  <c r="AH97" i="13" s="1"/>
  <c r="AC97" i="13"/>
  <c r="AB97" i="13"/>
  <c r="Y97" i="13"/>
  <c r="X97" i="13"/>
  <c r="U97" i="13"/>
  <c r="T97" i="13"/>
  <c r="Q97" i="13"/>
  <c r="P97" i="13"/>
  <c r="M97" i="13"/>
  <c r="L97" i="13"/>
  <c r="I97" i="13"/>
  <c r="H97" i="13"/>
  <c r="AF96" i="13"/>
  <c r="AG96" i="13" s="1"/>
  <c r="AC96" i="13"/>
  <c r="AB96" i="13"/>
  <c r="Y96" i="13"/>
  <c r="X96" i="13"/>
  <c r="U96" i="13"/>
  <c r="T96" i="13"/>
  <c r="Q96" i="13"/>
  <c r="P96" i="13"/>
  <c r="M96" i="13"/>
  <c r="L96" i="13"/>
  <c r="I96" i="13"/>
  <c r="H96" i="13"/>
  <c r="AF95" i="13"/>
  <c r="AH95" i="13" s="1"/>
  <c r="AC95" i="13"/>
  <c r="AB95" i="13"/>
  <c r="Y95" i="13"/>
  <c r="X95" i="13"/>
  <c r="U95" i="13"/>
  <c r="T95" i="13"/>
  <c r="Q95" i="13"/>
  <c r="P95" i="13"/>
  <c r="M95" i="13"/>
  <c r="L95" i="13"/>
  <c r="I95" i="13"/>
  <c r="H95" i="13"/>
  <c r="AF94" i="13"/>
  <c r="AH94" i="13" s="1"/>
  <c r="AC94" i="13"/>
  <c r="AB94" i="13"/>
  <c r="Y94" i="13"/>
  <c r="X94" i="13"/>
  <c r="U94" i="13"/>
  <c r="T94" i="13"/>
  <c r="Q94" i="13"/>
  <c r="P94" i="13"/>
  <c r="M94" i="13"/>
  <c r="L94" i="13"/>
  <c r="I94" i="13"/>
  <c r="H94" i="13"/>
  <c r="AF93" i="13"/>
  <c r="AG93" i="13" s="1"/>
  <c r="AC93" i="13"/>
  <c r="AB93" i="13"/>
  <c r="Y93" i="13"/>
  <c r="X93" i="13"/>
  <c r="U93" i="13"/>
  <c r="T93" i="13"/>
  <c r="Q93" i="13"/>
  <c r="P93" i="13"/>
  <c r="M93" i="13"/>
  <c r="L93" i="13"/>
  <c r="I93" i="13"/>
  <c r="H93" i="13"/>
  <c r="AF92" i="13"/>
  <c r="AH92" i="13" s="1"/>
  <c r="AC92" i="13"/>
  <c r="AB92" i="13"/>
  <c r="AB111" i="13" s="1"/>
  <c r="Y92" i="13"/>
  <c r="X92" i="13"/>
  <c r="U92" i="13"/>
  <c r="T92" i="13"/>
  <c r="Q92" i="13"/>
  <c r="P92" i="13"/>
  <c r="M92" i="13"/>
  <c r="L92" i="13"/>
  <c r="L111" i="13" s="1"/>
  <c r="I92" i="13"/>
  <c r="H92" i="13"/>
  <c r="AF91" i="13"/>
  <c r="AH91" i="13" s="1"/>
  <c r="AC91" i="13"/>
  <c r="AB91" i="13"/>
  <c r="Y91" i="13"/>
  <c r="X91" i="13"/>
  <c r="U91" i="13"/>
  <c r="T91" i="13"/>
  <c r="Q91" i="13"/>
  <c r="P91" i="13"/>
  <c r="M91" i="13"/>
  <c r="L91" i="13"/>
  <c r="I91" i="13"/>
  <c r="H91" i="13"/>
  <c r="AF90" i="13"/>
  <c r="AH90" i="13" s="1"/>
  <c r="AC90" i="13"/>
  <c r="AB90" i="13"/>
  <c r="Y90" i="13"/>
  <c r="X90" i="13"/>
  <c r="U90" i="13"/>
  <c r="T90" i="13"/>
  <c r="Q90" i="13"/>
  <c r="P90" i="13"/>
  <c r="M90" i="13"/>
  <c r="L90" i="13"/>
  <c r="I90" i="13"/>
  <c r="H90" i="13"/>
  <c r="AF89" i="13"/>
  <c r="AH89" i="13" s="1"/>
  <c r="AC89" i="13"/>
  <c r="AB89" i="13"/>
  <c r="Y89" i="13"/>
  <c r="X89" i="13"/>
  <c r="X110" i="13" s="1"/>
  <c r="U89" i="13"/>
  <c r="T89" i="13"/>
  <c r="Q89" i="13"/>
  <c r="P89" i="13"/>
  <c r="M89" i="13"/>
  <c r="L89" i="13"/>
  <c r="I89" i="13"/>
  <c r="H89" i="13"/>
  <c r="H110" i="13" s="1"/>
  <c r="AF88" i="13"/>
  <c r="AG88" i="13" s="1"/>
  <c r="AC88" i="13"/>
  <c r="AB88" i="13"/>
  <c r="AB110" i="13" s="1"/>
  <c r="Y88" i="13"/>
  <c r="X88" i="13"/>
  <c r="X111" i="13" s="1"/>
  <c r="U88" i="13"/>
  <c r="T88" i="13"/>
  <c r="T110" i="13" s="1"/>
  <c r="Q88" i="13"/>
  <c r="P88" i="13"/>
  <c r="P110" i="13" s="1"/>
  <c r="M88" i="13"/>
  <c r="L88" i="13"/>
  <c r="L110" i="13" s="1"/>
  <c r="I88" i="13"/>
  <c r="H88" i="13"/>
  <c r="H111" i="13" s="1"/>
  <c r="AF72" i="13"/>
  <c r="AH72" i="13" s="1"/>
  <c r="AC72" i="13"/>
  <c r="AB72" i="13"/>
  <c r="Y72" i="13"/>
  <c r="X72" i="13"/>
  <c r="U72" i="13"/>
  <c r="T72" i="13"/>
  <c r="Q72" i="13"/>
  <c r="P72" i="13"/>
  <c r="AU47" i="13" s="1"/>
  <c r="M72" i="13"/>
  <c r="L72" i="13"/>
  <c r="I72" i="13"/>
  <c r="H72" i="13"/>
  <c r="AF71" i="13"/>
  <c r="AH71" i="13" s="1"/>
  <c r="AC71" i="13"/>
  <c r="AB71" i="13"/>
  <c r="AX46" i="13" s="1"/>
  <c r="Y71" i="13"/>
  <c r="X71" i="13"/>
  <c r="U71" i="13"/>
  <c r="T71" i="13"/>
  <c r="Q71" i="13"/>
  <c r="P71" i="13"/>
  <c r="M71" i="13"/>
  <c r="L71" i="13"/>
  <c r="AT46" i="13" s="1"/>
  <c r="I71" i="13"/>
  <c r="H71" i="13"/>
  <c r="AF70" i="13"/>
  <c r="AH70" i="13" s="1"/>
  <c r="AC70" i="13"/>
  <c r="AB70" i="13"/>
  <c r="Y70" i="13"/>
  <c r="X70" i="13"/>
  <c r="AW45" i="13" s="1"/>
  <c r="U70" i="13"/>
  <c r="T70" i="13"/>
  <c r="Q70" i="13"/>
  <c r="P70" i="13"/>
  <c r="AU45" i="13" s="1"/>
  <c r="M70" i="13"/>
  <c r="L70" i="13"/>
  <c r="AT45" i="13" s="1"/>
  <c r="I70" i="13"/>
  <c r="H70" i="13"/>
  <c r="AS45" i="13" s="1"/>
  <c r="AF69" i="13"/>
  <c r="AH69" i="13" s="1"/>
  <c r="AC69" i="13"/>
  <c r="AB69" i="13"/>
  <c r="AX44" i="13" s="1"/>
  <c r="Y69" i="13"/>
  <c r="X69" i="13"/>
  <c r="AW44" i="13" s="1"/>
  <c r="U69" i="13"/>
  <c r="T69" i="13"/>
  <c r="Q69" i="13"/>
  <c r="P69" i="13"/>
  <c r="M69" i="13"/>
  <c r="L69" i="13"/>
  <c r="AT44" i="13" s="1"/>
  <c r="I69" i="13"/>
  <c r="H69" i="13"/>
  <c r="AS44" i="13" s="1"/>
  <c r="AF68" i="13"/>
  <c r="AH68" i="13" s="1"/>
  <c r="AC68" i="13"/>
  <c r="AB68" i="13"/>
  <c r="AX43" i="13" s="1"/>
  <c r="Y68" i="13"/>
  <c r="X68" i="13"/>
  <c r="AW43" i="13" s="1"/>
  <c r="U68" i="13"/>
  <c r="T68" i="13"/>
  <c r="Q68" i="13"/>
  <c r="P68" i="13"/>
  <c r="AU43" i="13" s="1"/>
  <c r="M68" i="13"/>
  <c r="L68" i="13"/>
  <c r="I68" i="13"/>
  <c r="H68" i="13"/>
  <c r="AF67" i="13"/>
  <c r="AH67" i="13" s="1"/>
  <c r="AC67" i="13"/>
  <c r="AB67" i="13"/>
  <c r="AX42" i="13" s="1"/>
  <c r="Y67" i="13"/>
  <c r="X67" i="13"/>
  <c r="AW42" i="13" s="1"/>
  <c r="U67" i="13"/>
  <c r="T67" i="13"/>
  <c r="Q67" i="13"/>
  <c r="P67" i="13"/>
  <c r="AU42" i="13" s="1"/>
  <c r="M67" i="13"/>
  <c r="L67" i="13"/>
  <c r="AT42" i="13" s="1"/>
  <c r="I67" i="13"/>
  <c r="H67" i="13"/>
  <c r="AS42" i="13" s="1"/>
  <c r="AF66" i="13"/>
  <c r="AG66" i="13" s="1"/>
  <c r="AC66" i="13"/>
  <c r="AB66" i="13"/>
  <c r="Y66" i="13"/>
  <c r="X66" i="13"/>
  <c r="AW41" i="13" s="1"/>
  <c r="U66" i="13"/>
  <c r="T66" i="13"/>
  <c r="Q66" i="13"/>
  <c r="P66" i="13"/>
  <c r="AU41" i="13" s="1"/>
  <c r="M66" i="13"/>
  <c r="L66" i="13"/>
  <c r="AT41" i="13" s="1"/>
  <c r="I66" i="13"/>
  <c r="H66" i="13"/>
  <c r="AS41" i="13" s="1"/>
  <c r="AF65" i="13"/>
  <c r="AG65" i="13" s="1"/>
  <c r="AY40" i="13" s="1"/>
  <c r="AC65" i="13"/>
  <c r="AB65" i="13"/>
  <c r="AX40" i="13" s="1"/>
  <c r="Y65" i="13"/>
  <c r="X65" i="13"/>
  <c r="U65" i="13"/>
  <c r="T65" i="13"/>
  <c r="Q65" i="13"/>
  <c r="P65" i="13"/>
  <c r="AU40" i="13" s="1"/>
  <c r="M65" i="13"/>
  <c r="L65" i="13"/>
  <c r="AT40" i="13" s="1"/>
  <c r="I65" i="13"/>
  <c r="H65" i="13"/>
  <c r="AS40" i="13" s="1"/>
  <c r="AF64" i="13"/>
  <c r="AH64" i="13" s="1"/>
  <c r="AC64" i="13"/>
  <c r="AB64" i="13"/>
  <c r="Y64" i="13"/>
  <c r="X64" i="13"/>
  <c r="U64" i="13"/>
  <c r="T64" i="13"/>
  <c r="Q64" i="13"/>
  <c r="P64" i="13"/>
  <c r="AU39" i="13" s="1"/>
  <c r="M64" i="13"/>
  <c r="L64" i="13"/>
  <c r="I64" i="13"/>
  <c r="H64" i="13"/>
  <c r="AF63" i="13"/>
  <c r="AH63" i="13" s="1"/>
  <c r="AC63" i="13"/>
  <c r="AB63" i="13"/>
  <c r="AX38" i="13" s="1"/>
  <c r="Y63" i="13"/>
  <c r="X63" i="13"/>
  <c r="U63" i="13"/>
  <c r="T63" i="13"/>
  <c r="Q63" i="13"/>
  <c r="P63" i="13"/>
  <c r="M63" i="13"/>
  <c r="L63" i="13"/>
  <c r="AT38" i="13" s="1"/>
  <c r="I63" i="13"/>
  <c r="H63" i="13"/>
  <c r="AF62" i="13"/>
  <c r="AH62" i="13" s="1"/>
  <c r="AC62" i="13"/>
  <c r="AB62" i="13"/>
  <c r="Y62" i="13"/>
  <c r="X62" i="13"/>
  <c r="AW37" i="13" s="1"/>
  <c r="U62" i="13"/>
  <c r="T62" i="13"/>
  <c r="Q62" i="13"/>
  <c r="P62" i="13"/>
  <c r="AU37" i="13" s="1"/>
  <c r="M62" i="13"/>
  <c r="L62" i="13"/>
  <c r="AT37" i="13" s="1"/>
  <c r="I62" i="13"/>
  <c r="H62" i="13"/>
  <c r="AS37" i="13" s="1"/>
  <c r="AF61" i="13"/>
  <c r="AH61" i="13" s="1"/>
  <c r="AC61" i="13"/>
  <c r="AB61" i="13"/>
  <c r="AX36" i="13" s="1"/>
  <c r="Y61" i="13"/>
  <c r="X61" i="13"/>
  <c r="AW36" i="13" s="1"/>
  <c r="U61" i="13"/>
  <c r="T61" i="13"/>
  <c r="Q61" i="13"/>
  <c r="P61" i="13"/>
  <c r="M61" i="13"/>
  <c r="L61" i="13"/>
  <c r="AT36" i="13" s="1"/>
  <c r="I61" i="13"/>
  <c r="H61" i="13"/>
  <c r="AS36" i="13" s="1"/>
  <c r="AF60" i="13"/>
  <c r="AH60" i="13" s="1"/>
  <c r="AC60" i="13"/>
  <c r="AB60" i="13"/>
  <c r="AX35" i="13" s="1"/>
  <c r="Y60" i="13"/>
  <c r="X60" i="13"/>
  <c r="AW35" i="13" s="1"/>
  <c r="U60" i="13"/>
  <c r="T60" i="13"/>
  <c r="T80" i="13" s="1"/>
  <c r="Q60" i="13"/>
  <c r="P60" i="13"/>
  <c r="AU35" i="13" s="1"/>
  <c r="M60" i="13"/>
  <c r="L60" i="13"/>
  <c r="I60" i="13"/>
  <c r="H60" i="13"/>
  <c r="AF59" i="13"/>
  <c r="AH59" i="13" s="1"/>
  <c r="AC59" i="13"/>
  <c r="AB59" i="13"/>
  <c r="AX34" i="13" s="1"/>
  <c r="Y59" i="13"/>
  <c r="X59" i="13"/>
  <c r="AW34" i="13" s="1"/>
  <c r="U59" i="13"/>
  <c r="T59" i="13"/>
  <c r="Q59" i="13"/>
  <c r="P59" i="13"/>
  <c r="AU34" i="13" s="1"/>
  <c r="M59" i="13"/>
  <c r="L59" i="13"/>
  <c r="AT34" i="13" s="1"/>
  <c r="I59" i="13"/>
  <c r="H59" i="13"/>
  <c r="AS34" i="13" s="1"/>
  <c r="AF58" i="13"/>
  <c r="AG58" i="13" s="1"/>
  <c r="AC58" i="13"/>
  <c r="AB58" i="13"/>
  <c r="Y58" i="13"/>
  <c r="X58" i="13"/>
  <c r="AW33" i="13" s="1"/>
  <c r="U58" i="13"/>
  <c r="T58" i="13"/>
  <c r="Q58" i="13"/>
  <c r="P58" i="13"/>
  <c r="AU33" i="13" s="1"/>
  <c r="M58" i="13"/>
  <c r="L58" i="13"/>
  <c r="AT33" i="13" s="1"/>
  <c r="I58" i="13"/>
  <c r="H58" i="13"/>
  <c r="AS33" i="13" s="1"/>
  <c r="AF57" i="13"/>
  <c r="AH57" i="13" s="1"/>
  <c r="AC57" i="13"/>
  <c r="AB57" i="13"/>
  <c r="AB79" i="13" s="1"/>
  <c r="Y57" i="13"/>
  <c r="X57" i="13"/>
  <c r="X79" i="13" s="1"/>
  <c r="U57" i="13"/>
  <c r="T57" i="13"/>
  <c r="T79" i="13" s="1"/>
  <c r="Q57" i="13"/>
  <c r="P57" i="13"/>
  <c r="P80" i="13" s="1"/>
  <c r="M57" i="13"/>
  <c r="L57" i="13"/>
  <c r="L79" i="13" s="1"/>
  <c r="I57" i="13"/>
  <c r="AF41" i="13"/>
  <c r="AH41" i="13" s="1"/>
  <c r="AC41" i="13"/>
  <c r="AB41" i="13"/>
  <c r="Y41" i="13"/>
  <c r="X41" i="13"/>
  <c r="U41" i="13"/>
  <c r="T41" i="13"/>
  <c r="Q41" i="13"/>
  <c r="P41" i="13"/>
  <c r="CD47" i="13" s="1"/>
  <c r="M41" i="13"/>
  <c r="L41" i="13"/>
  <c r="BV47" i="13" s="1"/>
  <c r="H41" i="13"/>
  <c r="BU47" i="13" s="1"/>
  <c r="AF40" i="13"/>
  <c r="AH40" i="13" s="1"/>
  <c r="AC40" i="13"/>
  <c r="AB40" i="13"/>
  <c r="CG46" i="13" s="1"/>
  <c r="Y40" i="13"/>
  <c r="X40" i="13"/>
  <c r="U40" i="13"/>
  <c r="T40" i="13"/>
  <c r="CE46" i="13" s="1"/>
  <c r="Q40" i="13"/>
  <c r="P40" i="13"/>
  <c r="M40" i="13"/>
  <c r="L40" i="13"/>
  <c r="BV46" i="13" s="1"/>
  <c r="H40" i="13"/>
  <c r="AF39" i="13"/>
  <c r="AH39" i="13" s="1"/>
  <c r="AC39" i="13"/>
  <c r="AB39" i="13"/>
  <c r="Y39" i="13"/>
  <c r="X39" i="13"/>
  <c r="U39" i="13"/>
  <c r="T39" i="13"/>
  <c r="Q39" i="13"/>
  <c r="P39" i="13"/>
  <c r="AU72" i="13" s="1"/>
  <c r="M39" i="13"/>
  <c r="L39" i="13"/>
  <c r="AT72" i="13" s="1"/>
  <c r="H39" i="13"/>
  <c r="BU45" i="13" s="1"/>
  <c r="AF38" i="13"/>
  <c r="AH38" i="13" s="1"/>
  <c r="AC38" i="13"/>
  <c r="AB38" i="13"/>
  <c r="BZ44" i="13" s="1"/>
  <c r="Y38" i="13"/>
  <c r="X38" i="13"/>
  <c r="U38" i="13"/>
  <c r="T38" i="13"/>
  <c r="Q38" i="13"/>
  <c r="P38" i="13"/>
  <c r="M38" i="13"/>
  <c r="L38" i="13"/>
  <c r="H38" i="13"/>
  <c r="BU44" i="13" s="1"/>
  <c r="AF37" i="13"/>
  <c r="AH37" i="13" s="1"/>
  <c r="AC37" i="13"/>
  <c r="AB37" i="13"/>
  <c r="BZ43" i="13" s="1"/>
  <c r="Y37" i="13"/>
  <c r="X37" i="13"/>
  <c r="BK43" i="13" s="1"/>
  <c r="U37" i="13"/>
  <c r="T37" i="13"/>
  <c r="Q37" i="13"/>
  <c r="P37" i="13"/>
  <c r="M37" i="13"/>
  <c r="L37" i="13"/>
  <c r="BV43" i="13" s="1"/>
  <c r="H37" i="13"/>
  <c r="AF36" i="13"/>
  <c r="AG36" i="13" s="1"/>
  <c r="AC36" i="13"/>
  <c r="AB36" i="13"/>
  <c r="BS69" i="13" s="1"/>
  <c r="Y36" i="13"/>
  <c r="X36" i="13"/>
  <c r="U36" i="13"/>
  <c r="T36" i="13"/>
  <c r="Q36" i="13"/>
  <c r="P36" i="13"/>
  <c r="M36" i="13"/>
  <c r="L36" i="13"/>
  <c r="BV42" i="13" s="1"/>
  <c r="H36" i="13"/>
  <c r="AF35" i="13"/>
  <c r="AH35" i="13" s="1"/>
  <c r="AC35" i="13"/>
  <c r="AB35" i="13"/>
  <c r="AX68" i="13" s="1"/>
  <c r="Y35" i="13"/>
  <c r="X35" i="13"/>
  <c r="U35" i="13"/>
  <c r="T35" i="13"/>
  <c r="Q35" i="13"/>
  <c r="P35" i="13"/>
  <c r="M35" i="13"/>
  <c r="L35" i="13"/>
  <c r="AT68" i="13" s="1"/>
  <c r="H35" i="13"/>
  <c r="BG41" i="13" s="1"/>
  <c r="AF34" i="13"/>
  <c r="AG34" i="13" s="1"/>
  <c r="AY67" i="13" s="1"/>
  <c r="AC34" i="13"/>
  <c r="AB34" i="13"/>
  <c r="BZ40" i="13" s="1"/>
  <c r="Y34" i="13"/>
  <c r="X34" i="13"/>
  <c r="U34" i="13"/>
  <c r="T34" i="13"/>
  <c r="Q34" i="13"/>
  <c r="P34" i="13"/>
  <c r="AU67" i="13" s="1"/>
  <c r="M34" i="13"/>
  <c r="L34" i="13"/>
  <c r="BV40" i="13" s="1"/>
  <c r="H34" i="13"/>
  <c r="BN40" i="13" s="1"/>
  <c r="AF33" i="13"/>
  <c r="AH33" i="13" s="1"/>
  <c r="AC33" i="13"/>
  <c r="AB33" i="13"/>
  <c r="Y33" i="13"/>
  <c r="X33" i="13"/>
  <c r="U33" i="13"/>
  <c r="T33" i="13"/>
  <c r="Q33" i="13"/>
  <c r="P33" i="13"/>
  <c r="BP66" i="13" s="1"/>
  <c r="M33" i="13"/>
  <c r="L33" i="13"/>
  <c r="BV39" i="13" s="1"/>
  <c r="H33" i="13"/>
  <c r="BU39" i="13" s="1"/>
  <c r="AF32" i="13"/>
  <c r="AH32" i="13" s="1"/>
  <c r="AC32" i="13"/>
  <c r="AB32" i="13"/>
  <c r="CG38" i="13" s="1"/>
  <c r="Y32" i="13"/>
  <c r="X32" i="13"/>
  <c r="U32" i="13"/>
  <c r="T32" i="13"/>
  <c r="Q32" i="13"/>
  <c r="P32" i="13"/>
  <c r="M32" i="13"/>
  <c r="L32" i="13"/>
  <c r="H32" i="13"/>
  <c r="BU38" i="13" s="1"/>
  <c r="AF31" i="13"/>
  <c r="AH31" i="13" s="1"/>
  <c r="AC31" i="13"/>
  <c r="AB31" i="13"/>
  <c r="Y31" i="13"/>
  <c r="X31" i="13"/>
  <c r="CF37" i="13" s="1"/>
  <c r="U31" i="13"/>
  <c r="T31" i="13"/>
  <c r="Q31" i="13"/>
  <c r="P31" i="13"/>
  <c r="M31" i="13"/>
  <c r="L31" i="13"/>
  <c r="H31" i="13"/>
  <c r="AS64" i="13" s="1"/>
  <c r="AF30" i="13"/>
  <c r="AH30" i="13" s="1"/>
  <c r="AC30" i="13"/>
  <c r="AB30" i="13"/>
  <c r="BL36" i="13" s="1"/>
  <c r="Y30" i="13"/>
  <c r="X30" i="13"/>
  <c r="U30" i="13"/>
  <c r="T30" i="13"/>
  <c r="Q30" i="13"/>
  <c r="P30" i="13"/>
  <c r="M30" i="13"/>
  <c r="L30" i="13"/>
  <c r="AT63" i="13" s="1"/>
  <c r="H30" i="13"/>
  <c r="BN63" i="13" s="1"/>
  <c r="AF29" i="13"/>
  <c r="AH29" i="13" s="1"/>
  <c r="AC29" i="13"/>
  <c r="AB29" i="13"/>
  <c r="Y29" i="13"/>
  <c r="X29" i="13"/>
  <c r="U29" i="13"/>
  <c r="T29" i="13"/>
  <c r="Q29" i="13"/>
  <c r="P29" i="13"/>
  <c r="M29" i="13"/>
  <c r="L29" i="13"/>
  <c r="BV35" i="13" s="1"/>
  <c r="H29" i="13"/>
  <c r="AF28" i="13"/>
  <c r="AG28" i="13" s="1"/>
  <c r="AC28" i="13"/>
  <c r="AB28" i="13"/>
  <c r="BZ34" i="13" s="1"/>
  <c r="Y28" i="13"/>
  <c r="X28" i="13"/>
  <c r="U28" i="13"/>
  <c r="T28" i="13"/>
  <c r="Q28" i="13"/>
  <c r="P28" i="13"/>
  <c r="M28" i="13"/>
  <c r="L28" i="13"/>
  <c r="BV34" i="13" s="1"/>
  <c r="H28" i="13"/>
  <c r="AF27" i="13"/>
  <c r="AH27" i="13" s="1"/>
  <c r="AC27" i="13"/>
  <c r="AB27" i="13"/>
  <c r="AX60" i="13" s="1"/>
  <c r="Y27" i="13"/>
  <c r="X27" i="13"/>
  <c r="U27" i="13"/>
  <c r="T27" i="13"/>
  <c r="Q27" i="13"/>
  <c r="P27" i="13"/>
  <c r="M27" i="13"/>
  <c r="L27" i="13"/>
  <c r="BV33" i="13" s="1"/>
  <c r="H27" i="13"/>
  <c r="BU33" i="13" s="1"/>
  <c r="AF26" i="13"/>
  <c r="AG26" i="13" s="1"/>
  <c r="BT32" i="13" s="1"/>
  <c r="AC26" i="13"/>
  <c r="AB26" i="13"/>
  <c r="AX59" i="13" s="1"/>
  <c r="Y26" i="13"/>
  <c r="X26" i="13"/>
  <c r="U26" i="13"/>
  <c r="T26" i="13"/>
  <c r="Q26" i="13"/>
  <c r="P26" i="13"/>
  <c r="AU59" i="13" s="1"/>
  <c r="M26" i="13"/>
  <c r="L26" i="13"/>
  <c r="BV32" i="13" s="1"/>
  <c r="H26" i="13"/>
  <c r="BU32" i="13" s="1"/>
  <c r="BY152" i="17" l="1"/>
  <c r="AX138" i="17"/>
  <c r="AV117" i="17"/>
  <c r="AV110" i="17"/>
  <c r="AV112" i="17"/>
  <c r="AV111" i="17"/>
  <c r="AV118" i="17"/>
  <c r="AV115" i="17"/>
  <c r="AV116" i="17"/>
  <c r="AV114" i="17"/>
  <c r="AV113" i="17"/>
  <c r="W157" i="17"/>
  <c r="X171" i="17" s="1"/>
  <c r="T130" i="17"/>
  <c r="W172" i="17" s="1"/>
  <c r="Q86" i="17"/>
  <c r="Q94" i="17"/>
  <c r="I101" i="17"/>
  <c r="Q83" i="17"/>
  <c r="Q85" i="17"/>
  <c r="Q89" i="17"/>
  <c r="Q91" i="17"/>
  <c r="Q93" i="17"/>
  <c r="R55" i="17"/>
  <c r="R73" i="17" s="1"/>
  <c r="R74" i="17"/>
  <c r="R54" i="17"/>
  <c r="R62" i="17"/>
  <c r="Q26" i="17"/>
  <c r="W158" i="17"/>
  <c r="X172" i="17" s="1"/>
  <c r="H102" i="17"/>
  <c r="T129" i="17"/>
  <c r="W171" i="17" s="1"/>
  <c r="H74" i="17"/>
  <c r="H45" i="17"/>
  <c r="U130" i="17"/>
  <c r="U129" i="17"/>
  <c r="R101" i="17"/>
  <c r="R102" i="17"/>
  <c r="Q88" i="17"/>
  <c r="H101" i="17"/>
  <c r="Q82" i="17"/>
  <c r="Q90" i="17"/>
  <c r="Q87" i="17"/>
  <c r="Q60" i="17"/>
  <c r="H73" i="17"/>
  <c r="Q57" i="17"/>
  <c r="Q65" i="17"/>
  <c r="I73" i="17"/>
  <c r="Q61" i="17"/>
  <c r="Q31" i="17"/>
  <c r="I45" i="17"/>
  <c r="Q28" i="17"/>
  <c r="Q36" i="17"/>
  <c r="R29" i="17"/>
  <c r="R32" i="17"/>
  <c r="R33" i="17"/>
  <c r="Q30" i="17"/>
  <c r="Q38" i="17"/>
  <c r="H46" i="17"/>
  <c r="Q37" i="17"/>
  <c r="I46" i="17"/>
  <c r="Q27" i="17"/>
  <c r="Q35" i="17"/>
  <c r="Q34" i="17"/>
  <c r="AH134" i="14"/>
  <c r="AG137" i="14"/>
  <c r="AB141" i="14"/>
  <c r="AC141" i="14"/>
  <c r="AH126" i="14"/>
  <c r="BZ33" i="14"/>
  <c r="BJ80" i="14"/>
  <c r="BJ61" i="14"/>
  <c r="BJ77" i="14"/>
  <c r="U204" i="14"/>
  <c r="M141" i="14"/>
  <c r="AG121" i="14"/>
  <c r="L141" i="14"/>
  <c r="AH130" i="14"/>
  <c r="AG129" i="14"/>
  <c r="AH122" i="14"/>
  <c r="AH135" i="14"/>
  <c r="AH119" i="14"/>
  <c r="AH127" i="14"/>
  <c r="AH138" i="14"/>
  <c r="AH101" i="14"/>
  <c r="BQ40" i="14"/>
  <c r="X235" i="14"/>
  <c r="AG230" i="14"/>
  <c r="BT76" i="14" s="1"/>
  <c r="H235" i="14"/>
  <c r="AG222" i="14"/>
  <c r="BN59" i="14"/>
  <c r="AG233" i="14"/>
  <c r="BT79" i="14" s="1"/>
  <c r="AG217" i="14"/>
  <c r="AV66" i="14"/>
  <c r="BQ38" i="14"/>
  <c r="CE35" i="14"/>
  <c r="BQ46" i="14"/>
  <c r="AV73" i="14"/>
  <c r="AC205" i="14"/>
  <c r="BK76" i="14"/>
  <c r="Q204" i="14"/>
  <c r="M205" i="14"/>
  <c r="AG201" i="14"/>
  <c r="BG75" i="14"/>
  <c r="AG96" i="14"/>
  <c r="AB110" i="14"/>
  <c r="AG104" i="14"/>
  <c r="BT48" i="14" s="1"/>
  <c r="P80" i="14"/>
  <c r="AU40" i="14"/>
  <c r="BL41" i="14"/>
  <c r="AW48" i="14"/>
  <c r="AG60" i="14"/>
  <c r="AH71" i="14"/>
  <c r="AG59" i="14"/>
  <c r="AY34" i="14" s="1"/>
  <c r="X80" i="14"/>
  <c r="BS48" i="14"/>
  <c r="AC48" i="14"/>
  <c r="BR78" i="14"/>
  <c r="Y48" i="14"/>
  <c r="BR70" i="14"/>
  <c r="BR36" i="14"/>
  <c r="BR80" i="14"/>
  <c r="BR35" i="14"/>
  <c r="AW65" i="14"/>
  <c r="BI62" i="14"/>
  <c r="AU61" i="14"/>
  <c r="AG34" i="14"/>
  <c r="AY67" i="14" s="1"/>
  <c r="CD41" i="14"/>
  <c r="BI60" i="14"/>
  <c r="AH92" i="14"/>
  <c r="AH105" i="14"/>
  <c r="AG108" i="14"/>
  <c r="BT52" i="14" s="1"/>
  <c r="AH97" i="14"/>
  <c r="AG91" i="14"/>
  <c r="AH109" i="14"/>
  <c r="AG95" i="14"/>
  <c r="BT39" i="14" s="1"/>
  <c r="AH100" i="14"/>
  <c r="AH90" i="14"/>
  <c r="AG99" i="14"/>
  <c r="BT43" i="14" s="1"/>
  <c r="AG89" i="14"/>
  <c r="AH98" i="14"/>
  <c r="AH106" i="14"/>
  <c r="AG88" i="14"/>
  <c r="AH93" i="14"/>
  <c r="AH33" i="14"/>
  <c r="AH43" i="14"/>
  <c r="AH46" i="14"/>
  <c r="CC44" i="14"/>
  <c r="BH43" i="14"/>
  <c r="BO41" i="14"/>
  <c r="BO49" i="14"/>
  <c r="BO77" i="14"/>
  <c r="M49" i="14"/>
  <c r="AG40" i="14"/>
  <c r="BF73" i="14" s="1"/>
  <c r="BO45" i="14"/>
  <c r="BV34" i="14"/>
  <c r="AG38" i="14"/>
  <c r="CH44" i="14" s="1"/>
  <c r="AG27" i="14"/>
  <c r="AH32" i="14"/>
  <c r="AH37" i="14"/>
  <c r="I48" i="14"/>
  <c r="AG31" i="14"/>
  <c r="BT64" i="14" s="1"/>
  <c r="AG26" i="14"/>
  <c r="CH32" i="14" s="1"/>
  <c r="AG30" i="14"/>
  <c r="BM63" i="14" s="1"/>
  <c r="AG41" i="14"/>
  <c r="AY74" i="14" s="1"/>
  <c r="AS63" i="14"/>
  <c r="CH38" i="14"/>
  <c r="BN75" i="14"/>
  <c r="AG29" i="14"/>
  <c r="BM62" i="14" s="1"/>
  <c r="AG35" i="14"/>
  <c r="BF68" i="14" s="1"/>
  <c r="AG39" i="14"/>
  <c r="BT72" i="14" s="1"/>
  <c r="AG47" i="14"/>
  <c r="BT53" i="14" s="1"/>
  <c r="BN34" i="14"/>
  <c r="BU33" i="14"/>
  <c r="BG72" i="14"/>
  <c r="BU53" i="14"/>
  <c r="BU39" i="14"/>
  <c r="AG63" i="14"/>
  <c r="AY38" i="14" s="1"/>
  <c r="AT34" i="14"/>
  <c r="BM39" i="14"/>
  <c r="AG57" i="14"/>
  <c r="AY32" i="14" s="1"/>
  <c r="AH77" i="14"/>
  <c r="AH58" i="14"/>
  <c r="AG61" i="14"/>
  <c r="AY36" i="14" s="1"/>
  <c r="AG65" i="14"/>
  <c r="AY40" i="14" s="1"/>
  <c r="AG69" i="14"/>
  <c r="AY44" i="14" s="1"/>
  <c r="AG76" i="14"/>
  <c r="AY51" i="14" s="1"/>
  <c r="H80" i="14"/>
  <c r="AG68" i="14"/>
  <c r="AY43" i="14" s="1"/>
  <c r="AH64" i="14"/>
  <c r="AH72" i="14"/>
  <c r="AO172" i="14"/>
  <c r="CH80" i="14" s="1"/>
  <c r="BF44" i="14"/>
  <c r="BF41" i="14"/>
  <c r="BF49" i="14"/>
  <c r="CH60" i="14"/>
  <c r="AS60" i="14"/>
  <c r="AP160" i="14"/>
  <c r="AW71" i="14"/>
  <c r="AU76" i="14"/>
  <c r="AO151" i="14"/>
  <c r="CH59" i="14" s="1"/>
  <c r="CH73" i="14"/>
  <c r="CA77" i="14"/>
  <c r="CA74" i="14"/>
  <c r="CA60" i="14"/>
  <c r="AS37" i="14"/>
  <c r="AW37" i="14"/>
  <c r="AS52" i="14"/>
  <c r="AO156" i="14"/>
  <c r="AP165" i="14"/>
  <c r="AU38" i="14"/>
  <c r="AU46" i="14"/>
  <c r="AY46" i="14"/>
  <c r="AT38" i="14"/>
  <c r="AP167" i="14"/>
  <c r="AX38" i="14"/>
  <c r="BF43" i="14"/>
  <c r="AS38" i="14"/>
  <c r="AW38" i="14"/>
  <c r="AS46" i="14"/>
  <c r="AW46" i="14"/>
  <c r="AO164" i="14"/>
  <c r="CH72" i="14" s="1"/>
  <c r="AP157" i="14"/>
  <c r="CA67" i="14"/>
  <c r="AO168" i="14"/>
  <c r="CB40" i="14"/>
  <c r="CF40" i="14"/>
  <c r="I174" i="14"/>
  <c r="CC40" i="14"/>
  <c r="AO159" i="14"/>
  <c r="CH67" i="14" s="1"/>
  <c r="CE45" i="14"/>
  <c r="AP152" i="14"/>
  <c r="CA62" i="14"/>
  <c r="CD40" i="14"/>
  <c r="L236" i="15"/>
  <c r="AB236" i="15"/>
  <c r="L235" i="15"/>
  <c r="P236" i="15"/>
  <c r="BH59" i="15"/>
  <c r="H205" i="15"/>
  <c r="X205" i="15"/>
  <c r="BJ60" i="15"/>
  <c r="BI62" i="15"/>
  <c r="BK66" i="15"/>
  <c r="L205" i="15"/>
  <c r="AB205" i="15"/>
  <c r="BL61" i="15"/>
  <c r="BK63" i="15"/>
  <c r="BJ65" i="15"/>
  <c r="AF173" i="15"/>
  <c r="BF36" i="15"/>
  <c r="BF33" i="15"/>
  <c r="Z173" i="15"/>
  <c r="AX103" i="15" s="1"/>
  <c r="BF35" i="15"/>
  <c r="BF40" i="15"/>
  <c r="BF37" i="15"/>
  <c r="BF32" i="15"/>
  <c r="BF54" i="15" s="1"/>
  <c r="AS35" i="15"/>
  <c r="AW35" i="15"/>
  <c r="AS33" i="15"/>
  <c r="AU39" i="15"/>
  <c r="AS40" i="15"/>
  <c r="AW40" i="15"/>
  <c r="AX39" i="15"/>
  <c r="AX55" i="15" s="1"/>
  <c r="AT35" i="15"/>
  <c r="AX36" i="15"/>
  <c r="AT40" i="15"/>
  <c r="T173" i="15"/>
  <c r="AW103" i="15" s="1"/>
  <c r="AU35" i="15"/>
  <c r="AS34" i="15"/>
  <c r="AX40" i="15"/>
  <c r="AS32" i="15"/>
  <c r="AS55" i="15" s="1"/>
  <c r="AU40" i="15"/>
  <c r="AT63" i="15"/>
  <c r="CA59" i="15"/>
  <c r="CA67" i="15"/>
  <c r="AT60" i="15"/>
  <c r="N173" i="15"/>
  <c r="BE103" i="15" s="1"/>
  <c r="AS65" i="15"/>
  <c r="N174" i="15"/>
  <c r="BE104" i="15" s="1"/>
  <c r="AS64" i="15"/>
  <c r="CA66" i="15"/>
  <c r="AS61" i="15"/>
  <c r="CC32" i="15"/>
  <c r="CE36" i="15"/>
  <c r="CA63" i="15"/>
  <c r="CA81" i="15" s="1"/>
  <c r="CA64" i="15"/>
  <c r="H174" i="15"/>
  <c r="BD104" i="15" s="1"/>
  <c r="BF64" i="15"/>
  <c r="CC39" i="15"/>
  <c r="CD34" i="15"/>
  <c r="BF61" i="15"/>
  <c r="CF34" i="15"/>
  <c r="H173" i="15"/>
  <c r="BD103" i="15" s="1"/>
  <c r="AJ174" i="15"/>
  <c r="CD39" i="15"/>
  <c r="CG34" i="15"/>
  <c r="CB37" i="15"/>
  <c r="CA60" i="15"/>
  <c r="CE34" i="15"/>
  <c r="H141" i="15"/>
  <c r="AB142" i="15"/>
  <c r="BZ32" i="15"/>
  <c r="X110" i="15"/>
  <c r="CB40" i="15"/>
  <c r="BG33" i="15"/>
  <c r="BL39" i="15"/>
  <c r="BN32" i="15"/>
  <c r="BQ34" i="15"/>
  <c r="BP36" i="15"/>
  <c r="BO38" i="15"/>
  <c r="BS38" i="15"/>
  <c r="BN40" i="15"/>
  <c r="BR40" i="15"/>
  <c r="CD32" i="15"/>
  <c r="CD55" i="15" s="1"/>
  <c r="BU33" i="15"/>
  <c r="CG33" i="15"/>
  <c r="CG54" i="15" s="1"/>
  <c r="BV34" i="15"/>
  <c r="CH34" i="15"/>
  <c r="CD35" i="15"/>
  <c r="BU36" i="15"/>
  <c r="CG36" i="15"/>
  <c r="CD37" i="15"/>
  <c r="BH38" i="15"/>
  <c r="CD38" i="15"/>
  <c r="BU39" i="15"/>
  <c r="CG39" i="15"/>
  <c r="CC40" i="15"/>
  <c r="AU59" i="15"/>
  <c r="BI59" i="15"/>
  <c r="BQ59" i="15"/>
  <c r="AU60" i="15"/>
  <c r="BI60" i="15"/>
  <c r="BQ60" i="15"/>
  <c r="AU61" i="15"/>
  <c r="BI61" i="15"/>
  <c r="BQ61" i="15"/>
  <c r="AU62" i="15"/>
  <c r="BQ62" i="15"/>
  <c r="AU63" i="15"/>
  <c r="BI63" i="15"/>
  <c r="BQ63" i="15"/>
  <c r="AU64" i="15"/>
  <c r="BQ64" i="15"/>
  <c r="AU65" i="15"/>
  <c r="BQ65" i="15"/>
  <c r="AU66" i="15"/>
  <c r="BI66" i="15"/>
  <c r="BQ66" i="15"/>
  <c r="AU67" i="15"/>
  <c r="BI67" i="15"/>
  <c r="BQ67" i="15"/>
  <c r="AT62" i="15"/>
  <c r="BI34" i="15"/>
  <c r="BL36" i="15"/>
  <c r="BG38" i="15"/>
  <c r="BP33" i="15"/>
  <c r="BO35" i="15"/>
  <c r="BS35" i="15"/>
  <c r="BN37" i="15"/>
  <c r="BR37" i="15"/>
  <c r="BQ39" i="15"/>
  <c r="CA34" i="15"/>
  <c r="CE32" i="15"/>
  <c r="BV33" i="15"/>
  <c r="CH33" i="15"/>
  <c r="BZ34" i="15"/>
  <c r="CE35" i="15"/>
  <c r="BV36" i="15"/>
  <c r="CE37" i="15"/>
  <c r="BK38" i="15"/>
  <c r="CE38" i="15"/>
  <c r="BV39" i="15"/>
  <c r="CH39" i="15"/>
  <c r="AV59" i="15"/>
  <c r="BJ59" i="15"/>
  <c r="BR59" i="15"/>
  <c r="AV60" i="15"/>
  <c r="BR60" i="15"/>
  <c r="AV61" i="15"/>
  <c r="BJ61" i="15"/>
  <c r="BR61" i="15"/>
  <c r="AV62" i="15"/>
  <c r="BR62" i="15"/>
  <c r="AV63" i="15"/>
  <c r="BR63" i="15"/>
  <c r="AV64" i="15"/>
  <c r="BR64" i="15"/>
  <c r="AV65" i="15"/>
  <c r="BR65" i="15"/>
  <c r="AV66" i="15"/>
  <c r="BR66" i="15"/>
  <c r="AV67" i="15"/>
  <c r="BJ67" i="15"/>
  <c r="BR67" i="15"/>
  <c r="L48" i="15"/>
  <c r="AB48" i="15"/>
  <c r="P49" i="15"/>
  <c r="BO65" i="15"/>
  <c r="BO82" i="15" s="1"/>
  <c r="BH65" i="15"/>
  <c r="X48" i="15"/>
  <c r="BI39" i="15"/>
  <c r="BN34" i="15"/>
  <c r="BR34" i="15"/>
  <c r="BQ36" i="15"/>
  <c r="BP38" i="15"/>
  <c r="BO40" i="15"/>
  <c r="BS40" i="15"/>
  <c r="CF32" i="15"/>
  <c r="BZ33" i="15"/>
  <c r="CB34" i="15"/>
  <c r="BK35" i="15"/>
  <c r="CF35" i="15"/>
  <c r="BZ36" i="15"/>
  <c r="CF37" i="15"/>
  <c r="BN38" i="15"/>
  <c r="CF38" i="15"/>
  <c r="BZ39" i="15"/>
  <c r="AW59" i="15"/>
  <c r="BK59" i="15"/>
  <c r="BS59" i="15"/>
  <c r="AW60" i="15"/>
  <c r="BS60" i="15"/>
  <c r="AW61" i="15"/>
  <c r="BS61" i="15"/>
  <c r="AW62" i="15"/>
  <c r="BS62" i="15"/>
  <c r="AW63" i="15"/>
  <c r="BS63" i="15"/>
  <c r="AW64" i="15"/>
  <c r="BS64" i="15"/>
  <c r="AW65" i="15"/>
  <c r="BS65" i="15"/>
  <c r="AW66" i="15"/>
  <c r="BS66" i="15"/>
  <c r="AW67" i="15"/>
  <c r="BK67" i="15"/>
  <c r="BS67" i="15"/>
  <c r="BG59" i="15"/>
  <c r="BG67" i="15"/>
  <c r="BP60" i="15"/>
  <c r="BP63" i="15"/>
  <c r="H48" i="15"/>
  <c r="BQ33" i="15"/>
  <c r="BP35" i="15"/>
  <c r="BO37" i="15"/>
  <c r="BS37" i="15"/>
  <c r="BN39" i="15"/>
  <c r="BR39" i="15"/>
  <c r="BU32" i="15"/>
  <c r="CG32" i="15"/>
  <c r="CB33" i="15"/>
  <c r="CC34" i="15"/>
  <c r="CC54" i="15" s="1"/>
  <c r="BU35" i="15"/>
  <c r="CG35" i="15"/>
  <c r="CB36" i="15"/>
  <c r="BU37" i="15"/>
  <c r="CG37" i="15"/>
  <c r="BU38" i="15"/>
  <c r="CG38" i="15"/>
  <c r="CB39" i="15"/>
  <c r="AX59" i="15"/>
  <c r="BL59" i="15"/>
  <c r="AX60" i="15"/>
  <c r="BT60" i="15"/>
  <c r="AX61" i="15"/>
  <c r="AX62" i="15"/>
  <c r="BL62" i="15"/>
  <c r="BL81" i="15" s="1"/>
  <c r="AX63" i="15"/>
  <c r="AX64" i="15"/>
  <c r="BL64" i="15"/>
  <c r="BT64" i="15"/>
  <c r="AX65" i="15"/>
  <c r="BL65" i="15"/>
  <c r="AX66" i="15"/>
  <c r="AX67" i="15"/>
  <c r="BL67" i="15"/>
  <c r="T49" i="15"/>
  <c r="CB32" i="15"/>
  <c r="CB54" i="15" s="1"/>
  <c r="BH62" i="15"/>
  <c r="BH81" i="15" s="1"/>
  <c r="AT65" i="15"/>
  <c r="AT81" i="15" s="1"/>
  <c r="L49" i="15"/>
  <c r="BL35" i="15"/>
  <c r="BG37" i="15"/>
  <c r="BO34" i="15"/>
  <c r="BS34" i="15"/>
  <c r="BN36" i="15"/>
  <c r="BR36" i="15"/>
  <c r="BQ38" i="15"/>
  <c r="BP40" i="15"/>
  <c r="BV35" i="15"/>
  <c r="CH37" i="15"/>
  <c r="BV38" i="15"/>
  <c r="BV54" i="15" s="1"/>
  <c r="CH38" i="15"/>
  <c r="BU40" i="15"/>
  <c r="AY60" i="15"/>
  <c r="BM60" i="15"/>
  <c r="AY61" i="15"/>
  <c r="AY64" i="15"/>
  <c r="AY65" i="15"/>
  <c r="BM65" i="15"/>
  <c r="AY66" i="15"/>
  <c r="BM66" i="15"/>
  <c r="AS59" i="15"/>
  <c r="AS67" i="15"/>
  <c r="AB49" i="15"/>
  <c r="BG34" i="15"/>
  <c r="BI38" i="15"/>
  <c r="BN33" i="15"/>
  <c r="BR33" i="15"/>
  <c r="BR55" i="15" s="1"/>
  <c r="BQ35" i="15"/>
  <c r="BQ55" i="15" s="1"/>
  <c r="BP37" i="15"/>
  <c r="BO39" i="15"/>
  <c r="BS39" i="15"/>
  <c r="BN59" i="15"/>
  <c r="BN82" i="15" s="1"/>
  <c r="L110" i="15"/>
  <c r="AB110" i="15"/>
  <c r="BO32" i="15"/>
  <c r="P110" i="15"/>
  <c r="T111" i="15"/>
  <c r="H111" i="15"/>
  <c r="BQ32" i="15"/>
  <c r="BR32" i="15"/>
  <c r="H110" i="15"/>
  <c r="L111" i="15"/>
  <c r="AB111" i="15"/>
  <c r="BS32" i="15"/>
  <c r="T110" i="15"/>
  <c r="P111" i="15"/>
  <c r="X111" i="15"/>
  <c r="BP32" i="15"/>
  <c r="AX35" i="15"/>
  <c r="BG32" i="15"/>
  <c r="BI33" i="15"/>
  <c r="BL34" i="15"/>
  <c r="AY35" i="15"/>
  <c r="BG36" i="15"/>
  <c r="AT37" i="15"/>
  <c r="BI37" i="15"/>
  <c r="BL38" i="15"/>
  <c r="BG40" i="15"/>
  <c r="P79" i="15"/>
  <c r="T80" i="15"/>
  <c r="BH32" i="15"/>
  <c r="BK33" i="15"/>
  <c r="BM34" i="15"/>
  <c r="BH36" i="15"/>
  <c r="BK37" i="15"/>
  <c r="BH40" i="15"/>
  <c r="AT32" i="15"/>
  <c r="BI32" i="15"/>
  <c r="BL33" i="15"/>
  <c r="BG35" i="15"/>
  <c r="BI36" i="15"/>
  <c r="BL37" i="15"/>
  <c r="BG39" i="15"/>
  <c r="BI40" i="15"/>
  <c r="H80" i="15"/>
  <c r="X80" i="15"/>
  <c r="AU32" i="15"/>
  <c r="BK32" i="15"/>
  <c r="BH35" i="15"/>
  <c r="BH55" i="15" s="1"/>
  <c r="BK36" i="15"/>
  <c r="BH39" i="15"/>
  <c r="BK40" i="15"/>
  <c r="AS37" i="15"/>
  <c r="AW32" i="15"/>
  <c r="BL32" i="15"/>
  <c r="BI35" i="15"/>
  <c r="L80" i="15"/>
  <c r="AB80" i="15"/>
  <c r="BK39" i="15"/>
  <c r="AY32" i="15"/>
  <c r="BO65" i="13"/>
  <c r="H236" i="13"/>
  <c r="X236" i="13"/>
  <c r="L236" i="13"/>
  <c r="AB236" i="13"/>
  <c r="H205" i="13"/>
  <c r="X205" i="13"/>
  <c r="AB204" i="13"/>
  <c r="P204" i="13"/>
  <c r="T204" i="13"/>
  <c r="L204" i="13"/>
  <c r="H204" i="13"/>
  <c r="X204" i="13"/>
  <c r="L205" i="13"/>
  <c r="AB205" i="13"/>
  <c r="P205" i="13"/>
  <c r="T205" i="13"/>
  <c r="BF38" i="13"/>
  <c r="BF46" i="13"/>
  <c r="Z173" i="13"/>
  <c r="AX103" i="13" s="1"/>
  <c r="AS38" i="13"/>
  <c r="AW38" i="13"/>
  <c r="AS46" i="13"/>
  <c r="AW46" i="13"/>
  <c r="AS32" i="13"/>
  <c r="AY41" i="13"/>
  <c r="AS35" i="13"/>
  <c r="T174" i="13"/>
  <c r="AW104" i="13" s="1"/>
  <c r="AU38" i="13"/>
  <c r="AU46" i="13"/>
  <c r="AW32" i="13"/>
  <c r="AX41" i="13"/>
  <c r="AY33" i="13"/>
  <c r="AW39" i="13"/>
  <c r="AW47" i="13"/>
  <c r="AW54" i="13" s="1"/>
  <c r="AT47" i="13"/>
  <c r="AW40" i="13"/>
  <c r="AX33" i="13"/>
  <c r="AS47" i="13"/>
  <c r="AT39" i="13"/>
  <c r="T173" i="13"/>
  <c r="AW103" i="13" s="1"/>
  <c r="AX39" i="13"/>
  <c r="AX47" i="13"/>
  <c r="AS39" i="13"/>
  <c r="CA62" i="13"/>
  <c r="CA70" i="13"/>
  <c r="AX62" i="13"/>
  <c r="N173" i="13"/>
  <c r="BE103" i="13" s="1"/>
  <c r="CA71" i="13"/>
  <c r="CA63" i="13"/>
  <c r="H173" i="13"/>
  <c r="BD103" i="13" s="1"/>
  <c r="L142" i="13"/>
  <c r="AB142" i="13"/>
  <c r="BU34" i="13"/>
  <c r="BU42" i="13"/>
  <c r="BV44" i="13"/>
  <c r="P111" i="13"/>
  <c r="BN46" i="13"/>
  <c r="T111" i="13"/>
  <c r="AX32" i="13"/>
  <c r="H80" i="13"/>
  <c r="X80" i="13"/>
  <c r="H79" i="13"/>
  <c r="L80" i="13"/>
  <c r="AB80" i="13"/>
  <c r="AU32" i="13"/>
  <c r="P79" i="13"/>
  <c r="AT32" i="13"/>
  <c r="BU37" i="13"/>
  <c r="CA40" i="13"/>
  <c r="BZ36" i="13"/>
  <c r="BZ32" i="13"/>
  <c r="CA47" i="13"/>
  <c r="AT66" i="13"/>
  <c r="BZ41" i="13"/>
  <c r="BV36" i="13"/>
  <c r="BZ33" i="13"/>
  <c r="BR32" i="13"/>
  <c r="BZ46" i="13"/>
  <c r="BV41" i="13"/>
  <c r="BZ38" i="13"/>
  <c r="BU36" i="13"/>
  <c r="BZ42" i="13"/>
  <c r="BU41" i="13"/>
  <c r="BV38" i="13"/>
  <c r="BZ35" i="13"/>
  <c r="BU46" i="13"/>
  <c r="BQ62" i="14"/>
  <c r="BO75" i="14"/>
  <c r="L236" i="14"/>
  <c r="AB236" i="14"/>
  <c r="P235" i="14"/>
  <c r="BQ65" i="14"/>
  <c r="T235" i="14"/>
  <c r="BQ69" i="14"/>
  <c r="L235" i="14"/>
  <c r="BO59" i="14"/>
  <c r="AB235" i="14"/>
  <c r="BP59" i="14"/>
  <c r="T204" i="14"/>
  <c r="H205" i="14"/>
  <c r="X205" i="14"/>
  <c r="L204" i="14"/>
  <c r="AB204" i="14"/>
  <c r="P204" i="14"/>
  <c r="BG59" i="14"/>
  <c r="H204" i="14"/>
  <c r="X204" i="14"/>
  <c r="L205" i="14"/>
  <c r="BF33" i="14"/>
  <c r="BF36" i="14"/>
  <c r="BF47" i="14"/>
  <c r="BF39" i="14"/>
  <c r="BF46" i="14"/>
  <c r="BF53" i="14"/>
  <c r="BF35" i="14"/>
  <c r="BF45" i="14"/>
  <c r="BF50" i="14"/>
  <c r="BF37" i="14"/>
  <c r="BF40" i="14"/>
  <c r="AS44" i="14"/>
  <c r="AS35" i="14"/>
  <c r="AS55" i="14" s="1"/>
  <c r="AW35" i="14"/>
  <c r="AT37" i="14"/>
  <c r="AX37" i="14"/>
  <c r="AS43" i="14"/>
  <c r="AW43" i="14"/>
  <c r="AT45" i="14"/>
  <c r="AX45" i="14"/>
  <c r="AS48" i="14"/>
  <c r="AT52" i="14"/>
  <c r="AX52" i="14"/>
  <c r="AW41" i="14"/>
  <c r="BF52" i="14"/>
  <c r="BF51" i="14"/>
  <c r="AT35" i="14"/>
  <c r="AX35" i="14"/>
  <c r="AU37" i="14"/>
  <c r="AU45" i="14"/>
  <c r="AT48" i="14"/>
  <c r="AX48" i="14"/>
  <c r="AS50" i="14"/>
  <c r="AW50" i="14"/>
  <c r="AU52" i="14"/>
  <c r="AY52" i="14"/>
  <c r="AU42" i="14"/>
  <c r="AU33" i="14"/>
  <c r="AW39" i="14"/>
  <c r="BF48" i="14"/>
  <c r="AU48" i="14"/>
  <c r="AY35" i="14"/>
  <c r="CA64" i="14"/>
  <c r="CA75" i="14"/>
  <c r="CA79" i="14"/>
  <c r="CH65" i="14"/>
  <c r="CA70" i="14"/>
  <c r="CH76" i="14"/>
  <c r="CA66" i="14"/>
  <c r="CH68" i="14"/>
  <c r="CA73" i="14"/>
  <c r="CH75" i="14"/>
  <c r="CA80" i="14"/>
  <c r="AW61" i="14"/>
  <c r="CA69" i="14"/>
  <c r="CA81" i="14" s="1"/>
  <c r="CA59" i="14"/>
  <c r="CE36" i="14"/>
  <c r="CF42" i="14"/>
  <c r="CF33" i="14"/>
  <c r="CA65" i="14"/>
  <c r="CF51" i="14"/>
  <c r="CE33" i="14"/>
  <c r="CD36" i="14"/>
  <c r="CC47" i="14"/>
  <c r="CA68" i="14"/>
  <c r="CE51" i="14"/>
  <c r="CE37" i="14"/>
  <c r="CA71" i="14"/>
  <c r="CG34" i="14"/>
  <c r="H174" i="14"/>
  <c r="CG32" i="14"/>
  <c r="BU51" i="14"/>
  <c r="BV37" i="14"/>
  <c r="BZ37" i="14"/>
  <c r="H141" i="14"/>
  <c r="X141" i="14"/>
  <c r="BU34" i="14"/>
  <c r="L142" i="14"/>
  <c r="AB142" i="14"/>
  <c r="BV32" i="14"/>
  <c r="P142" i="14"/>
  <c r="BS49" i="14"/>
  <c r="H111" i="14"/>
  <c r="X111" i="14"/>
  <c r="BN38" i="14"/>
  <c r="BO44" i="14"/>
  <c r="BP45" i="14"/>
  <c r="L111" i="14"/>
  <c r="BP52" i="14"/>
  <c r="AB111" i="14"/>
  <c r="BN32" i="14"/>
  <c r="H110" i="14"/>
  <c r="L110" i="14"/>
  <c r="X110" i="14"/>
  <c r="BH38" i="14"/>
  <c r="BL38" i="14"/>
  <c r="BI39" i="14"/>
  <c r="BK42" i="14"/>
  <c r="BG51" i="14"/>
  <c r="BK47" i="14"/>
  <c r="BH46" i="14"/>
  <c r="AS32" i="14"/>
  <c r="P79" i="14"/>
  <c r="H79" i="14"/>
  <c r="AU36" i="14"/>
  <c r="AU55" i="14" s="1"/>
  <c r="BG39" i="14"/>
  <c r="AU32" i="14"/>
  <c r="T80" i="14"/>
  <c r="AW32" i="14"/>
  <c r="BQ70" i="14"/>
  <c r="AV70" i="14"/>
  <c r="BP78" i="14"/>
  <c r="BI78" i="14"/>
  <c r="BI51" i="14"/>
  <c r="CD51" i="14"/>
  <c r="AB48" i="14"/>
  <c r="BP60" i="14"/>
  <c r="AU60" i="14"/>
  <c r="BG62" i="14"/>
  <c r="BG35" i="14"/>
  <c r="BK62" i="14"/>
  <c r="BR62" i="14"/>
  <c r="BH63" i="14"/>
  <c r="AT63" i="14"/>
  <c r="BO63" i="14"/>
  <c r="BH36" i="14"/>
  <c r="BL63" i="14"/>
  <c r="AX63" i="14"/>
  <c r="BI65" i="14"/>
  <c r="AU65" i="14"/>
  <c r="BP65" i="14"/>
  <c r="CD38" i="14"/>
  <c r="BI38" i="14"/>
  <c r="BF65" i="14"/>
  <c r="AY65" i="14"/>
  <c r="BQ66" i="14"/>
  <c r="CE39" i="14"/>
  <c r="CB41" i="14"/>
  <c r="BN41" i="14"/>
  <c r="BU41" i="14"/>
  <c r="AW68" i="14"/>
  <c r="BK68" i="14"/>
  <c r="CF41" i="14"/>
  <c r="BH69" i="14"/>
  <c r="AT69" i="14"/>
  <c r="CC42" i="14"/>
  <c r="BO42" i="14"/>
  <c r="BV42" i="14"/>
  <c r="BL69" i="14"/>
  <c r="AX69" i="14"/>
  <c r="BZ42" i="14"/>
  <c r="CG42" i="14"/>
  <c r="CA43" i="14"/>
  <c r="BM70" i="14"/>
  <c r="CH43" i="14"/>
  <c r="BQ71" i="14"/>
  <c r="CE44" i="14"/>
  <c r="BQ44" i="14"/>
  <c r="AV71" i="14"/>
  <c r="BU45" i="14"/>
  <c r="CB45" i="14"/>
  <c r="CF45" i="14"/>
  <c r="BR72" i="14"/>
  <c r="BR45" i="14"/>
  <c r="AW72" i="14"/>
  <c r="BH74" i="14"/>
  <c r="AT74" i="14"/>
  <c r="BO47" i="14"/>
  <c r="BL74" i="14"/>
  <c r="AX74" i="14"/>
  <c r="BS47" i="14"/>
  <c r="BS74" i="14"/>
  <c r="BZ47" i="14"/>
  <c r="BP75" i="14"/>
  <c r="BI75" i="14"/>
  <c r="BI48" i="14"/>
  <c r="BN50" i="14"/>
  <c r="CB50" i="14"/>
  <c r="BG77" i="14"/>
  <c r="BN77" i="14"/>
  <c r="AS77" i="14"/>
  <c r="BR50" i="14"/>
  <c r="BK50" i="14"/>
  <c r="BQ52" i="14"/>
  <c r="BQ79" i="14"/>
  <c r="CE52" i="14"/>
  <c r="BN53" i="14"/>
  <c r="CB53" i="14"/>
  <c r="AS80" i="14"/>
  <c r="BR53" i="14"/>
  <c r="BK53" i="14"/>
  <c r="BK80" i="14"/>
  <c r="CF53" i="14"/>
  <c r="AW80" i="14"/>
  <c r="BL33" i="14"/>
  <c r="BT33" i="14"/>
  <c r="CF34" i="14"/>
  <c r="BQ35" i="14"/>
  <c r="CD35" i="14"/>
  <c r="BO36" i="14"/>
  <c r="BN37" i="14"/>
  <c r="CD37" i="14"/>
  <c r="CD55" i="14" s="1"/>
  <c r="BP38" i="14"/>
  <c r="BR39" i="14"/>
  <c r="BI40" i="14"/>
  <c r="CE42" i="14"/>
  <c r="BK44" i="14"/>
  <c r="BZ44" i="14"/>
  <c r="BN45" i="14"/>
  <c r="CD45" i="14"/>
  <c r="BH47" i="14"/>
  <c r="BV47" i="14"/>
  <c r="BG60" i="14"/>
  <c r="BO61" i="14"/>
  <c r="BG64" i="14"/>
  <c r="AV65" i="14"/>
  <c r="BR66" i="14"/>
  <c r="BS69" i="14"/>
  <c r="BO70" i="14"/>
  <c r="BK71" i="14"/>
  <c r="AS73" i="14"/>
  <c r="BO74" i="14"/>
  <c r="AW77" i="14"/>
  <c r="BK51" i="14"/>
  <c r="BZ48" i="14"/>
  <c r="BS78" i="14"/>
  <c r="BR77" i="14"/>
  <c r="BN76" i="14"/>
  <c r="BQ61" i="14"/>
  <c r="BQ60" i="14"/>
  <c r="AV60" i="14"/>
  <c r="BH62" i="14"/>
  <c r="AT62" i="14"/>
  <c r="BO35" i="14"/>
  <c r="BO55" i="14" s="1"/>
  <c r="BL62" i="14"/>
  <c r="AX62" i="14"/>
  <c r="BZ35" i="14"/>
  <c r="BP63" i="14"/>
  <c r="BP81" i="14" s="1"/>
  <c r="BI63" i="14"/>
  <c r="BP36" i="14"/>
  <c r="AS66" i="14"/>
  <c r="BG66" i="14"/>
  <c r="BH68" i="14"/>
  <c r="AT68" i="14"/>
  <c r="BO68" i="14"/>
  <c r="BH41" i="14"/>
  <c r="BV41" i="14"/>
  <c r="BL68" i="14"/>
  <c r="AX68" i="14"/>
  <c r="CG41" i="14"/>
  <c r="BI69" i="14"/>
  <c r="AU69" i="14"/>
  <c r="BP69" i="14"/>
  <c r="BI42" i="14"/>
  <c r="BG71" i="14"/>
  <c r="CB44" i="14"/>
  <c r="BN71" i="14"/>
  <c r="BG44" i="14"/>
  <c r="BH72" i="14"/>
  <c r="AT72" i="14"/>
  <c r="CC45" i="14"/>
  <c r="BO72" i="14"/>
  <c r="BH45" i="14"/>
  <c r="BL72" i="14"/>
  <c r="AX72" i="14"/>
  <c r="BI74" i="14"/>
  <c r="AU74" i="14"/>
  <c r="BP74" i="14"/>
  <c r="BP47" i="14"/>
  <c r="BI47" i="14"/>
  <c r="BQ48" i="14"/>
  <c r="AV75" i="14"/>
  <c r="BQ75" i="14"/>
  <c r="CE48" i="14"/>
  <c r="BJ75" i="14"/>
  <c r="BV50" i="14"/>
  <c r="BH77" i="14"/>
  <c r="BH50" i="14"/>
  <c r="CC50" i="14"/>
  <c r="CG50" i="14"/>
  <c r="AX77" i="14"/>
  <c r="BS50" i="14"/>
  <c r="BL77" i="14"/>
  <c r="BZ50" i="14"/>
  <c r="BL50" i="14"/>
  <c r="BN52" i="14"/>
  <c r="CB52" i="14"/>
  <c r="AS79" i="14"/>
  <c r="BG52" i="14"/>
  <c r="BU52" i="14"/>
  <c r="AW79" i="14"/>
  <c r="BR52" i="14"/>
  <c r="BK79" i="14"/>
  <c r="BR79" i="14"/>
  <c r="BV53" i="14"/>
  <c r="BH80" i="14"/>
  <c r="BH53" i="14"/>
  <c r="CC53" i="14"/>
  <c r="AT80" i="14"/>
  <c r="BO53" i="14"/>
  <c r="CG53" i="14"/>
  <c r="AX80" i="14"/>
  <c r="BS80" i="14"/>
  <c r="BZ53" i="14"/>
  <c r="BL80" i="14"/>
  <c r="BN33" i="14"/>
  <c r="BV33" i="14"/>
  <c r="CG33" i="14"/>
  <c r="BO34" i="14"/>
  <c r="BH35" i="14"/>
  <c r="BS35" i="14"/>
  <c r="CF35" i="14"/>
  <c r="BS36" i="14"/>
  <c r="CF36" i="14"/>
  <c r="CG37" i="14"/>
  <c r="BH39" i="14"/>
  <c r="BN40" i="14"/>
  <c r="BS42" i="14"/>
  <c r="BV43" i="14"/>
  <c r="BN44" i="14"/>
  <c r="CG45" i="14"/>
  <c r="BL47" i="14"/>
  <c r="CD47" i="14"/>
  <c r="BJ60" i="14"/>
  <c r="AV61" i="14"/>
  <c r="BR61" i="14"/>
  <c r="BJ62" i="14"/>
  <c r="AU63" i="14"/>
  <c r="BS63" i="14"/>
  <c r="BG65" i="14"/>
  <c r="AW66" i="14"/>
  <c r="BR67" i="14"/>
  <c r="BG68" i="14"/>
  <c r="AW69" i="14"/>
  <c r="BR71" i="14"/>
  <c r="BK72" i="14"/>
  <c r="AY79" i="14"/>
  <c r="AT77" i="14"/>
  <c r="BZ52" i="14"/>
  <c r="CF50" i="14"/>
  <c r="BG50" i="14"/>
  <c r="BP48" i="14"/>
  <c r="BO80" i="14"/>
  <c r="BN79" i="14"/>
  <c r="BN78" i="14"/>
  <c r="BK77" i="14"/>
  <c r="BJ76" i="14"/>
  <c r="BL75" i="14"/>
  <c r="BL73" i="14"/>
  <c r="AX73" i="14"/>
  <c r="BZ46" i="14"/>
  <c r="BS73" i="14"/>
  <c r="BS46" i="14"/>
  <c r="BN61" i="14"/>
  <c r="AS61" i="14"/>
  <c r="BQ64" i="14"/>
  <c r="BJ64" i="14"/>
  <c r="BQ37" i="14"/>
  <c r="BH67" i="14"/>
  <c r="AT67" i="14"/>
  <c r="BL67" i="14"/>
  <c r="AX67" i="14"/>
  <c r="BL40" i="14"/>
  <c r="BN70" i="14"/>
  <c r="BG43" i="14"/>
  <c r="AS70" i="14"/>
  <c r="BI73" i="14"/>
  <c r="AU73" i="14"/>
  <c r="BP73" i="14"/>
  <c r="CD46" i="14"/>
  <c r="BI46" i="14"/>
  <c r="BM74" i="14"/>
  <c r="BV49" i="14"/>
  <c r="AT76" i="14"/>
  <c r="BH76" i="14"/>
  <c r="BH49" i="14"/>
  <c r="CC49" i="14"/>
  <c r="CG49" i="14"/>
  <c r="AX76" i="14"/>
  <c r="BL76" i="14"/>
  <c r="BS76" i="14"/>
  <c r="BZ49" i="14"/>
  <c r="AV78" i="14"/>
  <c r="BQ51" i="14"/>
  <c r="BQ78" i="14"/>
  <c r="BJ78" i="14"/>
  <c r="BO33" i="14"/>
  <c r="CH33" i="14"/>
  <c r="BG34" i="14"/>
  <c r="BP34" i="14"/>
  <c r="CG35" i="14"/>
  <c r="BI36" i="14"/>
  <c r="CG36" i="14"/>
  <c r="BS37" i="14"/>
  <c r="BG38" i="14"/>
  <c r="BU38" i="14"/>
  <c r="CA39" i="14"/>
  <c r="BO40" i="14"/>
  <c r="BR41" i="14"/>
  <c r="BG42" i="14"/>
  <c r="CB43" i="14"/>
  <c r="CF44" i="14"/>
  <c r="BS45" i="14"/>
  <c r="BG46" i="14"/>
  <c r="BU46" i="14"/>
  <c r="CF47" i="14"/>
  <c r="BN60" i="14"/>
  <c r="BN64" i="14"/>
  <c r="BJ65" i="14"/>
  <c r="AY66" i="14"/>
  <c r="AS67" i="14"/>
  <c r="BS67" i="14"/>
  <c r="AW70" i="14"/>
  <c r="BG73" i="14"/>
  <c r="AW74" i="14"/>
  <c r="AV79" i="14"/>
  <c r="AV76" i="14"/>
  <c r="BS53" i="14"/>
  <c r="BZ51" i="14"/>
  <c r="CE50" i="14"/>
  <c r="BL49" i="14"/>
  <c r="BN80" i="14"/>
  <c r="BL78" i="14"/>
  <c r="BP62" i="14"/>
  <c r="AU62" i="14"/>
  <c r="BP35" i="14"/>
  <c r="BQ63" i="14"/>
  <c r="BQ36" i="14"/>
  <c r="BK65" i="14"/>
  <c r="BK38" i="14"/>
  <c r="BR65" i="14"/>
  <c r="BR38" i="14"/>
  <c r="BH66" i="14"/>
  <c r="AT66" i="14"/>
  <c r="BO39" i="14"/>
  <c r="BL66" i="14"/>
  <c r="AX66" i="14"/>
  <c r="BZ39" i="14"/>
  <c r="BL39" i="14"/>
  <c r="BS66" i="14"/>
  <c r="BS39" i="14"/>
  <c r="BI68" i="14"/>
  <c r="AU68" i="14"/>
  <c r="BP68" i="14"/>
  <c r="BH71" i="14"/>
  <c r="AT71" i="14"/>
  <c r="BO71" i="14"/>
  <c r="BH44" i="14"/>
  <c r="BL71" i="14"/>
  <c r="AX71" i="14"/>
  <c r="BL44" i="14"/>
  <c r="BI72" i="14"/>
  <c r="AU72" i="14"/>
  <c r="BP72" i="14"/>
  <c r="BI45" i="14"/>
  <c r="BQ74" i="14"/>
  <c r="CE47" i="14"/>
  <c r="BN48" i="14"/>
  <c r="AS75" i="14"/>
  <c r="CB48" i="14"/>
  <c r="BG48" i="14"/>
  <c r="BU48" i="14"/>
  <c r="BR48" i="14"/>
  <c r="AW75" i="14"/>
  <c r="BR75" i="14"/>
  <c r="BK75" i="14"/>
  <c r="AU77" i="14"/>
  <c r="BP77" i="14"/>
  <c r="BI77" i="14"/>
  <c r="BI50" i="14"/>
  <c r="BV52" i="14"/>
  <c r="BH79" i="14"/>
  <c r="BH52" i="14"/>
  <c r="CC52" i="14"/>
  <c r="BO79" i="14"/>
  <c r="BO52" i="14"/>
  <c r="CG52" i="14"/>
  <c r="AX79" i="14"/>
  <c r="BP80" i="14"/>
  <c r="BI80" i="14"/>
  <c r="BI53" i="14"/>
  <c r="BP53" i="14"/>
  <c r="BG33" i="14"/>
  <c r="BP33" i="14"/>
  <c r="BQ34" i="14"/>
  <c r="CB34" i="14"/>
  <c r="BK35" i="14"/>
  <c r="BU35" i="14"/>
  <c r="BK36" i="14"/>
  <c r="BU36" i="14"/>
  <c r="BZ38" i="14"/>
  <c r="CB39" i="14"/>
  <c r="CG40" i="14"/>
  <c r="BS41" i="14"/>
  <c r="BH42" i="14"/>
  <c r="BU42" i="14"/>
  <c r="BM43" i="14"/>
  <c r="BR44" i="14"/>
  <c r="CG44" i="14"/>
  <c r="BQ47" i="14"/>
  <c r="CG47" i="14"/>
  <c r="BO60" i="14"/>
  <c r="BN62" i="14"/>
  <c r="BS64" i="14"/>
  <c r="BM65" i="14"/>
  <c r="BJ66" i="14"/>
  <c r="AW67" i="14"/>
  <c r="BN68" i="14"/>
  <c r="AY70" i="14"/>
  <c r="AS71" i="14"/>
  <c r="BN72" i="14"/>
  <c r="AU79" i="14"/>
  <c r="BS52" i="14"/>
  <c r="CD50" i="14"/>
  <c r="CH48" i="14"/>
  <c r="BL48" i="14"/>
  <c r="BJ79" i="14"/>
  <c r="BT60" i="14"/>
  <c r="BF60" i="14"/>
  <c r="AW76" i="14"/>
  <c r="BR49" i="14"/>
  <c r="CF49" i="14"/>
  <c r="BR76" i="14"/>
  <c r="BK49" i="14"/>
  <c r="BM33" i="14"/>
  <c r="BH61" i="14"/>
  <c r="AT61" i="14"/>
  <c r="BL61" i="14"/>
  <c r="AX61" i="14"/>
  <c r="BS61" i="14"/>
  <c r="BU37" i="14"/>
  <c r="CB37" i="14"/>
  <c r="CF37" i="14"/>
  <c r="BR64" i="14"/>
  <c r="BR37" i="14"/>
  <c r="AW64" i="14"/>
  <c r="BI67" i="14"/>
  <c r="AU67" i="14"/>
  <c r="BP67" i="14"/>
  <c r="BP40" i="14"/>
  <c r="BH70" i="14"/>
  <c r="AT70" i="14"/>
  <c r="BO43" i="14"/>
  <c r="BL70" i="14"/>
  <c r="AX70" i="14"/>
  <c r="BS70" i="14"/>
  <c r="BS43" i="14"/>
  <c r="BZ43" i="14"/>
  <c r="BQ73" i="14"/>
  <c r="CE46" i="14"/>
  <c r="BP76" i="14"/>
  <c r="BI76" i="14"/>
  <c r="BI49" i="14"/>
  <c r="BP49" i="14"/>
  <c r="BN51" i="14"/>
  <c r="CB51" i="14"/>
  <c r="AS78" i="14"/>
  <c r="BG78" i="14"/>
  <c r="BR51" i="14"/>
  <c r="AW78" i="14"/>
  <c r="BQ33" i="14"/>
  <c r="CB33" i="14"/>
  <c r="BI34" i="14"/>
  <c r="BR34" i="14"/>
  <c r="CC34" i="14"/>
  <c r="BL35" i="14"/>
  <c r="BV35" i="14"/>
  <c r="BL36" i="14"/>
  <c r="BV36" i="14"/>
  <c r="BK37" i="14"/>
  <c r="BN39" i="14"/>
  <c r="CC39" i="14"/>
  <c r="BR40" i="14"/>
  <c r="CH40" i="14"/>
  <c r="BG41" i="14"/>
  <c r="BN43" i="14"/>
  <c r="CE43" i="14"/>
  <c r="BS44" i="14"/>
  <c r="BG45" i="14"/>
  <c r="BV45" i="14"/>
  <c r="BL46" i="14"/>
  <c r="CB46" i="14"/>
  <c r="BR47" i="14"/>
  <c r="BR60" i="14"/>
  <c r="BG61" i="14"/>
  <c r="AS62" i="14"/>
  <c r="BO62" i="14"/>
  <c r="AS64" i="14"/>
  <c r="BN65" i="14"/>
  <c r="BK66" i="14"/>
  <c r="BR68" i="14"/>
  <c r="BJ69" i="14"/>
  <c r="BG70" i="14"/>
  <c r="BS72" i="14"/>
  <c r="BJ74" i="14"/>
  <c r="AT79" i="14"/>
  <c r="AY75" i="14"/>
  <c r="BL53" i="14"/>
  <c r="BU50" i="14"/>
  <c r="CD49" i="14"/>
  <c r="CF48" i="14"/>
  <c r="BK48" i="14"/>
  <c r="BG80" i="14"/>
  <c r="BG79" i="14"/>
  <c r="BN67" i="14"/>
  <c r="BG40" i="14"/>
  <c r="BU40" i="14"/>
  <c r="BG67" i="14"/>
  <c r="BH73" i="14"/>
  <c r="AT73" i="14"/>
  <c r="BV46" i="14"/>
  <c r="BK40" i="14"/>
  <c r="X49" i="14"/>
  <c r="BH60" i="14"/>
  <c r="BH81" i="14" s="1"/>
  <c r="AT60" i="14"/>
  <c r="BL60" i="14"/>
  <c r="AX60" i="14"/>
  <c r="CB36" i="14"/>
  <c r="BN63" i="14"/>
  <c r="BN81" i="14" s="1"/>
  <c r="BG36" i="14"/>
  <c r="BH65" i="14"/>
  <c r="AT65" i="14"/>
  <c r="BV38" i="14"/>
  <c r="CC38" i="14"/>
  <c r="BL65" i="14"/>
  <c r="AX65" i="14"/>
  <c r="CG38" i="14"/>
  <c r="BS65" i="14"/>
  <c r="BS38" i="14"/>
  <c r="BI66" i="14"/>
  <c r="AU66" i="14"/>
  <c r="BP66" i="14"/>
  <c r="CD39" i="14"/>
  <c r="CA40" i="14"/>
  <c r="BT40" i="14"/>
  <c r="BQ68" i="14"/>
  <c r="BQ41" i="14"/>
  <c r="BJ68" i="14"/>
  <c r="AS69" i="14"/>
  <c r="BN42" i="14"/>
  <c r="BR69" i="14"/>
  <c r="BR42" i="14"/>
  <c r="BK69" i="14"/>
  <c r="BI71" i="14"/>
  <c r="AU71" i="14"/>
  <c r="BP71" i="14"/>
  <c r="BP44" i="14"/>
  <c r="BQ72" i="14"/>
  <c r="BJ72" i="14"/>
  <c r="BQ45" i="14"/>
  <c r="BG47" i="14"/>
  <c r="AS74" i="14"/>
  <c r="BG74" i="14"/>
  <c r="CB47" i="14"/>
  <c r="BN47" i="14"/>
  <c r="BV48" i="14"/>
  <c r="BH75" i="14"/>
  <c r="BH48" i="14"/>
  <c r="CC48" i="14"/>
  <c r="BO48" i="14"/>
  <c r="AT75" i="14"/>
  <c r="AY76" i="14"/>
  <c r="BQ50" i="14"/>
  <c r="BQ77" i="14"/>
  <c r="BP79" i="14"/>
  <c r="BI79" i="14"/>
  <c r="BI52" i="14"/>
  <c r="CD52" i="14"/>
  <c r="BM79" i="14"/>
  <c r="BM52" i="14"/>
  <c r="BQ53" i="14"/>
  <c r="BQ80" i="14"/>
  <c r="CE53" i="14"/>
  <c r="AV80" i="14"/>
  <c r="BI33" i="14"/>
  <c r="BR33" i="14"/>
  <c r="CC33" i="14"/>
  <c r="BK34" i="14"/>
  <c r="BS34" i="14"/>
  <c r="CB35" i="14"/>
  <c r="BZ36" i="14"/>
  <c r="BL37" i="14"/>
  <c r="BM38" i="14"/>
  <c r="CB38" i="14"/>
  <c r="BP39" i="14"/>
  <c r="CF39" i="14"/>
  <c r="BS40" i="14"/>
  <c r="BI41" i="14"/>
  <c r="BZ41" i="14"/>
  <c r="BL42" i="14"/>
  <c r="CB42" i="14"/>
  <c r="BQ43" i="14"/>
  <c r="CF43" i="14"/>
  <c r="BU44" i="14"/>
  <c r="BK45" i="14"/>
  <c r="BZ45" i="14"/>
  <c r="CC46" i="14"/>
  <c r="AW60" i="14"/>
  <c r="BS60" i="14"/>
  <c r="BK61" i="14"/>
  <c r="AV62" i="14"/>
  <c r="BS62" i="14"/>
  <c r="BJ63" i="14"/>
  <c r="AV64" i="14"/>
  <c r="BO65" i="14"/>
  <c r="BN66" i="14"/>
  <c r="AS68" i="14"/>
  <c r="BS68" i="14"/>
  <c r="BN69" i="14"/>
  <c r="BJ70" i="14"/>
  <c r="AS72" i="14"/>
  <c r="BN73" i="14"/>
  <c r="AU78" i="14"/>
  <c r="AX75" i="14"/>
  <c r="BG53" i="14"/>
  <c r="BL52" i="14"/>
  <c r="BP51" i="14"/>
  <c r="CD48" i="14"/>
  <c r="BI64" i="14"/>
  <c r="AU64" i="14"/>
  <c r="BP64" i="14"/>
  <c r="BI37" i="14"/>
  <c r="BN49" i="14"/>
  <c r="CB49" i="14"/>
  <c r="AS76" i="14"/>
  <c r="BG49" i="14"/>
  <c r="BU49" i="14"/>
  <c r="BP61" i="14"/>
  <c r="BI61" i="14"/>
  <c r="BH64" i="14"/>
  <c r="AT64" i="14"/>
  <c r="CC37" i="14"/>
  <c r="BO64" i="14"/>
  <c r="BH37" i="14"/>
  <c r="BL64" i="14"/>
  <c r="AX64" i="14"/>
  <c r="BM66" i="14"/>
  <c r="CH39" i="14"/>
  <c r="BQ67" i="14"/>
  <c r="AV67" i="14"/>
  <c r="BJ67" i="14"/>
  <c r="CE40" i="14"/>
  <c r="BI70" i="14"/>
  <c r="AU70" i="14"/>
  <c r="BP70" i="14"/>
  <c r="CD43" i="14"/>
  <c r="BP43" i="14"/>
  <c r="BK73" i="14"/>
  <c r="BK46" i="14"/>
  <c r="BR73" i="14"/>
  <c r="BR46" i="14"/>
  <c r="BQ49" i="14"/>
  <c r="BQ76" i="14"/>
  <c r="BV51" i="14"/>
  <c r="BH78" i="14"/>
  <c r="BH51" i="14"/>
  <c r="CC51" i="14"/>
  <c r="BO78" i="14"/>
  <c r="CG51" i="14"/>
  <c r="BL51" i="14"/>
  <c r="AX78" i="14"/>
  <c r="BK33" i="14"/>
  <c r="BS33" i="14"/>
  <c r="CD33" i="14"/>
  <c r="BL34" i="14"/>
  <c r="CE34" i="14"/>
  <c r="BN35" i="14"/>
  <c r="BN54" i="14" s="1"/>
  <c r="CC35" i="14"/>
  <c r="BN36" i="14"/>
  <c r="CC36" i="14"/>
  <c r="BO38" i="14"/>
  <c r="CE38" i="14"/>
  <c r="BQ39" i="14"/>
  <c r="CG39" i="14"/>
  <c r="BH40" i="14"/>
  <c r="BV40" i="14"/>
  <c r="BK41" i="14"/>
  <c r="CD42" i="14"/>
  <c r="BR43" i="14"/>
  <c r="CG43" i="14"/>
  <c r="BI44" i="14"/>
  <c r="BV44" i="14"/>
  <c r="BL45" i="14"/>
  <c r="BO46" i="14"/>
  <c r="CF46" i="14"/>
  <c r="BU47" i="14"/>
  <c r="AY60" i="14"/>
  <c r="AW62" i="14"/>
  <c r="BK63" i="14"/>
  <c r="AS65" i="14"/>
  <c r="BO66" i="14"/>
  <c r="BK67" i="14"/>
  <c r="AV68" i="14"/>
  <c r="BO69" i="14"/>
  <c r="BK70" i="14"/>
  <c r="BJ71" i="14"/>
  <c r="AV72" i="14"/>
  <c r="BO73" i="14"/>
  <c r="BN74" i="14"/>
  <c r="AT78" i="14"/>
  <c r="AU75" i="14"/>
  <c r="CD53" i="14"/>
  <c r="CH52" i="14"/>
  <c r="BK52" i="14"/>
  <c r="BO51" i="14"/>
  <c r="BP50" i="14"/>
  <c r="BT49" i="14"/>
  <c r="CA48" i="14"/>
  <c r="BS77" i="14"/>
  <c r="BO76" i="14"/>
  <c r="BS75" i="14"/>
  <c r="BZ32" i="14"/>
  <c r="AT59" i="14"/>
  <c r="BG32" i="14"/>
  <c r="BP32" i="14"/>
  <c r="AU59" i="14"/>
  <c r="BI59" i="14"/>
  <c r="BQ59" i="14"/>
  <c r="BH32" i="14"/>
  <c r="BQ32" i="14"/>
  <c r="CB32" i="14"/>
  <c r="AV59" i="14"/>
  <c r="BJ59" i="14"/>
  <c r="BJ82" i="14" s="1"/>
  <c r="BR59" i="14"/>
  <c r="BO32" i="14"/>
  <c r="BH59" i="14"/>
  <c r="BI32" i="14"/>
  <c r="BR32" i="14"/>
  <c r="AW59" i="14"/>
  <c r="BK59" i="14"/>
  <c r="BS59" i="14"/>
  <c r="BK32" i="14"/>
  <c r="BS32" i="14"/>
  <c r="BS55" i="14" s="1"/>
  <c r="AX59" i="14"/>
  <c r="BL59" i="14"/>
  <c r="BL32" i="14"/>
  <c r="BU32" i="14"/>
  <c r="CF32" i="14"/>
  <c r="AH127" i="15"/>
  <c r="AG123" i="15"/>
  <c r="BI55" i="16"/>
  <c r="AS54" i="16"/>
  <c r="BH54" i="16"/>
  <c r="BQ54" i="16"/>
  <c r="AU55" i="16"/>
  <c r="BK55" i="16"/>
  <c r="BS55" i="16"/>
  <c r="CE55" i="16"/>
  <c r="AU81" i="16"/>
  <c r="BI81" i="16"/>
  <c r="BQ81" i="16"/>
  <c r="AT54" i="16"/>
  <c r="BR54" i="16"/>
  <c r="AW55" i="16"/>
  <c r="BL55" i="16"/>
  <c r="BT55" i="16"/>
  <c r="CF55" i="16"/>
  <c r="AV81" i="16"/>
  <c r="BJ81" i="16"/>
  <c r="BR81" i="16"/>
  <c r="AX55" i="16"/>
  <c r="BM55" i="16"/>
  <c r="BU55" i="16"/>
  <c r="CG55" i="16"/>
  <c r="AW81" i="16"/>
  <c r="BK81" i="16"/>
  <c r="BS81" i="16"/>
  <c r="AY55" i="16"/>
  <c r="BN55" i="16"/>
  <c r="BV55" i="16"/>
  <c r="CH55" i="16"/>
  <c r="AX81" i="16"/>
  <c r="BL81" i="16"/>
  <c r="BT81" i="16"/>
  <c r="CB54" i="16"/>
  <c r="AY81" i="16"/>
  <c r="BM81" i="16"/>
  <c r="CA81" i="16"/>
  <c r="BF81" i="16"/>
  <c r="BN81" i="16"/>
  <c r="CH81" i="16"/>
  <c r="BK54" i="14"/>
  <c r="BH82" i="15"/>
  <c r="BK81" i="15"/>
  <c r="BN81" i="15"/>
  <c r="AG122" i="15"/>
  <c r="AG126" i="15"/>
  <c r="CA39" i="15" s="1"/>
  <c r="AG216" i="15"/>
  <c r="AG221" i="15"/>
  <c r="AG219" i="15"/>
  <c r="BT65" i="15" s="1"/>
  <c r="AG213" i="15"/>
  <c r="AG187" i="15"/>
  <c r="BM64" i="15" s="1"/>
  <c r="AG189" i="15"/>
  <c r="AG184" i="15"/>
  <c r="BM61" i="15" s="1"/>
  <c r="AH31" i="15"/>
  <c r="AG91" i="15"/>
  <c r="AG94" i="15"/>
  <c r="BT38" i="15" s="1"/>
  <c r="AG89" i="15"/>
  <c r="BT33" i="15" s="1"/>
  <c r="AG93" i="15"/>
  <c r="BT37" i="15" s="1"/>
  <c r="AH92" i="15"/>
  <c r="AG96" i="15"/>
  <c r="AH27" i="15"/>
  <c r="AH32" i="15"/>
  <c r="AG26" i="15"/>
  <c r="AG29" i="15"/>
  <c r="AH28" i="15"/>
  <c r="AH60" i="15"/>
  <c r="AH59" i="15"/>
  <c r="AH61" i="15"/>
  <c r="AG64" i="15"/>
  <c r="AO153" i="15"/>
  <c r="CH61" i="15" s="1"/>
  <c r="AO158" i="15"/>
  <c r="CH66" i="15" s="1"/>
  <c r="AO152" i="15"/>
  <c r="CH60" i="15" s="1"/>
  <c r="AO156" i="15"/>
  <c r="CH64" i="15" s="1"/>
  <c r="AO155" i="15"/>
  <c r="CH63" i="15" s="1"/>
  <c r="AH126" i="13"/>
  <c r="AH134" i="13"/>
  <c r="AG119" i="13"/>
  <c r="AH122" i="13"/>
  <c r="AH130" i="13"/>
  <c r="AH142" i="13" s="1"/>
  <c r="AG125" i="13"/>
  <c r="AH133" i="13"/>
  <c r="AG120" i="13"/>
  <c r="AG128" i="13"/>
  <c r="CA41" i="13" s="1"/>
  <c r="AH123" i="13"/>
  <c r="AH131" i="13"/>
  <c r="AH141" i="13" s="1"/>
  <c r="AH225" i="13"/>
  <c r="AH221" i="13"/>
  <c r="AG224" i="13"/>
  <c r="AG228" i="13"/>
  <c r="AG213" i="13"/>
  <c r="AH214" i="13"/>
  <c r="AH218" i="13"/>
  <c r="AG222" i="13"/>
  <c r="AG226" i="13"/>
  <c r="AH217" i="13"/>
  <c r="AG216" i="13"/>
  <c r="AG220" i="13"/>
  <c r="BK59" i="13"/>
  <c r="BI62" i="13"/>
  <c r="AG184" i="13"/>
  <c r="AH193" i="13"/>
  <c r="AG188" i="13"/>
  <c r="AH185" i="13"/>
  <c r="AH192" i="13"/>
  <c r="AG196" i="13"/>
  <c r="AH194" i="13"/>
  <c r="AG186" i="13"/>
  <c r="AG72" i="13"/>
  <c r="AY47" i="13" s="1"/>
  <c r="BL42" i="13"/>
  <c r="CG32" i="13"/>
  <c r="BR34" i="13"/>
  <c r="BK37" i="13"/>
  <c r="CF46" i="13"/>
  <c r="BK71" i="13"/>
  <c r="BI39" i="13"/>
  <c r="BP41" i="13"/>
  <c r="AG103" i="13"/>
  <c r="AH96" i="13"/>
  <c r="AH88" i="13"/>
  <c r="AG95" i="13"/>
  <c r="CH32" i="13"/>
  <c r="BO38" i="13"/>
  <c r="AH66" i="13"/>
  <c r="AG57" i="13"/>
  <c r="AH65" i="13"/>
  <c r="AG64" i="13"/>
  <c r="AY39" i="13" s="1"/>
  <c r="AG67" i="13"/>
  <c r="AG70" i="13"/>
  <c r="AY45" i="13" s="1"/>
  <c r="AG59" i="13"/>
  <c r="AG62" i="13"/>
  <c r="AY37" i="13" s="1"/>
  <c r="AH58" i="13"/>
  <c r="BL34" i="13"/>
  <c r="AU66" i="13"/>
  <c r="AV63" i="13"/>
  <c r="AH27" i="16"/>
  <c r="AH48" i="16" s="1"/>
  <c r="AG32" i="16"/>
  <c r="AG63" i="16"/>
  <c r="AH63" i="16"/>
  <c r="Q49" i="16"/>
  <c r="Q48" i="16"/>
  <c r="AG49" i="16"/>
  <c r="AB48" i="16"/>
  <c r="M48" i="16"/>
  <c r="M49" i="16"/>
  <c r="T49" i="16"/>
  <c r="T48" i="16"/>
  <c r="AH31" i="16"/>
  <c r="AG48" i="16"/>
  <c r="U49" i="16"/>
  <c r="U48" i="16"/>
  <c r="AC49" i="16"/>
  <c r="AC48" i="16"/>
  <c r="AH40" i="16"/>
  <c r="AH49" i="16" s="1"/>
  <c r="I49" i="16"/>
  <c r="I48" i="16"/>
  <c r="Y49" i="16"/>
  <c r="Y48" i="16"/>
  <c r="L48" i="16"/>
  <c r="L49" i="16"/>
  <c r="AB49" i="16"/>
  <c r="AG28" i="16"/>
  <c r="P110" i="16"/>
  <c r="P111" i="16"/>
  <c r="AG88" i="16"/>
  <c r="AH88" i="16"/>
  <c r="P48" i="16"/>
  <c r="Q79" i="16"/>
  <c r="Q80" i="16"/>
  <c r="H141" i="16"/>
  <c r="H142" i="16"/>
  <c r="X142" i="16"/>
  <c r="X141" i="16"/>
  <c r="P49" i="16"/>
  <c r="H110" i="16"/>
  <c r="H111" i="16"/>
  <c r="X110" i="16"/>
  <c r="X111" i="16"/>
  <c r="AG42" i="16"/>
  <c r="H49" i="16"/>
  <c r="L205" i="16"/>
  <c r="L204" i="16"/>
  <c r="AB205" i="16"/>
  <c r="AB204" i="16"/>
  <c r="AH121" i="16"/>
  <c r="AG121" i="16"/>
  <c r="I79" i="16"/>
  <c r="I80" i="16"/>
  <c r="Y79" i="16"/>
  <c r="Y80" i="16"/>
  <c r="T80" i="16"/>
  <c r="AO153" i="16"/>
  <c r="AP153" i="16"/>
  <c r="AO169" i="16"/>
  <c r="AP169" i="16"/>
  <c r="H80" i="16"/>
  <c r="H79" i="16"/>
  <c r="X79" i="16"/>
  <c r="AG94" i="16"/>
  <c r="AH94" i="16"/>
  <c r="AO171" i="16"/>
  <c r="AP171" i="16"/>
  <c r="AB79" i="16"/>
  <c r="AB80" i="16"/>
  <c r="AP159" i="16"/>
  <c r="AO159" i="16"/>
  <c r="AO163" i="16"/>
  <c r="AP163" i="16"/>
  <c r="AH59" i="16"/>
  <c r="AH79" i="16" s="1"/>
  <c r="AH67" i="16"/>
  <c r="AG68" i="16"/>
  <c r="L141" i="16"/>
  <c r="L142" i="16"/>
  <c r="P80" i="16"/>
  <c r="P79" i="16"/>
  <c r="L80" i="16"/>
  <c r="AH71" i="16"/>
  <c r="AG71" i="16"/>
  <c r="AG73" i="16"/>
  <c r="AH73" i="16"/>
  <c r="I174" i="16"/>
  <c r="U79" i="16"/>
  <c r="U80" i="16"/>
  <c r="M110" i="16"/>
  <c r="AC110" i="16"/>
  <c r="M141" i="16"/>
  <c r="AC141" i="16"/>
  <c r="M205" i="16"/>
  <c r="AC205" i="16"/>
  <c r="AH198" i="16"/>
  <c r="AG198" i="16"/>
  <c r="I235" i="16"/>
  <c r="Y235" i="16"/>
  <c r="Q111" i="16"/>
  <c r="AH92" i="16"/>
  <c r="AG92" i="16"/>
  <c r="Q141" i="16"/>
  <c r="AH182" i="16"/>
  <c r="AH190" i="16"/>
  <c r="M235" i="16"/>
  <c r="AC235" i="16"/>
  <c r="AH229" i="16"/>
  <c r="AH96" i="16"/>
  <c r="AH100" i="16"/>
  <c r="AG100" i="16"/>
  <c r="AH129" i="16"/>
  <c r="AH141" i="16" s="1"/>
  <c r="AG129" i="16"/>
  <c r="AH133" i="16"/>
  <c r="AH137" i="16"/>
  <c r="AG137" i="16"/>
  <c r="T204" i="16"/>
  <c r="T205" i="16"/>
  <c r="AH221" i="16"/>
  <c r="M80" i="16"/>
  <c r="M79" i="16"/>
  <c r="AC80" i="16"/>
  <c r="AC79" i="16"/>
  <c r="U110" i="16"/>
  <c r="AH104" i="16"/>
  <c r="AH108" i="16"/>
  <c r="AG108" i="16"/>
  <c r="U142" i="16"/>
  <c r="AP173" i="16"/>
  <c r="AP151" i="16"/>
  <c r="AP174" i="16"/>
  <c r="AO151" i="16"/>
  <c r="U204" i="16"/>
  <c r="AH200" i="16"/>
  <c r="P205" i="16"/>
  <c r="Q236" i="16"/>
  <c r="AH213" i="16"/>
  <c r="AH227" i="16"/>
  <c r="AG227" i="16"/>
  <c r="T236" i="16"/>
  <c r="I110" i="16"/>
  <c r="Y110" i="16"/>
  <c r="I141" i="16"/>
  <c r="Y141" i="16"/>
  <c r="AP167" i="16"/>
  <c r="AO167" i="16"/>
  <c r="I204" i="16"/>
  <c r="Y204" i="16"/>
  <c r="AH184" i="16"/>
  <c r="AH188" i="16"/>
  <c r="AG188" i="16"/>
  <c r="AH192" i="16"/>
  <c r="AG205" i="16"/>
  <c r="U235" i="16"/>
  <c r="AH219" i="16"/>
  <c r="AG219" i="16"/>
  <c r="Q110" i="16"/>
  <c r="U111" i="16"/>
  <c r="U141" i="16"/>
  <c r="I142" i="16"/>
  <c r="Y142" i="16"/>
  <c r="I173" i="16"/>
  <c r="M204" i="16"/>
  <c r="AC204" i="16"/>
  <c r="Q205" i="16"/>
  <c r="Q235" i="16"/>
  <c r="U236" i="16"/>
  <c r="H236" i="16"/>
  <c r="X236" i="16"/>
  <c r="I111" i="16"/>
  <c r="Y111" i="16"/>
  <c r="M142" i="16"/>
  <c r="AC142" i="16"/>
  <c r="AG196" i="16"/>
  <c r="U205" i="16"/>
  <c r="AG217" i="16"/>
  <c r="AG225" i="16"/>
  <c r="AG233" i="16"/>
  <c r="I236" i="16"/>
  <c r="Y236" i="16"/>
  <c r="AG78" i="16"/>
  <c r="AG120" i="16"/>
  <c r="AG128" i="16"/>
  <c r="M111" i="16"/>
  <c r="AC111" i="16"/>
  <c r="Q142" i="16"/>
  <c r="I205" i="16"/>
  <c r="Y205" i="16"/>
  <c r="M236" i="16"/>
  <c r="AC236" i="16"/>
  <c r="CA68" i="13"/>
  <c r="CA60" i="13"/>
  <c r="CB35" i="13"/>
  <c r="CH69" i="13"/>
  <c r="CH61" i="13"/>
  <c r="CA67" i="13"/>
  <c r="CA73" i="13"/>
  <c r="AG41" i="13"/>
  <c r="BM47" i="13" s="1"/>
  <c r="BG43" i="13"/>
  <c r="BG37" i="13"/>
  <c r="AH36" i="13"/>
  <c r="AG39" i="13"/>
  <c r="BT45" i="13" s="1"/>
  <c r="BN73" i="13"/>
  <c r="CC36" i="13"/>
  <c r="CC44" i="13"/>
  <c r="BL65" i="13"/>
  <c r="BJ70" i="13"/>
  <c r="BN41" i="13"/>
  <c r="BQ67" i="13"/>
  <c r="H48" i="13"/>
  <c r="BK33" i="13"/>
  <c r="BK44" i="13"/>
  <c r="CG39" i="13"/>
  <c r="CF47" i="13"/>
  <c r="AV72" i="13"/>
  <c r="AW64" i="13"/>
  <c r="BH41" i="13"/>
  <c r="BN38" i="13"/>
  <c r="BI60" i="13"/>
  <c r="BI37" i="13"/>
  <c r="BL44" i="13"/>
  <c r="BN35" i="13"/>
  <c r="BS42" i="13"/>
  <c r="BQ46" i="13"/>
  <c r="BO72" i="13"/>
  <c r="AS62" i="13"/>
  <c r="BI33" i="13"/>
  <c r="BF69" i="13"/>
  <c r="BI61" i="13"/>
  <c r="AS65" i="13"/>
  <c r="BK35" i="13"/>
  <c r="BS44" i="13"/>
  <c r="CB43" i="13"/>
  <c r="AS70" i="13"/>
  <c r="BN43" i="13"/>
  <c r="BQ66" i="13"/>
  <c r="AW59" i="13"/>
  <c r="AH33" i="15"/>
  <c r="AH58" i="15"/>
  <c r="AG58" i="15"/>
  <c r="AG65" i="15"/>
  <c r="AH65" i="15"/>
  <c r="AG30" i="15"/>
  <c r="BT36" i="15" s="1"/>
  <c r="AH63" i="15"/>
  <c r="AG63" i="15"/>
  <c r="AH57" i="15"/>
  <c r="AG34" i="15"/>
  <c r="AG119" i="15"/>
  <c r="AH119" i="15"/>
  <c r="AH90" i="15"/>
  <c r="AH95" i="15"/>
  <c r="AG95" i="15"/>
  <c r="BT39" i="15" s="1"/>
  <c r="AG120" i="15"/>
  <c r="CA33" i="15" s="1"/>
  <c r="AG125" i="15"/>
  <c r="CA38" i="15" s="1"/>
  <c r="AH124" i="15"/>
  <c r="AG124" i="15"/>
  <c r="CA37" i="15" s="1"/>
  <c r="AG188" i="15"/>
  <c r="AG62" i="15"/>
  <c r="AG88" i="15"/>
  <c r="AP151" i="15"/>
  <c r="AO151" i="15"/>
  <c r="AP159" i="15"/>
  <c r="AO159" i="15"/>
  <c r="CH67" i="15" s="1"/>
  <c r="AG217" i="15"/>
  <c r="AO154" i="15"/>
  <c r="CH62" i="15" s="1"/>
  <c r="AG183" i="15"/>
  <c r="AG220" i="15"/>
  <c r="BT66" i="15" s="1"/>
  <c r="AO157" i="15"/>
  <c r="CH65" i="15" s="1"/>
  <c r="AG186" i="15"/>
  <c r="AG215" i="15"/>
  <c r="BT61" i="15" s="1"/>
  <c r="BQ68" i="13"/>
  <c r="BJ69" i="13"/>
  <c r="BI68" i="13"/>
  <c r="AS74" i="13"/>
  <c r="AW68" i="13"/>
  <c r="AU63" i="13"/>
  <c r="CA69" i="13"/>
  <c r="CA61" i="13"/>
  <c r="AW72" i="13"/>
  <c r="AW67" i="13"/>
  <c r="AT62" i="13"/>
  <c r="AV67" i="13"/>
  <c r="CD43" i="13"/>
  <c r="AU71" i="13"/>
  <c r="CF32" i="13"/>
  <c r="CA74" i="13"/>
  <c r="CA66" i="13"/>
  <c r="AT71" i="13"/>
  <c r="CA59" i="13"/>
  <c r="CA65" i="13"/>
  <c r="CH63" i="13"/>
  <c r="BF61" i="13"/>
  <c r="AY69" i="13"/>
  <c r="BQ38" i="13"/>
  <c r="BG39" i="13"/>
  <c r="BH33" i="13"/>
  <c r="BG32" i="13"/>
  <c r="BI42" i="13"/>
  <c r="M48" i="13"/>
  <c r="AC48" i="13"/>
  <c r="BO37" i="13"/>
  <c r="BH64" i="13"/>
  <c r="CC37" i="13"/>
  <c r="BH37" i="13"/>
  <c r="BJ74" i="13"/>
  <c r="CE47" i="13"/>
  <c r="BQ47" i="13"/>
  <c r="BQ74" i="13"/>
  <c r="L48" i="13"/>
  <c r="CC32" i="13"/>
  <c r="BH59" i="13"/>
  <c r="L49" i="13"/>
  <c r="BL59" i="13"/>
  <c r="AB48" i="13"/>
  <c r="AB49" i="13"/>
  <c r="BS59" i="13"/>
  <c r="BN61" i="13"/>
  <c r="BN34" i="13"/>
  <c r="BG61" i="13"/>
  <c r="CB34" i="13"/>
  <c r="BG34" i="13"/>
  <c r="BK61" i="13"/>
  <c r="CF34" i="13"/>
  <c r="BK34" i="13"/>
  <c r="BQ63" i="13"/>
  <c r="BQ36" i="13"/>
  <c r="BJ63" i="13"/>
  <c r="BP38" i="13"/>
  <c r="BI65" i="13"/>
  <c r="CD38" i="13"/>
  <c r="BI38" i="13"/>
  <c r="BP65" i="13"/>
  <c r="BO67" i="13"/>
  <c r="CC40" i="13"/>
  <c r="AT67" i="13"/>
  <c r="BS67" i="13"/>
  <c r="BL67" i="13"/>
  <c r="BN69" i="13"/>
  <c r="BG69" i="13"/>
  <c r="BN42" i="13"/>
  <c r="BG42" i="13"/>
  <c r="BK69" i="13"/>
  <c r="CF42" i="13"/>
  <c r="BK42" i="13"/>
  <c r="BO70" i="13"/>
  <c r="BH70" i="13"/>
  <c r="CC43" i="13"/>
  <c r="BO43" i="13"/>
  <c r="BH43" i="13"/>
  <c r="BL70" i="13"/>
  <c r="CG43" i="13"/>
  <c r="BL43" i="13"/>
  <c r="BG72" i="13"/>
  <c r="CB45" i="13"/>
  <c r="BR72" i="13"/>
  <c r="BK72" i="13"/>
  <c r="BH73" i="13"/>
  <c r="CC46" i="13"/>
  <c r="BO73" i="13"/>
  <c r="BS73" i="13"/>
  <c r="AX72" i="13"/>
  <c r="AV71" i="13"/>
  <c r="AT70" i="13"/>
  <c r="AW63" i="13"/>
  <c r="AU62" i="13"/>
  <c r="AS61" i="13"/>
  <c r="BL32" i="13"/>
  <c r="BL46" i="13"/>
  <c r="BS46" i="13"/>
  <c r="CE36" i="13"/>
  <c r="BP62" i="13"/>
  <c r="BP35" i="13"/>
  <c r="BR66" i="13"/>
  <c r="BK66" i="13"/>
  <c r="AY59" i="13"/>
  <c r="BN36" i="13"/>
  <c r="BG63" i="13"/>
  <c r="CB36" i="13"/>
  <c r="BG36" i="13"/>
  <c r="BI73" i="13"/>
  <c r="CD46" i="13"/>
  <c r="BP46" i="13"/>
  <c r="BI46" i="13"/>
  <c r="AX73" i="13"/>
  <c r="BH46" i="13"/>
  <c r="BL40" i="13"/>
  <c r="BO46" i="13"/>
  <c r="BQ44" i="13"/>
  <c r="BR42" i="13"/>
  <c r="BS40" i="13"/>
  <c r="CF39" i="13"/>
  <c r="CD35" i="13"/>
  <c r="BN72" i="13"/>
  <c r="BJ68" i="13"/>
  <c r="CE41" i="13"/>
  <c r="BO61" i="13"/>
  <c r="BO34" i="13"/>
  <c r="BH61" i="13"/>
  <c r="CF36" i="13"/>
  <c r="BR63" i="13"/>
  <c r="BR36" i="13"/>
  <c r="BQ65" i="13"/>
  <c r="BJ65" i="13"/>
  <c r="BI67" i="13"/>
  <c r="CD40" i="13"/>
  <c r="BP67" i="13"/>
  <c r="BI40" i="13"/>
  <c r="BO69" i="13"/>
  <c r="BP70" i="13"/>
  <c r="BI70" i="13"/>
  <c r="CG45" i="13"/>
  <c r="BS72" i="13"/>
  <c r="BS45" i="13"/>
  <c r="Q49" i="13"/>
  <c r="Q48" i="13"/>
  <c r="BN60" i="13"/>
  <c r="BN33" i="13"/>
  <c r="AS60" i="13"/>
  <c r="BK60" i="13"/>
  <c r="CF33" i="13"/>
  <c r="CE35" i="13"/>
  <c r="BQ62" i="13"/>
  <c r="BQ35" i="13"/>
  <c r="BP64" i="13"/>
  <c r="BI64" i="13"/>
  <c r="BH66" i="13"/>
  <c r="CC39" i="13"/>
  <c r="BH39" i="13"/>
  <c r="BS66" i="13"/>
  <c r="BL66" i="13"/>
  <c r="BS39" i="13"/>
  <c r="BL39" i="13"/>
  <c r="BN68" i="13"/>
  <c r="BG68" i="13"/>
  <c r="BK68" i="13"/>
  <c r="CF41" i="13"/>
  <c r="BR68" i="13"/>
  <c r="BG71" i="13"/>
  <c r="CB44" i="13"/>
  <c r="BN44" i="13"/>
  <c r="BG44" i="13"/>
  <c r="CF44" i="13"/>
  <c r="BR71" i="13"/>
  <c r="BR44" i="13"/>
  <c r="BN74" i="13"/>
  <c r="CB47" i="13"/>
  <c r="BR74" i="13"/>
  <c r="BK74" i="13"/>
  <c r="AX74" i="13"/>
  <c r="AW73" i="13"/>
  <c r="AS71" i="13"/>
  <c r="AX69" i="13"/>
  <c r="AV68" i="13"/>
  <c r="AS67" i="13"/>
  <c r="AX65" i="13"/>
  <c r="AV64" i="13"/>
  <c r="AY61" i="13"/>
  <c r="AW60" i="13"/>
  <c r="BH44" i="13"/>
  <c r="BL38" i="13"/>
  <c r="BG35" i="13"/>
  <c r="BO44" i="13"/>
  <c r="BQ42" i="13"/>
  <c r="BP40" i="13"/>
  <c r="BP37" i="13"/>
  <c r="BR33" i="13"/>
  <c r="CC42" i="13"/>
  <c r="CC35" i="13"/>
  <c r="BI74" i="13"/>
  <c r="BG60" i="13"/>
  <c r="BN71" i="13"/>
  <c r="BR61" i="13"/>
  <c r="M49" i="13"/>
  <c r="BJ60" i="13"/>
  <c r="CE33" i="13"/>
  <c r="CG37" i="13"/>
  <c r="BS64" i="13"/>
  <c r="BS37" i="13"/>
  <c r="BL64" i="13"/>
  <c r="BQ71" i="13"/>
  <c r="CE32" i="13"/>
  <c r="T48" i="13"/>
  <c r="BJ59" i="13"/>
  <c r="BQ59" i="13"/>
  <c r="CD34" i="13"/>
  <c r="BP61" i="13"/>
  <c r="BP34" i="13"/>
  <c r="BM61" i="13"/>
  <c r="CH34" i="13"/>
  <c r="BO63" i="13"/>
  <c r="BH63" i="13"/>
  <c r="BS63" i="13"/>
  <c r="BS36" i="13"/>
  <c r="BL63" i="13"/>
  <c r="AX63" i="13"/>
  <c r="CG36" i="13"/>
  <c r="BG65" i="13"/>
  <c r="CB38" i="13"/>
  <c r="BG38" i="13"/>
  <c r="BN65" i="13"/>
  <c r="BR65" i="13"/>
  <c r="BR38" i="13"/>
  <c r="BK65" i="13"/>
  <c r="CF38" i="13"/>
  <c r="BK38" i="13"/>
  <c r="BJ67" i="13"/>
  <c r="CE40" i="13"/>
  <c r="BQ40" i="13"/>
  <c r="CD42" i="13"/>
  <c r="BP69" i="13"/>
  <c r="BI69" i="13"/>
  <c r="BP42" i="13"/>
  <c r="BM69" i="13"/>
  <c r="CH42" i="13"/>
  <c r="CE43" i="13"/>
  <c r="BQ70" i="13"/>
  <c r="BQ43" i="13"/>
  <c r="BP72" i="13"/>
  <c r="BI72" i="13"/>
  <c r="BQ73" i="13"/>
  <c r="BJ73" i="13"/>
  <c r="AS59" i="13"/>
  <c r="AW74" i="13"/>
  <c r="AV73" i="13"/>
  <c r="AW69" i="13"/>
  <c r="AW65" i="13"/>
  <c r="AU64" i="13"/>
  <c r="AS63" i="13"/>
  <c r="AX61" i="13"/>
  <c r="AV60" i="13"/>
  <c r="BK47" i="13"/>
  <c r="BL45" i="13"/>
  <c r="BH42" i="13"/>
  <c r="BH40" i="13"/>
  <c r="BK36" i="13"/>
  <c r="BG33" i="13"/>
  <c r="BR47" i="13"/>
  <c r="BO42" i="13"/>
  <c r="BO40" i="13"/>
  <c r="BQ33" i="13"/>
  <c r="CF45" i="13"/>
  <c r="CB42" i="13"/>
  <c r="CE38" i="13"/>
  <c r="BG59" i="13"/>
  <c r="BG74" i="13"/>
  <c r="BH69" i="13"/>
  <c r="BK64" i="13"/>
  <c r="BS70" i="13"/>
  <c r="BO66" i="13"/>
  <c r="BR60" i="13"/>
  <c r="P48" i="13"/>
  <c r="BN66" i="13"/>
  <c r="BG66" i="13"/>
  <c r="BN39" i="13"/>
  <c r="AS66" i="13"/>
  <c r="CB39" i="13"/>
  <c r="BL61" i="13"/>
  <c r="CG34" i="13"/>
  <c r="BS61" i="13"/>
  <c r="BS34" i="13"/>
  <c r="BH72" i="13"/>
  <c r="CC45" i="13"/>
  <c r="BO45" i="13"/>
  <c r="BH45" i="13"/>
  <c r="U48" i="13"/>
  <c r="U49" i="13"/>
  <c r="CC33" i="13"/>
  <c r="BO60" i="13"/>
  <c r="BO33" i="13"/>
  <c r="BH60" i="13"/>
  <c r="BS33" i="13"/>
  <c r="BL60" i="13"/>
  <c r="CG33" i="13"/>
  <c r="BS60" i="13"/>
  <c r="BL33" i="13"/>
  <c r="BN62" i="13"/>
  <c r="BG62" i="13"/>
  <c r="BR62" i="13"/>
  <c r="CF35" i="13"/>
  <c r="AW62" i="13"/>
  <c r="BR35" i="13"/>
  <c r="BQ64" i="13"/>
  <c r="BQ37" i="13"/>
  <c r="BJ64" i="13"/>
  <c r="BI66" i="13"/>
  <c r="CD39" i="13"/>
  <c r="BP39" i="13"/>
  <c r="CC41" i="13"/>
  <c r="BO68" i="13"/>
  <c r="BO41" i="13"/>
  <c r="BL68" i="13"/>
  <c r="CG41" i="13"/>
  <c r="BS41" i="13"/>
  <c r="BL41" i="13"/>
  <c r="BO71" i="13"/>
  <c r="BH71" i="13"/>
  <c r="BS71" i="13"/>
  <c r="CG44" i="13"/>
  <c r="AX71" i="13"/>
  <c r="AY72" i="13"/>
  <c r="BH74" i="13"/>
  <c r="CC47" i="13"/>
  <c r="BH47" i="13"/>
  <c r="BO74" i="13"/>
  <c r="BS74" i="13"/>
  <c r="BL74" i="13"/>
  <c r="CG47" i="13"/>
  <c r="BS47" i="13"/>
  <c r="BL47" i="13"/>
  <c r="AT59" i="13"/>
  <c r="AV74" i="13"/>
  <c r="AU73" i="13"/>
  <c r="AS72" i="13"/>
  <c r="AX70" i="13"/>
  <c r="AU69" i="13"/>
  <c r="AS68" i="13"/>
  <c r="AX66" i="13"/>
  <c r="AV65" i="13"/>
  <c r="AT64" i="13"/>
  <c r="AW61" i="13"/>
  <c r="AT60" i="13"/>
  <c r="BI47" i="13"/>
  <c r="BK45" i="13"/>
  <c r="BG40" i="13"/>
  <c r="BH38" i="13"/>
  <c r="BO32" i="13"/>
  <c r="BP47" i="13"/>
  <c r="BR45" i="13"/>
  <c r="BS43" i="13"/>
  <c r="BO36" i="13"/>
  <c r="CD45" i="13"/>
  <c r="CC34" i="13"/>
  <c r="BL73" i="13"/>
  <c r="BK63" i="13"/>
  <c r="BQ60" i="13"/>
  <c r="T49" i="13"/>
  <c r="CB32" i="13"/>
  <c r="H49" i="13"/>
  <c r="BN59" i="13"/>
  <c r="BN32" i="13"/>
  <c r="BR59" i="13"/>
  <c r="X49" i="13"/>
  <c r="BK32" i="13"/>
  <c r="BQ61" i="13"/>
  <c r="BQ34" i="13"/>
  <c r="AV61" i="13"/>
  <c r="BJ61" i="13"/>
  <c r="CE34" i="13"/>
  <c r="BP63" i="13"/>
  <c r="BP36" i="13"/>
  <c r="BI63" i="13"/>
  <c r="CD36" i="13"/>
  <c r="BI36" i="13"/>
  <c r="BH65" i="13"/>
  <c r="CC38" i="13"/>
  <c r="BS65" i="13"/>
  <c r="BS38" i="13"/>
  <c r="CB40" i="13"/>
  <c r="BN67" i="13"/>
  <c r="BG67" i="13"/>
  <c r="BR40" i="13"/>
  <c r="BK67" i="13"/>
  <c r="CF40" i="13"/>
  <c r="BR67" i="13"/>
  <c r="BK40" i="13"/>
  <c r="BQ69" i="13"/>
  <c r="CE42" i="13"/>
  <c r="AV69" i="13"/>
  <c r="BN70" i="13"/>
  <c r="BG70" i="13"/>
  <c r="BR70" i="13"/>
  <c r="AW70" i="13"/>
  <c r="BK70" i="13"/>
  <c r="CF43" i="13"/>
  <c r="BQ72" i="13"/>
  <c r="BJ72" i="13"/>
  <c r="CE45" i="13"/>
  <c r="BQ45" i="13"/>
  <c r="BG73" i="13"/>
  <c r="CB46" i="13"/>
  <c r="BG46" i="13"/>
  <c r="BR73" i="13"/>
  <c r="BK73" i="13"/>
  <c r="BR46" i="13"/>
  <c r="BK46" i="13"/>
  <c r="AU74" i="13"/>
  <c r="AT73" i="13"/>
  <c r="AV70" i="13"/>
  <c r="AT69" i="13"/>
  <c r="AW66" i="13"/>
  <c r="AU65" i="13"/>
  <c r="AU61" i="13"/>
  <c r="BH32" i="13"/>
  <c r="BG47" i="13"/>
  <c r="BI45" i="13"/>
  <c r="BK41" i="13"/>
  <c r="BH36" i="13"/>
  <c r="BI34" i="13"/>
  <c r="BQ32" i="13"/>
  <c r="BO47" i="13"/>
  <c r="BP45" i="13"/>
  <c r="BR43" i="13"/>
  <c r="BR41" i="13"/>
  <c r="BR39" i="13"/>
  <c r="CE44" i="13"/>
  <c r="CB41" i="13"/>
  <c r="CE37" i="13"/>
  <c r="BM59" i="13"/>
  <c r="BL72" i="13"/>
  <c r="BH68" i="13"/>
  <c r="BK62" i="13"/>
  <c r="BP74" i="13"/>
  <c r="BR69" i="13"/>
  <c r="BO64" i="13"/>
  <c r="X48" i="13"/>
  <c r="AX64" i="13"/>
  <c r="BJ71" i="13"/>
  <c r="P49" i="13"/>
  <c r="BI59" i="13"/>
  <c r="BP59" i="13"/>
  <c r="BP32" i="13"/>
  <c r="BI32" i="13"/>
  <c r="BT67" i="13"/>
  <c r="BM67" i="13"/>
  <c r="CH40" i="13"/>
  <c r="BT40" i="13"/>
  <c r="BM40" i="13"/>
  <c r="BL69" i="13"/>
  <c r="CG42" i="13"/>
  <c r="BI35" i="13"/>
  <c r="Y49" i="13"/>
  <c r="Y48" i="13"/>
  <c r="BP60" i="13"/>
  <c r="CD33" i="13"/>
  <c r="AU60" i="13"/>
  <c r="BP33" i="13"/>
  <c r="BO62" i="13"/>
  <c r="BO35" i="13"/>
  <c r="BH62" i="13"/>
  <c r="BH35" i="13"/>
  <c r="BL62" i="13"/>
  <c r="CG35" i="13"/>
  <c r="BL35" i="13"/>
  <c r="BS62" i="13"/>
  <c r="BG64" i="13"/>
  <c r="CB37" i="13"/>
  <c r="BN64" i="13"/>
  <c r="BN37" i="13"/>
  <c r="BR64" i="13"/>
  <c r="BR37" i="13"/>
  <c r="BQ39" i="13"/>
  <c r="BJ66" i="13"/>
  <c r="CE39" i="13"/>
  <c r="BP68" i="13"/>
  <c r="AU68" i="13"/>
  <c r="CD41" i="13"/>
  <c r="BP71" i="13"/>
  <c r="BI71" i="13"/>
  <c r="BP44" i="13"/>
  <c r="BI44" i="13"/>
  <c r="AV59" i="13"/>
  <c r="AT74" i="13"/>
  <c r="AS73" i="13"/>
  <c r="AW71" i="13"/>
  <c r="AU70" i="13"/>
  <c r="AS69" i="13"/>
  <c r="AX67" i="13"/>
  <c r="AV66" i="13"/>
  <c r="AT65" i="13"/>
  <c r="AV62" i="13"/>
  <c r="AT61" i="13"/>
  <c r="BG45" i="13"/>
  <c r="BI43" i="13"/>
  <c r="BI41" i="13"/>
  <c r="BK39" i="13"/>
  <c r="BL37" i="13"/>
  <c r="BH34" i="13"/>
  <c r="BS32" i="13"/>
  <c r="BN47" i="13"/>
  <c r="BN45" i="13"/>
  <c r="BP43" i="13"/>
  <c r="BQ41" i="13"/>
  <c r="BO39" i="13"/>
  <c r="BS35" i="13"/>
  <c r="CD32" i="13"/>
  <c r="CD44" i="13"/>
  <c r="CG40" i="13"/>
  <c r="CD37" i="13"/>
  <c r="CB33" i="13"/>
  <c r="BO59" i="13"/>
  <c r="BL71" i="13"/>
  <c r="BH67" i="13"/>
  <c r="BJ62" i="13"/>
  <c r="BP73" i="13"/>
  <c r="BS68" i="13"/>
  <c r="AC49" i="13"/>
  <c r="L49" i="14"/>
  <c r="M48" i="14"/>
  <c r="AC49" i="14"/>
  <c r="AG28" i="14"/>
  <c r="AG36" i="14"/>
  <c r="L48" i="14"/>
  <c r="P49" i="14"/>
  <c r="P48" i="14"/>
  <c r="Q80" i="14"/>
  <c r="Q79" i="14"/>
  <c r="AH74" i="14"/>
  <c r="AG74" i="14"/>
  <c r="AY49" i="14" s="1"/>
  <c r="Q111" i="14"/>
  <c r="Q110" i="14"/>
  <c r="Q49" i="14"/>
  <c r="Q48" i="14"/>
  <c r="Y49" i="14"/>
  <c r="T49" i="14"/>
  <c r="T48" i="14"/>
  <c r="AH45" i="14"/>
  <c r="AG45" i="14"/>
  <c r="AB49" i="14"/>
  <c r="U49" i="14"/>
  <c r="U48" i="14"/>
  <c r="AH42" i="14"/>
  <c r="AG44" i="14"/>
  <c r="X48" i="14"/>
  <c r="H49" i="14"/>
  <c r="AH67" i="14"/>
  <c r="AG67" i="14"/>
  <c r="AY42" i="14" s="1"/>
  <c r="H48" i="14"/>
  <c r="L79" i="14"/>
  <c r="L80" i="14"/>
  <c r="AB80" i="14"/>
  <c r="AB79" i="14"/>
  <c r="AH62" i="14"/>
  <c r="AG62" i="14"/>
  <c r="AY37" i="14" s="1"/>
  <c r="AG66" i="14"/>
  <c r="AY41" i="14" s="1"/>
  <c r="AH66" i="14"/>
  <c r="M79" i="14"/>
  <c r="M80" i="14"/>
  <c r="AC79" i="14"/>
  <c r="AC80" i="14"/>
  <c r="I110" i="14"/>
  <c r="I111" i="14"/>
  <c r="Y110" i="14"/>
  <c r="Y111" i="14"/>
  <c r="AH73" i="14"/>
  <c r="AG73" i="14"/>
  <c r="AY48" i="14" s="1"/>
  <c r="AH94" i="14"/>
  <c r="AG94" i="14"/>
  <c r="BT38" i="14" s="1"/>
  <c r="AH78" i="14"/>
  <c r="AG78" i="14"/>
  <c r="AY53" i="14" s="1"/>
  <c r="I80" i="14"/>
  <c r="I79" i="14"/>
  <c r="AO171" i="14"/>
  <c r="CH79" i="14" s="1"/>
  <c r="AP171" i="14"/>
  <c r="AH70" i="14"/>
  <c r="AG70" i="14"/>
  <c r="AY45" i="14" s="1"/>
  <c r="M111" i="14"/>
  <c r="AC111" i="14"/>
  <c r="U142" i="14"/>
  <c r="I141" i="14"/>
  <c r="Y141" i="14"/>
  <c r="U79" i="14"/>
  <c r="U80" i="14"/>
  <c r="AG75" i="14"/>
  <c r="AY50" i="14" s="1"/>
  <c r="P110" i="14"/>
  <c r="P111" i="14"/>
  <c r="X79" i="14"/>
  <c r="T110" i="14"/>
  <c r="T111" i="14"/>
  <c r="U110" i="14"/>
  <c r="AB205" i="14"/>
  <c r="U235" i="14"/>
  <c r="Y80" i="14"/>
  <c r="Y79" i="14"/>
  <c r="U111" i="14"/>
  <c r="I142" i="14"/>
  <c r="Y142" i="14"/>
  <c r="I204" i="14"/>
  <c r="Y204" i="14"/>
  <c r="AG229" i="14"/>
  <c r="BT75" i="14" s="1"/>
  <c r="T142" i="14"/>
  <c r="AG200" i="14"/>
  <c r="I235" i="14"/>
  <c r="Y235" i="14"/>
  <c r="AG221" i="14"/>
  <c r="BT67" i="14" s="1"/>
  <c r="M110" i="14"/>
  <c r="AC110" i="14"/>
  <c r="AH103" i="14"/>
  <c r="AG103" i="14"/>
  <c r="AG133" i="14"/>
  <c r="AH133" i="14"/>
  <c r="AO163" i="14"/>
  <c r="CH71" i="14" s="1"/>
  <c r="AP163" i="14"/>
  <c r="AG192" i="14"/>
  <c r="M235" i="14"/>
  <c r="AC235" i="14"/>
  <c r="AG213" i="14"/>
  <c r="P236" i="14"/>
  <c r="AG125" i="14"/>
  <c r="CA38" i="14" s="1"/>
  <c r="AH125" i="14"/>
  <c r="AO155" i="14"/>
  <c r="CH63" i="14" s="1"/>
  <c r="AP155" i="14"/>
  <c r="AG184" i="14"/>
  <c r="Q236" i="14"/>
  <c r="AG124" i="14"/>
  <c r="AG132" i="14"/>
  <c r="AG140" i="14"/>
  <c r="H142" i="14"/>
  <c r="X142" i="14"/>
  <c r="AO154" i="14"/>
  <c r="CH62" i="14" s="1"/>
  <c r="AO162" i="14"/>
  <c r="CH70" i="14" s="1"/>
  <c r="AO170" i="14"/>
  <c r="CH78" i="14" s="1"/>
  <c r="AG183" i="14"/>
  <c r="BM60" i="14" s="1"/>
  <c r="AG191" i="14"/>
  <c r="BM68" i="14" s="1"/>
  <c r="AG199" i="14"/>
  <c r="BM76" i="14" s="1"/>
  <c r="P205" i="14"/>
  <c r="AG220" i="14"/>
  <c r="BT66" i="14" s="1"/>
  <c r="AG228" i="14"/>
  <c r="T236" i="14"/>
  <c r="AG102" i="14"/>
  <c r="AG123" i="14"/>
  <c r="AG131" i="14"/>
  <c r="AG139" i="14"/>
  <c r="CA52" i="14" s="1"/>
  <c r="U141" i="14"/>
  <c r="AO153" i="14"/>
  <c r="CH61" i="14" s="1"/>
  <c r="AO161" i="14"/>
  <c r="CH69" i="14" s="1"/>
  <c r="AO169" i="14"/>
  <c r="CH77" i="14" s="1"/>
  <c r="AG182" i="14"/>
  <c r="BM59" i="14" s="1"/>
  <c r="AG190" i="14"/>
  <c r="BM67" i="14" s="1"/>
  <c r="AG198" i="14"/>
  <c r="BM75" i="14" s="1"/>
  <c r="M204" i="14"/>
  <c r="AC204" i="14"/>
  <c r="Q205" i="14"/>
  <c r="AG219" i="14"/>
  <c r="BT65" i="14" s="1"/>
  <c r="AG227" i="14"/>
  <c r="Q235" i="14"/>
  <c r="U236" i="14"/>
  <c r="T205" i="14"/>
  <c r="H236" i="14"/>
  <c r="X236" i="14"/>
  <c r="M142" i="14"/>
  <c r="AC142" i="14"/>
  <c r="U205" i="14"/>
  <c r="I236" i="14"/>
  <c r="Y236" i="14"/>
  <c r="AG107" i="14"/>
  <c r="AG120" i="14"/>
  <c r="AG128" i="14"/>
  <c r="AG136" i="14"/>
  <c r="CA49" i="14" s="1"/>
  <c r="AO158" i="14"/>
  <c r="CH66" i="14" s="1"/>
  <c r="AO166" i="14"/>
  <c r="CH74" i="14" s="1"/>
  <c r="AG187" i="14"/>
  <c r="AG195" i="14"/>
  <c r="AG203" i="14"/>
  <c r="AG216" i="14"/>
  <c r="AG224" i="14"/>
  <c r="BT70" i="14" s="1"/>
  <c r="I205" i="14"/>
  <c r="Y205" i="14"/>
  <c r="M236" i="14"/>
  <c r="AC236" i="14"/>
  <c r="AG219" i="13"/>
  <c r="AG227" i="13"/>
  <c r="AG215" i="13"/>
  <c r="BT61" i="13" s="1"/>
  <c r="AG223" i="13"/>
  <c r="BT69" i="13" s="1"/>
  <c r="AH182" i="13"/>
  <c r="AG189" i="13"/>
  <c r="AH190" i="13"/>
  <c r="AG197" i="13"/>
  <c r="AG191" i="13"/>
  <c r="AG187" i="13"/>
  <c r="AG195" i="13"/>
  <c r="BM72" i="13" s="1"/>
  <c r="AG183" i="13"/>
  <c r="AG204" i="13" s="1"/>
  <c r="BF103" i="13" s="1"/>
  <c r="AP153" i="13"/>
  <c r="AP155" i="13"/>
  <c r="AP161" i="13"/>
  <c r="AO151" i="13"/>
  <c r="AO160" i="13"/>
  <c r="CH68" i="13" s="1"/>
  <c r="AP152" i="13"/>
  <c r="AP156" i="13"/>
  <c r="AO159" i="13"/>
  <c r="CH67" i="13" s="1"/>
  <c r="AO163" i="13"/>
  <c r="CH71" i="13" s="1"/>
  <c r="AP164" i="13"/>
  <c r="AO158" i="13"/>
  <c r="CH66" i="13" s="1"/>
  <c r="AO166" i="13"/>
  <c r="AO157" i="13"/>
  <c r="CH65" i="13" s="1"/>
  <c r="AO165" i="13"/>
  <c r="CH73" i="13" s="1"/>
  <c r="AO154" i="13"/>
  <c r="CH62" i="13" s="1"/>
  <c r="AO162" i="13"/>
  <c r="CH70" i="13" s="1"/>
  <c r="AH127" i="13"/>
  <c r="AG124" i="13"/>
  <c r="AG132" i="13"/>
  <c r="CA45" i="13" s="1"/>
  <c r="AG121" i="13"/>
  <c r="CA34" i="13" s="1"/>
  <c r="AG129" i="13"/>
  <c r="CA42" i="13" s="1"/>
  <c r="AH102" i="13"/>
  <c r="AG92" i="13"/>
  <c r="AH93" i="13"/>
  <c r="AG100" i="13"/>
  <c r="AH101" i="13"/>
  <c r="AG91" i="13"/>
  <c r="AG99" i="13"/>
  <c r="AG90" i="13"/>
  <c r="BT34" i="13" s="1"/>
  <c r="AG98" i="13"/>
  <c r="BT42" i="13" s="1"/>
  <c r="AG89" i="13"/>
  <c r="AG110" i="13" s="1"/>
  <c r="BC103" i="13" s="1"/>
  <c r="AG97" i="13"/>
  <c r="AG94" i="13"/>
  <c r="AG63" i="13"/>
  <c r="AY38" i="13" s="1"/>
  <c r="AG71" i="13"/>
  <c r="AY46" i="13" s="1"/>
  <c r="AG61" i="13"/>
  <c r="AY36" i="13" s="1"/>
  <c r="AG69" i="13"/>
  <c r="AY44" i="13" s="1"/>
  <c r="AG60" i="13"/>
  <c r="AY35" i="13" s="1"/>
  <c r="AG68" i="13"/>
  <c r="AY43" i="13" s="1"/>
  <c r="AH26" i="13"/>
  <c r="AH28" i="13"/>
  <c r="AG31" i="13"/>
  <c r="AG35" i="13"/>
  <c r="AG27" i="13"/>
  <c r="AH34" i="13"/>
  <c r="AG33" i="13"/>
  <c r="CA39" i="13" s="1"/>
  <c r="AG32" i="13"/>
  <c r="AG40" i="13"/>
  <c r="CA46" i="13" s="1"/>
  <c r="AG30" i="13"/>
  <c r="CA36" i="13" s="1"/>
  <c r="AG38" i="13"/>
  <c r="CA44" i="13" s="1"/>
  <c r="AG29" i="13"/>
  <c r="CA35" i="13" s="1"/>
  <c r="AG37" i="13"/>
  <c r="CA43" i="13" s="1"/>
  <c r="AY138" i="17" l="1"/>
  <c r="AY139" i="17"/>
  <c r="AY140" i="17"/>
  <c r="AY141" i="17"/>
  <c r="AY142" i="17"/>
  <c r="AY146" i="17"/>
  <c r="AY143" i="17"/>
  <c r="AY144" i="17"/>
  <c r="AY145" i="17"/>
  <c r="BZ158" i="17"/>
  <c r="BZ156" i="17"/>
  <c r="BZ164" i="17"/>
  <c r="BZ167" i="17"/>
  <c r="BZ168" i="17"/>
  <c r="BZ160" i="17"/>
  <c r="BZ172" i="17"/>
  <c r="BZ170" i="17"/>
  <c r="BZ155" i="17"/>
  <c r="BZ173" i="17"/>
  <c r="BZ162" i="17"/>
  <c r="BZ157" i="17"/>
  <c r="BZ161" i="17"/>
  <c r="BZ163" i="17"/>
  <c r="BZ171" i="17"/>
  <c r="BZ169" i="17"/>
  <c r="BZ165" i="17"/>
  <c r="BZ159" i="17"/>
  <c r="BZ166" i="17"/>
  <c r="AR82" i="17"/>
  <c r="AS62" i="17"/>
  <c r="AS55" i="17"/>
  <c r="AS56" i="17"/>
  <c r="AS57" i="17"/>
  <c r="AS59" i="17"/>
  <c r="AS58" i="17"/>
  <c r="AS60" i="17"/>
  <c r="AS61" i="17"/>
  <c r="AV129" i="17"/>
  <c r="AP171" i="17" s="1"/>
  <c r="AV130" i="17"/>
  <c r="AP172" i="17" s="1"/>
  <c r="AR26" i="17"/>
  <c r="AS27" i="17" s="1"/>
  <c r="AS34" i="17"/>
  <c r="AS32" i="17"/>
  <c r="AS29" i="17"/>
  <c r="AS33" i="17"/>
  <c r="Q74" i="17"/>
  <c r="U172" i="17" s="1"/>
  <c r="Q46" i="17"/>
  <c r="T172" i="17" s="1"/>
  <c r="Q73" i="17"/>
  <c r="U171" i="17" s="1"/>
  <c r="Q102" i="17"/>
  <c r="V172" i="17" s="1"/>
  <c r="Q101" i="17"/>
  <c r="V171" i="17" s="1"/>
  <c r="R45" i="17"/>
  <c r="Q45" i="17"/>
  <c r="T171" i="17" s="1"/>
  <c r="R46" i="17"/>
  <c r="BR54" i="14"/>
  <c r="BV55" i="14"/>
  <c r="AG141" i="14"/>
  <c r="AH141" i="14"/>
  <c r="BQ54" i="14"/>
  <c r="BS82" i="14"/>
  <c r="BR82" i="14"/>
  <c r="BQ82" i="14"/>
  <c r="BP82" i="14"/>
  <c r="BO82" i="14"/>
  <c r="BO81" i="14"/>
  <c r="BN82" i="14"/>
  <c r="CE55" i="14"/>
  <c r="BM44" i="14"/>
  <c r="BM71" i="14"/>
  <c r="CE54" i="14"/>
  <c r="BL82" i="14"/>
  <c r="BK82" i="14"/>
  <c r="BI82" i="14"/>
  <c r="BH82" i="14"/>
  <c r="BG82" i="14"/>
  <c r="BS54" i="14"/>
  <c r="BI54" i="14"/>
  <c r="BL54" i="14"/>
  <c r="AX54" i="14"/>
  <c r="BK55" i="14"/>
  <c r="AW55" i="14"/>
  <c r="BT46" i="14"/>
  <c r="BM37" i="14"/>
  <c r="CH46" i="14"/>
  <c r="BT73" i="14"/>
  <c r="BL55" i="14"/>
  <c r="CH35" i="14"/>
  <c r="CA35" i="14"/>
  <c r="CF55" i="14"/>
  <c r="AY68" i="14"/>
  <c r="BR81" i="14"/>
  <c r="BT45" i="14"/>
  <c r="BR55" i="14"/>
  <c r="BM72" i="14"/>
  <c r="BT59" i="14"/>
  <c r="BI81" i="14"/>
  <c r="BT41" i="14"/>
  <c r="CA46" i="14"/>
  <c r="CA32" i="14"/>
  <c r="BT37" i="14"/>
  <c r="AY59" i="14"/>
  <c r="CH41" i="14"/>
  <c r="BM32" i="14"/>
  <c r="CA41" i="14"/>
  <c r="BT32" i="14"/>
  <c r="BM46" i="14"/>
  <c r="BM64" i="14"/>
  <c r="BT62" i="14"/>
  <c r="BM73" i="14"/>
  <c r="BT68" i="14"/>
  <c r="AY62" i="14"/>
  <c r="BM35" i="14"/>
  <c r="AY73" i="14"/>
  <c r="BT35" i="14"/>
  <c r="AY64" i="14"/>
  <c r="CH37" i="14"/>
  <c r="BF64" i="14"/>
  <c r="CA37" i="14"/>
  <c r="CD54" i="14"/>
  <c r="BP54" i="14"/>
  <c r="AG110" i="14"/>
  <c r="BO54" i="14"/>
  <c r="AH110" i="14"/>
  <c r="BN55" i="14"/>
  <c r="AG111" i="14"/>
  <c r="AH111" i="14"/>
  <c r="CC54" i="14"/>
  <c r="AH48" i="14"/>
  <c r="BT44" i="14"/>
  <c r="BT71" i="14"/>
  <c r="CA44" i="14"/>
  <c r="AY71" i="14"/>
  <c r="BM80" i="14"/>
  <c r="CA45" i="14"/>
  <c r="BT36" i="14"/>
  <c r="CA36" i="14"/>
  <c r="AY63" i="14"/>
  <c r="AG48" i="14"/>
  <c r="BG81" i="14"/>
  <c r="CH45" i="14"/>
  <c r="BT63" i="14"/>
  <c r="CA53" i="14"/>
  <c r="BM47" i="14"/>
  <c r="AY80" i="14"/>
  <c r="AY72" i="14"/>
  <c r="AS82" i="14"/>
  <c r="BT80" i="14"/>
  <c r="CA47" i="14"/>
  <c r="BT74" i="14"/>
  <c r="CH53" i="14"/>
  <c r="CH36" i="14"/>
  <c r="BT47" i="14"/>
  <c r="CH47" i="14"/>
  <c r="BH54" i="14"/>
  <c r="BM36" i="14"/>
  <c r="AT55" i="14"/>
  <c r="BG54" i="14"/>
  <c r="BM49" i="14"/>
  <c r="AH80" i="14"/>
  <c r="BG55" i="14"/>
  <c r="BM40" i="14"/>
  <c r="BF55" i="14"/>
  <c r="BF54" i="14"/>
  <c r="AU82" i="14"/>
  <c r="CH64" i="14"/>
  <c r="CH81" i="14" s="1"/>
  <c r="AU81" i="14"/>
  <c r="AS81" i="14"/>
  <c r="AV82" i="14"/>
  <c r="AW82" i="14"/>
  <c r="AT82" i="14"/>
  <c r="AT81" i="14"/>
  <c r="AX82" i="14"/>
  <c r="BF59" i="14"/>
  <c r="AT54" i="14"/>
  <c r="CH82" i="14"/>
  <c r="AW54" i="14"/>
  <c r="AX55" i="14"/>
  <c r="AY55" i="14"/>
  <c r="BF67" i="14"/>
  <c r="AU54" i="14"/>
  <c r="AS54" i="14"/>
  <c r="CB54" i="14"/>
  <c r="BF70" i="14"/>
  <c r="CG54" i="14"/>
  <c r="CA82" i="14"/>
  <c r="CC55" i="14"/>
  <c r="CG55" i="14"/>
  <c r="CF54" i="14"/>
  <c r="BF72" i="14"/>
  <c r="BP81" i="15"/>
  <c r="BQ81" i="15"/>
  <c r="BR81" i="15"/>
  <c r="BS81" i="15"/>
  <c r="AG235" i="15"/>
  <c r="BG103" i="15" s="1"/>
  <c r="AG236" i="15"/>
  <c r="BG104" i="15" s="1"/>
  <c r="BK82" i="15"/>
  <c r="AG204" i="15"/>
  <c r="BF103" i="15" s="1"/>
  <c r="BJ82" i="15"/>
  <c r="BG82" i="15"/>
  <c r="BI81" i="15"/>
  <c r="AG205" i="15"/>
  <c r="BF104" i="15" s="1"/>
  <c r="BF55" i="15"/>
  <c r="AU54" i="15"/>
  <c r="AS54" i="15"/>
  <c r="AT54" i="15"/>
  <c r="AW54" i="15"/>
  <c r="AX54" i="15"/>
  <c r="AT82" i="15"/>
  <c r="AU81" i="15"/>
  <c r="AS81" i="15"/>
  <c r="AX82" i="15"/>
  <c r="AW82" i="15"/>
  <c r="AV81" i="15"/>
  <c r="CA82" i="15"/>
  <c r="BF65" i="15"/>
  <c r="BF66" i="15"/>
  <c r="AO174" i="15"/>
  <c r="BB104" i="15" s="1"/>
  <c r="CH59" i="15"/>
  <c r="AO173" i="15"/>
  <c r="BB103" i="15" s="1"/>
  <c r="BF60" i="15"/>
  <c r="CC55" i="15"/>
  <c r="CF55" i="15"/>
  <c r="BV55" i="15"/>
  <c r="BO54" i="15"/>
  <c r="BS55" i="15"/>
  <c r="BQ54" i="15"/>
  <c r="BO55" i="15"/>
  <c r="BN55" i="15"/>
  <c r="BO81" i="15"/>
  <c r="BN54" i="15"/>
  <c r="BI54" i="15"/>
  <c r="BS54" i="15"/>
  <c r="CG55" i="15"/>
  <c r="BF67" i="15"/>
  <c r="CH40" i="15"/>
  <c r="BM67" i="15"/>
  <c r="AY67" i="15"/>
  <c r="BT67" i="15"/>
  <c r="BF63" i="15"/>
  <c r="BM63" i="15"/>
  <c r="AY63" i="15"/>
  <c r="BT63" i="15"/>
  <c r="BM36" i="15"/>
  <c r="CH36" i="15"/>
  <c r="CA35" i="15"/>
  <c r="BT35" i="15"/>
  <c r="BG54" i="15"/>
  <c r="BJ81" i="15"/>
  <c r="BK55" i="15"/>
  <c r="CB55" i="15"/>
  <c r="BP82" i="15"/>
  <c r="CF54" i="15"/>
  <c r="BQ82" i="15"/>
  <c r="CD54" i="15"/>
  <c r="BF62" i="15"/>
  <c r="BM62" i="15"/>
  <c r="AY62" i="15"/>
  <c r="CH35" i="15"/>
  <c r="BT62" i="15"/>
  <c r="BG81" i="15"/>
  <c r="BU55" i="15"/>
  <c r="CE54" i="15"/>
  <c r="BF59" i="15"/>
  <c r="BM59" i="15"/>
  <c r="AY59" i="15"/>
  <c r="CH32" i="15"/>
  <c r="AG48" i="15"/>
  <c r="BA103" i="15" s="1"/>
  <c r="BT59" i="15"/>
  <c r="BM32" i="15"/>
  <c r="AG49" i="15"/>
  <c r="BA104" i="15" s="1"/>
  <c r="AX81" i="15"/>
  <c r="AS82" i="15"/>
  <c r="BP54" i="15"/>
  <c r="BR54" i="15"/>
  <c r="BM35" i="15"/>
  <c r="CA40" i="15"/>
  <c r="BL82" i="15"/>
  <c r="BR82" i="15"/>
  <c r="BI82" i="15"/>
  <c r="AV82" i="15"/>
  <c r="BT40" i="15"/>
  <c r="AU82" i="15"/>
  <c r="AW81" i="15"/>
  <c r="BU54" i="15"/>
  <c r="CE55" i="15"/>
  <c r="CA36" i="15"/>
  <c r="BL55" i="15"/>
  <c r="BS82" i="15"/>
  <c r="AG110" i="15"/>
  <c r="BC103" i="15" s="1"/>
  <c r="AG111" i="15"/>
  <c r="BC104" i="15" s="1"/>
  <c r="BT32" i="15"/>
  <c r="BP55" i="15"/>
  <c r="AY40" i="15"/>
  <c r="BM40" i="15"/>
  <c r="AY33" i="15"/>
  <c r="BM33" i="15"/>
  <c r="AY39" i="15"/>
  <c r="BM39" i="15"/>
  <c r="BI55" i="15"/>
  <c r="AG79" i="15"/>
  <c r="AY103" i="15" s="1"/>
  <c r="AU55" i="15"/>
  <c r="AT55" i="15"/>
  <c r="AY38" i="15"/>
  <c r="BM38" i="15"/>
  <c r="AG80" i="15"/>
  <c r="AY104" i="15" s="1"/>
  <c r="AY37" i="15"/>
  <c r="AY54" i="15" s="1"/>
  <c r="BM37" i="15"/>
  <c r="BK54" i="15"/>
  <c r="BG55" i="15"/>
  <c r="AW55" i="15"/>
  <c r="BL54" i="15"/>
  <c r="BH54" i="15"/>
  <c r="BT59" i="13"/>
  <c r="AG236" i="13"/>
  <c r="BG104" i="13" s="1"/>
  <c r="AG235" i="13"/>
  <c r="BG103" i="13" s="1"/>
  <c r="AG205" i="13"/>
  <c r="BF104" i="13" s="1"/>
  <c r="CH59" i="13"/>
  <c r="AO174" i="13"/>
  <c r="BB104" i="13" s="1"/>
  <c r="AO173" i="13"/>
  <c r="BB103" i="13" s="1"/>
  <c r="AG111" i="13"/>
  <c r="BC104" i="13" s="1"/>
  <c r="BM34" i="13"/>
  <c r="AY34" i="13"/>
  <c r="BM42" i="13"/>
  <c r="AY42" i="13"/>
  <c r="BM32" i="13"/>
  <c r="AG80" i="13"/>
  <c r="AY104" i="13" s="1"/>
  <c r="AY32" i="13"/>
  <c r="AG79" i="13"/>
  <c r="AY103" i="13" s="1"/>
  <c r="CA33" i="13"/>
  <c r="BF74" i="13"/>
  <c r="CA38" i="13"/>
  <c r="AU82" i="13"/>
  <c r="AX82" i="13"/>
  <c r="CA37" i="13"/>
  <c r="CA55" i="13" s="1"/>
  <c r="BA95" i="13" s="1"/>
  <c r="CG55" i="13"/>
  <c r="BQ81" i="14"/>
  <c r="BL81" i="14"/>
  <c r="AY54" i="14"/>
  <c r="AX81" i="14"/>
  <c r="BF62" i="14"/>
  <c r="BF63" i="14"/>
  <c r="BF74" i="14"/>
  <c r="BF71" i="14"/>
  <c r="BF66" i="14"/>
  <c r="CA33" i="14"/>
  <c r="AG142" i="14"/>
  <c r="BV54" i="14"/>
  <c r="BQ55" i="14"/>
  <c r="AG79" i="14"/>
  <c r="BM41" i="14"/>
  <c r="BM48" i="14"/>
  <c r="AG80" i="14"/>
  <c r="BM45" i="14"/>
  <c r="BI55" i="14"/>
  <c r="BH55" i="14"/>
  <c r="BM53" i="14"/>
  <c r="AG49" i="14"/>
  <c r="BM77" i="14"/>
  <c r="AY77" i="14"/>
  <c r="BT77" i="14"/>
  <c r="CH50" i="14"/>
  <c r="CA50" i="14"/>
  <c r="BT50" i="14"/>
  <c r="BM50" i="14"/>
  <c r="BM78" i="14"/>
  <c r="AY78" i="14"/>
  <c r="BT51" i="14"/>
  <c r="BT78" i="14"/>
  <c r="CA51" i="14"/>
  <c r="BM51" i="14"/>
  <c r="CH51" i="14"/>
  <c r="BT61" i="14"/>
  <c r="BM61" i="14"/>
  <c r="BT34" i="14"/>
  <c r="BF61" i="14"/>
  <c r="AY61" i="14"/>
  <c r="CA34" i="14"/>
  <c r="CH34" i="14"/>
  <c r="BM34" i="14"/>
  <c r="BT69" i="14"/>
  <c r="AY69" i="14"/>
  <c r="BM69" i="14"/>
  <c r="CH42" i="14"/>
  <c r="BM42" i="14"/>
  <c r="CA42" i="14"/>
  <c r="BF69" i="14"/>
  <c r="BT42" i="14"/>
  <c r="AV81" i="14"/>
  <c r="CB55" i="14"/>
  <c r="BS81" i="14"/>
  <c r="BP55" i="14"/>
  <c r="BK81" i="14"/>
  <c r="BU54" i="14"/>
  <c r="BU55" i="14"/>
  <c r="BJ81" i="14"/>
  <c r="AW81" i="14"/>
  <c r="AH142" i="15"/>
  <c r="AH141" i="15"/>
  <c r="AG142" i="15"/>
  <c r="AZ104" i="15" s="1"/>
  <c r="CA32" i="15"/>
  <c r="AG141" i="15"/>
  <c r="AZ103" i="15" s="1"/>
  <c r="AG142" i="13"/>
  <c r="AZ104" i="13" s="1"/>
  <c r="AG141" i="13"/>
  <c r="AZ103" i="13" s="1"/>
  <c r="CA32" i="13"/>
  <c r="AW55" i="13"/>
  <c r="AU81" i="13"/>
  <c r="AX81" i="13"/>
  <c r="AW81" i="13"/>
  <c r="BK82" i="13"/>
  <c r="BK81" i="13"/>
  <c r="CH45" i="13"/>
  <c r="BM45" i="13"/>
  <c r="BT72" i="13"/>
  <c r="BF72" i="13"/>
  <c r="CH47" i="13"/>
  <c r="BT47" i="13"/>
  <c r="AY74" i="13"/>
  <c r="BT74" i="13"/>
  <c r="BM74" i="13"/>
  <c r="BG55" i="13"/>
  <c r="AW82" i="13"/>
  <c r="AH236" i="16"/>
  <c r="AH235" i="16"/>
  <c r="AH111" i="16"/>
  <c r="AH110" i="16"/>
  <c r="AG111" i="16"/>
  <c r="AG110" i="16"/>
  <c r="AH142" i="16"/>
  <c r="AH80" i="16"/>
  <c r="AH204" i="16"/>
  <c r="AH205" i="16"/>
  <c r="CF55" i="13"/>
  <c r="CG54" i="13"/>
  <c r="CF54" i="13"/>
  <c r="AG48" i="13"/>
  <c r="BA103" i="13" s="1"/>
  <c r="AG49" i="13"/>
  <c r="BA104" i="13" s="1"/>
  <c r="CH74" i="13"/>
  <c r="CH81" i="13" s="1"/>
  <c r="BH94" i="13" s="1"/>
  <c r="BF59" i="13"/>
  <c r="CA82" i="13"/>
  <c r="BG95" i="13" s="1"/>
  <c r="CA81" i="13"/>
  <c r="BG94" i="13" s="1"/>
  <c r="BF67" i="13"/>
  <c r="BG54" i="13"/>
  <c r="CH46" i="13"/>
  <c r="BT73" i="13"/>
  <c r="BF73" i="13"/>
  <c r="BM73" i="13"/>
  <c r="BT46" i="13"/>
  <c r="BM46" i="13"/>
  <c r="AY73" i="13"/>
  <c r="BR54" i="13"/>
  <c r="BR55" i="13"/>
  <c r="CB54" i="13"/>
  <c r="CB55" i="13"/>
  <c r="BQ81" i="13"/>
  <c r="BQ82" i="13"/>
  <c r="AU55" i="13"/>
  <c r="AU54" i="13"/>
  <c r="BS81" i="13"/>
  <c r="BS82" i="13"/>
  <c r="BI54" i="13"/>
  <c r="BI55" i="13"/>
  <c r="BR81" i="13"/>
  <c r="BR82" i="13"/>
  <c r="BL54" i="13"/>
  <c r="BL55" i="13"/>
  <c r="BT66" i="13"/>
  <c r="BT39" i="13"/>
  <c r="BF66" i="13"/>
  <c r="BM39" i="13"/>
  <c r="AY66" i="13"/>
  <c r="BM66" i="13"/>
  <c r="CH39" i="13"/>
  <c r="BJ81" i="13"/>
  <c r="BJ82" i="13"/>
  <c r="AH49" i="13"/>
  <c r="AH48" i="13"/>
  <c r="BO82" i="13"/>
  <c r="BO81" i="13"/>
  <c r="BP54" i="13"/>
  <c r="BP55" i="13"/>
  <c r="BN55" i="13"/>
  <c r="BN54" i="13"/>
  <c r="CE55" i="13"/>
  <c r="CE54" i="13"/>
  <c r="BT60" i="13"/>
  <c r="BM60" i="13"/>
  <c r="BF60" i="13"/>
  <c r="CH33" i="13"/>
  <c r="AY60" i="13"/>
  <c r="BT33" i="13"/>
  <c r="BM33" i="13"/>
  <c r="BF54" i="13"/>
  <c r="AX94" i="13" s="1"/>
  <c r="BS54" i="13"/>
  <c r="BS55" i="13"/>
  <c r="AT54" i="13"/>
  <c r="AT55" i="13"/>
  <c r="BP81" i="13"/>
  <c r="BP82" i="13"/>
  <c r="BN82" i="13"/>
  <c r="BN81" i="13"/>
  <c r="AS82" i="13"/>
  <c r="AS81" i="13"/>
  <c r="BL81" i="13"/>
  <c r="BL82" i="13"/>
  <c r="BT68" i="13"/>
  <c r="BM68" i="13"/>
  <c r="BF68" i="13"/>
  <c r="CH41" i="13"/>
  <c r="BT41" i="13"/>
  <c r="BM41" i="13"/>
  <c r="AY68" i="13"/>
  <c r="CD54" i="13"/>
  <c r="CD55" i="13"/>
  <c r="BI81" i="13"/>
  <c r="BI82" i="13"/>
  <c r="BH54" i="13"/>
  <c r="BH55" i="13"/>
  <c r="AS54" i="13"/>
  <c r="AS55" i="13"/>
  <c r="CH38" i="13"/>
  <c r="BT65" i="13"/>
  <c r="BF65" i="13"/>
  <c r="BT38" i="13"/>
  <c r="BM38" i="13"/>
  <c r="AY65" i="13"/>
  <c r="BM65" i="13"/>
  <c r="BG82" i="13"/>
  <c r="BG81" i="13"/>
  <c r="BF70" i="13"/>
  <c r="BM70" i="13"/>
  <c r="CH43" i="13"/>
  <c r="BT70" i="13"/>
  <c r="BT43" i="13"/>
  <c r="BM43" i="13"/>
  <c r="AY70" i="13"/>
  <c r="BM71" i="13"/>
  <c r="CH44" i="13"/>
  <c r="BM44" i="13"/>
  <c r="BT71" i="13"/>
  <c r="AY71" i="13"/>
  <c r="BF71" i="13"/>
  <c r="BT44" i="13"/>
  <c r="BF64" i="13"/>
  <c r="BT64" i="13"/>
  <c r="CH37" i="13"/>
  <c r="AY64" i="13"/>
  <c r="BT37" i="13"/>
  <c r="BF55" i="13"/>
  <c r="AX95" i="13" s="1"/>
  <c r="BM37" i="13"/>
  <c r="BM64" i="13"/>
  <c r="BQ54" i="13"/>
  <c r="BQ55" i="13"/>
  <c r="BO55" i="13"/>
  <c r="BO54" i="13"/>
  <c r="BH81" i="13"/>
  <c r="BH82" i="13"/>
  <c r="BV54" i="13"/>
  <c r="BV55" i="13"/>
  <c r="BF62" i="13"/>
  <c r="BM62" i="13"/>
  <c r="CH35" i="13"/>
  <c r="BM35" i="13"/>
  <c r="BT35" i="13"/>
  <c r="AY62" i="13"/>
  <c r="BT62" i="13"/>
  <c r="BM63" i="13"/>
  <c r="CH36" i="13"/>
  <c r="BM36" i="13"/>
  <c r="BF63" i="13"/>
  <c r="BT63" i="13"/>
  <c r="AY63" i="13"/>
  <c r="BT36" i="13"/>
  <c r="AV82" i="13"/>
  <c r="AV81" i="13"/>
  <c r="BK54" i="13"/>
  <c r="BK55" i="13"/>
  <c r="BU54" i="13"/>
  <c r="BU55" i="13"/>
  <c r="AT82" i="13"/>
  <c r="AT81" i="13"/>
  <c r="AX54" i="13"/>
  <c r="AX55" i="13"/>
  <c r="CC54" i="13"/>
  <c r="CC55" i="13"/>
  <c r="AH79" i="14"/>
  <c r="AH49" i="14"/>
  <c r="AH142" i="14"/>
  <c r="BZ175" i="17" l="1"/>
  <c r="BZ174" i="17"/>
  <c r="AY158" i="17"/>
  <c r="AQ172" i="17" s="1"/>
  <c r="AY157" i="17"/>
  <c r="AQ171" i="17" s="1"/>
  <c r="BT91" i="17"/>
  <c r="BT99" i="17"/>
  <c r="BT107" i="17"/>
  <c r="BT100" i="17"/>
  <c r="BT101" i="17"/>
  <c r="BT109" i="17"/>
  <c r="BT94" i="17"/>
  <c r="BT103" i="17"/>
  <c r="BT104" i="17"/>
  <c r="BT92" i="17"/>
  <c r="BT108" i="17"/>
  <c r="BT102" i="17"/>
  <c r="BT95" i="17"/>
  <c r="BT93" i="17"/>
  <c r="BT90" i="17"/>
  <c r="BT106" i="17"/>
  <c r="BT96" i="17"/>
  <c r="BT97" i="17"/>
  <c r="BT110" i="17" s="1"/>
  <c r="BT105" i="17"/>
  <c r="BT98" i="17"/>
  <c r="AS88" i="17"/>
  <c r="AS86" i="17"/>
  <c r="AS85" i="17"/>
  <c r="AS84" i="17"/>
  <c r="AS87" i="17"/>
  <c r="AS83" i="17"/>
  <c r="AS82" i="17"/>
  <c r="AS90" i="17"/>
  <c r="AS89" i="17"/>
  <c r="AS73" i="17"/>
  <c r="AN171" i="17" s="1"/>
  <c r="AS74" i="17"/>
  <c r="AN172" i="17" s="1"/>
  <c r="AS28" i="17"/>
  <c r="AS45" i="17" s="1"/>
  <c r="AM171" i="17" s="1"/>
  <c r="AS31" i="17"/>
  <c r="AS46" i="17" s="1"/>
  <c r="AM172" i="17" s="1"/>
  <c r="AS26" i="17"/>
  <c r="AS30" i="17"/>
  <c r="BT38" i="17"/>
  <c r="BT34" i="17"/>
  <c r="BT46" i="17"/>
  <c r="BT32" i="17"/>
  <c r="BT44" i="17"/>
  <c r="BT47" i="17"/>
  <c r="BT43" i="17"/>
  <c r="BT33" i="17"/>
  <c r="BT30" i="17"/>
  <c r="BT42" i="17"/>
  <c r="BT31" i="17"/>
  <c r="BT35" i="17"/>
  <c r="BT41" i="17"/>
  <c r="BT40" i="17"/>
  <c r="BT39" i="17"/>
  <c r="BT37" i="17"/>
  <c r="BT36" i="17"/>
  <c r="BT45" i="17"/>
  <c r="CA54" i="14"/>
  <c r="CA55" i="14"/>
  <c r="BT82" i="14"/>
  <c r="BM81" i="14"/>
  <c r="BM82" i="14"/>
  <c r="BT81" i="14"/>
  <c r="BT54" i="14"/>
  <c r="BT55" i="14"/>
  <c r="AY82" i="14"/>
  <c r="AY81" i="14"/>
  <c r="BM55" i="14"/>
  <c r="BM54" i="14"/>
  <c r="BF81" i="14"/>
  <c r="BF82" i="14"/>
  <c r="CH54" i="14"/>
  <c r="CH55" i="14"/>
  <c r="AY55" i="15"/>
  <c r="CH82" i="15"/>
  <c r="CH81" i="15"/>
  <c r="BT82" i="15"/>
  <c r="BT81" i="15"/>
  <c r="CH55" i="15"/>
  <c r="CH54" i="15"/>
  <c r="AY82" i="15"/>
  <c r="AY81" i="15"/>
  <c r="BM82" i="15"/>
  <c r="BM81" i="15"/>
  <c r="BF82" i="15"/>
  <c r="BF81" i="15"/>
  <c r="BT54" i="15"/>
  <c r="BT55" i="15"/>
  <c r="BM54" i="15"/>
  <c r="BM55" i="15"/>
  <c r="BT82" i="13"/>
  <c r="BF95" i="13" s="1"/>
  <c r="AY55" i="13"/>
  <c r="AW95" i="13" s="1"/>
  <c r="CH82" i="13"/>
  <c r="BH95" i="13" s="1"/>
  <c r="AY54" i="13"/>
  <c r="AW94" i="13" s="1"/>
  <c r="AY82" i="13"/>
  <c r="BC95" i="13" s="1"/>
  <c r="BM82" i="13"/>
  <c r="BE95" i="13" s="1"/>
  <c r="CA54" i="15"/>
  <c r="CA55" i="15"/>
  <c r="AY81" i="13"/>
  <c r="BC94" i="13" s="1"/>
  <c r="BT81" i="13"/>
  <c r="BF94" i="13" s="1"/>
  <c r="BM81" i="13"/>
  <c r="BE94" i="13" s="1"/>
  <c r="CA54" i="13"/>
  <c r="BA94" i="13" s="1"/>
  <c r="BT55" i="13"/>
  <c r="AZ95" i="13" s="1"/>
  <c r="BT54" i="13"/>
  <c r="AZ94" i="13" s="1"/>
  <c r="CH54" i="13"/>
  <c r="BB94" i="13" s="1"/>
  <c r="BM55" i="13"/>
  <c r="AY95" i="13" s="1"/>
  <c r="BM54" i="13"/>
  <c r="AY94" i="13" s="1"/>
  <c r="BF82" i="13"/>
  <c r="BD95" i="13" s="1"/>
  <c r="CH55" i="13"/>
  <c r="BB95" i="13" s="1"/>
  <c r="BF81" i="13"/>
  <c r="BD94" i="13" s="1"/>
  <c r="AS101" i="17" l="1"/>
  <c r="AO171" i="17" s="1"/>
  <c r="AS102" i="17"/>
  <c r="AO172" i="17" s="1"/>
  <c r="BT79" i="17"/>
  <c r="BT111" i="17"/>
  <c r="BT80" i="17"/>
  <c r="BT48" i="17"/>
  <c r="BT49" i="1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Ondrej Kováč</author>
  </authors>
  <commentList>
    <comment ref="I25" authorId="0" shapeId="0" xr:uid="{EBB47F1B-3E30-4FBF-9D88-9F878A11D23E}">
      <text>
        <r>
          <rPr>
            <b/>
            <sz val="9"/>
            <color rgb="FF000000"/>
            <rFont val="Tahoma"/>
            <family val="2"/>
            <charset val="238"/>
          </rPr>
          <t>Ondrej Kováč:</t>
        </r>
        <r>
          <rPr>
            <sz val="9"/>
            <color rgb="FF000000"/>
            <rFont val="Tahoma"/>
            <family val="2"/>
            <charset val="238"/>
          </rPr>
          <t xml:space="preserve">
</t>
        </r>
        <r>
          <rPr>
            <sz val="14"/>
            <color rgb="FF000000"/>
            <rFont val="Tahoma"/>
            <family val="2"/>
            <charset val="238"/>
          </rPr>
          <t>All "Sample adjustment" calculations in this file have no meaning for actual results and you can ignore it.</t>
        </r>
        <r>
          <rPr>
            <sz val="9"/>
            <color rgb="FF000000"/>
            <rFont val="Tahoma"/>
            <family val="2"/>
            <charset val="238"/>
          </rPr>
          <t xml:space="preserve"> </t>
        </r>
      </text>
    </comment>
    <comment ref="AQ30" authorId="0" shapeId="0" xr:uid="{86FF4F81-1A09-4F72-9C57-801680A77CC9}">
      <text>
        <r>
          <rPr>
            <b/>
            <sz val="9"/>
            <color rgb="FF000000"/>
            <rFont val="Tahoma"/>
            <family val="2"/>
            <charset val="238"/>
          </rPr>
          <t>Ondrej Kováč:</t>
        </r>
        <r>
          <rPr>
            <sz val="9"/>
            <color rgb="FF000000"/>
            <rFont val="Tahoma"/>
            <family val="2"/>
            <charset val="238"/>
          </rPr>
          <t xml:space="preserve">
</t>
        </r>
        <r>
          <rPr>
            <sz val="14"/>
            <color rgb="FF000000"/>
            <rFont val="Tahoma"/>
            <family val="2"/>
            <charset val="238"/>
          </rPr>
          <t>Table of ratios of different sphingolipids according to metabolic pathways</t>
        </r>
      </text>
    </comment>
    <comment ref="G48" authorId="0" shapeId="0" xr:uid="{F65F703C-5F31-400D-8B5B-317E3378FB96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6"/>
            <color indexed="81"/>
            <rFont val="Tahoma"/>
            <family val="2"/>
            <charset val="238"/>
          </rPr>
          <t xml:space="preserve">All relevant results are in the blue box as average (Ø) ng/mg of sample and the standart deviation (SD) of samples for given sphingolipid with specific fatty acid </t>
        </r>
      </text>
    </comment>
    <comment ref="AG48" authorId="0" shapeId="0" xr:uid="{3A835126-A3E7-477C-BD92-EB92124A370E}">
      <text>
        <r>
          <rPr>
            <b/>
            <sz val="9"/>
            <color rgb="FF000000"/>
            <rFont val="Tahoma"/>
            <family val="2"/>
            <charset val="238"/>
          </rPr>
          <t>Ondrej Kováč:</t>
        </r>
        <r>
          <rPr>
            <sz val="9"/>
            <color rgb="FF000000"/>
            <rFont val="Tahoma"/>
            <family val="2"/>
            <charset val="238"/>
          </rPr>
          <t xml:space="preserve">
</t>
        </r>
        <r>
          <rPr>
            <sz val="14"/>
            <color rgb="FF000000"/>
            <rFont val="Tahoma"/>
            <family val="2"/>
            <charset val="238"/>
          </rPr>
          <t>Average Sum and SD of all species of given sphingolipid</t>
        </r>
      </text>
    </comment>
    <comment ref="AV101" authorId="0" shapeId="0" xr:uid="{2B460D19-77C6-408E-88A4-C718605BE411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4"/>
            <color indexed="81"/>
            <rFont val="Tahoma"/>
            <family val="2"/>
            <charset val="238"/>
          </rPr>
          <t>short table of results with simple graph. Feel free to use results and calculations for your own graphs.</t>
        </r>
        <r>
          <rPr>
            <sz val="9"/>
            <color indexed="81"/>
            <rFont val="Tahoma"/>
            <family val="2"/>
            <charset val="238"/>
          </rPr>
          <t xml:space="preserve">  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Ondrej Kováč</author>
  </authors>
  <commentList>
    <comment ref="I25" authorId="0" shapeId="0" xr:uid="{E8EDB4C4-C037-4354-97DC-2D6590F70714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4"/>
            <color indexed="81"/>
            <rFont val="Tahoma"/>
            <family val="2"/>
            <charset val="238"/>
          </rPr>
          <t>All "Sample adjustment" calculations in this file have no meaning for actual results and you can ignore it.</t>
        </r>
        <r>
          <rPr>
            <sz val="9"/>
            <color indexed="81"/>
            <rFont val="Tahoma"/>
            <family val="2"/>
            <charset val="238"/>
          </rPr>
          <t xml:space="preserve"> </t>
        </r>
      </text>
    </comment>
    <comment ref="AI25" authorId="0" shapeId="0" xr:uid="{84E0FEED-FF3B-463F-A185-8949817A7684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4"/>
            <color indexed="81"/>
            <rFont val="Tahoma"/>
            <family val="2"/>
            <charset val="238"/>
          </rPr>
          <t>All "Sample adjustment" calculations in this file have no meaning for actual results and you can ignore it.</t>
        </r>
        <r>
          <rPr>
            <sz val="9"/>
            <color indexed="81"/>
            <rFont val="Tahoma"/>
            <family val="2"/>
            <charset val="238"/>
          </rPr>
          <t xml:space="preserve"> </t>
        </r>
      </text>
    </comment>
    <comment ref="BJ25" authorId="0" shapeId="0" xr:uid="{3EF643FE-0486-404E-8DCF-C5E22C02777D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4"/>
            <color indexed="81"/>
            <rFont val="Tahoma"/>
            <family val="2"/>
            <charset val="238"/>
          </rPr>
          <t>All "Sample adjustment" calculations in this file have no meaning for actual results and you can ignore it.</t>
        </r>
        <r>
          <rPr>
            <sz val="9"/>
            <color indexed="81"/>
            <rFont val="Tahoma"/>
            <family val="2"/>
            <charset val="238"/>
          </rPr>
          <t xml:space="preserve"> </t>
        </r>
      </text>
    </comment>
    <comment ref="G45" authorId="0" shapeId="0" xr:uid="{F8EB02FE-8E41-4F34-9C96-0D0C6CA1F4E6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6"/>
            <color indexed="81"/>
            <rFont val="Tahoma"/>
            <family val="2"/>
            <charset val="238"/>
          </rPr>
          <t xml:space="preserve">All relevant results are in the blue box as average (Ø) ng/mg of sample and the standart deviation (SD) of samples for given sphingolipid with specific fatty acid </t>
        </r>
      </text>
    </comment>
    <comment ref="Q45" authorId="0" shapeId="0" xr:uid="{37E59FFC-0829-43FB-8136-C128CF737ADC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4"/>
            <color indexed="81"/>
            <rFont val="Tahoma"/>
            <family val="2"/>
            <charset val="238"/>
          </rPr>
          <t>Average Sum and SD of all species of given sphingolipid</t>
        </r>
      </text>
    </comment>
    <comment ref="AG45" authorId="0" shapeId="0" xr:uid="{CFBCD687-5C3F-427B-BB19-16BCFB3E6B54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6"/>
            <color indexed="81"/>
            <rFont val="Tahoma"/>
            <family val="2"/>
            <charset val="238"/>
          </rPr>
          <t xml:space="preserve">All relevant results are in the blue box as average (Ø) ng/mg of sample and the standart deviation (SD) of samples for given sphingolipid with specific fatty acid </t>
        </r>
      </text>
    </comment>
    <comment ref="AQ45" authorId="0" shapeId="0" xr:uid="{09BBBD34-B70C-49C0-8DCC-0CA8DDB8A9FB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4"/>
            <color indexed="81"/>
            <rFont val="Tahoma"/>
            <family val="2"/>
            <charset val="238"/>
          </rPr>
          <t>Average Sum and SD of all species of given sphingolipid</t>
        </r>
      </text>
    </comment>
    <comment ref="AS45" authorId="0" shapeId="0" xr:uid="{99C5E2D8-13DE-4305-89A8-03187D813ECA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4"/>
            <color indexed="81"/>
            <rFont val="Tahoma"/>
            <family val="2"/>
            <charset val="238"/>
          </rPr>
          <t>Average Sum and SD of all species of given sphingolipid</t>
        </r>
      </text>
    </comment>
    <comment ref="BH48" authorId="0" shapeId="0" xr:uid="{6BAF320B-69E0-4923-93D9-8CD750276645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6"/>
            <color indexed="81"/>
            <rFont val="Tahoma"/>
            <family val="2"/>
            <charset val="238"/>
          </rPr>
          <t xml:space="preserve">All relevant results are in the blue box as average (Ø) ng/mg of sample and the standart deviation (SD) of samples for given sphingolipid with specific fatty acid </t>
        </r>
      </text>
    </comment>
    <comment ref="I53" authorId="0" shapeId="0" xr:uid="{B05CD51D-D783-4212-8AAB-B18221EC3B07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4"/>
            <color indexed="81"/>
            <rFont val="Tahoma"/>
            <family val="2"/>
            <charset val="238"/>
          </rPr>
          <t>All "Sample adjustment" calculations in this file have no meaning for actual results and you can ignore it.</t>
        </r>
        <r>
          <rPr>
            <sz val="9"/>
            <color indexed="81"/>
            <rFont val="Tahoma"/>
            <family val="2"/>
            <charset val="238"/>
          </rPr>
          <t xml:space="preserve"> </t>
        </r>
      </text>
    </comment>
    <comment ref="AI53" authorId="0" shapeId="0" xr:uid="{1BDE3CE8-649D-4DBB-86AE-5B5B17018EAA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4"/>
            <color indexed="81"/>
            <rFont val="Tahoma"/>
            <family val="2"/>
            <charset val="238"/>
          </rPr>
          <t>All "Sample adjustment" calculations in this file have no meaning for actual results and you can ignore it.</t>
        </r>
        <r>
          <rPr>
            <sz val="9"/>
            <color indexed="81"/>
            <rFont val="Tahoma"/>
            <family val="2"/>
            <charset val="238"/>
          </rPr>
          <t xml:space="preserve"> </t>
        </r>
      </text>
    </comment>
    <comment ref="BJ56" authorId="0" shapeId="0" xr:uid="{CBAB4756-B829-470B-9066-8832044947BA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4"/>
            <color indexed="81"/>
            <rFont val="Tahoma"/>
            <family val="2"/>
            <charset val="238"/>
          </rPr>
          <t>All "Sample adjustment" calculations in this file have no meaning for actual results and you can ignore it.</t>
        </r>
        <r>
          <rPr>
            <sz val="9"/>
            <color indexed="81"/>
            <rFont val="Tahoma"/>
            <family val="2"/>
            <charset val="238"/>
          </rPr>
          <t xml:space="preserve"> </t>
        </r>
      </text>
    </comment>
    <comment ref="G73" authorId="0" shapeId="0" xr:uid="{2992B111-23BA-4210-857F-414AFEEB5F1A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6"/>
            <color indexed="81"/>
            <rFont val="Tahoma"/>
            <family val="2"/>
            <charset val="238"/>
          </rPr>
          <t xml:space="preserve">All relevant results are in the blue box as average (Ø) ng/mg of sample and the standart deviation (SD) of samples for given sphingolipid with specific fatty acid </t>
        </r>
      </text>
    </comment>
    <comment ref="Q73" authorId="0" shapeId="0" xr:uid="{A0E46554-D4FC-49EB-9D98-B5D5D5E4B8DD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4"/>
            <color indexed="81"/>
            <rFont val="Tahoma"/>
            <family val="2"/>
            <charset val="238"/>
          </rPr>
          <t>Average Sum and SD of all species of given sphingolipid</t>
        </r>
      </text>
    </comment>
    <comment ref="AG73" authorId="0" shapeId="0" xr:uid="{9EAD18DA-E472-47F1-AADA-1A4E05D94FEF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6"/>
            <color indexed="81"/>
            <rFont val="Tahoma"/>
            <family val="2"/>
            <charset val="238"/>
          </rPr>
          <t xml:space="preserve">All relevant results are in the blue box as average (Ø) ng/mg of sample and the standart deviation (SD) of samples for given sphingolipid with specific fatty acid </t>
        </r>
      </text>
    </comment>
    <comment ref="AQ73" authorId="0" shapeId="0" xr:uid="{5127E78A-B9DC-405C-A8D6-76138B6E20D1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4"/>
            <color indexed="81"/>
            <rFont val="Tahoma"/>
            <family val="2"/>
            <charset val="238"/>
          </rPr>
          <t>Average Sum and SD of all species of given sphingolipid</t>
        </r>
      </text>
    </comment>
    <comment ref="AS73" authorId="0" shapeId="0" xr:uid="{965A945B-F66C-4717-AD79-2C00E29CE3EC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4"/>
            <color indexed="81"/>
            <rFont val="Tahoma"/>
            <family val="2"/>
            <charset val="238"/>
          </rPr>
          <t>Average Sum and SD of all species of given sphingolipid</t>
        </r>
      </text>
    </comment>
    <comment ref="BH79" authorId="0" shapeId="0" xr:uid="{C224D1AC-5F8B-4BD9-93E9-0ACA4A84DD4B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6"/>
            <color indexed="81"/>
            <rFont val="Tahoma"/>
            <family val="2"/>
            <charset val="238"/>
          </rPr>
          <t xml:space="preserve">All relevant results are in the blue box as average (Ø) ng/mg of sample and the standart deviation (SD) of samples for given sphingolipid with specific fatty acid </t>
        </r>
      </text>
    </comment>
    <comment ref="I81" authorId="0" shapeId="0" xr:uid="{D27920C5-6760-49A2-8D3D-C36F642E1673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4"/>
            <color indexed="81"/>
            <rFont val="Tahoma"/>
            <family val="2"/>
            <charset val="238"/>
          </rPr>
          <t>All "Sample adjustment" calculations in this file have no meaning for actual results and you can ignore it.</t>
        </r>
        <r>
          <rPr>
            <sz val="9"/>
            <color indexed="81"/>
            <rFont val="Tahoma"/>
            <family val="2"/>
            <charset val="238"/>
          </rPr>
          <t xml:space="preserve"> </t>
        </r>
      </text>
    </comment>
    <comment ref="AI81" authorId="0" shapeId="0" xr:uid="{702707DB-6CFE-4B65-B5AA-8AB12BFE8920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4"/>
            <color indexed="81"/>
            <rFont val="Tahoma"/>
            <family val="2"/>
            <charset val="238"/>
          </rPr>
          <t>All "Sample adjustment" calculations in this file have no meaning for actual results and you can ignore it.</t>
        </r>
        <r>
          <rPr>
            <sz val="9"/>
            <color indexed="81"/>
            <rFont val="Tahoma"/>
            <family val="2"/>
            <charset val="238"/>
          </rPr>
          <t xml:space="preserve"> </t>
        </r>
      </text>
    </comment>
    <comment ref="BJ87" authorId="0" shapeId="0" xr:uid="{5DA19921-075E-41BA-9157-6632F2AA5765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4"/>
            <color indexed="81"/>
            <rFont val="Tahoma"/>
            <family val="2"/>
            <charset val="238"/>
          </rPr>
          <t>All "Sample adjustment" calculations in this file have no meaning for actual results and you can ignore it.</t>
        </r>
        <r>
          <rPr>
            <sz val="9"/>
            <color indexed="81"/>
            <rFont val="Tahoma"/>
            <family val="2"/>
            <charset val="238"/>
          </rPr>
          <t xml:space="preserve"> </t>
        </r>
      </text>
    </comment>
    <comment ref="G101" authorId="0" shapeId="0" xr:uid="{E9AF84EE-F4FB-4F20-8075-96D539266EE8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6"/>
            <color indexed="81"/>
            <rFont val="Tahoma"/>
            <family val="2"/>
            <charset val="238"/>
          </rPr>
          <t xml:space="preserve">All relevant results are in the blue box as average (Ø) ng/mg of sample and the standart deviation (SD) of samples for given sphingolipid with specific fatty acid </t>
        </r>
      </text>
    </comment>
    <comment ref="Q101" authorId="0" shapeId="0" xr:uid="{717C49AD-F708-46CA-B044-DC692BA320F8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4"/>
            <color indexed="81"/>
            <rFont val="Tahoma"/>
            <family val="2"/>
            <charset val="238"/>
          </rPr>
          <t>Average Sum and SD of all species of given sphingolipid</t>
        </r>
      </text>
    </comment>
    <comment ref="AG101" authorId="0" shapeId="0" xr:uid="{4535BB55-08B6-4BDD-9350-6B1061B7B1F9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6"/>
            <color indexed="81"/>
            <rFont val="Tahoma"/>
            <family val="2"/>
            <charset val="238"/>
          </rPr>
          <t xml:space="preserve">All relevant results are in the blue box as average (Ø) ng/mg of sample and the standart deviation (SD) of samples for given sphingolipid with specific fatty acid </t>
        </r>
      </text>
    </comment>
    <comment ref="AQ101" authorId="0" shapeId="0" xr:uid="{7FFD63BD-4B21-47B9-8AE5-A9BB448F10D2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4"/>
            <color indexed="81"/>
            <rFont val="Tahoma"/>
            <family val="2"/>
            <charset val="238"/>
          </rPr>
          <t>Average Sum and SD of all species of given sphingolipid</t>
        </r>
      </text>
    </comment>
    <comment ref="AS101" authorId="0" shapeId="0" xr:uid="{61175D50-5380-4478-91F7-429025DB5EC5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4"/>
            <color indexed="81"/>
            <rFont val="Tahoma"/>
            <family val="2"/>
            <charset val="238"/>
          </rPr>
          <t>Average Sum and SD of all species of given sphingolipid</t>
        </r>
      </text>
    </comment>
    <comment ref="I109" authorId="0" shapeId="0" xr:uid="{4D7BF189-CCFE-45F8-A1DD-AE04697194E5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4"/>
            <color indexed="81"/>
            <rFont val="Tahoma"/>
            <family val="2"/>
            <charset val="238"/>
          </rPr>
          <t>All "Sample adjustment" calculations in this file have no meaning for actual results and you can ignore it.</t>
        </r>
        <r>
          <rPr>
            <sz val="9"/>
            <color indexed="81"/>
            <rFont val="Tahoma"/>
            <family val="2"/>
            <charset val="238"/>
          </rPr>
          <t xml:space="preserve"> </t>
        </r>
      </text>
    </comment>
    <comment ref="M109" authorId="0" shapeId="0" xr:uid="{E2E4315B-AB42-4258-8417-01014636F92C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4"/>
            <color indexed="81"/>
            <rFont val="Tahoma"/>
            <family val="2"/>
            <charset val="238"/>
          </rPr>
          <t>All "Sample adjustment" calculations in this file have no meaning for actual results and you can ignore it.</t>
        </r>
        <r>
          <rPr>
            <sz val="9"/>
            <color indexed="81"/>
            <rFont val="Tahoma"/>
            <family val="2"/>
            <charset val="238"/>
          </rPr>
          <t xml:space="preserve"> </t>
        </r>
      </text>
    </comment>
    <comment ref="AI109" authorId="0" shapeId="0" xr:uid="{F22884DB-B8EA-4F34-9631-7C0A719B6147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4"/>
            <color indexed="81"/>
            <rFont val="Tahoma"/>
            <family val="2"/>
            <charset val="238"/>
          </rPr>
          <t>All "Sample adjustment" calculations in this file have no meaning for actual results and you can ignore it.</t>
        </r>
        <r>
          <rPr>
            <sz val="9"/>
            <color indexed="81"/>
            <rFont val="Tahoma"/>
            <family val="2"/>
            <charset val="238"/>
          </rPr>
          <t xml:space="preserve"> </t>
        </r>
      </text>
    </comment>
    <comment ref="AM109" authorId="0" shapeId="0" xr:uid="{6FD1867D-0FA5-4E78-80DB-A73DC41F24FA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4"/>
            <color indexed="81"/>
            <rFont val="Tahoma"/>
            <family val="2"/>
            <charset val="238"/>
          </rPr>
          <t>All "Sample adjustment" calculations in this file have no meaning for actual results and you can ignore it.</t>
        </r>
        <r>
          <rPr>
            <sz val="9"/>
            <color indexed="81"/>
            <rFont val="Tahoma"/>
            <family val="2"/>
            <charset val="238"/>
          </rPr>
          <t xml:space="preserve"> </t>
        </r>
      </text>
    </comment>
    <comment ref="BH110" authorId="0" shapeId="0" xr:uid="{1A259B55-14E8-4E60-86EB-44A571BD92C2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6"/>
            <color indexed="81"/>
            <rFont val="Tahoma"/>
            <family val="2"/>
            <charset val="238"/>
          </rPr>
          <t xml:space="preserve">All relevant results are in the blue box as average (Ø) ng/mg of sample and the standart deviation (SD) of samples for given sphingolipid with specific fatty acid </t>
        </r>
      </text>
    </comment>
    <comment ref="BJ118" authorId="0" shapeId="0" xr:uid="{000CE30C-3C09-4399-9417-51343A92570E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4"/>
            <color indexed="81"/>
            <rFont val="Tahoma"/>
            <family val="2"/>
            <charset val="238"/>
          </rPr>
          <t>All "Sample adjustment" calculations in this file have no meaning for actual results and you can ignore it.</t>
        </r>
        <r>
          <rPr>
            <sz val="9"/>
            <color indexed="81"/>
            <rFont val="Tahoma"/>
            <family val="2"/>
            <charset val="238"/>
          </rPr>
          <t xml:space="preserve"> </t>
        </r>
      </text>
    </comment>
    <comment ref="BN118" authorId="0" shapeId="0" xr:uid="{963B1F1C-8143-4874-AF6D-0DE238DC3AFE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4"/>
            <color indexed="81"/>
            <rFont val="Tahoma"/>
            <family val="2"/>
            <charset val="238"/>
          </rPr>
          <t>All "Sample adjustment" calculations in this file have no meaning for actual results and you can ignore it.</t>
        </r>
        <r>
          <rPr>
            <sz val="9"/>
            <color indexed="81"/>
            <rFont val="Tahoma"/>
            <family val="2"/>
            <charset val="238"/>
          </rPr>
          <t xml:space="preserve"> </t>
        </r>
      </text>
    </comment>
    <comment ref="G129" authorId="0" shapeId="0" xr:uid="{9F93908F-3058-4C1F-987D-C2E232C101B6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6"/>
            <color indexed="81"/>
            <rFont val="Tahoma"/>
            <family val="2"/>
            <charset val="238"/>
          </rPr>
          <t xml:space="preserve">All relevant results are in the blue box as average (Ø) ng/mg of sample and the standart deviation (SD) of samples for given sphingolipid with specific fatty acid </t>
        </r>
      </text>
    </comment>
    <comment ref="K129" authorId="0" shapeId="0" xr:uid="{4A8DEDE4-1CAD-45A5-9CCC-014C7A149DC9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6"/>
            <color indexed="81"/>
            <rFont val="Tahoma"/>
            <family val="2"/>
            <charset val="238"/>
          </rPr>
          <t xml:space="preserve">All relevant results are in the blue box as average (Ø) ng/mg of sample and the standart deviation (SD) of samples for given sphingolipid with specific fatty acid </t>
        </r>
      </text>
    </comment>
    <comment ref="T129" authorId="0" shapeId="0" xr:uid="{A5DC7675-E90D-4E8B-8929-D8676869D7AA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4"/>
            <color indexed="81"/>
            <rFont val="Tahoma"/>
            <family val="2"/>
            <charset val="238"/>
          </rPr>
          <t>Average Sum and SD of all species of given sphingolipid</t>
        </r>
      </text>
    </comment>
    <comment ref="AG129" authorId="0" shapeId="0" xr:uid="{499529E4-0FC2-491A-9948-57F914E3B577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6"/>
            <color indexed="81"/>
            <rFont val="Tahoma"/>
            <family val="2"/>
            <charset val="238"/>
          </rPr>
          <t xml:space="preserve">All relevant results are in the blue box as average (Ø) ng/mg of sample and the standart deviation (SD) of samples for given sphingolipid with specific fatty acid </t>
        </r>
      </text>
    </comment>
    <comment ref="AK129" authorId="0" shapeId="0" xr:uid="{60A74A72-52F4-41AC-84F4-A4EA6D83298C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6"/>
            <color indexed="81"/>
            <rFont val="Tahoma"/>
            <family val="2"/>
            <charset val="238"/>
          </rPr>
          <t xml:space="preserve">All relevant results are in the blue box as average (Ø) ng/mg of sample and the standart deviation (SD) of samples for given sphingolipid with specific fatty acid </t>
        </r>
      </text>
    </comment>
    <comment ref="AT129" authorId="0" shapeId="0" xr:uid="{1040438F-5FE9-4887-8DB4-3FC234FE8DA0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4"/>
            <color indexed="81"/>
            <rFont val="Tahoma"/>
            <family val="2"/>
            <charset val="238"/>
          </rPr>
          <t>Average Sum and SD of all species of given sphingolipid</t>
        </r>
      </text>
    </comment>
    <comment ref="AV129" authorId="0" shapeId="0" xr:uid="{DEDC2261-A2DF-4E14-BD8C-A113FF6438BA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4"/>
            <color indexed="81"/>
            <rFont val="Tahoma"/>
            <family val="2"/>
            <charset val="238"/>
          </rPr>
          <t>Average Sum and SD of all species of given sphingolipid</t>
        </r>
      </text>
    </comment>
    <comment ref="I137" authorId="0" shapeId="0" xr:uid="{8FB82D16-A1A0-436B-9B05-E275BCB8DD33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4"/>
            <color indexed="81"/>
            <rFont val="Tahoma"/>
            <family val="2"/>
            <charset val="238"/>
          </rPr>
          <t>All "Sample adjustment" calculations in this file have no meaning for actual results and you can ignore it.</t>
        </r>
        <r>
          <rPr>
            <sz val="9"/>
            <color indexed="81"/>
            <rFont val="Tahoma"/>
            <family val="2"/>
            <charset val="238"/>
          </rPr>
          <t xml:space="preserve"> </t>
        </r>
      </text>
    </comment>
    <comment ref="M137" authorId="0" shapeId="0" xr:uid="{F152B6F9-2DDD-483A-9030-97907D872339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4"/>
            <color indexed="81"/>
            <rFont val="Tahoma"/>
            <family val="2"/>
            <charset val="238"/>
          </rPr>
          <t>All "Sample adjustment" calculations in this file have no meaning for actual results and you can ignore it.</t>
        </r>
        <r>
          <rPr>
            <sz val="9"/>
            <color indexed="81"/>
            <rFont val="Tahoma"/>
            <family val="2"/>
            <charset val="238"/>
          </rPr>
          <t xml:space="preserve"> </t>
        </r>
      </text>
    </comment>
    <comment ref="Q137" authorId="0" shapeId="0" xr:uid="{CC9B00C8-977B-4369-97BF-37C0FE06E367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4"/>
            <color indexed="81"/>
            <rFont val="Tahoma"/>
            <family val="2"/>
            <charset val="238"/>
          </rPr>
          <t>All "Sample adjustment" calculations in this file have no meaning for actual results and you can ignore it.</t>
        </r>
        <r>
          <rPr>
            <sz val="9"/>
            <color indexed="81"/>
            <rFont val="Tahoma"/>
            <family val="2"/>
            <charset val="238"/>
          </rPr>
          <t xml:space="preserve"> </t>
        </r>
      </text>
    </comment>
    <comment ref="AI137" authorId="0" shapeId="0" xr:uid="{DF2FF84E-BA6F-4299-817A-000B5241FB51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4"/>
            <color indexed="81"/>
            <rFont val="Tahoma"/>
            <family val="2"/>
            <charset val="238"/>
          </rPr>
          <t>All "Sample adjustment" calculations in this file have no meaning for actual results and you can ignore it.</t>
        </r>
        <r>
          <rPr>
            <sz val="9"/>
            <color indexed="81"/>
            <rFont val="Tahoma"/>
            <family val="2"/>
            <charset val="238"/>
          </rPr>
          <t xml:space="preserve"> </t>
        </r>
      </text>
    </comment>
    <comment ref="AM137" authorId="0" shapeId="0" xr:uid="{F2DEA65E-45AD-4F62-B78B-E985EC3E7448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4"/>
            <color indexed="81"/>
            <rFont val="Tahoma"/>
            <family val="2"/>
            <charset val="238"/>
          </rPr>
          <t>All "Sample adjustment" calculations in this file have no meaning for actual results and you can ignore it.</t>
        </r>
        <r>
          <rPr>
            <sz val="9"/>
            <color indexed="81"/>
            <rFont val="Tahoma"/>
            <family val="2"/>
            <charset val="238"/>
          </rPr>
          <t xml:space="preserve"> </t>
        </r>
      </text>
    </comment>
    <comment ref="AQ137" authorId="0" shapeId="0" xr:uid="{95063028-8917-47EF-A2D9-D81F49F5152F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4"/>
            <color indexed="81"/>
            <rFont val="Tahoma"/>
            <family val="2"/>
            <charset val="238"/>
          </rPr>
          <t>All "Sample adjustment" calculations in this file have no meaning for actual results and you can ignore it.</t>
        </r>
        <r>
          <rPr>
            <sz val="9"/>
            <color indexed="81"/>
            <rFont val="Tahoma"/>
            <family val="2"/>
            <charset val="238"/>
          </rPr>
          <t xml:space="preserve"> </t>
        </r>
      </text>
    </comment>
    <comment ref="BH141" authorId="0" shapeId="0" xr:uid="{C9AC0C7B-D903-472D-B365-15E4B65B37CA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6"/>
            <color indexed="81"/>
            <rFont val="Tahoma"/>
            <family val="2"/>
            <charset val="238"/>
          </rPr>
          <t xml:space="preserve">All relevant results are in the blue box as average (Ø) ng/mg of sample and the standart deviation (SD) of samples for given sphingolipid with specific fatty acid </t>
        </r>
      </text>
    </comment>
    <comment ref="BL141" authorId="0" shapeId="0" xr:uid="{1766A699-F675-4CBC-9838-0F5C10F0D604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6"/>
            <color indexed="81"/>
            <rFont val="Tahoma"/>
            <family val="2"/>
            <charset val="238"/>
          </rPr>
          <t xml:space="preserve">All relevant results are in the blue box as average (Ø) ng/mg of sample and the standart deviation (SD) of samples for given sphingolipid with specific fatty acid </t>
        </r>
      </text>
    </comment>
    <comment ref="BJ151" authorId="0" shapeId="0" xr:uid="{7315F551-FF89-4803-AA31-CE8682053ED9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4"/>
            <color indexed="81"/>
            <rFont val="Tahoma"/>
            <family val="2"/>
            <charset val="238"/>
          </rPr>
          <t>All "Sample adjustment" calculations in this file have no meaning for actual results and you can ignore it.</t>
        </r>
        <r>
          <rPr>
            <sz val="9"/>
            <color indexed="81"/>
            <rFont val="Tahoma"/>
            <family val="2"/>
            <charset val="238"/>
          </rPr>
          <t xml:space="preserve"> </t>
        </r>
      </text>
    </comment>
    <comment ref="BN151" authorId="0" shapeId="0" xr:uid="{CDBC8795-774A-42C1-B018-16036DFDEF7C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4"/>
            <color indexed="81"/>
            <rFont val="Tahoma"/>
            <family val="2"/>
            <charset val="238"/>
          </rPr>
          <t>All "Sample adjustment" calculations in this file have no meaning for actual results and you can ignore it.</t>
        </r>
        <r>
          <rPr>
            <sz val="9"/>
            <color indexed="81"/>
            <rFont val="Tahoma"/>
            <family val="2"/>
            <charset val="238"/>
          </rPr>
          <t xml:space="preserve"> </t>
        </r>
      </text>
    </comment>
    <comment ref="BR151" authorId="0" shapeId="0" xr:uid="{0544B2C5-EB11-433B-A9C4-CE8CFFCE7B25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4"/>
            <color indexed="81"/>
            <rFont val="Tahoma"/>
            <family val="2"/>
            <charset val="238"/>
          </rPr>
          <t>All "Sample adjustment" calculations in this file have no meaning for actual results and you can ignore it.</t>
        </r>
        <r>
          <rPr>
            <sz val="9"/>
            <color indexed="81"/>
            <rFont val="Tahoma"/>
            <family val="2"/>
            <charset val="238"/>
          </rPr>
          <t xml:space="preserve"> </t>
        </r>
      </text>
    </comment>
    <comment ref="G157" authorId="0" shapeId="0" xr:uid="{11D82C4A-2FD7-4690-9496-960BD38CB8F1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6"/>
            <color indexed="81"/>
            <rFont val="Tahoma"/>
            <family val="2"/>
            <charset val="238"/>
          </rPr>
          <t xml:space="preserve">All relevant results are in the blue box as average (Ø) ng/mg of sample and the standart deviation (SD) of samples for given sphingolipid with specific fatty acid </t>
        </r>
      </text>
    </comment>
    <comment ref="K157" authorId="0" shapeId="0" xr:uid="{382954A3-395E-4697-BFCC-71D14579C216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6"/>
            <color indexed="81"/>
            <rFont val="Tahoma"/>
            <family val="2"/>
            <charset val="238"/>
          </rPr>
          <t xml:space="preserve">All relevant results are in the blue box as average (Ø) ng/mg of sample and the standart deviation (SD) of samples for given sphingolipid with specific fatty acid </t>
        </r>
      </text>
    </comment>
    <comment ref="O157" authorId="0" shapeId="0" xr:uid="{1C2FD7CC-0470-4A06-B930-B1684D95F586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6"/>
            <color indexed="81"/>
            <rFont val="Tahoma"/>
            <family val="2"/>
            <charset val="238"/>
          </rPr>
          <t xml:space="preserve">All relevant results are in the blue box as average (Ø) ng/mg of sample and the standart deviation (SD) of samples for given sphingolipid with specific fatty acid </t>
        </r>
      </text>
    </comment>
    <comment ref="W157" authorId="0" shapeId="0" xr:uid="{EEE417C4-772D-47D9-B6F8-00C9FB37F17C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4"/>
            <color indexed="81"/>
            <rFont val="Tahoma"/>
            <family val="2"/>
            <charset val="238"/>
          </rPr>
          <t>Average Sum and SD of all species of given sphingolipid</t>
        </r>
      </text>
    </comment>
    <comment ref="AG157" authorId="0" shapeId="0" xr:uid="{BE3C5C75-5F0E-41BA-9DE4-FD6B307F2C61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6"/>
            <color indexed="81"/>
            <rFont val="Tahoma"/>
            <family val="2"/>
            <charset val="238"/>
          </rPr>
          <t xml:space="preserve">All relevant results are in the blue box as average (Ø) ng/mg of sample and the standart deviation (SD) of samples for given sphingolipid with specific fatty acid </t>
        </r>
      </text>
    </comment>
    <comment ref="AK157" authorId="0" shapeId="0" xr:uid="{5E614ADC-52A1-41BA-9B5D-ADC677F8BB0B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6"/>
            <color indexed="81"/>
            <rFont val="Tahoma"/>
            <family val="2"/>
            <charset val="238"/>
          </rPr>
          <t xml:space="preserve">All relevant results are in the blue box as average (Ø) ng/mg of sample and the standart deviation (SD) of samples for given sphingolipid with specific fatty acid </t>
        </r>
      </text>
    </comment>
    <comment ref="AO157" authorId="0" shapeId="0" xr:uid="{01A7763E-FCD9-48B7-9FA6-3572A36874DA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6"/>
            <color indexed="81"/>
            <rFont val="Tahoma"/>
            <family val="2"/>
            <charset val="238"/>
          </rPr>
          <t xml:space="preserve">All relevant results are in the blue box as average (Ø) ng/mg of sample and the standart deviation (SD) of samples for given sphingolipid with specific fatty acid </t>
        </r>
      </text>
    </comment>
    <comment ref="AW157" authorId="0" shapeId="0" xr:uid="{FE340D2F-D20F-4EA6-908E-31B1AD59E52A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4"/>
            <color indexed="81"/>
            <rFont val="Tahoma"/>
            <family val="2"/>
            <charset val="238"/>
          </rPr>
          <t>Average Sum and SD of all species of given sphingolipid</t>
        </r>
      </text>
    </comment>
    <comment ref="AY157" authorId="0" shapeId="0" xr:uid="{736BBB47-C779-4A4E-8384-0E09618B7FD0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4"/>
            <color indexed="81"/>
            <rFont val="Tahoma"/>
            <family val="2"/>
            <charset val="238"/>
          </rPr>
          <t>Average Sum and SD of all species of given sphingolipid</t>
        </r>
      </text>
    </comment>
    <comment ref="BH174" authorId="0" shapeId="0" xr:uid="{F938EF99-AF23-4319-A8CD-996ADC264321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6"/>
            <color indexed="81"/>
            <rFont val="Tahoma"/>
            <family val="2"/>
            <charset val="238"/>
          </rPr>
          <t xml:space="preserve">All relevant results are in the blue box as average (Ø) ng/mg of sample and the standart deviation (SD) of samples for given sphingolipid with specific fatty acid </t>
        </r>
      </text>
    </comment>
    <comment ref="BL174" authorId="0" shapeId="0" xr:uid="{8E042442-24A2-4FE7-BFB7-3D47638B8082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6"/>
            <color indexed="81"/>
            <rFont val="Tahoma"/>
            <family val="2"/>
            <charset val="238"/>
          </rPr>
          <t xml:space="preserve">All relevant results are in the blue box as average (Ø) ng/mg of sample and the standart deviation (SD) of samples for given sphingolipid with specific fatty acid </t>
        </r>
      </text>
    </comment>
    <comment ref="BP174" authorId="0" shapeId="0" xr:uid="{0F644751-C088-4689-914E-1589E2797FD2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6"/>
            <color indexed="81"/>
            <rFont val="Tahoma"/>
            <family val="2"/>
            <charset val="238"/>
          </rPr>
          <t xml:space="preserve">All relevant results are in the blue box as average (Ø) ng/mg of sample and the standart deviation (SD) of samples for given sphingolipid with specific fatty acid </t>
        </r>
      </text>
    </comment>
    <comment ref="BX174" authorId="0" shapeId="0" xr:uid="{7B7BF385-B0D2-4F9C-8863-9DC2D8660492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4"/>
            <color indexed="81"/>
            <rFont val="Tahoma"/>
            <family val="2"/>
            <charset val="238"/>
          </rPr>
          <t>Average Sum and SD of all species of given sphingolipid</t>
        </r>
      </text>
    </comment>
    <comment ref="BZ174" authorId="0" shapeId="0" xr:uid="{D906B7F1-3B43-4E3E-ACEE-4381CCF81F43}">
      <text>
        <r>
          <rPr>
            <b/>
            <sz val="9"/>
            <color indexed="81"/>
            <rFont val="Tahoma"/>
            <family val="2"/>
            <charset val="238"/>
          </rPr>
          <t>Ondrej Kováč: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sz val="14"/>
            <color indexed="81"/>
            <rFont val="Tahoma"/>
            <family val="2"/>
            <charset val="238"/>
          </rPr>
          <t>Average Sum and SD of all species of given sphingolipid</t>
        </r>
      </text>
    </comment>
  </commentList>
</comments>
</file>

<file path=xl/sharedStrings.xml><?xml version="1.0" encoding="utf-8"?>
<sst xmlns="http://schemas.openxmlformats.org/spreadsheetml/2006/main" count="4498" uniqueCount="214">
  <si>
    <t xml:space="preserve">IS for ceramide lipid class: Cer 12/0 </t>
  </si>
  <si>
    <t>added vol. 10uL</t>
  </si>
  <si>
    <t>c= 11,41 ng/uL</t>
  </si>
  <si>
    <t>positive</t>
  </si>
  <si>
    <t xml:space="preserve"> </t>
  </si>
  <si>
    <r>
      <t xml:space="preserve">analyte </t>
    </r>
    <r>
      <rPr>
        <sz val="11"/>
        <color theme="1"/>
        <rFont val="Calibri"/>
        <family val="2"/>
      </rPr>
      <t>→</t>
    </r>
  </si>
  <si>
    <t xml:space="preserve">Cer 16/0            </t>
  </si>
  <si>
    <t xml:space="preserve">Cer 18/0           </t>
  </si>
  <si>
    <t xml:space="preserve">Cer 20/0           </t>
  </si>
  <si>
    <t xml:space="preserve">Cer 22/0           </t>
  </si>
  <si>
    <t xml:space="preserve">Cer 24/0           </t>
  </si>
  <si>
    <t xml:space="preserve">Cer 24/1           </t>
  </si>
  <si>
    <t>m (IS)  [ng]</t>
  </si>
  <si>
    <t xml:space="preserve">IS Peak area </t>
  </si>
  <si>
    <t>sample Peak area</t>
  </si>
  <si>
    <t>m(sample)             [ng/mg of protein]</t>
  </si>
  <si>
    <t>av.</t>
  </si>
  <si>
    <t>Calculations</t>
  </si>
  <si>
    <t>sample weight (mg)</t>
  </si>
  <si>
    <t>3.1 - wt</t>
  </si>
  <si>
    <t>12.1 - wt</t>
  </si>
  <si>
    <t>15.1 - wt</t>
  </si>
  <si>
    <t>27.1 - wt</t>
  </si>
  <si>
    <t>28.1 - wt</t>
  </si>
  <si>
    <t>29.1 - wt</t>
  </si>
  <si>
    <t>30.1 - wt</t>
  </si>
  <si>
    <t>31.1 - wt</t>
  </si>
  <si>
    <t>33.1 - wt</t>
  </si>
  <si>
    <t>35.1 - wt</t>
  </si>
  <si>
    <t>36.1 - wt</t>
  </si>
  <si>
    <t>42.1 - wt</t>
  </si>
  <si>
    <t>48.1 - wt</t>
  </si>
  <si>
    <t>49.1 - wt</t>
  </si>
  <si>
    <t>50.1 - wt</t>
  </si>
  <si>
    <t>2.1 - wt</t>
  </si>
  <si>
    <t>m(sample)             [ng/mg of sample]</t>
  </si>
  <si>
    <t>8.1 - ko</t>
  </si>
  <si>
    <t>9.1 - ko</t>
  </si>
  <si>
    <t>22.1 - ko</t>
  </si>
  <si>
    <t>23.1 - ko</t>
  </si>
  <si>
    <t>24.1 - ko</t>
  </si>
  <si>
    <t>25.1 - ko</t>
  </si>
  <si>
    <t>37.1 - ko</t>
  </si>
  <si>
    <t>46.1 - ko</t>
  </si>
  <si>
    <t xml:space="preserve">47.1 - ko </t>
  </si>
  <si>
    <t>Sample adjustment</t>
  </si>
  <si>
    <t>Ø</t>
  </si>
  <si>
    <t>SD</t>
  </si>
  <si>
    <t xml:space="preserve"> 1.1 - het</t>
  </si>
  <si>
    <t xml:space="preserve"> 4.1 - het</t>
  </si>
  <si>
    <t xml:space="preserve"> 5.1 - het</t>
  </si>
  <si>
    <t xml:space="preserve"> 6.1 - het</t>
  </si>
  <si>
    <t xml:space="preserve"> 7.1 - het</t>
  </si>
  <si>
    <t xml:space="preserve"> 10.1 - het</t>
  </si>
  <si>
    <t xml:space="preserve"> 11.1 - het</t>
  </si>
  <si>
    <t xml:space="preserve"> 13.1 - het</t>
  </si>
  <si>
    <t xml:space="preserve"> 17.1 - het</t>
  </si>
  <si>
    <t xml:space="preserve"> 18.1 - het</t>
  </si>
  <si>
    <t xml:space="preserve"> 19.1 - het</t>
  </si>
  <si>
    <t xml:space="preserve"> 20.1 - het</t>
  </si>
  <si>
    <t xml:space="preserve"> 21.1 - het</t>
  </si>
  <si>
    <t xml:space="preserve"> 26.1 - het</t>
  </si>
  <si>
    <t xml:space="preserve"> 32.1 - het</t>
  </si>
  <si>
    <t xml:space="preserve"> 34.1 - het</t>
  </si>
  <si>
    <t xml:space="preserve"> 38.1 - het</t>
  </si>
  <si>
    <t xml:space="preserve"> 39.1 - het</t>
  </si>
  <si>
    <t xml:space="preserve"> 40.1 - het</t>
  </si>
  <si>
    <t xml:space="preserve"> 41.1 - het</t>
  </si>
  <si>
    <t xml:space="preserve"> 43.1 - het</t>
  </si>
  <si>
    <t xml:space="preserve"> 51.1 - het</t>
  </si>
  <si>
    <t xml:space="preserve">DhCer 16/0            </t>
  </si>
  <si>
    <t xml:space="preserve">DhCer 18/0           </t>
  </si>
  <si>
    <t xml:space="preserve">DhCer 20/0           </t>
  </si>
  <si>
    <t xml:space="preserve">DhCer 22/0           </t>
  </si>
  <si>
    <t xml:space="preserve">DhCer 24/0           </t>
  </si>
  <si>
    <t xml:space="preserve">DhCer 24/1           </t>
  </si>
  <si>
    <t xml:space="preserve">SM 16/0            </t>
  </si>
  <si>
    <t xml:space="preserve">SM 18/0           </t>
  </si>
  <si>
    <t xml:space="preserve">SM 20/0           </t>
  </si>
  <si>
    <t xml:space="preserve">SM 22/0           </t>
  </si>
  <si>
    <t xml:space="preserve">SM 24/0           </t>
  </si>
  <si>
    <t xml:space="preserve">SM 24/1           </t>
  </si>
  <si>
    <t>IS for Sphingomyelin lipid class: SM 12/0</t>
  </si>
  <si>
    <t>c= 15,452 ng/uL</t>
  </si>
  <si>
    <t xml:space="preserve">DhSM 16/0            </t>
  </si>
  <si>
    <t xml:space="preserve">DhSM 18/0           </t>
  </si>
  <si>
    <t xml:space="preserve">DhSM 24/1           </t>
  </si>
  <si>
    <t>So</t>
  </si>
  <si>
    <t>SoP</t>
  </si>
  <si>
    <t>Sa</t>
  </si>
  <si>
    <t>SaP</t>
  </si>
  <si>
    <t>IS for sphingosine:  sphingosine 17/1</t>
  </si>
  <si>
    <t>c= 6.675 ng/uL</t>
  </si>
  <si>
    <t>IS for sphinganine: sphinganine 17/0</t>
  </si>
  <si>
    <t>c= 6.837 ng/uL</t>
  </si>
  <si>
    <t>IS for sphingosine-P: sphingosine-P 17/1</t>
  </si>
  <si>
    <t>c= 8.985 ng/uL</t>
  </si>
  <si>
    <t>IS for sphinganine-P: sphinganine-P 17/0</t>
  </si>
  <si>
    <t>c= 9.328 ng/uL</t>
  </si>
  <si>
    <t>Ceramide</t>
  </si>
  <si>
    <t>DhCeramide</t>
  </si>
  <si>
    <t>SM</t>
  </si>
  <si>
    <t>DhSM</t>
  </si>
  <si>
    <t>So, SoP, Sa, SaP;  CerP</t>
  </si>
  <si>
    <t>HexCer</t>
  </si>
  <si>
    <t>LacCer</t>
  </si>
  <si>
    <t>IS for Hexosylceramide lipid class: GlcCer 12/0</t>
  </si>
  <si>
    <t>c= 14,994 ng/uL</t>
  </si>
  <si>
    <t>IS for Lactosylceramides lipid class: LacCer 12/0</t>
  </si>
  <si>
    <t>c= 19,33 ng/uL</t>
  </si>
  <si>
    <t>Cer/DhCer</t>
  </si>
  <si>
    <t>Cer/SM</t>
  </si>
  <si>
    <t>Cer/So</t>
  </si>
  <si>
    <t>Cer/SoP</t>
  </si>
  <si>
    <t>Cer/HexCer</t>
  </si>
  <si>
    <t>Cer/LacCer</t>
  </si>
  <si>
    <t>SoP/So</t>
  </si>
  <si>
    <t>Cer/CerP</t>
  </si>
  <si>
    <t>SoP/CerP</t>
  </si>
  <si>
    <t>16/0</t>
  </si>
  <si>
    <t>18/0</t>
  </si>
  <si>
    <t>20/0</t>
  </si>
  <si>
    <t>22/0</t>
  </si>
  <si>
    <t>24/0</t>
  </si>
  <si>
    <t>24/1</t>
  </si>
  <si>
    <t>∑</t>
  </si>
  <si>
    <t xml:space="preserve">HexCer 16/0            </t>
  </si>
  <si>
    <t xml:space="preserve">HexCer 18/0           </t>
  </si>
  <si>
    <t xml:space="preserve">HexCer 20/0           </t>
  </si>
  <si>
    <t xml:space="preserve">HexCer 22/0           </t>
  </si>
  <si>
    <t xml:space="preserve">HexCer 24/0           </t>
  </si>
  <si>
    <t xml:space="preserve">HexCer 24/1           </t>
  </si>
  <si>
    <t xml:space="preserve">LacCer 16/0            </t>
  </si>
  <si>
    <t xml:space="preserve">LacCer 18/0           </t>
  </si>
  <si>
    <t xml:space="preserve">LacCer 20/0           </t>
  </si>
  <si>
    <t xml:space="preserve">LacCer 22/0           </t>
  </si>
  <si>
    <t xml:space="preserve">LacCer 24/0           </t>
  </si>
  <si>
    <t xml:space="preserve">LacCer 24/1           </t>
  </si>
  <si>
    <t>WT</t>
  </si>
  <si>
    <t>KO</t>
  </si>
  <si>
    <t>DhCer</t>
  </si>
  <si>
    <t>Cer</t>
  </si>
  <si>
    <t>CerP</t>
  </si>
  <si>
    <t xml:space="preserve">CerP 24/0           </t>
  </si>
  <si>
    <t xml:space="preserve">CerP 24/1           </t>
  </si>
  <si>
    <t>Ratio</t>
  </si>
  <si>
    <t>Quantification</t>
  </si>
  <si>
    <t>DhCer/Sa</t>
  </si>
  <si>
    <t>SaP/Sa</t>
  </si>
  <si>
    <t>DhCer/DhSM</t>
  </si>
  <si>
    <t>WT (ng/mg of sample)</t>
  </si>
  <si>
    <t>KO (ng/mg of sample)</t>
  </si>
  <si>
    <t>HET</t>
  </si>
  <si>
    <t>HET (ng/mg of sample)</t>
  </si>
  <si>
    <t>GM3</t>
  </si>
  <si>
    <t xml:space="preserve">GM3 16/0            </t>
  </si>
  <si>
    <t xml:space="preserve">GM3 18/0           </t>
  </si>
  <si>
    <t>GM3 20/0</t>
  </si>
  <si>
    <t>GM3 24/0</t>
  </si>
  <si>
    <t>GM3 24/1</t>
  </si>
  <si>
    <t xml:space="preserve"> under Limit of detection</t>
  </si>
  <si>
    <t>GA2</t>
  </si>
  <si>
    <t xml:space="preserve">GA2 16/0            </t>
  </si>
  <si>
    <t xml:space="preserve">GA2 18/0           </t>
  </si>
  <si>
    <t>GA2 20/0</t>
  </si>
  <si>
    <t>GA2 24/0</t>
  </si>
  <si>
    <t>GA2 24/1</t>
  </si>
  <si>
    <t>Gb3</t>
  </si>
  <si>
    <t xml:space="preserve">Gb3 16/0            </t>
  </si>
  <si>
    <t xml:space="preserve">Gb3 18/0           </t>
  </si>
  <si>
    <t>Gb3 20/0</t>
  </si>
  <si>
    <t>Gb3 24/0</t>
  </si>
  <si>
    <t>Gb3 24/1</t>
  </si>
  <si>
    <t>IS for Gb3 lipid class: LacCer 12/0</t>
  </si>
  <si>
    <t>added vol. 3uL</t>
  </si>
  <si>
    <t>GD1 ab</t>
  </si>
  <si>
    <t>IS for sulfatides lipid class: Sulf 12/0</t>
  </si>
  <si>
    <t>negative</t>
  </si>
  <si>
    <t xml:space="preserve">IS for GD1 ab lipid class: GD3 18 d3 </t>
  </si>
  <si>
    <t>Sulfatides</t>
  </si>
  <si>
    <t xml:space="preserve">Sulf 16/0            </t>
  </si>
  <si>
    <t xml:space="preserve">Sulf 18/0            </t>
  </si>
  <si>
    <t xml:space="preserve">Sulf 20/0           </t>
  </si>
  <si>
    <t xml:space="preserve">GD1 ab 16/0            </t>
  </si>
  <si>
    <t>GD1 ab 20/0</t>
  </si>
  <si>
    <t>GD1 ab 24/0</t>
  </si>
  <si>
    <t>GD1 ab 24/1</t>
  </si>
  <si>
    <t>c= 166.66 ng/uL</t>
  </si>
  <si>
    <t>c= 97,7 ng/uL</t>
  </si>
  <si>
    <t>Sulf 24/0</t>
  </si>
  <si>
    <t>Sulf 24/1</t>
  </si>
  <si>
    <t>KO/wt</t>
  </si>
  <si>
    <t>GlcCer 16/0</t>
  </si>
  <si>
    <t>GalCer 16/0</t>
  </si>
  <si>
    <t>Sample peak area</t>
  </si>
  <si>
    <t>Ratio GlcCer/GalCer</t>
  </si>
  <si>
    <t>m(sample) [ng/mg of sample]</t>
  </si>
  <si>
    <r>
      <t xml:space="preserve">GlcCer </t>
    </r>
    <r>
      <rPr>
        <sz val="11"/>
        <color theme="1"/>
        <rFont val="Calibri"/>
        <family val="2"/>
        <charset val="238"/>
      </rPr>
      <t>∑</t>
    </r>
  </si>
  <si>
    <t>GalCer  ∑</t>
  </si>
  <si>
    <t>GlcCer  ∑</t>
  </si>
  <si>
    <t>GalCer ∑</t>
  </si>
  <si>
    <t>Hexcer (ng/mg of sample)</t>
  </si>
  <si>
    <t>GlcCer 18/0</t>
  </si>
  <si>
    <t>GalCer 18/0</t>
  </si>
  <si>
    <t>GlcCer 20/0</t>
  </si>
  <si>
    <t>GalCer 20/0</t>
  </si>
  <si>
    <t>GlcCer 22/0</t>
  </si>
  <si>
    <t>GalCer 22/0</t>
  </si>
  <si>
    <t>GlcCer 24/0</t>
  </si>
  <si>
    <t>GalCer 24/0</t>
  </si>
  <si>
    <t>GlcCer 24/1</t>
  </si>
  <si>
    <t>GalCer 24/1</t>
  </si>
  <si>
    <t xml:space="preserve">                                                                                                                          </t>
  </si>
  <si>
    <t>HET/wt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</si>
</sst>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"/>
    <numFmt numFmtId="166" formatCode="0.000"/>
  </numFmts>
  <fonts count="2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scheme val="minor"/>
    </font>
    <font>
      <sz val="11"/>
      <color theme="1"/>
      <name val="Calibri"/>
      <family val="2"/>
      <charset val="238"/>
    </font>
    <font>
      <sz val="20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4"/>
      <color indexed="81"/>
      <name val="Tahoma"/>
      <family val="2"/>
      <charset val="238"/>
    </font>
    <font>
      <sz val="16"/>
      <color indexed="81"/>
      <name val="Tahoma"/>
      <family val="2"/>
      <charset val="238"/>
    </font>
    <font>
      <sz val="16"/>
      <color rgb="FFFF0000"/>
      <name val="Calibri"/>
      <family val="2"/>
      <charset val="238"/>
      <scheme val="minor"/>
    </font>
    <font>
      <b/>
      <sz val="9"/>
      <color rgb="FF000000"/>
      <name val="Tahoma"/>
      <family val="2"/>
      <charset val="238"/>
    </font>
    <font>
      <sz val="9"/>
      <color rgb="FF000000"/>
      <name val="Tahoma"/>
      <family val="2"/>
      <charset val="238"/>
    </font>
    <font>
      <sz val="14"/>
      <color rgb="FF000000"/>
      <name val="Tahoma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/>
      <right/>
      <top style="double">
        <color indexed="64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/>
      <diagonal/>
    </border>
    <border>
      <left style="thick">
        <color auto="1"/>
      </left>
      <right/>
      <top/>
      <bottom style="medium">
        <color auto="1"/>
      </bottom>
      <diagonal/>
    </border>
    <border>
      <left style="thick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 style="medium">
        <color auto="1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149">
    <xf numFmtId="0" fontId="0" fillId="0" borderId="0" xfId="0"/>
    <xf numFmtId="0" fontId="2" fillId="2" borderId="0" xfId="0" applyFont="1" applyFill="1"/>
    <xf numFmtId="0" fontId="0" fillId="2" borderId="0" xfId="0" applyFill="1"/>
    <xf numFmtId="0" fontId="2" fillId="0" borderId="0" xfId="0" applyFont="1"/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0" fillId="0" borderId="0" xfId="0" applyNumberFormat="1"/>
    <xf numFmtId="0" fontId="0" fillId="0" borderId="1" xfId="0" applyBorder="1"/>
    <xf numFmtId="0" fontId="0" fillId="0" borderId="2" xfId="0" applyBorder="1"/>
    <xf numFmtId="0" fontId="4" fillId="0" borderId="2" xfId="0" applyFont="1" applyBorder="1" applyAlignment="1">
      <alignment horizontal="center" vertical="center" wrapText="1"/>
    </xf>
    <xf numFmtId="11" fontId="0" fillId="0" borderId="0" xfId="0" applyNumberFormat="1"/>
    <xf numFmtId="0" fontId="4" fillId="0" borderId="0" xfId="0" applyFont="1" applyAlignment="1">
      <alignment horizontal="center" vertical="center" wrapText="1"/>
    </xf>
    <xf numFmtId="2" fontId="0" fillId="0" borderId="4" xfId="0" applyNumberFormat="1" applyBorder="1"/>
    <xf numFmtId="11" fontId="0" fillId="0" borderId="4" xfId="0" applyNumberFormat="1" applyBorder="1"/>
    <xf numFmtId="0" fontId="0" fillId="0" borderId="4" xfId="0" applyBorder="1"/>
    <xf numFmtId="0" fontId="0" fillId="0" borderId="6" xfId="0" applyBorder="1"/>
    <xf numFmtId="165" fontId="0" fillId="0" borderId="0" xfId="0" applyNumberFormat="1"/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7" xfId="0" applyBorder="1"/>
    <xf numFmtId="0" fontId="0" fillId="0" borderId="8" xfId="0" applyBorder="1"/>
    <xf numFmtId="164" fontId="0" fillId="0" borderId="2" xfId="0" applyNumberFormat="1" applyBorder="1"/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0" fillId="0" borderId="3" xfId="0" applyBorder="1"/>
    <xf numFmtId="0" fontId="6" fillId="0" borderId="7" xfId="0" applyFont="1" applyBorder="1" applyAlignment="1">
      <alignment horizontal="center"/>
    </xf>
    <xf numFmtId="2" fontId="0" fillId="0" borderId="7" xfId="0" applyNumberFormat="1" applyBorder="1"/>
    <xf numFmtId="0" fontId="0" fillId="4" borderId="0" xfId="0" applyFill="1"/>
    <xf numFmtId="0" fontId="0" fillId="5" borderId="0" xfId="0" applyFill="1"/>
    <xf numFmtId="0" fontId="0" fillId="0" borderId="5" xfId="0" applyBorder="1"/>
    <xf numFmtId="0" fontId="0" fillId="0" borderId="1" xfId="0" applyBorder="1" applyAlignment="1">
      <alignment horizontal="center" vertical="center"/>
    </xf>
    <xf numFmtId="165" fontId="0" fillId="0" borderId="4" xfId="0" applyNumberFormat="1" applyBorder="1" applyAlignment="1">
      <alignment horizontal="center"/>
    </xf>
    <xf numFmtId="0" fontId="0" fillId="5" borderId="4" xfId="0" applyFill="1" applyBorder="1"/>
    <xf numFmtId="0" fontId="0" fillId="0" borderId="4" xfId="0" applyBorder="1" applyAlignment="1">
      <alignment horizontal="center"/>
    </xf>
    <xf numFmtId="0" fontId="0" fillId="4" borderId="4" xfId="0" applyFill="1" applyBorder="1"/>
    <xf numFmtId="165" fontId="0" fillId="0" borderId="4" xfId="0" applyNumberFormat="1" applyBorder="1"/>
    <xf numFmtId="0" fontId="0" fillId="0" borderId="9" xfId="0" applyBorder="1"/>
    <xf numFmtId="0" fontId="0" fillId="5" borderId="9" xfId="0" applyFill="1" applyBorder="1"/>
    <xf numFmtId="165" fontId="0" fillId="0" borderId="9" xfId="0" applyNumberFormat="1" applyBorder="1"/>
    <xf numFmtId="0" fontId="0" fillId="0" borderId="10" xfId="0" applyBorder="1"/>
    <xf numFmtId="2" fontId="0" fillId="0" borderId="9" xfId="0" applyNumberFormat="1" applyBorder="1"/>
    <xf numFmtId="11" fontId="0" fillId="0" borderId="11" xfId="0" applyNumberFormat="1" applyBorder="1"/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2" fontId="0" fillId="0" borderId="11" xfId="0" applyNumberFormat="1" applyBorder="1"/>
    <xf numFmtId="0" fontId="0" fillId="0" borderId="15" xfId="0" applyBorder="1"/>
    <xf numFmtId="0" fontId="0" fillId="0" borderId="15" xfId="0" applyBorder="1" applyAlignment="1">
      <alignment horizontal="center"/>
    </xf>
    <xf numFmtId="49" fontId="0" fillId="0" borderId="15" xfId="0" applyNumberFormat="1" applyBorder="1" applyAlignment="1">
      <alignment horizontal="center"/>
    </xf>
    <xf numFmtId="0" fontId="11" fillId="0" borderId="14" xfId="0" applyFon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6" xfId="0" applyFont="1" applyBorder="1" applyAlignment="1">
      <alignment horizontal="center"/>
    </xf>
    <xf numFmtId="2" fontId="1" fillId="0" borderId="8" xfId="0" applyNumberFormat="1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0" fontId="0" fillId="0" borderId="16" xfId="0" applyBorder="1" applyAlignment="1">
      <alignment horizontal="center"/>
    </xf>
    <xf numFmtId="2" fontId="0" fillId="0" borderId="17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64" fontId="0" fillId="0" borderId="4" xfId="0" applyNumberFormat="1" applyBorder="1"/>
    <xf numFmtId="164" fontId="0" fillId="0" borderId="0" xfId="0" applyNumberFormat="1"/>
    <xf numFmtId="166" fontId="0" fillId="0" borderId="7" xfId="0" applyNumberFormat="1" applyBorder="1"/>
    <xf numFmtId="166" fontId="0" fillId="0" borderId="0" xfId="0" applyNumberFormat="1"/>
    <xf numFmtId="0" fontId="1" fillId="0" borderId="0" xfId="0" applyFont="1"/>
    <xf numFmtId="0" fontId="12" fillId="0" borderId="0" xfId="0" applyFont="1"/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2" fillId="0" borderId="9" xfId="0" applyFont="1" applyBorder="1"/>
    <xf numFmtId="0" fontId="0" fillId="0" borderId="23" xfId="0" applyBorder="1"/>
    <xf numFmtId="0" fontId="11" fillId="0" borderId="7" xfId="0" applyFont="1" applyBorder="1" applyAlignment="1">
      <alignment horizontal="center"/>
    </xf>
    <xf numFmtId="2" fontId="1" fillId="0" borderId="7" xfId="0" applyNumberFormat="1" applyFont="1" applyBorder="1"/>
    <xf numFmtId="0" fontId="1" fillId="0" borderId="8" xfId="0" applyFont="1" applyBorder="1"/>
    <xf numFmtId="0" fontId="1" fillId="0" borderId="7" xfId="0" applyFont="1" applyBorder="1"/>
    <xf numFmtId="0" fontId="1" fillId="0" borderId="0" xfId="0" applyFont="1" applyAlignment="1">
      <alignment horizontal="center"/>
    </xf>
    <xf numFmtId="2" fontId="1" fillId="0" borderId="0" xfId="0" applyNumberFormat="1" applyFont="1"/>
    <xf numFmtId="0" fontId="1" fillId="0" borderId="6" xfId="0" applyFont="1" applyBorder="1"/>
    <xf numFmtId="166" fontId="0" fillId="0" borderId="22" xfId="0" applyNumberFormat="1" applyBorder="1"/>
    <xf numFmtId="166" fontId="0" fillId="0" borderId="18" xfId="0" applyNumberFormat="1" applyBorder="1"/>
    <xf numFmtId="166" fontId="0" fillId="0" borderId="23" xfId="0" applyNumberFormat="1" applyBorder="1"/>
    <xf numFmtId="166" fontId="1" fillId="0" borderId="8" xfId="0" applyNumberFormat="1" applyFont="1" applyBorder="1" applyAlignment="1">
      <alignment horizontal="center"/>
    </xf>
    <xf numFmtId="166" fontId="1" fillId="0" borderId="6" xfId="0" applyNumberFormat="1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164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4" fillId="0" borderId="0" xfId="0" applyFont="1" applyAlignment="1">
      <alignment horizontal="center" wrapText="1"/>
    </xf>
    <xf numFmtId="2" fontId="1" fillId="6" borderId="7" xfId="0" applyNumberFormat="1" applyFont="1" applyFill="1" applyBorder="1"/>
    <xf numFmtId="2" fontId="1" fillId="6" borderId="0" xfId="0" applyNumberFormat="1" applyFont="1" applyFill="1"/>
    <xf numFmtId="0" fontId="6" fillId="0" borderId="1" xfId="0" applyFont="1" applyBorder="1" applyAlignment="1">
      <alignment horizontal="center" vertical="center"/>
    </xf>
    <xf numFmtId="0" fontId="0" fillId="0" borderId="25" xfId="0" applyBorder="1"/>
    <xf numFmtId="0" fontId="0" fillId="0" borderId="25" xfId="0" applyBorder="1" applyAlignment="1">
      <alignment horizontal="center"/>
    </xf>
    <xf numFmtId="0" fontId="0" fillId="0" borderId="24" xfId="0" applyBorder="1"/>
    <xf numFmtId="0" fontId="0" fillId="0" borderId="26" xfId="0" applyBorder="1"/>
    <xf numFmtId="0" fontId="0" fillId="0" borderId="19" xfId="0" applyBorder="1"/>
    <xf numFmtId="0" fontId="0" fillId="0" borderId="20" xfId="0" applyBorder="1"/>
    <xf numFmtId="0" fontId="0" fillId="0" borderId="27" xfId="0" applyBorder="1"/>
    <xf numFmtId="0" fontId="0" fillId="0" borderId="28" xfId="0" applyBorder="1"/>
    <xf numFmtId="166" fontId="1" fillId="6" borderId="7" xfId="0" applyNumberFormat="1" applyFont="1" applyFill="1" applyBorder="1"/>
    <xf numFmtId="166" fontId="1" fillId="6" borderId="0" xfId="0" applyNumberFormat="1" applyFont="1" applyFill="1"/>
    <xf numFmtId="11" fontId="0" fillId="0" borderId="4" xfId="0" applyNumberFormat="1" applyBorder="1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20" fillId="0" borderId="1" xfId="0" applyFont="1" applyBorder="1"/>
    <xf numFmtId="0" fontId="20" fillId="0" borderId="0" xfId="0" applyFont="1"/>
    <xf numFmtId="0" fontId="4" fillId="0" borderId="29" xfId="0" applyFont="1" applyBorder="1" applyAlignment="1">
      <alignment horizontal="center" vertical="center" wrapText="1"/>
    </xf>
    <xf numFmtId="0" fontId="0" fillId="0" borderId="30" xfId="0" applyBorder="1"/>
    <xf numFmtId="0" fontId="0" fillId="0" borderId="30" xfId="0" applyBorder="1" applyAlignment="1">
      <alignment horizontal="center"/>
    </xf>
    <xf numFmtId="0" fontId="0" fillId="0" borderId="31" xfId="0" applyBorder="1"/>
    <xf numFmtId="0" fontId="0" fillId="5" borderId="0" xfId="0" applyFill="1" applyAlignment="1">
      <alignment horizontal="center"/>
    </xf>
    <xf numFmtId="0" fontId="13" fillId="0" borderId="0" xfId="0" applyFont="1"/>
    <xf numFmtId="0" fontId="1" fillId="0" borderId="32" xfId="0" applyFont="1" applyBorder="1"/>
    <xf numFmtId="2" fontId="0" fillId="0" borderId="18" xfId="0" applyNumberFormat="1" applyBorder="1"/>
    <xf numFmtId="2" fontId="0" fillId="0" borderId="22" xfId="0" applyNumberFormat="1" applyBorder="1"/>
    <xf numFmtId="11" fontId="0" fillId="0" borderId="1" xfId="0" applyNumberFormat="1" applyBorder="1"/>
    <xf numFmtId="0" fontId="2" fillId="0" borderId="25" xfId="0" applyFont="1" applyBorder="1"/>
    <xf numFmtId="0" fontId="0" fillId="0" borderId="33" xfId="0" applyBorder="1"/>
    <xf numFmtId="2" fontId="1" fillId="6" borderId="7" xfId="0" applyNumberFormat="1" applyFont="1" applyFill="1" applyBorder="1" applyAlignment="1">
      <alignment horizontal="center"/>
    </xf>
    <xf numFmtId="2" fontId="1" fillId="6" borderId="0" xfId="0" applyNumberFormat="1" applyFont="1" applyFill="1" applyAlignment="1">
      <alignment horizontal="center"/>
    </xf>
    <xf numFmtId="2" fontId="0" fillId="0" borderId="23" xfId="0" applyNumberFormat="1" applyBorder="1"/>
    <xf numFmtId="0" fontId="0" fillId="0" borderId="18" xfId="0" applyBorder="1"/>
    <xf numFmtId="0" fontId="10" fillId="0" borderId="17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20" fillId="0" borderId="1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2" fontId="1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Mice </a:t>
            </a:r>
            <a:r>
              <a:rPr lang="sk-SK"/>
              <a:t>l</a:t>
            </a:r>
            <a:r>
              <a:rPr lang="en-US"/>
              <a:t>iver</a:t>
            </a:r>
            <a:r>
              <a:rPr lang="sk-SK"/>
              <a:t> tissue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wild type</c:v>
          </c:tx>
          <c:spPr>
            <a:solidFill>
              <a:schemeClr val="bg1">
                <a:lumMod val="75000"/>
              </a:schemeClr>
            </a:solidFill>
            <a:ln w="15875">
              <a:solidFill>
                <a:schemeClr val="bg2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WT!$AW$104:$BG$104</c:f>
                <c:numCache>
                  <c:formatCode>General</c:formatCode>
                  <c:ptCount val="11"/>
                  <c:pt idx="0">
                    <c:v>0.25961256790733672</c:v>
                  </c:pt>
                  <c:pt idx="1">
                    <c:v>7.8646599669623465E-3</c:v>
                  </c:pt>
                  <c:pt idx="2">
                    <c:v>7.2355407165546077E-3</c:v>
                  </c:pt>
                  <c:pt idx="3">
                    <c:v>0.16083052217374252</c:v>
                  </c:pt>
                  <c:pt idx="4">
                    <c:v>1.9897082062734939</c:v>
                  </c:pt>
                  <c:pt idx="5">
                    <c:v>0.70493690886235305</c:v>
                  </c:pt>
                  <c:pt idx="6">
                    <c:v>10.610991375900268</c:v>
                  </c:pt>
                  <c:pt idx="7">
                    <c:v>0.67856901340458864</c:v>
                  </c:pt>
                  <c:pt idx="8">
                    <c:v>2.4543729102741992E-2</c:v>
                  </c:pt>
                  <c:pt idx="9">
                    <c:v>6.4675040489406737</c:v>
                  </c:pt>
                  <c:pt idx="10">
                    <c:v>1.8631251498312709</c:v>
                  </c:pt>
                </c:numCache>
              </c:numRef>
            </c:plus>
            <c:minus>
              <c:numRef>
                <c:f>WT!$AW$104:$BG$104</c:f>
                <c:numCache>
                  <c:formatCode>General</c:formatCode>
                  <c:ptCount val="11"/>
                  <c:pt idx="0">
                    <c:v>0.25961256790733672</c:v>
                  </c:pt>
                  <c:pt idx="1">
                    <c:v>7.8646599669623465E-3</c:v>
                  </c:pt>
                  <c:pt idx="2">
                    <c:v>7.2355407165546077E-3</c:v>
                  </c:pt>
                  <c:pt idx="3">
                    <c:v>0.16083052217374252</c:v>
                  </c:pt>
                  <c:pt idx="4">
                    <c:v>1.9897082062734939</c:v>
                  </c:pt>
                  <c:pt idx="5">
                    <c:v>0.70493690886235305</c:v>
                  </c:pt>
                  <c:pt idx="6">
                    <c:v>10.610991375900268</c:v>
                  </c:pt>
                  <c:pt idx="7">
                    <c:v>0.67856901340458864</c:v>
                  </c:pt>
                  <c:pt idx="8">
                    <c:v>2.4543729102741992E-2</c:v>
                  </c:pt>
                  <c:pt idx="9">
                    <c:v>6.4675040489406737</c:v>
                  </c:pt>
                  <c:pt idx="10">
                    <c:v>1.8631251498312709</c:v>
                  </c:pt>
                </c:numCache>
              </c:numRef>
            </c:minus>
          </c:errBars>
          <c:cat>
            <c:strRef>
              <c:f>WT!$AW$102:$BG$102</c:f>
              <c:strCache>
                <c:ptCount val="11"/>
                <c:pt idx="0">
                  <c:v>Sa</c:v>
                </c:pt>
                <c:pt idx="1">
                  <c:v>SaP</c:v>
                </c:pt>
                <c:pt idx="2">
                  <c:v>DhCer</c:v>
                </c:pt>
                <c:pt idx="3">
                  <c:v>DhSM</c:v>
                </c:pt>
                <c:pt idx="4">
                  <c:v>Cer</c:v>
                </c:pt>
                <c:pt idx="5">
                  <c:v>CerP</c:v>
                </c:pt>
                <c:pt idx="6">
                  <c:v>SM</c:v>
                </c:pt>
                <c:pt idx="7">
                  <c:v>So</c:v>
                </c:pt>
                <c:pt idx="8">
                  <c:v>SoP</c:v>
                </c:pt>
                <c:pt idx="9">
                  <c:v>HexCer</c:v>
                </c:pt>
                <c:pt idx="10">
                  <c:v>LacCer</c:v>
                </c:pt>
              </c:strCache>
            </c:strRef>
          </c:cat>
          <c:val>
            <c:numRef>
              <c:f>WT!$AW$103:$BG$103</c:f>
              <c:numCache>
                <c:formatCode>0.000</c:formatCode>
                <c:ptCount val="11"/>
                <c:pt idx="0">
                  <c:v>0.60596766345395603</c:v>
                </c:pt>
                <c:pt idx="1">
                  <c:v>1.097585138798181E-2</c:v>
                </c:pt>
                <c:pt idx="2">
                  <c:v>1.5399338561165135E-2</c:v>
                </c:pt>
                <c:pt idx="3">
                  <c:v>0.29726728815103243</c:v>
                </c:pt>
                <c:pt idx="4">
                  <c:v>5.0203222191260037</c:v>
                </c:pt>
                <c:pt idx="5">
                  <c:v>2.1067673568294993</c:v>
                </c:pt>
                <c:pt idx="6">
                  <c:v>41.128624078765725</c:v>
                </c:pt>
                <c:pt idx="7">
                  <c:v>1.9532916854506532</c:v>
                </c:pt>
                <c:pt idx="8">
                  <c:v>4.7102146613802041E-2</c:v>
                </c:pt>
                <c:pt idx="9">
                  <c:v>18.229992595403104</c:v>
                </c:pt>
                <c:pt idx="10">
                  <c:v>2.9907107684397047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F68-4157-ACC1-658F62814D50}"/>
            </c:ext>
          </c:extLst>
        </c:ser>
        <c:ser>
          <c:idx val="1"/>
          <c:order val="1"/>
          <c:tx>
            <c:v>Knockout</c:v>
          </c:tx>
          <c:spPr>
            <a:solidFill>
              <a:schemeClr val="tx1">
                <a:lumMod val="75000"/>
                <a:lumOff val="25000"/>
              </a:schemeClr>
            </a:solidFill>
          </c:spPr>
          <c:invertIfNegative val="0"/>
          <c:errBars>
            <c:errBarType val="both"/>
            <c:errValType val="cust"/>
            <c:noEndCap val="0"/>
            <c:plus>
              <c:numRef>
                <c:f>WT!$AW$106:$BG$106</c:f>
                <c:numCache>
                  <c:formatCode>General</c:formatCode>
                  <c:ptCount val="11"/>
                  <c:pt idx="0">
                    <c:v>0.3169167143343033</c:v>
                  </c:pt>
                  <c:pt idx="1">
                    <c:v>6.1055668465897677E-3</c:v>
                  </c:pt>
                  <c:pt idx="2">
                    <c:v>4.5573640316564114E-3</c:v>
                  </c:pt>
                  <c:pt idx="3">
                    <c:v>0.10611777583846164</c:v>
                  </c:pt>
                  <c:pt idx="4">
                    <c:v>0.8578395626882479</c:v>
                  </c:pt>
                  <c:pt idx="5">
                    <c:v>1.0198217428669849</c:v>
                  </c:pt>
                  <c:pt idx="6">
                    <c:v>11.458237921283015</c:v>
                  </c:pt>
                  <c:pt idx="7">
                    <c:v>0.97743887093435855</c:v>
                  </c:pt>
                  <c:pt idx="8">
                    <c:v>9.5072241161817984E-3</c:v>
                  </c:pt>
                  <c:pt idx="9">
                    <c:v>16.709746843616973</c:v>
                  </c:pt>
                  <c:pt idx="10">
                    <c:v>2.5518549793229361</c:v>
                  </c:pt>
                </c:numCache>
              </c:numRef>
            </c:plus>
            <c:minus>
              <c:numRef>
                <c:f>WT!$AW$106:$BG$106</c:f>
                <c:numCache>
                  <c:formatCode>General</c:formatCode>
                  <c:ptCount val="11"/>
                  <c:pt idx="0">
                    <c:v>0.3169167143343033</c:v>
                  </c:pt>
                  <c:pt idx="1">
                    <c:v>6.1055668465897677E-3</c:v>
                  </c:pt>
                  <c:pt idx="2">
                    <c:v>4.5573640316564114E-3</c:v>
                  </c:pt>
                  <c:pt idx="3">
                    <c:v>0.10611777583846164</c:v>
                  </c:pt>
                  <c:pt idx="4">
                    <c:v>0.8578395626882479</c:v>
                  </c:pt>
                  <c:pt idx="5">
                    <c:v>1.0198217428669849</c:v>
                  </c:pt>
                  <c:pt idx="6">
                    <c:v>11.458237921283015</c:v>
                  </c:pt>
                  <c:pt idx="7">
                    <c:v>0.97743887093435855</c:v>
                  </c:pt>
                  <c:pt idx="8">
                    <c:v>9.5072241161817984E-3</c:v>
                  </c:pt>
                  <c:pt idx="9">
                    <c:v>16.709746843616973</c:v>
                  </c:pt>
                  <c:pt idx="10">
                    <c:v>2.5518549793229361</c:v>
                  </c:pt>
                </c:numCache>
              </c:numRef>
            </c:minus>
          </c:errBars>
          <c:val>
            <c:numRef>
              <c:f>WT!$AW$105:$BG$105</c:f>
              <c:numCache>
                <c:formatCode>0.000</c:formatCode>
                <c:ptCount val="11"/>
                <c:pt idx="0">
                  <c:v>0.86011248069263091</c:v>
                </c:pt>
                <c:pt idx="1">
                  <c:v>1.8007383653225257E-2</c:v>
                </c:pt>
                <c:pt idx="2">
                  <c:v>1.5298072352064688E-2</c:v>
                </c:pt>
                <c:pt idx="3">
                  <c:v>0.32639153914699215</c:v>
                </c:pt>
                <c:pt idx="4">
                  <c:v>3.2791029808334362</c:v>
                </c:pt>
                <c:pt idx="5">
                  <c:v>1.8103033830923165</c:v>
                </c:pt>
                <c:pt idx="6">
                  <c:v>52.832866438504787</c:v>
                </c:pt>
                <c:pt idx="7">
                  <c:v>1.6114509329739868</c:v>
                </c:pt>
                <c:pt idx="8">
                  <c:v>4.5533213369474995E-2</c:v>
                </c:pt>
                <c:pt idx="9">
                  <c:v>62.941745152968501</c:v>
                </c:pt>
                <c:pt idx="10">
                  <c:v>4.5211109201318074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F68-4157-ACC1-658F62814D50}"/>
            </c:ext>
          </c:extLst>
        </c:ser>
        <c:ser>
          <c:idx val="2"/>
          <c:order val="2"/>
          <c:tx>
            <c:v>het</c:v>
          </c:tx>
          <c:spPr>
            <a:ln>
              <a:solidFill>
                <a:schemeClr val="bg2">
                  <a:lumMod val="25000"/>
                </a:schemeClr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WT!$AW$108:$BG$108</c:f>
                <c:numCache>
                  <c:formatCode>General</c:formatCode>
                  <c:ptCount val="11"/>
                  <c:pt idx="0">
                    <c:v>0.28736410429976372</c:v>
                  </c:pt>
                  <c:pt idx="1">
                    <c:v>8.0152947954964006E-3</c:v>
                  </c:pt>
                  <c:pt idx="2">
                    <c:v>6.8223335834427263E-3</c:v>
                  </c:pt>
                  <c:pt idx="3">
                    <c:v>0.17939520530752684</c:v>
                  </c:pt>
                  <c:pt idx="4">
                    <c:v>1.4206571453369461</c:v>
                  </c:pt>
                  <c:pt idx="5">
                    <c:v>0.9266878749002565</c:v>
                  </c:pt>
                  <c:pt idx="6">
                    <c:v>9.5867116960748486</c:v>
                  </c:pt>
                  <c:pt idx="7">
                    <c:v>0.87598633891778921</c:v>
                  </c:pt>
                  <c:pt idx="8">
                    <c:v>2.5939010728915503E-2</c:v>
                  </c:pt>
                  <c:pt idx="9">
                    <c:v>8.6203641000807156</c:v>
                  </c:pt>
                  <c:pt idx="10">
                    <c:v>1.4008360916851172</c:v>
                  </c:pt>
                </c:numCache>
              </c:numRef>
            </c:plus>
            <c:minus>
              <c:numRef>
                <c:f>WT!$AW$108:$BG$108</c:f>
                <c:numCache>
                  <c:formatCode>General</c:formatCode>
                  <c:ptCount val="11"/>
                  <c:pt idx="0">
                    <c:v>0.28736410429976372</c:v>
                  </c:pt>
                  <c:pt idx="1">
                    <c:v>8.0152947954964006E-3</c:v>
                  </c:pt>
                  <c:pt idx="2">
                    <c:v>6.8223335834427263E-3</c:v>
                  </c:pt>
                  <c:pt idx="3">
                    <c:v>0.17939520530752684</c:v>
                  </c:pt>
                  <c:pt idx="4">
                    <c:v>1.4206571453369461</c:v>
                  </c:pt>
                  <c:pt idx="5">
                    <c:v>0.9266878749002565</c:v>
                  </c:pt>
                  <c:pt idx="6">
                    <c:v>9.5867116960748486</c:v>
                  </c:pt>
                  <c:pt idx="7">
                    <c:v>0.87598633891778921</c:v>
                  </c:pt>
                  <c:pt idx="8">
                    <c:v>2.5939010728915503E-2</c:v>
                  </c:pt>
                  <c:pt idx="9">
                    <c:v>8.6203641000807156</c:v>
                  </c:pt>
                  <c:pt idx="10">
                    <c:v>1.4008360916851172</c:v>
                  </c:pt>
                </c:numCache>
              </c:numRef>
            </c:minus>
          </c:errBars>
          <c:val>
            <c:numRef>
              <c:f>WT!$AW$107:$BG$107</c:f>
              <c:numCache>
                <c:formatCode>0.000</c:formatCode>
                <c:ptCount val="11"/>
                <c:pt idx="0">
                  <c:v>0.5346828827497011</c:v>
                </c:pt>
                <c:pt idx="1">
                  <c:v>1.2279454265273422E-2</c:v>
                </c:pt>
                <c:pt idx="2">
                  <c:v>1.5361705675228403E-2</c:v>
                </c:pt>
                <c:pt idx="3">
                  <c:v>0.29940667730735132</c:v>
                </c:pt>
                <c:pt idx="4">
                  <c:v>4.252469558880998</c:v>
                </c:pt>
                <c:pt idx="5">
                  <c:v>1.9792481824820036</c:v>
                </c:pt>
                <c:pt idx="6">
                  <c:v>33.345235823307661</c:v>
                </c:pt>
                <c:pt idx="7">
                  <c:v>1.8429217099771571</c:v>
                </c:pt>
                <c:pt idx="8">
                  <c:v>4.9029867376053943E-2</c:v>
                </c:pt>
                <c:pt idx="9">
                  <c:v>21.067389495069303</c:v>
                </c:pt>
                <c:pt idx="10">
                  <c:v>2.5713165886946583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E8-418B-A34B-EA725E2BB4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6722688"/>
        <c:axId val="196724224"/>
      </c:barChart>
      <c:catAx>
        <c:axId val="19672268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 b="1"/>
            </a:pPr>
            <a:endParaRPr lang="en-CH"/>
          </a:p>
        </c:txPr>
        <c:crossAx val="196724224"/>
        <c:crossesAt val="1"/>
        <c:auto val="1"/>
        <c:lblAlgn val="ctr"/>
        <c:lblOffset val="100"/>
        <c:noMultiLvlLbl val="0"/>
      </c:catAx>
      <c:valAx>
        <c:axId val="196724224"/>
        <c:scaling>
          <c:logBase val="3"/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log 3 ng/mg of </a:t>
                </a:r>
                <a:r>
                  <a:rPr lang="sk-SK"/>
                  <a:t>sample</a:t>
                </a:r>
                <a:endParaRPr lang="en-US"/>
              </a:p>
            </c:rich>
          </c:tx>
          <c:overlay val="0"/>
        </c:title>
        <c:numFmt formatCode="0.00" sourceLinked="0"/>
        <c:majorTickMark val="none"/>
        <c:minorTickMark val="none"/>
        <c:tickLblPos val="nextTo"/>
        <c:txPr>
          <a:bodyPr/>
          <a:lstStyle/>
          <a:p>
            <a:pPr>
              <a:defRPr sz="1200"/>
            </a:pPr>
            <a:endParaRPr lang="en-CH"/>
          </a:p>
        </c:txPr>
        <c:crossAx val="196722688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1200"/>
          </a:pPr>
          <a:endParaRPr lang="en-CH"/>
        </a:p>
      </c:txPr>
    </c:legend>
    <c:plotVisOnly val="1"/>
    <c:dispBlanksAs val="gap"/>
    <c:showDLblsOverMax val="0"/>
  </c:chart>
  <c:printSettings>
    <c:headerFooter/>
    <c:pageMargins b="0.78740157499999996" l="0.70000000000000018" r="0.70000000000000018" t="0.78740157499999996" header="0.3000000000000001" footer="0.30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Mice </a:t>
            </a:r>
            <a:r>
              <a:rPr lang="sk-SK"/>
              <a:t>l</a:t>
            </a:r>
            <a:r>
              <a:rPr lang="en-US"/>
              <a:t>iver</a:t>
            </a:r>
            <a:r>
              <a:rPr lang="sk-SK"/>
              <a:t> tissue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wild type</c:v>
          </c:tx>
          <c:invertIfNegative val="0"/>
          <c:errBars>
            <c:errBarType val="both"/>
            <c:errValType val="cust"/>
            <c:noEndCap val="0"/>
            <c:plus>
              <c:numRef>
                <c:f>Ganglio!$T$172:$X$172</c:f>
                <c:numCache>
                  <c:formatCode>General</c:formatCode>
                  <c:ptCount val="5"/>
                  <c:pt idx="0">
                    <c:v>5.469417020794201</c:v>
                  </c:pt>
                  <c:pt idx="1">
                    <c:v>2.088324388298429</c:v>
                  </c:pt>
                  <c:pt idx="2">
                    <c:v>3.681790230183799E-3</c:v>
                  </c:pt>
                  <c:pt idx="3">
                    <c:v>2.9962104901027113</c:v>
                  </c:pt>
                  <c:pt idx="4">
                    <c:v>0.31102726858238966</c:v>
                  </c:pt>
                </c:numCache>
              </c:numRef>
            </c:plus>
            <c:minus>
              <c:numRef>
                <c:f>Ganglio!$T$172:$X$172</c:f>
                <c:numCache>
                  <c:formatCode>General</c:formatCode>
                  <c:ptCount val="5"/>
                  <c:pt idx="0">
                    <c:v>5.469417020794201</c:v>
                  </c:pt>
                  <c:pt idx="1">
                    <c:v>2.088324388298429</c:v>
                  </c:pt>
                  <c:pt idx="2">
                    <c:v>3.681790230183799E-3</c:v>
                  </c:pt>
                  <c:pt idx="3">
                    <c:v>2.9962104901027113</c:v>
                  </c:pt>
                  <c:pt idx="4">
                    <c:v>0.31102726858238966</c:v>
                  </c:pt>
                </c:numCache>
              </c:numRef>
            </c:minus>
          </c:errBars>
          <c:cat>
            <c:strRef>
              <c:f>Ganglio!$T$170:$X$170</c:f>
              <c:strCache>
                <c:ptCount val="5"/>
                <c:pt idx="0">
                  <c:v>GM3</c:v>
                </c:pt>
                <c:pt idx="1">
                  <c:v>GA2</c:v>
                </c:pt>
                <c:pt idx="2">
                  <c:v>Gb3</c:v>
                </c:pt>
                <c:pt idx="3">
                  <c:v>GD1 ab</c:v>
                </c:pt>
                <c:pt idx="4">
                  <c:v>Sulfatides</c:v>
                </c:pt>
              </c:strCache>
            </c:strRef>
          </c:cat>
          <c:val>
            <c:numRef>
              <c:f>Ganglio!$T$171:$X$171</c:f>
              <c:numCache>
                <c:formatCode>0.00</c:formatCode>
                <c:ptCount val="5"/>
                <c:pt idx="0">
                  <c:v>8.8184765994171084</c:v>
                </c:pt>
                <c:pt idx="1">
                  <c:v>3.8448257741517526</c:v>
                </c:pt>
                <c:pt idx="2">
                  <c:v>5.3344818679508322E-3</c:v>
                </c:pt>
                <c:pt idx="3">
                  <c:v>4.571932311328001</c:v>
                </c:pt>
                <c:pt idx="4">
                  <c:v>0.87085015253857445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6E5-4CFA-8772-047B85FEC5B2}"/>
            </c:ext>
          </c:extLst>
        </c:ser>
        <c:ser>
          <c:idx val="1"/>
          <c:order val="1"/>
          <c:tx>
            <c:v>Knockout</c:v>
          </c:tx>
          <c:invertIfNegative val="0"/>
          <c:errBars>
            <c:errBarType val="both"/>
            <c:errValType val="cust"/>
            <c:noEndCap val="0"/>
            <c:plus>
              <c:numRef>
                <c:f>Ganglio!$T$174:$X$174</c:f>
                <c:numCache>
                  <c:formatCode>General</c:formatCode>
                  <c:ptCount val="5"/>
                  <c:pt idx="0">
                    <c:v>7.9911889771547919</c:v>
                  </c:pt>
                  <c:pt idx="1">
                    <c:v>1.1918494226110703</c:v>
                  </c:pt>
                  <c:pt idx="2">
                    <c:v>1.8097551133769991E-3</c:v>
                  </c:pt>
                  <c:pt idx="3">
                    <c:v>4.2352541744644707</c:v>
                  </c:pt>
                  <c:pt idx="4">
                    <c:v>0.44295926995022483</c:v>
                  </c:pt>
                </c:numCache>
              </c:numRef>
            </c:plus>
            <c:minus>
              <c:numRef>
                <c:f>Ganglio!$T$174:$X$174</c:f>
                <c:numCache>
                  <c:formatCode>General</c:formatCode>
                  <c:ptCount val="5"/>
                  <c:pt idx="0">
                    <c:v>7.9911889771547919</c:v>
                  </c:pt>
                  <c:pt idx="1">
                    <c:v>1.1918494226110703</c:v>
                  </c:pt>
                  <c:pt idx="2">
                    <c:v>1.8097551133769991E-3</c:v>
                  </c:pt>
                  <c:pt idx="3">
                    <c:v>4.2352541744644707</c:v>
                  </c:pt>
                  <c:pt idx="4">
                    <c:v>0.44295926995022483</c:v>
                  </c:pt>
                </c:numCache>
              </c:numRef>
            </c:minus>
          </c:errBars>
          <c:val>
            <c:numRef>
              <c:f>Ganglio!$T$173:$X$173</c:f>
              <c:numCache>
                <c:formatCode>0.00</c:formatCode>
                <c:ptCount val="5"/>
                <c:pt idx="0">
                  <c:v>12.961644945378389</c:v>
                </c:pt>
                <c:pt idx="1">
                  <c:v>4.1833726021048916</c:v>
                </c:pt>
                <c:pt idx="2">
                  <c:v>6.6154805341457224E-3</c:v>
                </c:pt>
                <c:pt idx="3">
                  <c:v>6.5831955516028033</c:v>
                </c:pt>
                <c:pt idx="4">
                  <c:v>1.1969810108354209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6E5-4CFA-8772-047B85FEC5B2}"/>
            </c:ext>
          </c:extLst>
        </c:ser>
        <c:ser>
          <c:idx val="2"/>
          <c:order val="2"/>
          <c:tx>
            <c:v>Het</c:v>
          </c:tx>
          <c:invertIfNegative val="0"/>
          <c:errBars>
            <c:errBarType val="both"/>
            <c:errValType val="cust"/>
            <c:noEndCap val="0"/>
            <c:plus>
              <c:numRef>
                <c:f>Ganglio!$T$176:$X$176</c:f>
                <c:numCache>
                  <c:formatCode>General</c:formatCode>
                  <c:ptCount val="5"/>
                  <c:pt idx="0">
                    <c:v>7.4849178563039143</c:v>
                  </c:pt>
                  <c:pt idx="1">
                    <c:v>0.55387298758132564</c:v>
                  </c:pt>
                  <c:pt idx="2">
                    <c:v>2.4582329955024538E-3</c:v>
                  </c:pt>
                  <c:pt idx="3">
                    <c:v>3.3195964733339944</c:v>
                  </c:pt>
                  <c:pt idx="4">
                    <c:v>0.40037728103916609</c:v>
                  </c:pt>
                </c:numCache>
              </c:numRef>
            </c:plus>
            <c:minus>
              <c:numRef>
                <c:f>Ganglio!$T$176:$X$176</c:f>
                <c:numCache>
                  <c:formatCode>General</c:formatCode>
                  <c:ptCount val="5"/>
                  <c:pt idx="0">
                    <c:v>7.4849178563039143</c:v>
                  </c:pt>
                  <c:pt idx="1">
                    <c:v>0.55387298758132564</c:v>
                  </c:pt>
                  <c:pt idx="2">
                    <c:v>2.4582329955024538E-3</c:v>
                  </c:pt>
                  <c:pt idx="3">
                    <c:v>3.3195964733339944</c:v>
                  </c:pt>
                  <c:pt idx="4">
                    <c:v>0.40037728103916609</c:v>
                  </c:pt>
                </c:numCache>
              </c:numRef>
            </c:minus>
          </c:errBars>
          <c:val>
            <c:numRef>
              <c:f>Ganglio!$T$175:$X$175</c:f>
              <c:numCache>
                <c:formatCode>0.00</c:formatCode>
                <c:ptCount val="5"/>
                <c:pt idx="0">
                  <c:v>8.660393459082691</c:v>
                </c:pt>
                <c:pt idx="1">
                  <c:v>1.1296287906954754</c:v>
                </c:pt>
                <c:pt idx="2">
                  <c:v>4.7978498692425259E-3</c:v>
                </c:pt>
                <c:pt idx="3">
                  <c:v>3.7792749252044771</c:v>
                </c:pt>
                <c:pt idx="4">
                  <c:v>0.81055412076425637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53-4D15-A707-AE5118F284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6722688"/>
        <c:axId val="196724224"/>
      </c:barChart>
      <c:catAx>
        <c:axId val="19672268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 b="1"/>
            </a:pPr>
            <a:endParaRPr lang="en-CH"/>
          </a:p>
        </c:txPr>
        <c:crossAx val="196724224"/>
        <c:crossesAt val="1"/>
        <c:auto val="1"/>
        <c:lblAlgn val="ctr"/>
        <c:lblOffset val="100"/>
        <c:noMultiLvlLbl val="0"/>
      </c:catAx>
      <c:valAx>
        <c:axId val="196724224"/>
        <c:scaling>
          <c:logBase val="3"/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log 3 ng/mg of </a:t>
                </a:r>
                <a:r>
                  <a:rPr lang="sk-SK"/>
                  <a:t>sample</a:t>
                </a:r>
                <a:endParaRPr lang="en-US"/>
              </a:p>
            </c:rich>
          </c:tx>
          <c:overlay val="0"/>
        </c:title>
        <c:numFmt formatCode="0.00" sourceLinked="0"/>
        <c:majorTickMark val="none"/>
        <c:minorTickMark val="none"/>
        <c:tickLblPos val="nextTo"/>
        <c:txPr>
          <a:bodyPr/>
          <a:lstStyle/>
          <a:p>
            <a:pPr>
              <a:defRPr sz="1200"/>
            </a:pPr>
            <a:endParaRPr lang="en-CH"/>
          </a:p>
        </c:txPr>
        <c:crossAx val="196722688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1200"/>
          </a:pPr>
          <a:endParaRPr lang="en-CH"/>
        </a:p>
      </c:txPr>
    </c:legend>
    <c:plotVisOnly val="1"/>
    <c:dispBlanksAs val="gap"/>
    <c:showDLblsOverMax val="0"/>
  </c:chart>
  <c:printSettings>
    <c:headerFooter/>
    <c:pageMargins b="0.78740157499999996" l="0.70000000000000018" r="0.70000000000000018" t="0.78740157499999996" header="0.3000000000000001" footer="0.300000000000000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KO/wt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Ganglio!$AK$172:$AQ$172</c:f>
                <c:numCache>
                  <c:formatCode>General</c:formatCode>
                  <c:ptCount val="7"/>
                  <c:pt idx="0">
                    <c:v>69.191857792528324</c:v>
                  </c:pt>
                  <c:pt idx="1">
                    <c:v>67.187313364673329</c:v>
                  </c:pt>
                  <c:pt idx="2">
                    <c:v>90.618701394331538</c:v>
                  </c:pt>
                  <c:pt idx="3">
                    <c:v>30.998788830009179</c:v>
                  </c:pt>
                  <c:pt idx="4">
                    <c:v>33.925602489154016</c:v>
                  </c:pt>
                  <c:pt idx="5">
                    <c:v>92.635977220630849</c:v>
                  </c:pt>
                  <c:pt idx="6">
                    <c:v>50.865153856719814</c:v>
                  </c:pt>
                </c:numCache>
              </c:numRef>
            </c:plus>
            <c:minus>
              <c:numRef>
                <c:f>Ganglio!$AK$172:$AQ$172</c:f>
                <c:numCache>
                  <c:formatCode>General</c:formatCode>
                  <c:ptCount val="7"/>
                  <c:pt idx="0">
                    <c:v>69.191857792528324</c:v>
                  </c:pt>
                  <c:pt idx="1">
                    <c:v>67.187313364673329</c:v>
                  </c:pt>
                  <c:pt idx="2">
                    <c:v>90.618701394331538</c:v>
                  </c:pt>
                  <c:pt idx="3">
                    <c:v>30.998788830009179</c:v>
                  </c:pt>
                  <c:pt idx="4">
                    <c:v>33.925602489154016</c:v>
                  </c:pt>
                  <c:pt idx="5">
                    <c:v>92.635977220630849</c:v>
                  </c:pt>
                  <c:pt idx="6">
                    <c:v>50.865153856719814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Ganglio!$AK$170:$AQ$170</c:f>
              <c:strCache>
                <c:ptCount val="7"/>
                <c:pt idx="0">
                  <c:v>HexCer</c:v>
                </c:pt>
                <c:pt idx="1">
                  <c:v>LacCer</c:v>
                </c:pt>
                <c:pt idx="2">
                  <c:v>GM3</c:v>
                </c:pt>
                <c:pt idx="3">
                  <c:v>GA2</c:v>
                </c:pt>
                <c:pt idx="4">
                  <c:v>Gb3</c:v>
                </c:pt>
                <c:pt idx="5">
                  <c:v>GD1 ab</c:v>
                </c:pt>
                <c:pt idx="6">
                  <c:v>Sulfatides</c:v>
                </c:pt>
              </c:strCache>
            </c:strRef>
          </c:cat>
          <c:val>
            <c:numRef>
              <c:f>Ganglio!$AK$171:$AQ$171</c:f>
              <c:numCache>
                <c:formatCode>0.00</c:formatCode>
                <c:ptCount val="7"/>
                <c:pt idx="0">
                  <c:v>260.62969837878609</c:v>
                </c:pt>
                <c:pt idx="1">
                  <c:v>119.03548540518442</c:v>
                </c:pt>
                <c:pt idx="2">
                  <c:v>146.98281272567124</c:v>
                </c:pt>
                <c:pt idx="3">
                  <c:v>108.80525797109311</c:v>
                </c:pt>
                <c:pt idx="4">
                  <c:v>124.0135536665901</c:v>
                </c:pt>
                <c:pt idx="5">
                  <c:v>143.99153581717391</c:v>
                </c:pt>
                <c:pt idx="6">
                  <c:v>137.44971018793046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F8-418B-B306-843BAE41CE09}"/>
            </c:ext>
          </c:extLst>
        </c:ser>
        <c:ser>
          <c:idx val="1"/>
          <c:order val="1"/>
          <c:tx>
            <c:v>HET/wt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Ganglio!$AK$174:$AQ$174</c:f>
                <c:numCache>
                  <c:formatCode>General</c:formatCode>
                  <c:ptCount val="7"/>
                  <c:pt idx="0">
                    <c:v>47.286712021234891</c:v>
                  </c:pt>
                  <c:pt idx="1">
                    <c:v>46.839570929687532</c:v>
                  </c:pt>
                  <c:pt idx="2">
                    <c:v>84.877674413726524</c:v>
                  </c:pt>
                  <c:pt idx="3">
                    <c:v>14.405671937202946</c:v>
                  </c:pt>
                  <c:pt idx="4">
                    <c:v>46.081944907739498</c:v>
                  </c:pt>
                  <c:pt idx="5">
                    <c:v>72.60817193441251</c:v>
                  </c:pt>
                  <c:pt idx="6">
                    <c:v>45.975450526367254</c:v>
                  </c:pt>
                </c:numCache>
              </c:numRef>
            </c:plus>
            <c:minus>
              <c:numRef>
                <c:f>Ganglio!$AK$174:$AQ$174</c:f>
                <c:numCache>
                  <c:formatCode>General</c:formatCode>
                  <c:ptCount val="7"/>
                  <c:pt idx="0">
                    <c:v>47.286712021234891</c:v>
                  </c:pt>
                  <c:pt idx="1">
                    <c:v>46.839570929687532</c:v>
                  </c:pt>
                  <c:pt idx="2">
                    <c:v>84.877674413726524</c:v>
                  </c:pt>
                  <c:pt idx="3">
                    <c:v>14.405671937202946</c:v>
                  </c:pt>
                  <c:pt idx="4">
                    <c:v>46.081944907739498</c:v>
                  </c:pt>
                  <c:pt idx="5">
                    <c:v>72.60817193441251</c:v>
                  </c:pt>
                  <c:pt idx="6">
                    <c:v>45.975450526367254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val>
            <c:numRef>
              <c:f>Ganglio!$AK$173:$AQ$173</c:f>
              <c:numCache>
                <c:formatCode>0.00</c:formatCode>
                <c:ptCount val="7"/>
                <c:pt idx="0">
                  <c:v>115.56444351152221</c:v>
                </c:pt>
                <c:pt idx="1">
                  <c:v>85.976772338842693</c:v>
                </c:pt>
                <c:pt idx="2">
                  <c:v>98.207364519798475</c:v>
                </c:pt>
                <c:pt idx="3">
                  <c:v>29.3804936049331</c:v>
                </c:pt>
                <c:pt idx="4">
                  <c:v>89.940316379509099</c:v>
                </c:pt>
                <c:pt idx="5">
                  <c:v>82.66253014814906</c:v>
                </c:pt>
                <c:pt idx="6">
                  <c:v>93.076187493502545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03-4413-B64C-93A8FE02CD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73485968"/>
        <c:axId val="1673489712"/>
      </c:barChart>
      <c:catAx>
        <c:axId val="1673485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H"/>
          </a:p>
        </c:txPr>
        <c:crossAx val="1673489712"/>
        <c:crossesAt val="100"/>
        <c:auto val="1"/>
        <c:lblAlgn val="ctr"/>
        <c:lblOffset val="100"/>
        <c:noMultiLvlLbl val="0"/>
      </c:catAx>
      <c:valAx>
        <c:axId val="1673489712"/>
        <c:scaling>
          <c:orientation val="minMax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Relative change in % (wild type = 100%)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H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H"/>
          </a:p>
        </c:txPr>
        <c:crossAx val="1673485968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H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CH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47</xdr:col>
      <xdr:colOff>408214</xdr:colOff>
      <xdr:row>108</xdr:row>
      <xdr:rowOff>204106</xdr:rowOff>
    </xdr:from>
    <xdr:to>
      <xdr:col>58</xdr:col>
      <xdr:colOff>911678</xdr:colOff>
      <xdr:row>136</xdr:row>
      <xdr:rowOff>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3F94BA80-F6E0-4DE9-A68C-E571C73CC1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224790</xdr:colOff>
      <xdr:row>183</xdr:row>
      <xdr:rowOff>35560</xdr:rowOff>
    </xdr:from>
    <xdr:to>
      <xdr:col>30</xdr:col>
      <xdr:colOff>312329</xdr:colOff>
      <xdr:row>214</xdr:row>
      <xdr:rowOff>60054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96C23EF3-F549-4440-8ABC-FEB90694CB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33</xdr:col>
      <xdr:colOff>358139</xdr:colOff>
      <xdr:row>181</xdr:row>
      <xdr:rowOff>81597</xdr:rowOff>
    </xdr:from>
    <xdr:to>
      <xdr:col>44</xdr:col>
      <xdr:colOff>345439</xdr:colOff>
      <xdr:row>204</xdr:row>
      <xdr:rowOff>32385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8178DB8C-6F6E-2386-99A1-B08936A861D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E1406-3638-4B4A-BC40-DCC12DC8E3AA}">
  <sheetPr>
    <pageSetUpPr fitToPage="1"/>
  </sheetPr>
  <dimension ref="A21:FD237"/>
  <sheetViews>
    <sheetView topLeftCell="A30" zoomScale="108" zoomScaleNormal="60" workbookViewId="0">
      <selection activeCell="AJ182" sqref="AJ182"/>
    </sheetView>
  </sheetViews>
  <sheetFormatPr baseColWidth="10" defaultColWidth="8.83203125" defaultRowHeight="15" x14ac:dyDescent="0.2"/>
  <cols>
    <col min="4" max="4" width="14" customWidth="1"/>
    <col min="5" max="5" width="11.1640625" customWidth="1"/>
    <col min="7" max="7" width="10.33203125" customWidth="1"/>
    <col min="8" max="8" width="18.5" bestFit="1" customWidth="1"/>
    <col min="9" max="9" width="17.6640625" customWidth="1"/>
    <col min="10" max="10" width="11.1640625" customWidth="1"/>
    <col min="12" max="12" width="17" customWidth="1"/>
    <col min="13" max="13" width="17.1640625" customWidth="1"/>
    <col min="14" max="14" width="16.33203125" bestFit="1" customWidth="1"/>
    <col min="15" max="15" width="17.5" customWidth="1"/>
    <col min="16" max="16" width="16.6640625" customWidth="1"/>
    <col min="17" max="17" width="17.33203125" customWidth="1"/>
    <col min="18" max="18" width="14.5" customWidth="1"/>
    <col min="20" max="20" width="16.33203125" bestFit="1" customWidth="1"/>
    <col min="21" max="21" width="16.83203125" customWidth="1"/>
    <col min="22" max="22" width="13.83203125" customWidth="1"/>
    <col min="24" max="24" width="18.83203125" customWidth="1"/>
    <col min="25" max="25" width="19.6640625" customWidth="1"/>
    <col min="26" max="26" width="16.33203125" bestFit="1" customWidth="1"/>
    <col min="27" max="27" width="17.5" customWidth="1"/>
    <col min="28" max="28" width="18.5" bestFit="1" customWidth="1"/>
    <col min="29" max="29" width="18.1640625" customWidth="1"/>
    <col min="31" max="31" width="11" customWidth="1"/>
    <col min="32" max="32" width="16.33203125" bestFit="1" customWidth="1"/>
    <col min="33" max="33" width="18.33203125" customWidth="1"/>
    <col min="34" max="34" width="19.1640625" customWidth="1"/>
    <col min="35" max="35" width="11.5" customWidth="1"/>
    <col min="36" max="36" width="18.6640625" customWidth="1"/>
    <col min="37" max="37" width="16.5" customWidth="1"/>
    <col min="41" max="41" width="12.6640625" customWidth="1"/>
    <col min="42" max="42" width="12" customWidth="1"/>
    <col min="45" max="45" width="12.33203125" customWidth="1"/>
    <col min="46" max="47" width="16.33203125" bestFit="1" customWidth="1"/>
    <col min="48" max="48" width="23.1640625" customWidth="1"/>
    <col min="49" max="51" width="16.5" bestFit="1" customWidth="1"/>
    <col min="52" max="52" width="10.33203125" customWidth="1"/>
    <col min="53" max="53" width="16.33203125" customWidth="1"/>
    <col min="54" max="54" width="14.5" bestFit="1" customWidth="1"/>
    <col min="55" max="55" width="10.33203125" customWidth="1"/>
    <col min="56" max="56" width="12" customWidth="1"/>
    <col min="57" max="57" width="14.83203125" customWidth="1"/>
    <col min="58" max="59" width="16.5" bestFit="1" customWidth="1"/>
    <col min="60" max="60" width="12.33203125" customWidth="1"/>
    <col min="64" max="72" width="16.33203125" bestFit="1" customWidth="1"/>
    <col min="79" max="86" width="16.33203125" bestFit="1" customWidth="1"/>
  </cols>
  <sheetData>
    <row r="21" spans="1:87" ht="16" x14ac:dyDescent="0.2">
      <c r="B21" s="136" t="s">
        <v>99</v>
      </c>
      <c r="C21" s="137"/>
      <c r="D21" s="137"/>
      <c r="E21" s="137"/>
      <c r="G21" s="1" t="s">
        <v>0</v>
      </c>
      <c r="H21" s="2"/>
      <c r="I21" s="2"/>
      <c r="J21" s="2"/>
      <c r="L21" t="s">
        <v>1</v>
      </c>
      <c r="N21" t="s">
        <v>2</v>
      </c>
    </row>
    <row r="22" spans="1:87" ht="16" x14ac:dyDescent="0.2">
      <c r="A22" s="3"/>
      <c r="B22" s="137"/>
      <c r="C22" s="137"/>
      <c r="D22" s="137"/>
      <c r="E22" s="137"/>
      <c r="G22" t="s">
        <v>3</v>
      </c>
    </row>
    <row r="24" spans="1:87" ht="16" x14ac:dyDescent="0.2">
      <c r="B24" s="138" t="s">
        <v>5</v>
      </c>
      <c r="C24" s="138"/>
      <c r="G24" s="87" t="s">
        <v>6</v>
      </c>
      <c r="I24" s="4"/>
      <c r="J24" s="6"/>
      <c r="K24" s="5" t="s">
        <v>7</v>
      </c>
      <c r="L24" s="4"/>
      <c r="M24" s="4"/>
      <c r="N24" s="6"/>
      <c r="O24" s="5" t="s">
        <v>8</v>
      </c>
      <c r="P24" s="4"/>
      <c r="Q24" s="4"/>
      <c r="R24" s="6"/>
      <c r="S24" s="5" t="s">
        <v>9</v>
      </c>
      <c r="T24" s="4"/>
      <c r="U24" s="4"/>
      <c r="V24" s="6"/>
      <c r="W24" s="5" t="s">
        <v>10</v>
      </c>
      <c r="X24" s="4"/>
      <c r="Y24" s="4"/>
      <c r="Z24" s="6"/>
      <c r="AA24" s="5" t="s">
        <v>11</v>
      </c>
      <c r="AB24" s="4"/>
      <c r="AC24" s="4"/>
      <c r="AD24" s="6"/>
      <c r="AE24" s="7"/>
      <c r="AG24" s="11" t="s">
        <v>4</v>
      </c>
      <c r="AI24" s="6"/>
    </row>
    <row r="25" spans="1:87" s="17" customFormat="1" ht="41.25" customHeight="1" thickBot="1" x14ac:dyDescent="0.25">
      <c r="D25" s="86" t="s">
        <v>18</v>
      </c>
      <c r="E25" s="17" t="s">
        <v>12</v>
      </c>
      <c r="F25" s="4" t="s">
        <v>13</v>
      </c>
      <c r="G25" s="87" t="s">
        <v>14</v>
      </c>
      <c r="H25" s="88" t="s">
        <v>35</v>
      </c>
      <c r="I25" s="22" t="s">
        <v>45</v>
      </c>
      <c r="J25" s="4" t="s">
        <v>17</v>
      </c>
      <c r="K25" s="87" t="s">
        <v>14</v>
      </c>
      <c r="L25" s="88" t="s">
        <v>35</v>
      </c>
      <c r="M25" s="22" t="s">
        <v>45</v>
      </c>
      <c r="N25" s="4" t="s">
        <v>17</v>
      </c>
      <c r="O25" s="87" t="s">
        <v>14</v>
      </c>
      <c r="P25" s="88" t="s">
        <v>35</v>
      </c>
      <c r="Q25" s="22" t="s">
        <v>45</v>
      </c>
      <c r="R25" s="4" t="s">
        <v>17</v>
      </c>
      <c r="S25" s="87" t="s">
        <v>14</v>
      </c>
      <c r="T25" s="88" t="s">
        <v>35</v>
      </c>
      <c r="U25" s="22" t="s">
        <v>45</v>
      </c>
      <c r="V25" s="4" t="s">
        <v>17</v>
      </c>
      <c r="W25" s="87" t="s">
        <v>14</v>
      </c>
      <c r="X25" s="88" t="s">
        <v>35</v>
      </c>
      <c r="Y25" s="22" t="s">
        <v>45</v>
      </c>
      <c r="Z25" s="4" t="s">
        <v>17</v>
      </c>
      <c r="AA25" s="87" t="s">
        <v>14</v>
      </c>
      <c r="AB25" s="88" t="s">
        <v>35</v>
      </c>
      <c r="AC25" s="22" t="s">
        <v>45</v>
      </c>
      <c r="AD25" s="4" t="s">
        <v>17</v>
      </c>
      <c r="AE25" s="11" t="s">
        <v>4</v>
      </c>
      <c r="AF25" s="98" t="s">
        <v>125</v>
      </c>
      <c r="AG25" s="88" t="s">
        <v>35</v>
      </c>
      <c r="AH25" s="90" t="s">
        <v>45</v>
      </c>
      <c r="AI25" s="91" t="s">
        <v>17</v>
      </c>
      <c r="AK25" s="92"/>
      <c r="AL25" s="9"/>
      <c r="AM25" s="93"/>
    </row>
    <row r="26" spans="1:87" ht="17" thickTop="1" thickBot="1" x14ac:dyDescent="0.25">
      <c r="A26" s="14"/>
      <c r="B26" s="14"/>
      <c r="C26" s="23" t="s">
        <v>34</v>
      </c>
      <c r="D26" s="18">
        <v>333.29999999999995</v>
      </c>
      <c r="E26" s="36">
        <v>114.1</v>
      </c>
      <c r="F26" s="32">
        <v>3825000</v>
      </c>
      <c r="G26" s="10">
        <v>380000</v>
      </c>
      <c r="H26" s="12">
        <f t="shared" ref="H26:H41" si="0">(G26*$E26/$F26)/$D26</f>
        <v>3.4009675477351661E-2</v>
      </c>
      <c r="I26" s="13">
        <f t="shared" ref="I26:I41" si="1">G26*$D26</f>
        <v>126653999.99999999</v>
      </c>
      <c r="J26" s="32"/>
      <c r="K26" s="10">
        <v>318000</v>
      </c>
      <c r="L26" s="12">
        <f t="shared" ref="L26:L41" si="2">(K26*$E26/$F26)/$D26</f>
        <v>2.846072842578376E-2</v>
      </c>
      <c r="M26" s="13">
        <f t="shared" ref="M26:M41" si="3">K26*$D26</f>
        <v>105989399.99999999</v>
      </c>
      <c r="N26" s="32"/>
      <c r="O26" s="10">
        <v>3580000</v>
      </c>
      <c r="P26" s="12">
        <f t="shared" ref="P26:P41" si="4">(O26*$E26/$F26)/$D26</f>
        <v>0.32040694265504988</v>
      </c>
      <c r="Q26" s="13">
        <f t="shared" ref="Q26:Q41" si="5">O26*$D26</f>
        <v>1193213999.9999998</v>
      </c>
      <c r="R26" s="32"/>
      <c r="S26" s="10">
        <v>12300000</v>
      </c>
      <c r="T26" s="12">
        <f t="shared" ref="T26:T41" si="6">(S26*$E26/$F26)/$D26</f>
        <v>1.1008394957142775</v>
      </c>
      <c r="U26" s="13">
        <f t="shared" ref="U26:U41" si="7">S26*$D26</f>
        <v>4099589999.9999995</v>
      </c>
      <c r="V26" s="32"/>
      <c r="W26" s="10">
        <v>17200000</v>
      </c>
      <c r="X26" s="12">
        <f t="shared" ref="X26:X41" si="8">(W26*$E26/$F26)/$D26</f>
        <v>1.5393853110801277</v>
      </c>
      <c r="Y26" s="13">
        <f t="shared" ref="Y26:Y41" si="9">W26*$D26</f>
        <v>5732759999.999999</v>
      </c>
      <c r="Z26" s="32"/>
      <c r="AA26" s="10">
        <v>36400000</v>
      </c>
      <c r="AB26" s="12">
        <f t="shared" ref="AB26:AB41" si="10">(AA26*$E26/$F26)/$D26</f>
        <v>3.2577689141463173</v>
      </c>
      <c r="AC26" s="13">
        <f t="shared" ref="AC26:AC41" si="11">AA26*$D26</f>
        <v>12132119999.999998</v>
      </c>
      <c r="AD26" s="32"/>
      <c r="AE26" s="23" t="s">
        <v>34</v>
      </c>
      <c r="AF26" s="13">
        <f t="shared" ref="AF26:AF41" si="12">G26+K26+O26+S26+W26+AA26</f>
        <v>70178000</v>
      </c>
      <c r="AG26" s="12">
        <f t="shared" ref="AG26:AG41" si="13">(AF26*$E26/$F26)/$D26</f>
        <v>6.2808710674989072</v>
      </c>
      <c r="AH26" s="13">
        <f t="shared" ref="AH26:AH41" si="14">AF26*$D26</f>
        <v>23390327399.999996</v>
      </c>
      <c r="AI26" s="14"/>
      <c r="AJ26" s="14"/>
    </row>
    <row r="27" spans="1:87" ht="17" thickTop="1" thickBot="1" x14ac:dyDescent="0.25">
      <c r="C27" s="23" t="s">
        <v>19</v>
      </c>
      <c r="D27" s="18">
        <v>265.79999999999995</v>
      </c>
      <c r="E27" s="17">
        <v>114.1</v>
      </c>
      <c r="F27" s="32">
        <v>3825000</v>
      </c>
      <c r="G27" s="10">
        <v>464000</v>
      </c>
      <c r="H27" s="6">
        <f t="shared" si="0"/>
        <v>5.2073552771999203E-2</v>
      </c>
      <c r="I27" s="13">
        <f t="shared" si="1"/>
        <v>123331199.99999999</v>
      </c>
      <c r="J27" s="15"/>
      <c r="K27" s="10">
        <v>390000</v>
      </c>
      <c r="L27" s="6">
        <f t="shared" si="2"/>
        <v>4.3768718924740706E-2</v>
      </c>
      <c r="M27" s="13">
        <f t="shared" si="3"/>
        <v>103661999.99999999</v>
      </c>
      <c r="N27" s="15"/>
      <c r="O27" s="10">
        <v>2890000</v>
      </c>
      <c r="P27" s="6">
        <f t="shared" si="4"/>
        <v>0.32433742998077092</v>
      </c>
      <c r="Q27" s="13">
        <f t="shared" si="5"/>
        <v>768161999.99999988</v>
      </c>
      <c r="R27" s="15"/>
      <c r="S27" s="10">
        <v>3450000</v>
      </c>
      <c r="T27" s="6">
        <f t="shared" si="6"/>
        <v>0.38718482125732162</v>
      </c>
      <c r="U27" s="13">
        <f t="shared" si="7"/>
        <v>917009999.99999988</v>
      </c>
      <c r="V27" s="15"/>
      <c r="W27" s="10">
        <v>3250000</v>
      </c>
      <c r="X27" s="6">
        <f t="shared" si="8"/>
        <v>0.36473932437283924</v>
      </c>
      <c r="Y27" s="13">
        <f t="shared" si="9"/>
        <v>863849999.99999988</v>
      </c>
      <c r="Z27" s="15"/>
      <c r="AA27" s="10">
        <v>11700000</v>
      </c>
      <c r="AB27" s="6">
        <f t="shared" si="10"/>
        <v>1.3130615677422213</v>
      </c>
      <c r="AC27" s="13">
        <f t="shared" si="11"/>
        <v>3109859999.9999995</v>
      </c>
      <c r="AD27" s="15"/>
      <c r="AE27" s="23" t="s">
        <v>19</v>
      </c>
      <c r="AF27" s="13">
        <f t="shared" si="12"/>
        <v>22144000</v>
      </c>
      <c r="AG27" s="6">
        <f t="shared" si="13"/>
        <v>2.485165415049893</v>
      </c>
      <c r="AH27" s="13">
        <f t="shared" si="14"/>
        <v>5885875199.999999</v>
      </c>
    </row>
    <row r="28" spans="1:87" ht="17" thickTop="1" thickBot="1" x14ac:dyDescent="0.25">
      <c r="C28" s="23" t="s">
        <v>20</v>
      </c>
      <c r="D28" s="18">
        <v>244.80000000000007</v>
      </c>
      <c r="E28" s="17">
        <v>114.1</v>
      </c>
      <c r="F28" s="32">
        <v>3825000</v>
      </c>
      <c r="G28" s="10">
        <v>1800000</v>
      </c>
      <c r="H28" s="6">
        <f t="shared" si="0"/>
        <v>0.2193387158785082</v>
      </c>
      <c r="I28" s="13">
        <f t="shared" si="1"/>
        <v>440640000.00000012</v>
      </c>
      <c r="J28" s="15"/>
      <c r="K28" s="10">
        <v>1230000</v>
      </c>
      <c r="L28" s="6">
        <f t="shared" si="2"/>
        <v>0.14988145585031393</v>
      </c>
      <c r="M28" s="13">
        <f t="shared" si="3"/>
        <v>301104000.00000006</v>
      </c>
      <c r="N28" s="15"/>
      <c r="O28" s="10">
        <v>6940000</v>
      </c>
      <c r="P28" s="6">
        <f t="shared" si="4"/>
        <v>0.84567260455380378</v>
      </c>
      <c r="Q28" s="13">
        <f t="shared" si="5"/>
        <v>1698912000.0000005</v>
      </c>
      <c r="R28" s="15"/>
      <c r="S28" s="10">
        <v>8480000</v>
      </c>
      <c r="T28" s="6">
        <f t="shared" si="6"/>
        <v>1.0333290614720831</v>
      </c>
      <c r="U28" s="13">
        <f t="shared" si="7"/>
        <v>2075904000.0000005</v>
      </c>
      <c r="V28" s="15"/>
      <c r="W28" s="10">
        <v>8700000</v>
      </c>
      <c r="X28" s="6">
        <f t="shared" si="8"/>
        <v>1.0601371267461228</v>
      </c>
      <c r="Y28" s="13">
        <f t="shared" si="9"/>
        <v>2129760000.0000005</v>
      </c>
      <c r="Z28" s="15"/>
      <c r="AA28" s="10">
        <v>24300000</v>
      </c>
      <c r="AB28" s="6">
        <f t="shared" si="10"/>
        <v>2.9610726643598606</v>
      </c>
      <c r="AC28" s="13">
        <f t="shared" si="11"/>
        <v>5948640000.0000019</v>
      </c>
      <c r="AD28" s="15"/>
      <c r="AE28" s="23" t="s">
        <v>20</v>
      </c>
      <c r="AF28" s="13">
        <f t="shared" si="12"/>
        <v>51450000</v>
      </c>
      <c r="AG28" s="6">
        <f t="shared" si="13"/>
        <v>6.2694316288606933</v>
      </c>
      <c r="AH28" s="13">
        <f t="shared" si="14"/>
        <v>12594960000.000004</v>
      </c>
    </row>
    <row r="29" spans="1:87" ht="17" thickTop="1" thickBot="1" x14ac:dyDescent="0.25">
      <c r="C29" s="23" t="s">
        <v>21</v>
      </c>
      <c r="D29" s="18">
        <v>208.09999999999991</v>
      </c>
      <c r="E29" s="17">
        <v>114.1</v>
      </c>
      <c r="F29" s="32">
        <v>3825000</v>
      </c>
      <c r="G29" s="10">
        <v>870000</v>
      </c>
      <c r="H29" s="6">
        <f t="shared" si="0"/>
        <v>0.12471002817272998</v>
      </c>
      <c r="I29" s="13">
        <f t="shared" si="1"/>
        <v>181046999.99999991</v>
      </c>
      <c r="J29" s="15"/>
      <c r="K29" s="10">
        <v>627000</v>
      </c>
      <c r="L29" s="6">
        <f t="shared" si="2"/>
        <v>8.9877227200346771E-2</v>
      </c>
      <c r="M29" s="13">
        <f t="shared" si="3"/>
        <v>130478699.99999994</v>
      </c>
      <c r="N29" s="15"/>
      <c r="O29" s="10">
        <v>2550000</v>
      </c>
      <c r="P29" s="6">
        <f t="shared" si="4"/>
        <v>0.36552939292007064</v>
      </c>
      <c r="Q29" s="13">
        <f t="shared" si="5"/>
        <v>530654999.99999976</v>
      </c>
      <c r="R29" s="15"/>
      <c r="S29" s="10">
        <v>7360000</v>
      </c>
      <c r="T29" s="6">
        <f t="shared" si="6"/>
        <v>1.0550181693693019</v>
      </c>
      <c r="U29" s="13">
        <f t="shared" si="7"/>
        <v>1531615999.9999993</v>
      </c>
      <c r="V29" s="15"/>
      <c r="W29" s="10">
        <v>8410000</v>
      </c>
      <c r="X29" s="6">
        <f t="shared" si="8"/>
        <v>1.2055302723363899</v>
      </c>
      <c r="Y29" s="13">
        <f t="shared" si="9"/>
        <v>1750120999.9999993</v>
      </c>
      <c r="Z29" s="15"/>
      <c r="AA29" s="10">
        <v>23500000</v>
      </c>
      <c r="AB29" s="6">
        <f t="shared" si="10"/>
        <v>3.3686042092633963</v>
      </c>
      <c r="AC29" s="13">
        <f t="shared" si="11"/>
        <v>4890349999.9999981</v>
      </c>
      <c r="AD29" s="15"/>
      <c r="AE29" s="23" t="s">
        <v>21</v>
      </c>
      <c r="AF29" s="13">
        <f t="shared" si="12"/>
        <v>43317000</v>
      </c>
      <c r="AG29" s="6">
        <f t="shared" si="13"/>
        <v>6.2092692992622354</v>
      </c>
      <c r="AH29" s="13">
        <f t="shared" si="14"/>
        <v>9014267699.9999962</v>
      </c>
    </row>
    <row r="30" spans="1:87" ht="23" thickTop="1" thickBot="1" x14ac:dyDescent="0.3">
      <c r="C30" s="23" t="s">
        <v>22</v>
      </c>
      <c r="D30" s="18">
        <v>180.19999999999993</v>
      </c>
      <c r="E30" s="17">
        <v>114.1</v>
      </c>
      <c r="F30" s="32">
        <v>3825000</v>
      </c>
      <c r="G30" s="10">
        <v>633000</v>
      </c>
      <c r="H30" s="6">
        <f t="shared" si="0"/>
        <v>0.10478596766120438</v>
      </c>
      <c r="I30" s="13">
        <f t="shared" si="1"/>
        <v>114066599.99999996</v>
      </c>
      <c r="J30" s="15"/>
      <c r="K30" s="10">
        <v>221000</v>
      </c>
      <c r="L30" s="6">
        <f t="shared" si="2"/>
        <v>3.6584042422000258E-2</v>
      </c>
      <c r="M30" s="13">
        <f t="shared" si="3"/>
        <v>39824199.999999985</v>
      </c>
      <c r="N30" s="15"/>
      <c r="O30" s="10">
        <v>3540000</v>
      </c>
      <c r="P30" s="6">
        <f t="shared" si="4"/>
        <v>0.58600683336597703</v>
      </c>
      <c r="Q30" s="13">
        <f t="shared" si="5"/>
        <v>637907999.99999976</v>
      </c>
      <c r="R30" s="15"/>
      <c r="S30" s="10">
        <v>13000000</v>
      </c>
      <c r="T30" s="6">
        <f t="shared" si="6"/>
        <v>2.15200249541178</v>
      </c>
      <c r="U30" s="13">
        <f t="shared" si="7"/>
        <v>2342599999.999999</v>
      </c>
      <c r="V30" s="15"/>
      <c r="W30" s="10">
        <v>8030000</v>
      </c>
      <c r="X30" s="6">
        <f t="shared" si="8"/>
        <v>1.3292753875505072</v>
      </c>
      <c r="Y30" s="13">
        <f t="shared" si="9"/>
        <v>1447005999.9999995</v>
      </c>
      <c r="Z30" s="15"/>
      <c r="AA30" s="10">
        <v>16000000</v>
      </c>
      <c r="AB30" s="6">
        <f t="shared" si="10"/>
        <v>2.6486184558914214</v>
      </c>
      <c r="AC30" s="13">
        <f t="shared" si="11"/>
        <v>2883199999.999999</v>
      </c>
      <c r="AD30" s="15"/>
      <c r="AE30" s="23" t="s">
        <v>22</v>
      </c>
      <c r="AF30" s="13">
        <f t="shared" si="12"/>
        <v>41424000</v>
      </c>
      <c r="AG30" s="6">
        <f t="shared" si="13"/>
        <v>6.8572731823028903</v>
      </c>
      <c r="AH30" s="13">
        <f t="shared" si="14"/>
        <v>7464604799.9999971</v>
      </c>
      <c r="AQ30" s="102"/>
      <c r="AR30" s="19"/>
      <c r="AS30" s="131" t="s">
        <v>147</v>
      </c>
      <c r="AT30" s="131"/>
      <c r="AU30" s="131"/>
      <c r="AV30" s="131"/>
      <c r="AW30" s="131"/>
      <c r="AX30" s="131"/>
      <c r="AY30" s="132"/>
      <c r="AZ30" s="130" t="s">
        <v>148</v>
      </c>
      <c r="BA30" s="131"/>
      <c r="BB30" s="131"/>
      <c r="BC30" s="131"/>
      <c r="BD30" s="131"/>
      <c r="BE30" s="131"/>
      <c r="BF30" s="132"/>
      <c r="BG30" s="130" t="s">
        <v>110</v>
      </c>
      <c r="BH30" s="131"/>
      <c r="BI30" s="131"/>
      <c r="BJ30" s="131"/>
      <c r="BK30" s="131"/>
      <c r="BL30" s="131"/>
      <c r="BM30" s="132"/>
      <c r="BN30" s="130" t="s">
        <v>111</v>
      </c>
      <c r="BO30" s="131"/>
      <c r="BP30" s="131"/>
      <c r="BQ30" s="131"/>
      <c r="BR30" s="131"/>
      <c r="BS30" s="131"/>
      <c r="BT30" s="132"/>
      <c r="BU30" s="130" t="s">
        <v>149</v>
      </c>
      <c r="BV30" s="131"/>
      <c r="BW30" s="131"/>
      <c r="BX30" s="131"/>
      <c r="BY30" s="131"/>
      <c r="BZ30" s="131"/>
      <c r="CA30" s="132"/>
      <c r="CB30" s="130" t="s">
        <v>112</v>
      </c>
      <c r="CC30" s="131"/>
      <c r="CD30" s="131"/>
      <c r="CE30" s="131"/>
      <c r="CF30" s="131"/>
      <c r="CG30" s="131"/>
      <c r="CH30" s="132"/>
      <c r="CI30" s="103"/>
    </row>
    <row r="31" spans="1:87" ht="17" thickTop="1" thickBot="1" x14ac:dyDescent="0.25">
      <c r="C31" s="23" t="s">
        <v>23</v>
      </c>
      <c r="D31" s="18">
        <v>127.50000000000011</v>
      </c>
      <c r="E31" s="17">
        <v>114.1</v>
      </c>
      <c r="F31" s="32">
        <v>3825000</v>
      </c>
      <c r="G31" s="10">
        <v>909000</v>
      </c>
      <c r="H31" s="6">
        <f t="shared" si="0"/>
        <v>0.21267081891580142</v>
      </c>
      <c r="I31" s="13">
        <f t="shared" si="1"/>
        <v>115897500.0000001</v>
      </c>
      <c r="J31" s="15"/>
      <c r="K31" s="10">
        <v>602000</v>
      </c>
      <c r="L31" s="6">
        <f t="shared" si="2"/>
        <v>0.1408447007561193</v>
      </c>
      <c r="M31" s="13">
        <f t="shared" si="3"/>
        <v>76755000.000000075</v>
      </c>
      <c r="N31" s="15"/>
      <c r="O31" s="10">
        <v>2170000</v>
      </c>
      <c r="P31" s="6">
        <f t="shared" si="4"/>
        <v>0.50769601435345335</v>
      </c>
      <c r="Q31" s="13">
        <f t="shared" si="5"/>
        <v>276675000.00000024</v>
      </c>
      <c r="R31" s="15"/>
      <c r="S31" s="10">
        <v>6600000</v>
      </c>
      <c r="T31" s="6">
        <f t="shared" si="6"/>
        <v>1.5441445597846968</v>
      </c>
      <c r="U31" s="13">
        <f t="shared" si="7"/>
        <v>841500000.00000072</v>
      </c>
      <c r="V31" s="15"/>
      <c r="W31" s="10">
        <v>5500000</v>
      </c>
      <c r="X31" s="6">
        <f t="shared" si="8"/>
        <v>1.286787133153914</v>
      </c>
      <c r="Y31" s="13">
        <f t="shared" si="9"/>
        <v>701250000.0000006</v>
      </c>
      <c r="Z31" s="15"/>
      <c r="AA31" s="10">
        <v>22100000</v>
      </c>
      <c r="AB31" s="6">
        <f t="shared" si="10"/>
        <v>5.1705446623093634</v>
      </c>
      <c r="AC31" s="13">
        <f t="shared" si="11"/>
        <v>2817750000.0000024</v>
      </c>
      <c r="AD31" s="15"/>
      <c r="AE31" s="23" t="s">
        <v>23</v>
      </c>
      <c r="AF31" s="13">
        <f t="shared" si="12"/>
        <v>37881000</v>
      </c>
      <c r="AG31" s="6">
        <f t="shared" si="13"/>
        <v>8.8626878892733494</v>
      </c>
      <c r="AH31" s="13">
        <f t="shared" si="14"/>
        <v>4829827500.0000048</v>
      </c>
      <c r="AQ31" s="73"/>
      <c r="AR31" s="51"/>
      <c r="AS31" s="52" t="s">
        <v>119</v>
      </c>
      <c r="AT31" s="52" t="s">
        <v>120</v>
      </c>
      <c r="AU31" s="52" t="s">
        <v>121</v>
      </c>
      <c r="AV31" s="52" t="s">
        <v>122</v>
      </c>
      <c r="AW31" s="52" t="s">
        <v>123</v>
      </c>
      <c r="AX31" s="53" t="s">
        <v>124</v>
      </c>
      <c r="AY31" s="54" t="s">
        <v>125</v>
      </c>
      <c r="AZ31" s="60" t="s">
        <v>119</v>
      </c>
      <c r="BA31" s="52" t="s">
        <v>120</v>
      </c>
      <c r="BB31" s="52" t="s">
        <v>121</v>
      </c>
      <c r="BC31" s="52" t="s">
        <v>122</v>
      </c>
      <c r="BD31" s="52" t="s">
        <v>123</v>
      </c>
      <c r="BE31" s="53" t="s">
        <v>124</v>
      </c>
      <c r="BF31" s="54" t="s">
        <v>125</v>
      </c>
      <c r="BG31" s="60" t="s">
        <v>119</v>
      </c>
      <c r="BH31" s="52" t="s">
        <v>120</v>
      </c>
      <c r="BI31" s="52" t="s">
        <v>121</v>
      </c>
      <c r="BJ31" s="52" t="s">
        <v>122</v>
      </c>
      <c r="BK31" s="52" t="s">
        <v>123</v>
      </c>
      <c r="BL31" s="53" t="s">
        <v>124</v>
      </c>
      <c r="BM31" s="54" t="s">
        <v>125</v>
      </c>
      <c r="BN31" s="60" t="s">
        <v>119</v>
      </c>
      <c r="BO31" s="52" t="s">
        <v>120</v>
      </c>
      <c r="BP31" s="52" t="s">
        <v>121</v>
      </c>
      <c r="BQ31" s="52" t="s">
        <v>122</v>
      </c>
      <c r="BR31" s="52" t="s">
        <v>123</v>
      </c>
      <c r="BS31" s="53" t="s">
        <v>124</v>
      </c>
      <c r="BT31" s="54" t="s">
        <v>125</v>
      </c>
      <c r="BU31" s="60" t="s">
        <v>119</v>
      </c>
      <c r="BV31" s="52" t="s">
        <v>120</v>
      </c>
      <c r="BW31" s="52" t="s">
        <v>121</v>
      </c>
      <c r="BX31" s="52" t="s">
        <v>122</v>
      </c>
      <c r="BY31" s="52" t="s">
        <v>123</v>
      </c>
      <c r="BZ31" s="53" t="s">
        <v>124</v>
      </c>
      <c r="CA31" s="54" t="s">
        <v>125</v>
      </c>
      <c r="CB31" s="60" t="s">
        <v>119</v>
      </c>
      <c r="CC31" s="52" t="s">
        <v>120</v>
      </c>
      <c r="CD31" s="52" t="s">
        <v>121</v>
      </c>
      <c r="CE31" s="52" t="s">
        <v>122</v>
      </c>
      <c r="CF31" s="52" t="s">
        <v>123</v>
      </c>
      <c r="CG31" s="53" t="s">
        <v>124</v>
      </c>
      <c r="CH31" s="54" t="s">
        <v>125</v>
      </c>
      <c r="CI31" s="104"/>
    </row>
    <row r="32" spans="1:87" ht="17" thickTop="1" thickBot="1" x14ac:dyDescent="0.25">
      <c r="C32" s="23" t="s">
        <v>24</v>
      </c>
      <c r="D32" s="18">
        <v>172.20000000000005</v>
      </c>
      <c r="E32" s="17">
        <v>114.1</v>
      </c>
      <c r="F32" s="32">
        <v>3825000</v>
      </c>
      <c r="G32" s="10">
        <v>862000</v>
      </c>
      <c r="H32" s="6">
        <f t="shared" si="0"/>
        <v>0.1493235559806578</v>
      </c>
      <c r="I32" s="13">
        <f t="shared" si="1"/>
        <v>148436400.00000003</v>
      </c>
      <c r="J32" s="15"/>
      <c r="K32" s="10">
        <v>488000</v>
      </c>
      <c r="L32" s="6">
        <f t="shared" si="2"/>
        <v>8.4535841436845727E-2</v>
      </c>
      <c r="M32" s="13">
        <f t="shared" si="3"/>
        <v>84033600.000000015</v>
      </c>
      <c r="N32" s="15"/>
      <c r="O32" s="10">
        <v>1960000</v>
      </c>
      <c r="P32" s="6">
        <f t="shared" si="4"/>
        <v>0.33952919921356067</v>
      </c>
      <c r="Q32" s="13">
        <f t="shared" si="5"/>
        <v>337512000.00000006</v>
      </c>
      <c r="R32" s="15"/>
      <c r="S32" s="10">
        <v>4410000</v>
      </c>
      <c r="T32" s="6">
        <f t="shared" si="6"/>
        <v>0.76394069823051158</v>
      </c>
      <c r="U32" s="13">
        <f t="shared" si="7"/>
        <v>759402000.00000024</v>
      </c>
      <c r="V32" s="15"/>
      <c r="W32" s="10">
        <v>4820000</v>
      </c>
      <c r="X32" s="6">
        <f t="shared" si="8"/>
        <v>0.83496466337212361</v>
      </c>
      <c r="Y32" s="13">
        <f t="shared" si="9"/>
        <v>830004000.00000024</v>
      </c>
      <c r="Z32" s="15"/>
      <c r="AA32" s="10">
        <v>15000000</v>
      </c>
      <c r="AB32" s="6">
        <f t="shared" si="10"/>
        <v>2.5984377490833723</v>
      </c>
      <c r="AC32" s="13">
        <f t="shared" si="11"/>
        <v>2583000000.0000005</v>
      </c>
      <c r="AD32" s="15"/>
      <c r="AE32" s="23" t="s">
        <v>24</v>
      </c>
      <c r="AF32" s="13">
        <f t="shared" si="12"/>
        <v>27540000</v>
      </c>
      <c r="AG32" s="6">
        <f t="shared" si="13"/>
        <v>4.7707317073170721</v>
      </c>
      <c r="AH32" s="13">
        <f t="shared" si="14"/>
        <v>4742388000.000001</v>
      </c>
      <c r="AQ32" s="73"/>
      <c r="AR32" s="23" t="s">
        <v>34</v>
      </c>
      <c r="AS32" s="17">
        <f>$H57/$T151</f>
        <v>3.6904741364924523E-3</v>
      </c>
      <c r="AT32" s="17">
        <f>$L57/$T151</f>
        <v>3.8700989838438547E-3</v>
      </c>
      <c r="AU32" s="17">
        <f>$P57/$T151</f>
        <v>1.6982712840496242E-3</v>
      </c>
      <c r="AV32" s="17"/>
      <c r="AW32" s="17">
        <f>$X57/$T151</f>
        <v>1.3586170272396994E-2</v>
      </c>
      <c r="AX32" s="17">
        <f>$AB57/$T151</f>
        <v>1.7635894103592249E-2</v>
      </c>
      <c r="AY32" s="57">
        <f>$AG57/$T151</f>
        <v>4.048090878037517E-2</v>
      </c>
      <c r="AZ32" s="46"/>
      <c r="BA32" s="17"/>
      <c r="BB32" s="17"/>
      <c r="BC32" s="17"/>
      <c r="BD32" s="17"/>
      <c r="BE32" s="17"/>
      <c r="BF32" s="57">
        <f>$Z151/$T151</f>
        <v>8.3803840556296964E-3</v>
      </c>
      <c r="BG32" s="46">
        <f>$H26/H57</f>
        <v>16.814159292035395</v>
      </c>
      <c r="BH32" s="17">
        <f>$L26/L57</f>
        <v>13.417721518987342</v>
      </c>
      <c r="BI32" s="17">
        <f>$P26/P57</f>
        <v>344.23076923076923</v>
      </c>
      <c r="BJ32" s="17"/>
      <c r="BK32" s="17">
        <f>$X26/X57</f>
        <v>206.73076923076917</v>
      </c>
      <c r="BL32" s="17">
        <f>$AB26/AB57</f>
        <v>337.03703703703707</v>
      </c>
      <c r="BM32" s="57">
        <f>$AG26/AG57</f>
        <v>283.08995562726903</v>
      </c>
      <c r="BN32" s="46">
        <f>$H26/H88</f>
        <v>2.2083156942071117E-3</v>
      </c>
      <c r="BO32" s="17">
        <f>$L26/L88</f>
        <v>3.8056509133398836E-2</v>
      </c>
      <c r="BP32" s="17">
        <f>$P26/P88</f>
        <v>0.31795798659691077</v>
      </c>
      <c r="BQ32" s="17">
        <f>$T26/T88</f>
        <v>0.19715738032187224</v>
      </c>
      <c r="BR32" s="17">
        <f>$X26/X88</f>
        <v>0.14039969996209378</v>
      </c>
      <c r="BS32" s="17">
        <f>$AB26/AB88</f>
        <v>0.25830460167152536</v>
      </c>
      <c r="BT32" s="57">
        <f>$AG26/AG88</f>
        <v>0.13560830396933501</v>
      </c>
      <c r="BU32" s="46">
        <f>H26/H119</f>
        <v>0.96688416881500583</v>
      </c>
      <c r="BV32" s="17">
        <f>L26/L119</f>
        <v>1.3732929901348816</v>
      </c>
      <c r="BW32" s="17"/>
      <c r="BX32" s="17"/>
      <c r="BY32" s="17"/>
      <c r="BZ32" s="17">
        <f>AB26/AB119</f>
        <v>5.901563229923485</v>
      </c>
      <c r="CA32" s="57">
        <f>AG26/AG119</f>
        <v>10.331791966304216</v>
      </c>
      <c r="CB32" s="46">
        <f>$H26/$H151</f>
        <v>2.1483138989091419E-2</v>
      </c>
      <c r="CC32" s="17">
        <f>$L26/$H151</f>
        <v>1.7977995259292293E-2</v>
      </c>
      <c r="CD32" s="17">
        <f>$P26/$H151</f>
        <v>0.20239378310775602</v>
      </c>
      <c r="CE32" s="17">
        <f>$T26/$H151</f>
        <v>0.69537528833111706</v>
      </c>
      <c r="CF32" s="17">
        <f>$X26/$H151</f>
        <v>0.97239471213782203</v>
      </c>
      <c r="CG32" s="17">
        <f>$AB26/$H151</f>
        <v>2.0578585768498097</v>
      </c>
      <c r="CH32" s="57">
        <f>$AG26/$H151</f>
        <v>3.9674834946748883</v>
      </c>
      <c r="CI32" s="104"/>
    </row>
    <row r="33" spans="1:160" ht="17" thickTop="1" thickBot="1" x14ac:dyDescent="0.25">
      <c r="C33" s="23" t="s">
        <v>25</v>
      </c>
      <c r="D33" s="18">
        <v>162.70000000000005</v>
      </c>
      <c r="E33" s="17">
        <v>114.1</v>
      </c>
      <c r="F33" s="32">
        <v>3825000</v>
      </c>
      <c r="G33" s="10">
        <v>865000</v>
      </c>
      <c r="H33" s="6">
        <f t="shared" si="0"/>
        <v>0.15859254170834483</v>
      </c>
      <c r="I33" s="13">
        <f t="shared" si="1"/>
        <v>140735500.00000003</v>
      </c>
      <c r="J33" s="15"/>
      <c r="K33" s="10">
        <v>626000</v>
      </c>
      <c r="L33" s="6">
        <f t="shared" si="2"/>
        <v>0.11477333076233973</v>
      </c>
      <c r="M33" s="13">
        <f t="shared" si="3"/>
        <v>101850200.00000003</v>
      </c>
      <c r="N33" s="15"/>
      <c r="O33" s="10">
        <v>2830000</v>
      </c>
      <c r="P33" s="6">
        <f t="shared" si="4"/>
        <v>0.51886346015562534</v>
      </c>
      <c r="Q33" s="13">
        <f t="shared" si="5"/>
        <v>460441000.00000012</v>
      </c>
      <c r="R33" s="15"/>
      <c r="S33" s="10">
        <v>6350000</v>
      </c>
      <c r="T33" s="6">
        <f t="shared" si="6"/>
        <v>1.1642342657202194</v>
      </c>
      <c r="U33" s="13">
        <f t="shared" si="7"/>
        <v>1033145000.0000002</v>
      </c>
      <c r="V33" s="15"/>
      <c r="W33" s="10">
        <v>5770000</v>
      </c>
      <c r="X33" s="6">
        <f t="shared" si="8"/>
        <v>1.0578947579851441</v>
      </c>
      <c r="Y33" s="13">
        <f t="shared" si="9"/>
        <v>938779000.00000024</v>
      </c>
      <c r="Z33" s="15"/>
      <c r="AA33" s="10">
        <v>21600000</v>
      </c>
      <c r="AB33" s="6">
        <f t="shared" si="10"/>
        <v>3.9602299432372816</v>
      </c>
      <c r="AC33" s="13">
        <f t="shared" si="11"/>
        <v>3514320000.000001</v>
      </c>
      <c r="AD33" s="15"/>
      <c r="AE33" s="23" t="s">
        <v>25</v>
      </c>
      <c r="AF33" s="13">
        <f t="shared" si="12"/>
        <v>38041000</v>
      </c>
      <c r="AG33" s="6">
        <f t="shared" si="13"/>
        <v>6.9745882995689543</v>
      </c>
      <c r="AH33" s="13">
        <f t="shared" si="14"/>
        <v>6189270700.0000019</v>
      </c>
      <c r="AQ33" s="73"/>
      <c r="AR33" s="23" t="s">
        <v>19</v>
      </c>
      <c r="AS33" s="17">
        <f t="shared" ref="AS33:AS47" si="15">$H58/$T152</f>
        <v>6.672983000006372E-3</v>
      </c>
      <c r="AT33" s="17">
        <f t="shared" ref="AT33:AT47" si="16">$L58/$T152</f>
        <v>6.3562990610230193E-3</v>
      </c>
      <c r="AU33" s="17">
        <f t="shared" ref="AU33:AU47" si="17">$P58/$T152</f>
        <v>1.9068897183069054E-3</v>
      </c>
      <c r="AV33" s="17"/>
      <c r="AW33" s="17">
        <f t="shared" ref="AW33:AW47" si="18">$X58/$T152</f>
        <v>2.0245151813578655E-3</v>
      </c>
      <c r="AX33" s="17">
        <f t="shared" ref="AX33:AX47" si="19">$AB58/$T152</f>
        <v>4.9086010542419749E-3</v>
      </c>
      <c r="AY33" s="57">
        <f t="shared" ref="AY33:AY47" si="20">$AG58/$T152</f>
        <v>2.1869288014936136E-2</v>
      </c>
      <c r="AZ33" s="46"/>
      <c r="BA33" s="17"/>
      <c r="BB33" s="17"/>
      <c r="BC33" s="17"/>
      <c r="BD33" s="17"/>
      <c r="BE33" s="17"/>
      <c r="BF33" s="57">
        <f t="shared" ref="BF33:BF47" si="21">$Z152/$T152</f>
        <v>1.5091470175001502E-2</v>
      </c>
      <c r="BG33" s="46">
        <f t="shared" ref="BG33:BG47" si="22">$H27/H58</f>
        <v>15.728813559322036</v>
      </c>
      <c r="BH33" s="17">
        <f t="shared" ref="BH33:BH47" si="23">$L27/L58</f>
        <v>13.87900355871886</v>
      </c>
      <c r="BI33" s="17">
        <f t="shared" ref="BI33:BI47" si="24">$P27/P58</f>
        <v>342.82325029655999</v>
      </c>
      <c r="BJ33" s="17"/>
      <c r="BK33" s="17">
        <f t="shared" ref="BK33:BK47" si="25">$X27/X58</f>
        <v>363.12849162011173</v>
      </c>
      <c r="BL33" s="17">
        <f t="shared" ref="BL33:BL47" si="26">$AB27/AB58</f>
        <v>539.17050691244242</v>
      </c>
      <c r="BM33" s="57">
        <f t="shared" ref="BM33:BM47" si="27">$AG27/AG58</f>
        <v>229.04426975589575</v>
      </c>
      <c r="BN33" s="46">
        <f t="shared" ref="BN33:BN47" si="28">$H27/H89</f>
        <v>2.6105264327242637E-3</v>
      </c>
      <c r="BO33" s="17">
        <f t="shared" ref="BO33:BO47" si="29">$L27/L89</f>
        <v>3.5079128115991953E-2</v>
      </c>
      <c r="BP33" s="17">
        <f t="shared" ref="BP33:BP47" si="30">$P27/P89</f>
        <v>0.22301321003319366</v>
      </c>
      <c r="BQ33" s="17">
        <f t="shared" ref="BQ33:BQ47" si="31">$T27/T89</f>
        <v>8.1607223055564324E-2</v>
      </c>
      <c r="BR33" s="17">
        <f t="shared" ref="BR33:BR47" si="32">$X27/X89</f>
        <v>9.0344867359100023E-2</v>
      </c>
      <c r="BS33" s="17">
        <f t="shared" ref="BS33:BS47" si="33">$AB27/AB89</f>
        <v>0.10941900226908749</v>
      </c>
      <c r="BT33" s="57">
        <f t="shared" ref="BT33:BT47" si="34">$AG27/AG89</f>
        <v>5.7220248875634011E-2</v>
      </c>
      <c r="BU33" s="46">
        <f t="shared" ref="BU33:BU47" si="35">H27/H120</f>
        <v>1.1515678991455014</v>
      </c>
      <c r="BV33" s="17">
        <f t="shared" ref="BV33:BV47" si="36">L27/L120</f>
        <v>1.8669230895629616</v>
      </c>
      <c r="BW33" s="17"/>
      <c r="BX33" s="17"/>
      <c r="BY33" s="17"/>
      <c r="BZ33" s="17">
        <f t="shared" ref="BZ33:BZ47" si="37">AB27/AB120</f>
        <v>7.0911027221597482</v>
      </c>
      <c r="CA33" s="57">
        <f t="shared" ref="CA33:CA47" si="38">AG27/AG120</f>
        <v>9.7905028210814002</v>
      </c>
      <c r="CB33" s="46">
        <f t="shared" ref="CB33:CB47" si="39">$H27/$H152</f>
        <v>1.9703706805141434E-2</v>
      </c>
      <c r="CC33" s="17">
        <f t="shared" ref="CC33:CC47" si="40">$L27/$H152</f>
        <v>1.6561305288804219E-2</v>
      </c>
      <c r="CD33" s="17">
        <f t="shared" ref="CD33:CD47" si="41">$P27/$H152</f>
        <v>0.12272351867857488</v>
      </c>
      <c r="CE33" s="17">
        <f t="shared" ref="CE33:CE47" si="42">$T27/$H152</f>
        <v>0.14650385447788347</v>
      </c>
      <c r="CF33" s="17">
        <f t="shared" ref="CF33:CF47" si="43">$X27/$H152</f>
        <v>0.13801087740670184</v>
      </c>
      <c r="CG33" s="17">
        <f t="shared" ref="CG33:CG47" si="44">$AB27/$H152</f>
        <v>0.49683915866412665</v>
      </c>
      <c r="CH33" s="57">
        <f t="shared" ref="CH33:CH47" si="45">$AG27/$H152</f>
        <v>0.94034242132123247</v>
      </c>
      <c r="CI33" s="104"/>
    </row>
    <row r="34" spans="1:160" ht="17" thickTop="1" thickBot="1" x14ac:dyDescent="0.25">
      <c r="C34" s="23" t="s">
        <v>26</v>
      </c>
      <c r="D34" s="18">
        <v>150.69999999999993</v>
      </c>
      <c r="E34" s="17">
        <v>114.1</v>
      </c>
      <c r="F34" s="32">
        <v>3825000</v>
      </c>
      <c r="G34" s="10">
        <v>849000</v>
      </c>
      <c r="H34" s="6">
        <f t="shared" si="0"/>
        <v>0.16805391831583338</v>
      </c>
      <c r="I34" s="13">
        <f t="shared" si="1"/>
        <v>127944299.99999994</v>
      </c>
      <c r="J34" s="15"/>
      <c r="K34" s="10">
        <v>496000</v>
      </c>
      <c r="L34" s="6">
        <f t="shared" si="2"/>
        <v>9.8179909875916779E-2</v>
      </c>
      <c r="M34" s="13">
        <f t="shared" si="3"/>
        <v>74747199.99999997</v>
      </c>
      <c r="N34" s="15"/>
      <c r="O34" s="10">
        <v>1730000</v>
      </c>
      <c r="P34" s="6">
        <f t="shared" si="4"/>
        <v>0.3424420243655969</v>
      </c>
      <c r="Q34" s="13">
        <f t="shared" si="5"/>
        <v>260710999.99999988</v>
      </c>
      <c r="R34" s="15"/>
      <c r="S34" s="10">
        <v>2230000</v>
      </c>
      <c r="T34" s="6">
        <f t="shared" si="6"/>
        <v>0.44141370770825494</v>
      </c>
      <c r="U34" s="13">
        <f t="shared" si="7"/>
        <v>336060999.99999982</v>
      </c>
      <c r="V34" s="15"/>
      <c r="W34" s="10">
        <v>1630000</v>
      </c>
      <c r="X34" s="6">
        <f t="shared" si="8"/>
        <v>0.32264768769706526</v>
      </c>
      <c r="Y34" s="13">
        <f t="shared" si="9"/>
        <v>245640999.99999988</v>
      </c>
      <c r="Z34" s="15"/>
      <c r="AA34" s="10">
        <v>7390000</v>
      </c>
      <c r="AB34" s="6">
        <f t="shared" si="10"/>
        <v>1.4628014798044862</v>
      </c>
      <c r="AC34" s="13">
        <f t="shared" si="11"/>
        <v>1113672999.9999995</v>
      </c>
      <c r="AD34" s="15"/>
      <c r="AE34" s="23" t="s">
        <v>26</v>
      </c>
      <c r="AF34" s="13">
        <f t="shared" si="12"/>
        <v>14325000</v>
      </c>
      <c r="AG34" s="6">
        <f t="shared" si="13"/>
        <v>2.8355387277671533</v>
      </c>
      <c r="AH34" s="13">
        <f t="shared" si="14"/>
        <v>2158777499.999999</v>
      </c>
      <c r="AQ34" s="73"/>
      <c r="AR34" s="23" t="s">
        <v>20</v>
      </c>
      <c r="AS34" s="17">
        <f t="shared" si="15"/>
        <v>7.1700991748767156E-3</v>
      </c>
      <c r="AT34" s="17">
        <f t="shared" si="16"/>
        <v>5.1763248612360629E-3</v>
      </c>
      <c r="AU34" s="17">
        <f t="shared" si="17"/>
        <v>1.9469720997054268E-3</v>
      </c>
      <c r="AV34" s="17"/>
      <c r="AW34" s="17">
        <f t="shared" si="18"/>
        <v>3.2387132043176815E-3</v>
      </c>
      <c r="AX34" s="17">
        <f t="shared" si="19"/>
        <v>4.9610346771340194E-3</v>
      </c>
      <c r="AY34" s="57">
        <f t="shared" si="20"/>
        <v>2.2493144017269904E-2</v>
      </c>
      <c r="AZ34" s="46"/>
      <c r="BA34" s="17"/>
      <c r="BB34" s="17"/>
      <c r="BC34" s="17"/>
      <c r="BD34" s="17"/>
      <c r="BE34" s="17"/>
      <c r="BF34" s="57">
        <f t="shared" si="21"/>
        <v>6.9437012508094973E-3</v>
      </c>
      <c r="BG34" s="46">
        <f t="shared" si="22"/>
        <v>23.49869451697128</v>
      </c>
      <c r="BH34" s="17">
        <f t="shared" si="23"/>
        <v>22.242314647377935</v>
      </c>
      <c r="BI34" s="17">
        <f t="shared" si="24"/>
        <v>333.65384615384608</v>
      </c>
      <c r="BJ34" s="17"/>
      <c r="BK34" s="17">
        <f t="shared" si="25"/>
        <v>251.44508670520224</v>
      </c>
      <c r="BL34" s="17">
        <f t="shared" si="26"/>
        <v>458.49056603773585</v>
      </c>
      <c r="BM34" s="57">
        <f t="shared" si="27"/>
        <v>214.10736579275908</v>
      </c>
      <c r="BN34" s="46">
        <f t="shared" si="28"/>
        <v>1.0007431461315693E-2</v>
      </c>
      <c r="BO34" s="17">
        <f t="shared" si="29"/>
        <v>0.10277849234530732</v>
      </c>
      <c r="BP34" s="17">
        <f t="shared" si="30"/>
        <v>1.1329929276010822</v>
      </c>
      <c r="BQ34" s="17">
        <f t="shared" si="31"/>
        <v>0.20296804871146043</v>
      </c>
      <c r="BR34" s="17">
        <f t="shared" si="32"/>
        <v>0.2092979561159892</v>
      </c>
      <c r="BS34" s="17">
        <f t="shared" si="33"/>
        <v>0.24866291652790951</v>
      </c>
      <c r="BT34" s="57">
        <f t="shared" si="34"/>
        <v>0.13574146719177113</v>
      </c>
      <c r="BU34" s="46">
        <f t="shared" si="35"/>
        <v>3.4119296525828009</v>
      </c>
      <c r="BV34" s="17">
        <f t="shared" si="36"/>
        <v>3.9120642356659774</v>
      </c>
      <c r="BW34" s="17"/>
      <c r="BX34" s="17"/>
      <c r="BY34" s="17"/>
      <c r="BZ34" s="17">
        <f t="shared" si="37"/>
        <v>13.198262492635198</v>
      </c>
      <c r="CA34" s="57">
        <f t="shared" si="38"/>
        <v>19.175407842279096</v>
      </c>
      <c r="CB34" s="46">
        <f t="shared" si="39"/>
        <v>6.3986861343107215E-2</v>
      </c>
      <c r="CC34" s="17">
        <f t="shared" si="40"/>
        <v>4.3724355251123261E-2</v>
      </c>
      <c r="CD34" s="17">
        <f t="shared" si="41"/>
        <v>0.24670489873398002</v>
      </c>
      <c r="CE34" s="17">
        <f t="shared" si="42"/>
        <v>0.30144921343863845</v>
      </c>
      <c r="CF34" s="17">
        <f t="shared" si="43"/>
        <v>0.30926982982501816</v>
      </c>
      <c r="CG34" s="17">
        <f t="shared" si="44"/>
        <v>0.86382262813194732</v>
      </c>
      <c r="CH34" s="57">
        <f t="shared" si="45"/>
        <v>1.8289577867238147</v>
      </c>
      <c r="CI34" s="104"/>
    </row>
    <row r="35" spans="1:160" ht="17" thickTop="1" thickBot="1" x14ac:dyDescent="0.25">
      <c r="C35" s="23" t="s">
        <v>27</v>
      </c>
      <c r="D35" s="18">
        <v>102.79999999999995</v>
      </c>
      <c r="E35" s="17">
        <v>114.1</v>
      </c>
      <c r="F35" s="32">
        <v>3825000</v>
      </c>
      <c r="G35" s="10">
        <v>402000</v>
      </c>
      <c r="H35" s="6">
        <f t="shared" si="0"/>
        <v>0.1166506446936752</v>
      </c>
      <c r="I35" s="13">
        <f t="shared" si="1"/>
        <v>41325599.999999985</v>
      </c>
      <c r="J35" s="15"/>
      <c r="K35" s="10">
        <v>159000</v>
      </c>
      <c r="L35" s="6">
        <f t="shared" si="2"/>
        <v>4.6137941557946156E-2</v>
      </c>
      <c r="M35" s="13">
        <f t="shared" si="3"/>
        <v>16345199.999999993</v>
      </c>
      <c r="N35" s="15"/>
      <c r="O35" s="10">
        <v>1570000</v>
      </c>
      <c r="P35" s="6">
        <f t="shared" si="4"/>
        <v>0.45557590091808464</v>
      </c>
      <c r="Q35" s="13">
        <f t="shared" si="5"/>
        <v>161395999.99999994</v>
      </c>
      <c r="R35" s="15"/>
      <c r="S35" s="10">
        <v>4310000</v>
      </c>
      <c r="T35" s="6">
        <f t="shared" si="6"/>
        <v>1.2506574095267164</v>
      </c>
      <c r="U35" s="13">
        <f t="shared" si="7"/>
        <v>443067999.99999982</v>
      </c>
      <c r="V35" s="15"/>
      <c r="W35" s="10">
        <v>1840000</v>
      </c>
      <c r="X35" s="6">
        <f t="shared" si="8"/>
        <v>0.53392334884667247</v>
      </c>
      <c r="Y35" s="13">
        <f t="shared" si="9"/>
        <v>189151999.99999991</v>
      </c>
      <c r="Z35" s="15"/>
      <c r="AA35" s="10">
        <v>5880000</v>
      </c>
      <c r="AB35" s="6">
        <f t="shared" si="10"/>
        <v>1.7062333104448013</v>
      </c>
      <c r="AC35" s="13">
        <f t="shared" si="11"/>
        <v>604463999.99999976</v>
      </c>
      <c r="AD35" s="15"/>
      <c r="AE35" s="23" t="s">
        <v>27</v>
      </c>
      <c r="AF35" s="13">
        <f t="shared" si="12"/>
        <v>14161000</v>
      </c>
      <c r="AG35" s="6">
        <f t="shared" si="13"/>
        <v>4.1091785559878957</v>
      </c>
      <c r="AH35" s="13">
        <f t="shared" si="14"/>
        <v>1455750799.9999993</v>
      </c>
      <c r="AQ35" s="73"/>
      <c r="AR35" s="23" t="s">
        <v>21</v>
      </c>
      <c r="AS35" s="17">
        <f t="shared" si="15"/>
        <v>6.1314367085808707E-3</v>
      </c>
      <c r="AT35" s="17">
        <f t="shared" si="16"/>
        <v>3.038099270017549E-3</v>
      </c>
      <c r="AU35" s="17">
        <f t="shared" si="17"/>
        <v>1.5466687192816613E-3</v>
      </c>
      <c r="AV35" s="17"/>
      <c r="AW35" s="17">
        <f t="shared" si="18"/>
        <v>3.2866710284735296E-3</v>
      </c>
      <c r="AX35" s="17">
        <f t="shared" si="19"/>
        <v>2.4580985002869253E-3</v>
      </c>
      <c r="AY35" s="57">
        <f t="shared" si="20"/>
        <v>1.6460974226640536E-2</v>
      </c>
      <c r="AZ35" s="46"/>
      <c r="BA35" s="17"/>
      <c r="BB35" s="17"/>
      <c r="BC35" s="17"/>
      <c r="BD35" s="17"/>
      <c r="BE35" s="17"/>
      <c r="BF35" s="57">
        <f t="shared" si="21"/>
        <v>3.6981854173210316E-2</v>
      </c>
      <c r="BG35" s="46">
        <f t="shared" si="22"/>
        <v>19.594594594594597</v>
      </c>
      <c r="BH35" s="17">
        <f t="shared" si="23"/>
        <v>28.499999999999993</v>
      </c>
      <c r="BI35" s="17">
        <f t="shared" si="24"/>
        <v>227.67857142857139</v>
      </c>
      <c r="BJ35" s="17"/>
      <c r="BK35" s="17">
        <f t="shared" si="25"/>
        <v>353.36134453781511</v>
      </c>
      <c r="BL35" s="17">
        <f t="shared" si="26"/>
        <v>1320.2247191011238</v>
      </c>
      <c r="BM35" s="57">
        <f t="shared" si="27"/>
        <v>363.39765100671138</v>
      </c>
      <c r="BN35" s="46">
        <f t="shared" si="28"/>
        <v>4.7071992429151598E-3</v>
      </c>
      <c r="BO35" s="17">
        <f t="shared" si="29"/>
        <v>5.9825957945428471E-2</v>
      </c>
      <c r="BP35" s="17">
        <f t="shared" si="30"/>
        <v>0.29516454269099163</v>
      </c>
      <c r="BQ35" s="17">
        <f t="shared" si="31"/>
        <v>0.17380427973840587</v>
      </c>
      <c r="BR35" s="17">
        <f t="shared" si="32"/>
        <v>0.18470083499027914</v>
      </c>
      <c r="BS35" s="17">
        <f t="shared" si="33"/>
        <v>0.22729968946953344</v>
      </c>
      <c r="BT35" s="57">
        <f t="shared" si="34"/>
        <v>0.10960495409712739</v>
      </c>
      <c r="BU35" s="46">
        <f t="shared" si="35"/>
        <v>1.7805492788418216</v>
      </c>
      <c r="BV35" s="17">
        <f t="shared" si="36"/>
        <v>2.7583307713157055</v>
      </c>
      <c r="BW35" s="17"/>
      <c r="BX35" s="17"/>
      <c r="BY35" s="17"/>
      <c r="BZ35" s="17">
        <f t="shared" si="37"/>
        <v>9.1673355421414033</v>
      </c>
      <c r="CA35" s="57">
        <f t="shared" si="38"/>
        <v>13.208923533061283</v>
      </c>
      <c r="CB35" s="46">
        <f t="shared" si="39"/>
        <v>8.3826730055241078E-2</v>
      </c>
      <c r="CC35" s="17">
        <f t="shared" si="40"/>
        <v>6.0413057177742695E-2</v>
      </c>
      <c r="CD35" s="17">
        <f t="shared" si="41"/>
        <v>0.24569903636881005</v>
      </c>
      <c r="CE35" s="17">
        <f t="shared" si="42"/>
        <v>0.70915486575468312</v>
      </c>
      <c r="CF35" s="17">
        <f t="shared" si="43"/>
        <v>0.81032505720066372</v>
      </c>
      <c r="CG35" s="17">
        <f t="shared" si="44"/>
        <v>2.2642852371243278</v>
      </c>
      <c r="CH35" s="57">
        <f t="shared" si="45"/>
        <v>4.1737039836814684</v>
      </c>
      <c r="CI35" s="104"/>
    </row>
    <row r="36" spans="1:160" ht="17" thickTop="1" thickBot="1" x14ac:dyDescent="0.25">
      <c r="C36" s="23" t="s">
        <v>28</v>
      </c>
      <c r="D36" s="18">
        <v>193.20000000000005</v>
      </c>
      <c r="E36" s="17">
        <v>114.1</v>
      </c>
      <c r="F36" s="32">
        <v>3825000</v>
      </c>
      <c r="G36" s="10">
        <v>541000</v>
      </c>
      <c r="H36" s="6">
        <f t="shared" si="0"/>
        <v>8.3530359003504764E-2</v>
      </c>
      <c r="I36" s="13">
        <f t="shared" si="1"/>
        <v>104521200.00000003</v>
      </c>
      <c r="J36" s="15"/>
      <c r="K36" s="10">
        <v>198000</v>
      </c>
      <c r="L36" s="6">
        <f t="shared" si="2"/>
        <v>3.0571184995737421E-2</v>
      </c>
      <c r="M36" s="13">
        <f t="shared" si="3"/>
        <v>38253600.000000007</v>
      </c>
      <c r="N36" s="15"/>
      <c r="O36" s="10">
        <v>4030000</v>
      </c>
      <c r="P36" s="6">
        <f t="shared" si="4"/>
        <v>0.62223169461021111</v>
      </c>
      <c r="Q36" s="13">
        <f t="shared" si="5"/>
        <v>778596000.00000024</v>
      </c>
      <c r="R36" s="15"/>
      <c r="S36" s="10">
        <v>16000000</v>
      </c>
      <c r="T36" s="6">
        <f t="shared" si="6"/>
        <v>2.4703987875343367</v>
      </c>
      <c r="U36" s="13">
        <f t="shared" si="7"/>
        <v>3091200000.000001</v>
      </c>
      <c r="V36" s="15"/>
      <c r="W36" s="10">
        <v>8990000</v>
      </c>
      <c r="X36" s="6">
        <f t="shared" si="8"/>
        <v>1.3880553187458553</v>
      </c>
      <c r="Y36" s="13">
        <f t="shared" si="9"/>
        <v>1736868000.0000005</v>
      </c>
      <c r="Z36" s="15"/>
      <c r="AA36" s="10">
        <v>18500000</v>
      </c>
      <c r="AB36" s="6">
        <f t="shared" si="10"/>
        <v>2.8563985980865767</v>
      </c>
      <c r="AC36" s="13">
        <f t="shared" si="11"/>
        <v>3574200000.000001</v>
      </c>
      <c r="AD36" s="15"/>
      <c r="AE36" s="23" t="s">
        <v>28</v>
      </c>
      <c r="AF36" s="13">
        <f t="shared" si="12"/>
        <v>48259000</v>
      </c>
      <c r="AG36" s="6">
        <f t="shared" si="13"/>
        <v>7.4511859429762231</v>
      </c>
      <c r="AH36" s="13">
        <f t="shared" si="14"/>
        <v>9323638800.0000019</v>
      </c>
      <c r="AQ36" s="73"/>
      <c r="AR36" s="23" t="s">
        <v>22</v>
      </c>
      <c r="AS36" s="17">
        <f t="shared" si="15"/>
        <v>8.1262460542990116E-3</v>
      </c>
      <c r="AT36" s="17">
        <f t="shared" si="16"/>
        <v>4.759195896342449E-3</v>
      </c>
      <c r="AU36" s="17">
        <f t="shared" si="17"/>
        <v>3.5613030516848257E-3</v>
      </c>
      <c r="AV36" s="17"/>
      <c r="AW36" s="17">
        <f t="shared" si="18"/>
        <v>2.6547895476195971E-3</v>
      </c>
      <c r="AX36" s="17">
        <f t="shared" si="19"/>
        <v>6.0542151878642033E-3</v>
      </c>
      <c r="AY36" s="57">
        <f t="shared" si="20"/>
        <v>2.5155749737810085E-2</v>
      </c>
      <c r="AZ36" s="46"/>
      <c r="BA36" s="17"/>
      <c r="BB36" s="17"/>
      <c r="BC36" s="17"/>
      <c r="BD36" s="17"/>
      <c r="BE36" s="17"/>
      <c r="BF36" s="57">
        <f t="shared" si="21"/>
        <v>1.6766280796468986E-2</v>
      </c>
      <c r="BG36" s="46">
        <f t="shared" si="22"/>
        <v>25.219123505976096</v>
      </c>
      <c r="BH36" s="17">
        <f t="shared" si="23"/>
        <v>15.034013605442174</v>
      </c>
      <c r="BI36" s="17">
        <f t="shared" si="24"/>
        <v>321.81818181818181</v>
      </c>
      <c r="BJ36" s="17"/>
      <c r="BK36" s="17">
        <f t="shared" si="25"/>
        <v>979.26829268292681</v>
      </c>
      <c r="BL36" s="17">
        <f t="shared" si="26"/>
        <v>855.61497326203209</v>
      </c>
      <c r="BM36" s="57">
        <f t="shared" si="27"/>
        <v>533.12741312741309</v>
      </c>
      <c r="BN36" s="46">
        <f t="shared" si="28"/>
        <v>8.5951647714383548E-3</v>
      </c>
      <c r="BO36" s="17">
        <f t="shared" si="29"/>
        <v>7.7827259303061114E-2</v>
      </c>
      <c r="BP36" s="17">
        <f t="shared" si="30"/>
        <v>0.43851277157683333</v>
      </c>
      <c r="BQ36" s="17">
        <f t="shared" si="31"/>
        <v>0.211498583495036</v>
      </c>
      <c r="BR36" s="17">
        <f t="shared" si="32"/>
        <v>0.23380707167386849</v>
      </c>
      <c r="BS36" s="17">
        <f t="shared" si="33"/>
        <v>0.29690612833104818</v>
      </c>
      <c r="BT36" s="57">
        <f t="shared" si="34"/>
        <v>0.17683052637935753</v>
      </c>
      <c r="BU36" s="46">
        <f t="shared" si="35"/>
        <v>2.6446660835194939</v>
      </c>
      <c r="BV36" s="17">
        <f t="shared" si="36"/>
        <v>3.2713554486926109</v>
      </c>
      <c r="BW36" s="17"/>
      <c r="BX36" s="17"/>
      <c r="BY36" s="17"/>
      <c r="BZ36" s="17">
        <f t="shared" si="37"/>
        <v>22.892154372839681</v>
      </c>
      <c r="CA36" s="57">
        <f t="shared" si="38"/>
        <v>41.183685181325878</v>
      </c>
      <c r="CB36" s="46">
        <f t="shared" si="39"/>
        <v>3.9603601380627164E-2</v>
      </c>
      <c r="CC36" s="17">
        <f t="shared" si="40"/>
        <v>1.3826849771119434E-2</v>
      </c>
      <c r="CD36" s="17">
        <f t="shared" si="41"/>
        <v>0.2214798560622751</v>
      </c>
      <c r="CE36" s="17">
        <f t="shared" si="42"/>
        <v>0.81334410418349612</v>
      </c>
      <c r="CF36" s="17">
        <f t="shared" si="43"/>
        <v>0.50239639666103653</v>
      </c>
      <c r="CG36" s="17">
        <f t="shared" si="44"/>
        <v>1.0010388974566107</v>
      </c>
      <c r="CH36" s="57">
        <f t="shared" si="45"/>
        <v>2.5916897055151651</v>
      </c>
      <c r="CI36" s="104"/>
    </row>
    <row r="37" spans="1:160" ht="17" thickTop="1" thickBot="1" x14ac:dyDescent="0.25">
      <c r="C37" s="23" t="s">
        <v>29</v>
      </c>
      <c r="D37" s="18">
        <v>138.69999999999993</v>
      </c>
      <c r="E37" s="17">
        <v>114.1</v>
      </c>
      <c r="F37" s="32">
        <v>3825000</v>
      </c>
      <c r="G37" s="10">
        <v>733000</v>
      </c>
      <c r="H37" s="6">
        <f t="shared" si="0"/>
        <v>0.15764555089038745</v>
      </c>
      <c r="I37" s="13">
        <f t="shared" si="1"/>
        <v>101667099.99999996</v>
      </c>
      <c r="J37" s="15"/>
      <c r="K37" s="10">
        <v>399000</v>
      </c>
      <c r="L37" s="6">
        <f t="shared" si="2"/>
        <v>8.5812516787536985E-2</v>
      </c>
      <c r="M37" s="13">
        <f t="shared" si="3"/>
        <v>55341299.99999997</v>
      </c>
      <c r="N37" s="15"/>
      <c r="O37" s="10">
        <v>1830000</v>
      </c>
      <c r="P37" s="6">
        <f t="shared" si="4"/>
        <v>0.3935762048150192</v>
      </c>
      <c r="Q37" s="13">
        <f t="shared" si="5"/>
        <v>253820999.99999988</v>
      </c>
      <c r="R37" s="15"/>
      <c r="S37" s="10">
        <v>3140000</v>
      </c>
      <c r="T37" s="6">
        <f t="shared" si="6"/>
        <v>0.6753165481525466</v>
      </c>
      <c r="U37" s="13">
        <f t="shared" si="7"/>
        <v>435517999.99999976</v>
      </c>
      <c r="V37" s="15"/>
      <c r="W37" s="10">
        <v>2680000</v>
      </c>
      <c r="X37" s="6">
        <f t="shared" si="8"/>
        <v>0.57638482453784234</v>
      </c>
      <c r="Y37" s="13">
        <f t="shared" si="9"/>
        <v>371715999.99999982</v>
      </c>
      <c r="Z37" s="15"/>
      <c r="AA37" s="10">
        <v>10300000</v>
      </c>
      <c r="AB37" s="6">
        <f t="shared" si="10"/>
        <v>2.2152103331118567</v>
      </c>
      <c r="AC37" s="13">
        <f t="shared" si="11"/>
        <v>1428609999.9999993</v>
      </c>
      <c r="AD37" s="15"/>
      <c r="AE37" s="23" t="s">
        <v>29</v>
      </c>
      <c r="AF37" s="13">
        <f t="shared" si="12"/>
        <v>19082000</v>
      </c>
      <c r="AG37" s="6">
        <f t="shared" si="13"/>
        <v>4.1039459782951893</v>
      </c>
      <c r="AH37" s="13">
        <f t="shared" si="14"/>
        <v>2646673399.9999986</v>
      </c>
      <c r="AQ37" s="73"/>
      <c r="AR37" s="23" t="s">
        <v>23</v>
      </c>
      <c r="AS37" s="17">
        <f t="shared" si="15"/>
        <v>1.666718205105245E-2</v>
      </c>
      <c r="AT37" s="17">
        <f t="shared" si="16"/>
        <v>1.4082431893402603E-2</v>
      </c>
      <c r="AU37" s="17">
        <f t="shared" si="17"/>
        <v>3.8637558391076128E-3</v>
      </c>
      <c r="AV37" s="17"/>
      <c r="AW37" s="17">
        <f t="shared" si="18"/>
        <v>3.9172334285762301E-3</v>
      </c>
      <c r="AX37" s="17">
        <f t="shared" si="19"/>
        <v>9.4031428148985737E-3</v>
      </c>
      <c r="AY37" s="57">
        <f t="shared" si="20"/>
        <v>4.7933746027037469E-2</v>
      </c>
      <c r="AZ37" s="46"/>
      <c r="BA37" s="17"/>
      <c r="BB37" s="17"/>
      <c r="BC37" s="17"/>
      <c r="BD37" s="17"/>
      <c r="BE37" s="17"/>
      <c r="BF37" s="57">
        <f t="shared" si="21"/>
        <v>2.7237006998621176E-2</v>
      </c>
      <c r="BG37" s="46">
        <f t="shared" si="22"/>
        <v>24.304812834224595</v>
      </c>
      <c r="BH37" s="17">
        <f t="shared" si="23"/>
        <v>19.050632911392402</v>
      </c>
      <c r="BI37" s="17">
        <f t="shared" si="24"/>
        <v>250.2883506343714</v>
      </c>
      <c r="BJ37" s="17"/>
      <c r="BK37" s="17">
        <f t="shared" si="25"/>
        <v>625.7110352673493</v>
      </c>
      <c r="BL37" s="17">
        <f t="shared" si="26"/>
        <v>1047.3933649289099</v>
      </c>
      <c r="BM37" s="57">
        <f t="shared" si="27"/>
        <v>352.18482707326149</v>
      </c>
      <c r="BN37" s="46">
        <f t="shared" si="28"/>
        <v>8.9142585662705838E-3</v>
      </c>
      <c r="BO37" s="17">
        <f t="shared" si="29"/>
        <v>7.3286222695730846E-2</v>
      </c>
      <c r="BP37" s="17">
        <f t="shared" si="30"/>
        <v>0.39952890575459826</v>
      </c>
      <c r="BQ37" s="17">
        <f t="shared" si="31"/>
        <v>0.23898088464030814</v>
      </c>
      <c r="BR37" s="17">
        <f t="shared" si="32"/>
        <v>0.22978931215414239</v>
      </c>
      <c r="BS37" s="17">
        <f t="shared" si="33"/>
        <v>0.30899733644086641</v>
      </c>
      <c r="BT37" s="57">
        <f t="shared" si="34"/>
        <v>0.15870301230088932</v>
      </c>
      <c r="BU37" s="46">
        <f t="shared" si="35"/>
        <v>2.7253784151655287</v>
      </c>
      <c r="BV37" s="17">
        <f t="shared" si="36"/>
        <v>3.9176045312003587</v>
      </c>
      <c r="BW37" s="17"/>
      <c r="BX37" s="17"/>
      <c r="BY37" s="17"/>
      <c r="BZ37" s="17">
        <f t="shared" si="37"/>
        <v>11.821489007775572</v>
      </c>
      <c r="CA37" s="57">
        <f t="shared" si="38"/>
        <v>16.073925587818742</v>
      </c>
      <c r="CB37" s="46">
        <f t="shared" si="39"/>
        <v>0.14361495545897396</v>
      </c>
      <c r="CC37" s="17">
        <f t="shared" si="40"/>
        <v>9.5111334638396383E-2</v>
      </c>
      <c r="CD37" s="17">
        <f t="shared" si="41"/>
        <v>0.34284318299887073</v>
      </c>
      <c r="CE37" s="17">
        <f t="shared" si="42"/>
        <v>1.0427488515173027</v>
      </c>
      <c r="CF37" s="17">
        <f t="shared" si="43"/>
        <v>0.86895737626441893</v>
      </c>
      <c r="CG37" s="17">
        <f t="shared" si="44"/>
        <v>3.4916287300806652</v>
      </c>
      <c r="CH37" s="57">
        <f t="shared" si="45"/>
        <v>5.984904430958629</v>
      </c>
      <c r="CI37" s="104"/>
    </row>
    <row r="38" spans="1:160" ht="17" thickTop="1" thickBot="1" x14ac:dyDescent="0.25">
      <c r="C38" s="23" t="s">
        <v>30</v>
      </c>
      <c r="D38" s="18">
        <v>259</v>
      </c>
      <c r="E38" s="17">
        <v>114.1</v>
      </c>
      <c r="F38" s="32">
        <v>3825000</v>
      </c>
      <c r="G38" s="10">
        <v>270000</v>
      </c>
      <c r="H38" s="6">
        <f t="shared" si="0"/>
        <v>3.1096979332273452E-2</v>
      </c>
      <c r="I38" s="13">
        <f t="shared" si="1"/>
        <v>69930000</v>
      </c>
      <c r="J38" s="15"/>
      <c r="K38" s="10">
        <v>104000</v>
      </c>
      <c r="L38" s="6">
        <f t="shared" si="2"/>
        <v>1.1978095742801625E-2</v>
      </c>
      <c r="M38" s="13">
        <f t="shared" si="3"/>
        <v>26936000</v>
      </c>
      <c r="N38" s="15"/>
      <c r="O38" s="10">
        <v>2170000</v>
      </c>
      <c r="P38" s="6">
        <f t="shared" si="4"/>
        <v>0.24992757463345697</v>
      </c>
      <c r="Q38" s="13">
        <f t="shared" si="5"/>
        <v>562030000</v>
      </c>
      <c r="R38" s="15"/>
      <c r="S38" s="10">
        <v>10200000</v>
      </c>
      <c r="T38" s="6">
        <f t="shared" si="6"/>
        <v>1.1747747747747748</v>
      </c>
      <c r="U38" s="13">
        <f t="shared" si="7"/>
        <v>2641800000</v>
      </c>
      <c r="V38" s="15"/>
      <c r="W38" s="10">
        <v>6330000</v>
      </c>
      <c r="X38" s="6">
        <f t="shared" si="8"/>
        <v>0.72905140434552196</v>
      </c>
      <c r="Y38" s="13">
        <f t="shared" si="9"/>
        <v>1639470000</v>
      </c>
      <c r="Z38" s="15"/>
      <c r="AA38" s="10">
        <v>15700000</v>
      </c>
      <c r="AB38" s="6">
        <f t="shared" si="10"/>
        <v>1.8082317611729377</v>
      </c>
      <c r="AC38" s="13">
        <f t="shared" si="11"/>
        <v>4066300000</v>
      </c>
      <c r="AD38" s="15"/>
      <c r="AE38" s="23" t="s">
        <v>30</v>
      </c>
      <c r="AF38" s="13">
        <f t="shared" si="12"/>
        <v>34774000</v>
      </c>
      <c r="AG38" s="6">
        <f t="shared" si="13"/>
        <v>4.0050605900017668</v>
      </c>
      <c r="AH38" s="13">
        <f t="shared" si="14"/>
        <v>9006466000</v>
      </c>
      <c r="AQ38" s="73"/>
      <c r="AR38" s="23" t="s">
        <v>24</v>
      </c>
      <c r="AS38" s="17">
        <f t="shared" si="15"/>
        <v>1.4932948389243075E-2</v>
      </c>
      <c r="AT38" s="17">
        <f t="shared" si="16"/>
        <v>6.5156872185274089E-3</v>
      </c>
      <c r="AU38" s="17">
        <f t="shared" si="17"/>
        <v>2.5475498094757374E-3</v>
      </c>
      <c r="AV38" s="17"/>
      <c r="AW38" s="17">
        <f t="shared" si="18"/>
        <v>1.297544579140222E-3</v>
      </c>
      <c r="AX38" s="17">
        <f t="shared" si="19"/>
        <v>6.2360439902644296E-3</v>
      </c>
      <c r="AY38" s="57">
        <f t="shared" si="20"/>
        <v>3.1529773986650869E-2</v>
      </c>
      <c r="AZ38" s="46"/>
      <c r="BA38" s="17"/>
      <c r="BB38" s="17"/>
      <c r="BC38" s="17"/>
      <c r="BD38" s="17"/>
      <c r="BE38" s="17"/>
      <c r="BF38" s="57">
        <f t="shared" si="21"/>
        <v>2.2179448256319952E-2</v>
      </c>
      <c r="BG38" s="46">
        <f t="shared" si="22"/>
        <v>16.142322097378276</v>
      </c>
      <c r="BH38" s="17">
        <f t="shared" si="23"/>
        <v>20.944206008583691</v>
      </c>
      <c r="BI38" s="17">
        <f t="shared" si="24"/>
        <v>215.14818880351265</v>
      </c>
      <c r="BJ38" s="17"/>
      <c r="BK38" s="17">
        <f t="shared" si="25"/>
        <v>1038.7931034482758</v>
      </c>
      <c r="BL38" s="17">
        <f t="shared" si="26"/>
        <v>672.64573991031386</v>
      </c>
      <c r="BM38" s="57">
        <f t="shared" si="27"/>
        <v>244.25720620842574</v>
      </c>
      <c r="BN38" s="46">
        <f t="shared" si="28"/>
        <v>7.608010776361627E-3</v>
      </c>
      <c r="BO38" s="17">
        <f t="shared" si="29"/>
        <v>6.3808700848405508E-2</v>
      </c>
      <c r="BP38" s="17">
        <f t="shared" si="30"/>
        <v>0.33307258180915927</v>
      </c>
      <c r="BQ38" s="17">
        <f t="shared" si="31"/>
        <v>0.13567809582520171</v>
      </c>
      <c r="BR38" s="17">
        <f t="shared" si="32"/>
        <v>0.19012877388981342</v>
      </c>
      <c r="BS38" s="17">
        <f t="shared" si="33"/>
        <v>0.18581049643086156</v>
      </c>
      <c r="BT38" s="57">
        <f t="shared" si="34"/>
        <v>0.10376158625694365</v>
      </c>
      <c r="BU38" s="46">
        <f t="shared" si="35"/>
        <v>2.4394423331019244</v>
      </c>
      <c r="BV38" s="17">
        <f t="shared" si="36"/>
        <v>3.4285272097650719</v>
      </c>
      <c r="BW38" s="17"/>
      <c r="BX38" s="17"/>
      <c r="BY38" s="17"/>
      <c r="BZ38" s="17">
        <f t="shared" si="37"/>
        <v>9.7614730843862763</v>
      </c>
      <c r="CA38" s="57">
        <f t="shared" si="38"/>
        <v>13.550829318803157</v>
      </c>
      <c r="CB38" s="46">
        <f t="shared" si="39"/>
        <v>0.1039800204379336</v>
      </c>
      <c r="CC38" s="17">
        <f t="shared" si="40"/>
        <v>5.8865719227043624E-2</v>
      </c>
      <c r="CD38" s="17">
        <f t="shared" si="41"/>
        <v>0.23642788869878176</v>
      </c>
      <c r="CE38" s="17">
        <f t="shared" si="42"/>
        <v>0.53196274957225897</v>
      </c>
      <c r="CF38" s="17">
        <f t="shared" si="43"/>
        <v>0.58141960384088154</v>
      </c>
      <c r="CG38" s="17">
        <f t="shared" si="44"/>
        <v>1.8093971073886357</v>
      </c>
      <c r="CH38" s="57">
        <f t="shared" si="45"/>
        <v>3.3220530891655353</v>
      </c>
      <c r="CI38" s="104"/>
    </row>
    <row r="39" spans="1:160" ht="17" thickTop="1" thickBot="1" x14ac:dyDescent="0.25">
      <c r="C39" s="23" t="s">
        <v>31</v>
      </c>
      <c r="D39" s="18">
        <v>324.20000000000005</v>
      </c>
      <c r="E39" s="17">
        <v>114.1</v>
      </c>
      <c r="F39" s="32">
        <v>3825000</v>
      </c>
      <c r="G39" s="10">
        <v>343000</v>
      </c>
      <c r="H39" s="6">
        <f t="shared" si="0"/>
        <v>3.1559877909625701E-2</v>
      </c>
      <c r="I39" s="13">
        <f t="shared" si="1"/>
        <v>111200600.00000001</v>
      </c>
      <c r="J39" s="15"/>
      <c r="K39" s="10">
        <v>171000</v>
      </c>
      <c r="L39" s="6">
        <f t="shared" si="2"/>
        <v>1.5733933301883368E-2</v>
      </c>
      <c r="M39" s="13">
        <f t="shared" si="3"/>
        <v>55438200.000000007</v>
      </c>
      <c r="N39" s="15"/>
      <c r="O39" s="10">
        <v>2490000</v>
      </c>
      <c r="P39" s="6">
        <f t="shared" si="4"/>
        <v>0.229108151588828</v>
      </c>
      <c r="Q39" s="13">
        <f t="shared" si="5"/>
        <v>807258000.00000012</v>
      </c>
      <c r="R39" s="15"/>
      <c r="S39" s="10">
        <v>9660000</v>
      </c>
      <c r="T39" s="6">
        <f t="shared" si="6"/>
        <v>0.88882921459762187</v>
      </c>
      <c r="U39" s="13">
        <f t="shared" si="7"/>
        <v>3131772000.0000005</v>
      </c>
      <c r="V39" s="15"/>
      <c r="W39" s="10">
        <v>7340000</v>
      </c>
      <c r="X39" s="6">
        <f t="shared" si="8"/>
        <v>0.67536298500481817</v>
      </c>
      <c r="Y39" s="13">
        <f t="shared" si="9"/>
        <v>2379628000.0000005</v>
      </c>
      <c r="Z39" s="15"/>
      <c r="AA39" s="10">
        <v>20700000</v>
      </c>
      <c r="AB39" s="6">
        <f t="shared" si="10"/>
        <v>1.904634031280618</v>
      </c>
      <c r="AC39" s="13">
        <f t="shared" si="11"/>
        <v>6710940000.000001</v>
      </c>
      <c r="AD39" s="15"/>
      <c r="AE39" s="23" t="s">
        <v>31</v>
      </c>
      <c r="AF39" s="13">
        <f t="shared" si="12"/>
        <v>40704000</v>
      </c>
      <c r="AG39" s="6">
        <f t="shared" si="13"/>
        <v>3.7452281936833951</v>
      </c>
      <c r="AH39" s="13">
        <f t="shared" si="14"/>
        <v>13196236800.000002</v>
      </c>
      <c r="AQ39" s="73"/>
      <c r="AR39" s="23" t="s">
        <v>25</v>
      </c>
      <c r="AS39" s="17">
        <f t="shared" si="15"/>
        <v>7.7647415493543454E-3</v>
      </c>
      <c r="AT39" s="17">
        <f t="shared" si="16"/>
        <v>8.1698584997554405E-3</v>
      </c>
      <c r="AU39" s="17">
        <f t="shared" si="17"/>
        <v>2.6782731720961361E-3</v>
      </c>
      <c r="AV39" s="17"/>
      <c r="AW39" s="17">
        <f t="shared" si="18"/>
        <v>1.8252769265293836E-3</v>
      </c>
      <c r="AX39" s="17">
        <f t="shared" si="19"/>
        <v>5.8516892835713897E-3</v>
      </c>
      <c r="AY39" s="57">
        <f t="shared" si="20"/>
        <v>2.6289839431306694E-2</v>
      </c>
      <c r="AZ39" s="46"/>
      <c r="BA39" s="17"/>
      <c r="BB39" s="17"/>
      <c r="BC39" s="17"/>
      <c r="BD39" s="17"/>
      <c r="BE39" s="17"/>
      <c r="BF39" s="57">
        <f t="shared" si="21"/>
        <v>1.6170600220017865E-2</v>
      </c>
      <c r="BG39" s="46">
        <f t="shared" si="22"/>
        <v>25.072463768115938</v>
      </c>
      <c r="BH39" s="17">
        <f t="shared" si="23"/>
        <v>17.245179063360883</v>
      </c>
      <c r="BI39" s="17">
        <f t="shared" si="24"/>
        <v>237.81512605042019</v>
      </c>
      <c r="BJ39" s="17"/>
      <c r="BK39" s="17">
        <f t="shared" si="25"/>
        <v>711.4673242909987</v>
      </c>
      <c r="BL39" s="17">
        <f t="shared" si="26"/>
        <v>830.76923076923083</v>
      </c>
      <c r="BM39" s="57">
        <f t="shared" si="27"/>
        <v>325.66561082099133</v>
      </c>
      <c r="BN39" s="46">
        <f t="shared" si="28"/>
        <v>8.0363039706347634E-3</v>
      </c>
      <c r="BO39" s="17">
        <f t="shared" si="29"/>
        <v>8.0364728892678816E-2</v>
      </c>
      <c r="BP39" s="17">
        <f t="shared" si="30"/>
        <v>0.55815812251885077</v>
      </c>
      <c r="BQ39" s="17">
        <f t="shared" si="31"/>
        <v>0.21871255018910682</v>
      </c>
      <c r="BR39" s="17">
        <f t="shared" si="32"/>
        <v>0.23148187186040176</v>
      </c>
      <c r="BS39" s="17">
        <f t="shared" si="33"/>
        <v>0.30200644647614094</v>
      </c>
      <c r="BT39" s="57">
        <f t="shared" si="34"/>
        <v>0.15465214739728431</v>
      </c>
      <c r="BU39" s="46">
        <f t="shared" si="35"/>
        <v>2.3627044555831409</v>
      </c>
      <c r="BV39" s="17">
        <f t="shared" si="36"/>
        <v>3.9115576009710931</v>
      </c>
      <c r="BW39" s="17"/>
      <c r="BX39" s="17"/>
      <c r="BY39" s="17"/>
      <c r="BZ39" s="17">
        <f t="shared" si="37"/>
        <v>10.446113388387067</v>
      </c>
      <c r="CA39" s="57">
        <f t="shared" si="38"/>
        <v>14.665566453704798</v>
      </c>
      <c r="CB39" s="46">
        <f t="shared" si="39"/>
        <v>5.7167604289170434E-2</v>
      </c>
      <c r="CC39" s="17">
        <f t="shared" si="40"/>
        <v>4.1372162179214675E-2</v>
      </c>
      <c r="CD39" s="17">
        <f t="shared" si="41"/>
        <v>0.18703389611370214</v>
      </c>
      <c r="CE39" s="17">
        <f t="shared" si="42"/>
        <v>0.41966969622685818</v>
      </c>
      <c r="CF39" s="17">
        <f t="shared" si="43"/>
        <v>0.38133766098094035</v>
      </c>
      <c r="CG39" s="17">
        <f t="shared" si="44"/>
        <v>1.4275378643307302</v>
      </c>
      <c r="CH39" s="57">
        <f t="shared" si="45"/>
        <v>2.5141188841206157</v>
      </c>
      <c r="CI39" s="104"/>
    </row>
    <row r="40" spans="1:160" ht="17" thickTop="1" thickBot="1" x14ac:dyDescent="0.25">
      <c r="C40" s="23" t="s">
        <v>32</v>
      </c>
      <c r="D40" s="18">
        <v>347.40000000000009</v>
      </c>
      <c r="E40" s="17">
        <v>114.1</v>
      </c>
      <c r="F40" s="32">
        <v>3825000</v>
      </c>
      <c r="G40" s="10">
        <v>201000</v>
      </c>
      <c r="H40" s="6">
        <f t="shared" si="0"/>
        <v>1.7259191529231149E-2</v>
      </c>
      <c r="I40" s="13">
        <f t="shared" si="1"/>
        <v>69827400.000000015</v>
      </c>
      <c r="J40" s="15"/>
      <c r="K40" s="10">
        <v>129000</v>
      </c>
      <c r="L40" s="6">
        <f t="shared" si="2"/>
        <v>1.1076794563536408E-2</v>
      </c>
      <c r="M40" s="13">
        <f t="shared" si="3"/>
        <v>44814600.000000015</v>
      </c>
      <c r="N40" s="15"/>
      <c r="O40" s="10">
        <v>2240000</v>
      </c>
      <c r="P40" s="6">
        <f t="shared" si="4"/>
        <v>0.1923412389327252</v>
      </c>
      <c r="Q40" s="13">
        <f t="shared" si="5"/>
        <v>778176000.00000024</v>
      </c>
      <c r="R40" s="15"/>
      <c r="S40" s="10">
        <v>7590000</v>
      </c>
      <c r="T40" s="6">
        <f t="shared" si="6"/>
        <v>0.65172768013365379</v>
      </c>
      <c r="U40" s="13">
        <f t="shared" si="7"/>
        <v>2636766000.0000005</v>
      </c>
      <c r="V40" s="15"/>
      <c r="W40" s="10">
        <v>6070000</v>
      </c>
      <c r="X40" s="6">
        <f t="shared" si="8"/>
        <v>0.52121041085787589</v>
      </c>
      <c r="Y40" s="13">
        <f t="shared" si="9"/>
        <v>2108718000.0000005</v>
      </c>
      <c r="Z40" s="15"/>
      <c r="AA40" s="10">
        <v>9580000</v>
      </c>
      <c r="AB40" s="6">
        <f t="shared" si="10"/>
        <v>0.82260226293549454</v>
      </c>
      <c r="AC40" s="13">
        <f t="shared" si="11"/>
        <v>3328092000.000001</v>
      </c>
      <c r="AD40" s="15"/>
      <c r="AE40" s="23" t="s">
        <v>32</v>
      </c>
      <c r="AF40" s="13">
        <f t="shared" si="12"/>
        <v>25810000</v>
      </c>
      <c r="AG40" s="6">
        <f t="shared" si="13"/>
        <v>2.2162175789525169</v>
      </c>
      <c r="AH40" s="13">
        <f t="shared" si="14"/>
        <v>8966394000.0000019</v>
      </c>
      <c r="AQ40" s="73"/>
      <c r="AR40" s="23" t="s">
        <v>26</v>
      </c>
      <c r="AS40" s="17">
        <f t="shared" si="15"/>
        <v>1.4236382529751655E-2</v>
      </c>
      <c r="AT40" s="17">
        <f t="shared" si="16"/>
        <v>9.8606978561050426E-3</v>
      </c>
      <c r="AU40" s="17">
        <f t="shared" si="17"/>
        <v>2.8287876974701339E-3</v>
      </c>
      <c r="AV40" s="17"/>
      <c r="AW40" s="17">
        <f t="shared" si="18"/>
        <v>1.8119032310593014E-3</v>
      </c>
      <c r="AX40" s="17">
        <f t="shared" si="19"/>
        <v>6.3478242448676211E-3</v>
      </c>
      <c r="AY40" s="57">
        <f t="shared" si="20"/>
        <v>3.5085595559253752E-2</v>
      </c>
      <c r="AZ40" s="46"/>
      <c r="BA40" s="17"/>
      <c r="BB40" s="17"/>
      <c r="BC40" s="17"/>
      <c r="BD40" s="17"/>
      <c r="BE40" s="17"/>
      <c r="BF40" s="57">
        <f t="shared" si="21"/>
        <v>3.0478321376372266E-2</v>
      </c>
      <c r="BG40" s="46">
        <f t="shared" si="22"/>
        <v>36.753246753246756</v>
      </c>
      <c r="BH40" s="17">
        <f t="shared" si="23"/>
        <v>30.999999999999996</v>
      </c>
      <c r="BI40" s="17">
        <f t="shared" si="24"/>
        <v>376.90631808278874</v>
      </c>
      <c r="BJ40" s="17"/>
      <c r="BK40" s="17">
        <f t="shared" si="25"/>
        <v>554.42176870748301</v>
      </c>
      <c r="BL40" s="17">
        <f t="shared" si="26"/>
        <v>717.47572815533988</v>
      </c>
      <c r="BM40" s="57">
        <f t="shared" si="27"/>
        <v>251.62480238889867</v>
      </c>
      <c r="BN40" s="46">
        <f t="shared" si="28"/>
        <v>9.9084598939710011E-3</v>
      </c>
      <c r="BO40" s="17">
        <f t="shared" si="29"/>
        <v>8.2017710462034626E-2</v>
      </c>
      <c r="BP40" s="17">
        <f t="shared" si="30"/>
        <v>0.37355296744234989</v>
      </c>
      <c r="BQ40" s="17">
        <f t="shared" si="31"/>
        <v>8.5806983474393528E-2</v>
      </c>
      <c r="BR40" s="17">
        <f t="shared" si="32"/>
        <v>0.12859332009974933</v>
      </c>
      <c r="BS40" s="17">
        <f t="shared" si="33"/>
        <v>0.1160829891161614</v>
      </c>
      <c r="BT40" s="57">
        <f t="shared" si="34"/>
        <v>7.2097757311383209E-2</v>
      </c>
      <c r="BU40" s="46">
        <f t="shared" si="35"/>
        <v>2.1680355283372359</v>
      </c>
      <c r="BV40" s="17">
        <f t="shared" si="36"/>
        <v>3.4674814225038406</v>
      </c>
      <c r="BW40" s="17"/>
      <c r="BX40" s="17"/>
      <c r="BY40" s="17"/>
      <c r="BZ40" s="17">
        <f t="shared" si="37"/>
        <v>11.752095407142917</v>
      </c>
      <c r="CA40" s="57">
        <f t="shared" si="38"/>
        <v>12.312348597947596</v>
      </c>
      <c r="CB40" s="46">
        <f t="shared" si="39"/>
        <v>6.4777593288160254E-2</v>
      </c>
      <c r="CC40" s="17">
        <f t="shared" si="40"/>
        <v>3.7844153440432834E-2</v>
      </c>
      <c r="CD40" s="17">
        <f t="shared" si="41"/>
        <v>0.13199674486280005</v>
      </c>
      <c r="CE40" s="17">
        <f t="shared" si="42"/>
        <v>0.17014609308904283</v>
      </c>
      <c r="CF40" s="17">
        <f t="shared" si="43"/>
        <v>0.12436687521755146</v>
      </c>
      <c r="CG40" s="17">
        <f t="shared" si="44"/>
        <v>0.56384736678386838</v>
      </c>
      <c r="CH40" s="57">
        <f t="shared" si="45"/>
        <v>1.0929788266818559</v>
      </c>
      <c r="CI40" s="104"/>
    </row>
    <row r="41" spans="1:160" ht="17" thickTop="1" thickBot="1" x14ac:dyDescent="0.25">
      <c r="C41" s="23" t="s">
        <v>33</v>
      </c>
      <c r="D41" s="18">
        <v>316.70000000000005</v>
      </c>
      <c r="E41" s="17">
        <v>114.1</v>
      </c>
      <c r="F41" s="32">
        <v>3825000</v>
      </c>
      <c r="G41" s="10">
        <v>206000</v>
      </c>
      <c r="H41" s="6">
        <f t="shared" si="0"/>
        <v>1.9403200075946595E-2</v>
      </c>
      <c r="I41" s="13">
        <f t="shared" si="1"/>
        <v>65240200.000000007</v>
      </c>
      <c r="J41" s="15"/>
      <c r="K41" s="10">
        <v>114000</v>
      </c>
      <c r="L41" s="6">
        <f t="shared" si="2"/>
        <v>1.0737693245912193E-2</v>
      </c>
      <c r="M41" s="13">
        <f t="shared" si="3"/>
        <v>36103800.000000007</v>
      </c>
      <c r="N41" s="15"/>
      <c r="O41" s="10">
        <v>2310000</v>
      </c>
      <c r="P41" s="6">
        <f t="shared" si="4"/>
        <v>0.21757957366716812</v>
      </c>
      <c r="Q41" s="13">
        <f t="shared" si="5"/>
        <v>731577000.00000012</v>
      </c>
      <c r="R41" s="15"/>
      <c r="S41" s="10">
        <v>11400000</v>
      </c>
      <c r="T41" s="6">
        <f t="shared" si="6"/>
        <v>1.0737693245912194</v>
      </c>
      <c r="U41" s="13">
        <f t="shared" si="7"/>
        <v>3610380000.0000005</v>
      </c>
      <c r="V41" s="15"/>
      <c r="W41" s="10">
        <v>6300000</v>
      </c>
      <c r="X41" s="6">
        <f t="shared" si="8"/>
        <v>0.59339883727409493</v>
      </c>
      <c r="Y41" s="13">
        <f t="shared" si="9"/>
        <v>1995210000.0000002</v>
      </c>
      <c r="Z41" s="15"/>
      <c r="AA41" s="10">
        <v>13100000</v>
      </c>
      <c r="AB41" s="6">
        <f t="shared" si="10"/>
        <v>1.2338928203635942</v>
      </c>
      <c r="AC41" s="13">
        <f t="shared" si="11"/>
        <v>4148770000.0000005</v>
      </c>
      <c r="AD41" s="15"/>
      <c r="AE41" s="23" t="s">
        <v>33</v>
      </c>
      <c r="AF41" s="13">
        <f t="shared" si="12"/>
        <v>33430000</v>
      </c>
      <c r="AG41" s="6">
        <f t="shared" si="13"/>
        <v>3.1487814492179353</v>
      </c>
      <c r="AH41" s="13">
        <f t="shared" si="14"/>
        <v>10587281000.000002</v>
      </c>
      <c r="AQ41" s="73"/>
      <c r="AR41" s="23" t="s">
        <v>27</v>
      </c>
      <c r="AS41" s="17">
        <f t="shared" si="15"/>
        <v>1.9790136153995431E-2</v>
      </c>
      <c r="AT41" s="17">
        <f t="shared" si="16"/>
        <v>4.6463797926771886E-3</v>
      </c>
      <c r="AU41" s="17">
        <f t="shared" si="17"/>
        <v>3.7077172082979589E-3</v>
      </c>
      <c r="AV41" s="17"/>
      <c r="AW41" s="17">
        <f t="shared" si="18"/>
        <v>3.864160972361164E-3</v>
      </c>
      <c r="AX41" s="17">
        <f t="shared" si="19"/>
        <v>6.3046836917471623E-3</v>
      </c>
      <c r="AY41" s="57">
        <f t="shared" si="20"/>
        <v>3.831307781907891E-2</v>
      </c>
      <c r="AZ41" s="46"/>
      <c r="BA41" s="17"/>
      <c r="BB41" s="17"/>
      <c r="BC41" s="17"/>
      <c r="BD41" s="17"/>
      <c r="BE41" s="17"/>
      <c r="BF41" s="57">
        <f t="shared" si="21"/>
        <v>2.1385695891737548E-2</v>
      </c>
      <c r="BG41" s="46">
        <f t="shared" si="22"/>
        <v>15.889328063241109</v>
      </c>
      <c r="BH41" s="17">
        <f t="shared" si="23"/>
        <v>26.767676767676768</v>
      </c>
      <c r="BI41" s="17">
        <f t="shared" si="24"/>
        <v>331.22362869198309</v>
      </c>
      <c r="BJ41" s="17"/>
      <c r="BK41" s="17">
        <f t="shared" si="25"/>
        <v>372.46963562753029</v>
      </c>
      <c r="BL41" s="17">
        <f t="shared" si="26"/>
        <v>729.52853598014883</v>
      </c>
      <c r="BM41" s="57">
        <f t="shared" si="27"/>
        <v>289.11800734993869</v>
      </c>
      <c r="BN41" s="46">
        <f t="shared" si="28"/>
        <v>7.9286065460274918E-3</v>
      </c>
      <c r="BO41" s="17">
        <f t="shared" si="29"/>
        <v>5.6843899718241296E-2</v>
      </c>
      <c r="BP41" s="17">
        <f t="shared" si="30"/>
        <v>0.27136974827576987</v>
      </c>
      <c r="BQ41" s="17">
        <f t="shared" si="31"/>
        <v>9.5548016029659344E-2</v>
      </c>
      <c r="BR41" s="17">
        <f t="shared" si="32"/>
        <v>0.1243241139755583</v>
      </c>
      <c r="BS41" s="17">
        <f t="shared" si="33"/>
        <v>0.14907539433576916</v>
      </c>
      <c r="BT41" s="57">
        <f t="shared" si="34"/>
        <v>8.9267005373075942E-2</v>
      </c>
      <c r="BU41" s="46">
        <f t="shared" si="35"/>
        <v>1.8137004111679498</v>
      </c>
      <c r="BV41" s="17">
        <f t="shared" si="36"/>
        <v>2.9009483706337615</v>
      </c>
      <c r="BW41" s="17"/>
      <c r="BX41" s="17"/>
      <c r="BY41" s="17"/>
      <c r="BZ41" s="17">
        <f t="shared" si="37"/>
        <v>17.262992649693018</v>
      </c>
      <c r="CA41" s="57">
        <f t="shared" si="38"/>
        <v>22.948811732472425</v>
      </c>
      <c r="CB41" s="46">
        <f t="shared" si="39"/>
        <v>6.154429599983037E-2</v>
      </c>
      <c r="CC41" s="17">
        <f t="shared" si="40"/>
        <v>2.4342146925306039E-2</v>
      </c>
      <c r="CD41" s="17">
        <f t="shared" si="41"/>
        <v>0.24035956397943697</v>
      </c>
      <c r="CE41" s="17">
        <f t="shared" si="42"/>
        <v>0.65984058646584287</v>
      </c>
      <c r="CF41" s="17">
        <f t="shared" si="43"/>
        <v>0.28169528517335291</v>
      </c>
      <c r="CG41" s="17">
        <f t="shared" si="44"/>
        <v>0.90020015044528001</v>
      </c>
      <c r="CH41" s="57">
        <f t="shared" si="45"/>
        <v>2.1679820289890488</v>
      </c>
      <c r="CI41" s="104"/>
    </row>
    <row r="42" spans="1:160" ht="17" thickTop="1" thickBot="1" x14ac:dyDescent="0.25">
      <c r="C42" s="31"/>
      <c r="D42" s="16"/>
      <c r="E42" s="17"/>
      <c r="F42" s="15"/>
      <c r="H42" s="6"/>
      <c r="I42" s="13"/>
      <c r="J42" s="15"/>
      <c r="L42" s="6"/>
      <c r="M42" s="13"/>
      <c r="N42" s="15"/>
      <c r="P42" s="6"/>
      <c r="Q42" s="13"/>
      <c r="R42" s="15"/>
      <c r="T42" s="6"/>
      <c r="U42" s="13"/>
      <c r="V42" s="15"/>
      <c r="X42" s="6"/>
      <c r="Y42" s="13"/>
      <c r="Z42" s="15"/>
      <c r="AB42" s="6"/>
      <c r="AC42" s="13"/>
      <c r="AD42" s="15"/>
      <c r="AE42" s="31"/>
      <c r="AF42" s="13"/>
      <c r="AG42" s="6"/>
      <c r="AH42" s="13"/>
      <c r="AQ42" s="73"/>
      <c r="AR42" s="23" t="s">
        <v>28</v>
      </c>
      <c r="AS42" s="17">
        <f t="shared" si="15"/>
        <v>6.6689983975994974E-3</v>
      </c>
      <c r="AT42" s="17">
        <f t="shared" si="16"/>
        <v>3.9407717803997024E-3</v>
      </c>
      <c r="AU42" s="17">
        <f t="shared" si="17"/>
        <v>4.759239765559641E-3</v>
      </c>
      <c r="AV42" s="17"/>
      <c r="AW42" s="17">
        <f t="shared" si="18"/>
        <v>8.9122069495193284E-3</v>
      </c>
      <c r="AX42" s="17">
        <f t="shared" si="19"/>
        <v>7.244957350119454E-3</v>
      </c>
      <c r="AY42" s="57">
        <f t="shared" si="20"/>
        <v>3.1526174243197619E-2</v>
      </c>
      <c r="AZ42" s="46"/>
      <c r="BA42" s="17"/>
      <c r="BB42" s="17"/>
      <c r="BC42" s="17"/>
      <c r="BD42" s="17"/>
      <c r="BE42" s="17"/>
      <c r="BF42" s="57">
        <f t="shared" si="21"/>
        <v>1.9092781856229517E-2</v>
      </c>
      <c r="BG42" s="46">
        <f t="shared" si="22"/>
        <v>24.59090909090909</v>
      </c>
      <c r="BH42" s="17">
        <f t="shared" si="23"/>
        <v>15.230769230769234</v>
      </c>
      <c r="BI42" s="17">
        <f t="shared" si="24"/>
        <v>256.68789808917199</v>
      </c>
      <c r="BJ42" s="17"/>
      <c r="BK42" s="17">
        <f t="shared" si="25"/>
        <v>305.78231292517</v>
      </c>
      <c r="BL42" s="17">
        <f t="shared" si="26"/>
        <v>774.05857740585759</v>
      </c>
      <c r="BM42" s="57">
        <f t="shared" si="27"/>
        <v>464.02884615384625</v>
      </c>
      <c r="BN42" s="46">
        <f t="shared" si="28"/>
        <v>7.2759851154774327E-3</v>
      </c>
      <c r="BO42" s="17">
        <f t="shared" si="29"/>
        <v>7.0430134768050504E-2</v>
      </c>
      <c r="BP42" s="17">
        <f t="shared" si="30"/>
        <v>0.66174463775400327</v>
      </c>
      <c r="BQ42" s="17">
        <f t="shared" si="31"/>
        <v>0.24938803935974355</v>
      </c>
      <c r="BR42" s="17">
        <f t="shared" si="32"/>
        <v>0.22751463007423273</v>
      </c>
      <c r="BS42" s="17">
        <f t="shared" si="33"/>
        <v>0.31898602928179653</v>
      </c>
      <c r="BT42" s="57">
        <f t="shared" si="34"/>
        <v>0.19703766871701164</v>
      </c>
      <c r="BU42" s="46">
        <f t="shared" si="35"/>
        <v>2.1280736410170764</v>
      </c>
      <c r="BV42" s="17">
        <f t="shared" si="36"/>
        <v>5.2955991482795559</v>
      </c>
      <c r="BW42" s="17"/>
      <c r="BX42" s="17"/>
      <c r="BY42" s="17"/>
      <c r="BZ42" s="17">
        <f t="shared" si="37"/>
        <v>14.92854617038808</v>
      </c>
      <c r="CA42" s="57">
        <f t="shared" si="38"/>
        <v>31.524386381327048</v>
      </c>
      <c r="CB42" s="46">
        <f t="shared" si="39"/>
        <v>4.1277594780794687E-2</v>
      </c>
      <c r="CC42" s="17">
        <f t="shared" si="40"/>
        <v>1.5107141897592142E-2</v>
      </c>
      <c r="CD42" s="17">
        <f t="shared" si="41"/>
        <v>0.3074837467035168</v>
      </c>
      <c r="CE42" s="17">
        <f t="shared" si="42"/>
        <v>1.220779143239769</v>
      </c>
      <c r="CF42" s="17">
        <f t="shared" si="43"/>
        <v>0.68592528110784512</v>
      </c>
      <c r="CG42" s="17">
        <f t="shared" si="44"/>
        <v>1.4115258843709828</v>
      </c>
      <c r="CH42" s="57">
        <f t="shared" si="45"/>
        <v>3.6820987921005011</v>
      </c>
      <c r="CI42" s="104"/>
    </row>
    <row r="43" spans="1:160" ht="17" thickTop="1" thickBot="1" x14ac:dyDescent="0.25">
      <c r="C43" s="31"/>
      <c r="D43" s="16"/>
      <c r="E43" s="17"/>
      <c r="F43" s="15"/>
      <c r="H43" s="6"/>
      <c r="I43" s="13"/>
      <c r="J43" s="15"/>
      <c r="L43" s="6"/>
      <c r="M43" s="13"/>
      <c r="N43" s="15"/>
      <c r="P43" s="6"/>
      <c r="Q43" s="13"/>
      <c r="R43" s="15"/>
      <c r="T43" s="6"/>
      <c r="U43" s="13"/>
      <c r="V43" s="15"/>
      <c r="X43" s="6"/>
      <c r="Y43" s="13"/>
      <c r="Z43" s="15"/>
      <c r="AB43" s="6"/>
      <c r="AC43" s="13"/>
      <c r="AD43" s="15"/>
      <c r="AE43" s="31"/>
      <c r="AF43" s="13"/>
      <c r="AG43" s="6"/>
      <c r="AH43" s="13"/>
      <c r="AQ43" s="73"/>
      <c r="AR43" s="23" t="s">
        <v>29</v>
      </c>
      <c r="AS43" s="17">
        <f t="shared" si="15"/>
        <v>8.8950346011309259E-3</v>
      </c>
      <c r="AT43" s="17">
        <f t="shared" si="16"/>
        <v>7.1100778249842513E-3</v>
      </c>
      <c r="AU43" s="17">
        <f t="shared" si="17"/>
        <v>2.4632403510824103E-3</v>
      </c>
      <c r="AV43" s="17"/>
      <c r="AW43" s="17">
        <f t="shared" si="18"/>
        <v>3.510414993088459E-3</v>
      </c>
      <c r="AX43" s="17">
        <f t="shared" si="19"/>
        <v>6.2175994369109144E-3</v>
      </c>
      <c r="AY43" s="57">
        <f t="shared" si="20"/>
        <v>2.8196367207196961E-2</v>
      </c>
      <c r="AZ43" s="46"/>
      <c r="BA43" s="17"/>
      <c r="BB43" s="17"/>
      <c r="BC43" s="17"/>
      <c r="BD43" s="17"/>
      <c r="BE43" s="17"/>
      <c r="BF43" s="57">
        <f t="shared" si="21"/>
        <v>1.665540544905128E-2</v>
      </c>
      <c r="BG43" s="46">
        <f t="shared" si="22"/>
        <v>24.515050167224079</v>
      </c>
      <c r="BH43" s="17">
        <f t="shared" si="23"/>
        <v>16.69456066945607</v>
      </c>
      <c r="BI43" s="17">
        <f t="shared" si="24"/>
        <v>221.01449275362319</v>
      </c>
      <c r="BJ43" s="17"/>
      <c r="BK43" s="17">
        <f t="shared" si="25"/>
        <v>227.11864406779662</v>
      </c>
      <c r="BL43" s="17">
        <f t="shared" si="26"/>
        <v>492.822966507177</v>
      </c>
      <c r="BM43" s="57">
        <f t="shared" si="27"/>
        <v>201.32939438700149</v>
      </c>
      <c r="BN43" s="46">
        <f t="shared" si="28"/>
        <v>6.7215137241366466E-3</v>
      </c>
      <c r="BO43" s="17">
        <f t="shared" si="29"/>
        <v>6.5823802497306613E-2</v>
      </c>
      <c r="BP43" s="17">
        <f t="shared" si="30"/>
        <v>0.3395863842786363</v>
      </c>
      <c r="BQ43" s="17">
        <f t="shared" si="31"/>
        <v>0.10557575444824001</v>
      </c>
      <c r="BR43" s="17">
        <f t="shared" si="32"/>
        <v>0.12130090356742909</v>
      </c>
      <c r="BS43" s="17">
        <f t="shared" si="33"/>
        <v>0.13852614914864614</v>
      </c>
      <c r="BT43" s="57">
        <f t="shared" si="34"/>
        <v>7.7351186342084918E-2</v>
      </c>
      <c r="BU43" s="46">
        <f t="shared" si="35"/>
        <v>1.9204324926104701</v>
      </c>
      <c r="BV43" s="17">
        <f t="shared" si="36"/>
        <v>2.981226187179602</v>
      </c>
      <c r="BW43" s="17"/>
      <c r="BX43" s="17"/>
      <c r="BY43" s="17"/>
      <c r="BZ43" s="17">
        <f t="shared" si="37"/>
        <v>8.1714863261841817</v>
      </c>
      <c r="CA43" s="57">
        <f t="shared" si="38"/>
        <v>10.744351190586972</v>
      </c>
      <c r="CB43" s="46">
        <f t="shared" si="39"/>
        <v>9.8131443273318755E-2</v>
      </c>
      <c r="CC43" s="17">
        <f t="shared" si="40"/>
        <v>5.3416706502120319E-2</v>
      </c>
      <c r="CD43" s="17">
        <f t="shared" si="41"/>
        <v>0.24499391703979992</v>
      </c>
      <c r="CE43" s="17">
        <f t="shared" si="42"/>
        <v>0.420372076232225</v>
      </c>
      <c r="CF43" s="17">
        <f t="shared" si="43"/>
        <v>0.35878890582877804</v>
      </c>
      <c r="CG43" s="17">
        <f t="shared" si="44"/>
        <v>1.3789275112076169</v>
      </c>
      <c r="CH43" s="57">
        <f t="shared" si="45"/>
        <v>2.5546305600838588</v>
      </c>
      <c r="CI43" s="104"/>
    </row>
    <row r="44" spans="1:160" ht="17" thickTop="1" thickBot="1" x14ac:dyDescent="0.25">
      <c r="C44" s="31"/>
      <c r="D44" s="16"/>
      <c r="E44" s="17"/>
      <c r="F44" s="15"/>
      <c r="H44" s="6"/>
      <c r="I44" s="13"/>
      <c r="J44" s="15"/>
      <c r="L44" s="6"/>
      <c r="M44" s="13"/>
      <c r="N44" s="15"/>
      <c r="P44" s="6"/>
      <c r="Q44" s="13"/>
      <c r="R44" s="15"/>
      <c r="T44" s="6"/>
      <c r="U44" s="13"/>
      <c r="V44" s="15"/>
      <c r="X44" s="6"/>
      <c r="Y44" s="13"/>
      <c r="Z44" s="15"/>
      <c r="AB44" s="6"/>
      <c r="AC44" s="13"/>
      <c r="AD44" s="15"/>
      <c r="AE44" s="31"/>
      <c r="AF44" s="13"/>
      <c r="AG44" s="6"/>
      <c r="AH44" s="13"/>
      <c r="AQ44" s="73"/>
      <c r="AR44" s="23" t="s">
        <v>30</v>
      </c>
      <c r="AS44" s="17">
        <f t="shared" si="15"/>
        <v>7.748348871395274E-3</v>
      </c>
      <c r="AT44" s="17">
        <f t="shared" si="16"/>
        <v>3.794412020845038E-3</v>
      </c>
      <c r="AU44" s="17">
        <f t="shared" si="17"/>
        <v>2.8410612528449331E-3</v>
      </c>
      <c r="AV44" s="17"/>
      <c r="AW44" s="17">
        <f t="shared" si="18"/>
        <v>6.3050289835863502E-3</v>
      </c>
      <c r="AX44" s="17">
        <f t="shared" si="19"/>
        <v>8.2041340991244067E-3</v>
      </c>
      <c r="AY44" s="57">
        <f t="shared" si="20"/>
        <v>2.8892985227796004E-2</v>
      </c>
      <c r="AZ44" s="46"/>
      <c r="BA44" s="17"/>
      <c r="BB44" s="17"/>
      <c r="BC44" s="17"/>
      <c r="BD44" s="17"/>
      <c r="BE44" s="17"/>
      <c r="BF44" s="57">
        <f t="shared" si="21"/>
        <v>1.8606548022879019E-2</v>
      </c>
      <c r="BG44" s="46">
        <f t="shared" si="22"/>
        <v>13.235294117647058</v>
      </c>
      <c r="BH44" s="17">
        <f t="shared" si="23"/>
        <v>10.41041041041041</v>
      </c>
      <c r="BI44" s="17">
        <f t="shared" si="24"/>
        <v>290.10695187165777</v>
      </c>
      <c r="BJ44" s="17"/>
      <c r="BK44" s="17">
        <f t="shared" si="25"/>
        <v>381.32530120481925</v>
      </c>
      <c r="BL44" s="17">
        <f t="shared" si="26"/>
        <v>726.85185185185185</v>
      </c>
      <c r="BM44" s="57">
        <f t="shared" si="27"/>
        <v>457.13158932562118</v>
      </c>
      <c r="BN44" s="46">
        <f t="shared" si="28"/>
        <v>3.7017780453993013E-3</v>
      </c>
      <c r="BO44" s="17">
        <f t="shared" si="29"/>
        <v>4.1254105724424998E-2</v>
      </c>
      <c r="BP44" s="17">
        <f t="shared" si="30"/>
        <v>0.31821253448990339</v>
      </c>
      <c r="BQ44" s="17">
        <f t="shared" si="31"/>
        <v>0.15933661154115475</v>
      </c>
      <c r="BR44" s="17">
        <f t="shared" si="32"/>
        <v>0.14873496443088</v>
      </c>
      <c r="BS44" s="17">
        <f t="shared" si="33"/>
        <v>0.25137084392438097</v>
      </c>
      <c r="BT44" s="57">
        <f t="shared" si="34"/>
        <v>0.13837088659004068</v>
      </c>
      <c r="BU44" s="46">
        <f t="shared" si="35"/>
        <v>1.4174094374577246</v>
      </c>
      <c r="BV44" s="17">
        <f t="shared" si="36"/>
        <v>2.3348905624634813</v>
      </c>
      <c r="BW44" s="17"/>
      <c r="BX44" s="17"/>
      <c r="BY44" s="17"/>
      <c r="BZ44" s="17">
        <f t="shared" si="37"/>
        <v>14.121597728745481</v>
      </c>
      <c r="CA44" s="57">
        <f t="shared" si="38"/>
        <v>25.819677134412711</v>
      </c>
      <c r="CB44" s="46">
        <f t="shared" si="39"/>
        <v>2.2227014992868825E-2</v>
      </c>
      <c r="CC44" s="17">
        <f t="shared" si="40"/>
        <v>8.5615168861420642E-3</v>
      </c>
      <c r="CD44" s="17">
        <f t="shared" si="41"/>
        <v>0.17863934272046422</v>
      </c>
      <c r="CE44" s="17">
        <f t="shared" si="42"/>
        <v>0.83968723306393322</v>
      </c>
      <c r="CF44" s="17">
        <f t="shared" si="43"/>
        <v>0.52110001816614682</v>
      </c>
      <c r="CG44" s="17">
        <f t="shared" si="44"/>
        <v>1.2924597606964463</v>
      </c>
      <c r="CH44" s="57">
        <f t="shared" si="45"/>
        <v>2.8626748865260017</v>
      </c>
      <c r="CI44" s="104"/>
    </row>
    <row r="45" spans="1:160" s="19" customFormat="1" ht="17" thickTop="1" thickBot="1" x14ac:dyDescent="0.25">
      <c r="A45"/>
      <c r="B45"/>
      <c r="C45" s="31"/>
      <c r="D45" s="16"/>
      <c r="E45" s="17"/>
      <c r="F45" s="15"/>
      <c r="G45"/>
      <c r="H45" s="6"/>
      <c r="I45" s="13"/>
      <c r="J45" s="15"/>
      <c r="K45"/>
      <c r="L45" s="6"/>
      <c r="M45" s="13"/>
      <c r="N45" s="15"/>
      <c r="O45"/>
      <c r="P45" s="6"/>
      <c r="Q45" s="13"/>
      <c r="R45" s="15"/>
      <c r="S45"/>
      <c r="T45" s="6"/>
      <c r="U45" s="13"/>
      <c r="V45" s="15"/>
      <c r="W45"/>
      <c r="X45" s="6"/>
      <c r="Y45" s="13"/>
      <c r="Z45" s="15"/>
      <c r="AA45"/>
      <c r="AB45" s="6"/>
      <c r="AC45" s="13"/>
      <c r="AD45" s="15"/>
      <c r="AE45" s="31"/>
      <c r="AF45" s="13"/>
      <c r="AG45" s="6"/>
      <c r="AH45" s="13"/>
      <c r="AI45"/>
      <c r="AJ45"/>
      <c r="AK45"/>
      <c r="AL45"/>
      <c r="AM45"/>
      <c r="AN45"/>
      <c r="AO45"/>
      <c r="AP45"/>
      <c r="AQ45" s="73"/>
      <c r="AR45" s="23" t="s">
        <v>31</v>
      </c>
      <c r="AS45" s="17">
        <f t="shared" si="15"/>
        <v>3.0695721800029318E-3</v>
      </c>
      <c r="AT45" s="17">
        <f t="shared" si="16"/>
        <v>1.7047398039225321E-3</v>
      </c>
      <c r="AU45" s="17">
        <f t="shared" si="17"/>
        <v>8.2895791075785386E-4</v>
      </c>
      <c r="AV45" s="17"/>
      <c r="AW45" s="17">
        <f t="shared" si="18"/>
        <v>2.7227278658783064E-3</v>
      </c>
      <c r="AX45" s="17">
        <f t="shared" si="19"/>
        <v>4.0233940438456498E-3</v>
      </c>
      <c r="AY45" s="57">
        <f t="shared" si="20"/>
        <v>1.2349391804407275E-2</v>
      </c>
      <c r="AZ45" s="46"/>
      <c r="BA45" s="17"/>
      <c r="BB45" s="17"/>
      <c r="BC45" s="17"/>
      <c r="BD45" s="17"/>
      <c r="BE45" s="17"/>
      <c r="BF45" s="57">
        <f t="shared" si="21"/>
        <v>1.3511966653188991E-2</v>
      </c>
      <c r="BG45" s="46">
        <f t="shared" si="22"/>
        <v>19.378531073446325</v>
      </c>
      <c r="BH45" s="17">
        <f t="shared" si="23"/>
        <v>17.395727365208547</v>
      </c>
      <c r="BI45" s="17">
        <f t="shared" si="24"/>
        <v>520.92050209205024</v>
      </c>
      <c r="BJ45" s="17"/>
      <c r="BK45" s="17">
        <f t="shared" si="25"/>
        <v>467.515923566879</v>
      </c>
      <c r="BL45" s="17">
        <f t="shared" si="26"/>
        <v>892.241379310345</v>
      </c>
      <c r="BM45" s="57">
        <f t="shared" si="27"/>
        <v>571.60511164162335</v>
      </c>
      <c r="BN45" s="46">
        <f t="shared" si="28"/>
        <v>4.0364233507997494E-3</v>
      </c>
      <c r="BO45" s="17">
        <f t="shared" si="29"/>
        <v>5.7087309967268962E-2</v>
      </c>
      <c r="BP45" s="17">
        <f t="shared" si="30"/>
        <v>0.52796964481345721</v>
      </c>
      <c r="BQ45" s="17">
        <f t="shared" si="31"/>
        <v>0.20575359586678932</v>
      </c>
      <c r="BR45" s="17">
        <f t="shared" si="32"/>
        <v>0.13969343305794046</v>
      </c>
      <c r="BS45" s="17">
        <f t="shared" si="33"/>
        <v>0.27319352615423498</v>
      </c>
      <c r="BT45" s="57">
        <f t="shared" si="34"/>
        <v>0.1519082200773953</v>
      </c>
      <c r="BU45" s="46">
        <f t="shared" si="35"/>
        <v>1.6199692377791639</v>
      </c>
      <c r="BV45" s="17">
        <f t="shared" si="36"/>
        <v>3.224022979459916</v>
      </c>
      <c r="BW45" s="17"/>
      <c r="BX45" s="17"/>
      <c r="BY45" s="17"/>
      <c r="BZ45" s="17">
        <f t="shared" si="37"/>
        <v>16.608924601422242</v>
      </c>
      <c r="CA45" s="57">
        <f t="shared" si="38"/>
        <v>26.936853364771356</v>
      </c>
      <c r="CB45" s="46">
        <f t="shared" si="39"/>
        <v>1.8499802900194907E-2</v>
      </c>
      <c r="CC45" s="17">
        <f t="shared" si="40"/>
        <v>9.2229338073857997E-3</v>
      </c>
      <c r="CD45" s="17">
        <f t="shared" si="41"/>
        <v>0.13429886070403885</v>
      </c>
      <c r="CE45" s="17">
        <f t="shared" si="42"/>
        <v>0.52101485718916274</v>
      </c>
      <c r="CF45" s="17">
        <f t="shared" si="43"/>
        <v>0.39588499500708635</v>
      </c>
      <c r="CG45" s="17">
        <f t="shared" si="44"/>
        <v>1.1164604082624914</v>
      </c>
      <c r="CH45" s="57">
        <f t="shared" si="45"/>
        <v>2.1953818578703599</v>
      </c>
      <c r="CI45" s="104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</row>
    <row r="46" spans="1:160" ht="17" thickTop="1" thickBot="1" x14ac:dyDescent="0.25">
      <c r="C46" s="31"/>
      <c r="D46" s="16"/>
      <c r="E46" s="17"/>
      <c r="F46" s="15"/>
      <c r="H46" s="6"/>
      <c r="I46" s="13"/>
      <c r="J46" s="15"/>
      <c r="L46" s="6"/>
      <c r="M46" s="13"/>
      <c r="N46" s="15"/>
      <c r="P46" s="6"/>
      <c r="Q46" s="13"/>
      <c r="R46" s="15"/>
      <c r="T46" s="6"/>
      <c r="U46" s="13"/>
      <c r="V46" s="15"/>
      <c r="X46" s="6"/>
      <c r="Y46" s="13"/>
      <c r="Z46" s="15"/>
      <c r="AB46" s="6"/>
      <c r="AC46" s="13"/>
      <c r="AD46" s="15"/>
      <c r="AE46" s="31"/>
      <c r="AF46" s="13"/>
      <c r="AG46" s="6"/>
      <c r="AH46" s="13"/>
      <c r="AQ46" s="73"/>
      <c r="AR46" s="23" t="s">
        <v>32</v>
      </c>
      <c r="AS46" s="17">
        <f t="shared" si="15"/>
        <v>2.3451459694329817E-3</v>
      </c>
      <c r="AT46" s="17">
        <f t="shared" si="16"/>
        <v>1.5166305841793559E-3</v>
      </c>
      <c r="AU46" s="17">
        <f t="shared" si="17"/>
        <v>9.4577268372527485E-4</v>
      </c>
      <c r="AV46" s="17"/>
      <c r="AW46" s="17">
        <f t="shared" si="18"/>
        <v>7.930296238740478E-4</v>
      </c>
      <c r="AX46" s="17">
        <f t="shared" si="19"/>
        <v>2.6537178075162686E-3</v>
      </c>
      <c r="AY46" s="57">
        <f t="shared" si="20"/>
        <v>8.2542966687279284E-3</v>
      </c>
      <c r="AZ46" s="46"/>
      <c r="BA46" s="17"/>
      <c r="BB46" s="17"/>
      <c r="BC46" s="17"/>
      <c r="BD46" s="17"/>
      <c r="BE46" s="17"/>
      <c r="BF46" s="57">
        <f t="shared" si="21"/>
        <v>1.0509369396909414E-2</v>
      </c>
      <c r="BG46" s="46">
        <f t="shared" si="22"/>
        <v>13.223684210526317</v>
      </c>
      <c r="BH46" s="17">
        <f t="shared" si="23"/>
        <v>13.123092573753816</v>
      </c>
      <c r="BI46" s="17">
        <f t="shared" si="24"/>
        <v>365.415986949429</v>
      </c>
      <c r="BJ46" s="17"/>
      <c r="BK46" s="17">
        <f t="shared" si="25"/>
        <v>1180.9338521400778</v>
      </c>
      <c r="BL46" s="17">
        <f t="shared" si="26"/>
        <v>556.97674418604663</v>
      </c>
      <c r="BM46" s="57">
        <f t="shared" si="27"/>
        <v>482.42990654205613</v>
      </c>
      <c r="BN46" s="46">
        <f t="shared" si="28"/>
        <v>2.4260180713485827E-3</v>
      </c>
      <c r="BO46" s="17">
        <f t="shared" si="29"/>
        <v>4.6002174419398155E-2</v>
      </c>
      <c r="BP46" s="17">
        <f t="shared" si="30"/>
        <v>0.30711047487757159</v>
      </c>
      <c r="BQ46" s="17">
        <f t="shared" si="31"/>
        <v>0.11199887853832623</v>
      </c>
      <c r="BR46" s="17">
        <f t="shared" si="32"/>
        <v>0.13456530331787292</v>
      </c>
      <c r="BS46" s="17">
        <f t="shared" si="33"/>
        <v>0.14866473213338649</v>
      </c>
      <c r="BT46" s="57">
        <f t="shared" si="34"/>
        <v>9.5498201901933893E-2</v>
      </c>
      <c r="BU46" s="46">
        <f t="shared" si="35"/>
        <v>1.0917081321068622</v>
      </c>
      <c r="BV46" s="17">
        <f t="shared" si="36"/>
        <v>2.1712587687820819</v>
      </c>
      <c r="BW46" s="17"/>
      <c r="BX46" s="17"/>
      <c r="BY46" s="17"/>
      <c r="BZ46" s="17">
        <f t="shared" si="37"/>
        <v>12.18782939111547</v>
      </c>
      <c r="CA46" s="57">
        <f t="shared" si="38"/>
        <v>25.069016946070626</v>
      </c>
      <c r="CB46" s="46">
        <f t="shared" si="39"/>
        <v>9.9280666968147406E-3</v>
      </c>
      <c r="CC46" s="17">
        <f t="shared" si="40"/>
        <v>6.371744297955729E-3</v>
      </c>
      <c r="CD46" s="17">
        <f t="shared" si="41"/>
        <v>0.11064114129783591</v>
      </c>
      <c r="CE46" s="17">
        <f t="shared" si="42"/>
        <v>0.37489565287972082</v>
      </c>
      <c r="CF46" s="17">
        <f t="shared" si="43"/>
        <v>0.29981773557047497</v>
      </c>
      <c r="CG46" s="17">
        <f t="shared" si="44"/>
        <v>0.47318845251485186</v>
      </c>
      <c r="CH46" s="57">
        <f t="shared" si="45"/>
        <v>1.274842793257654</v>
      </c>
      <c r="CI46" s="104"/>
    </row>
    <row r="47" spans="1:160" ht="17" thickTop="1" thickBot="1" x14ac:dyDescent="0.25">
      <c r="C47" s="31"/>
      <c r="D47" s="16"/>
      <c r="E47" s="17"/>
      <c r="F47" s="15"/>
      <c r="H47" s="6"/>
      <c r="I47" s="13"/>
      <c r="J47" s="15"/>
      <c r="L47" s="6"/>
      <c r="M47" s="13"/>
      <c r="N47" s="15"/>
      <c r="P47" s="6"/>
      <c r="Q47" s="13"/>
      <c r="R47" s="15"/>
      <c r="T47" s="6"/>
      <c r="U47" s="13"/>
      <c r="V47" s="15"/>
      <c r="X47" s="6"/>
      <c r="Y47" s="13"/>
      <c r="Z47" s="15"/>
      <c r="AB47" s="6"/>
      <c r="AC47" s="13"/>
      <c r="AD47" s="15"/>
      <c r="AE47" s="31"/>
      <c r="AF47" s="13"/>
      <c r="AG47" s="6"/>
      <c r="AH47" s="13"/>
      <c r="AQ47" s="73"/>
      <c r="AR47" s="23" t="s">
        <v>33</v>
      </c>
      <c r="AS47" s="17">
        <f t="shared" si="15"/>
        <v>3.3109758226336707E-3</v>
      </c>
      <c r="AT47" s="17">
        <f t="shared" si="16"/>
        <v>2.3266316591479845E-3</v>
      </c>
      <c r="AU47" s="17">
        <f t="shared" si="17"/>
        <v>1.0899374464777866E-3</v>
      </c>
      <c r="AV47" s="17"/>
      <c r="AW47" s="17">
        <f t="shared" si="18"/>
        <v>1.6823336612300812E-3</v>
      </c>
      <c r="AX47" s="17">
        <f t="shared" si="19"/>
        <v>3.3288729892425005E-3</v>
      </c>
      <c r="AY47" s="57">
        <f t="shared" si="20"/>
        <v>1.1738751578732025E-2</v>
      </c>
      <c r="AZ47" s="46"/>
      <c r="BA47" s="17"/>
      <c r="BB47" s="17"/>
      <c r="BC47" s="17"/>
      <c r="BD47" s="17"/>
      <c r="BE47" s="17"/>
      <c r="BF47" s="57">
        <f t="shared" si="21"/>
        <v>1.5530832473131336E-2</v>
      </c>
      <c r="BG47" s="46">
        <f t="shared" si="22"/>
        <v>11.135135135135133</v>
      </c>
      <c r="BH47" s="17">
        <f t="shared" si="23"/>
        <v>8.7692307692307683</v>
      </c>
      <c r="BI47" s="17">
        <f t="shared" si="24"/>
        <v>379.31034482758616</v>
      </c>
      <c r="BJ47" s="17"/>
      <c r="BK47" s="17">
        <f t="shared" si="25"/>
        <v>670.21276595744678</v>
      </c>
      <c r="BL47" s="17">
        <f t="shared" si="26"/>
        <v>704.30107526881727</v>
      </c>
      <c r="BM47" s="57">
        <f t="shared" si="27"/>
        <v>509.68135386491844</v>
      </c>
      <c r="BN47" s="46">
        <f t="shared" si="28"/>
        <v>2.6207649838933052E-3</v>
      </c>
      <c r="BO47" s="17">
        <f t="shared" si="29"/>
        <v>3.285432940973438E-2</v>
      </c>
      <c r="BP47" s="17">
        <f t="shared" si="30"/>
        <v>0.32950394700406116</v>
      </c>
      <c r="BQ47" s="17">
        <f t="shared" si="31"/>
        <v>0.14906130935898007</v>
      </c>
      <c r="BR47" s="17">
        <f t="shared" si="32"/>
        <v>0.11479492347238261</v>
      </c>
      <c r="BS47" s="17">
        <f t="shared" si="33"/>
        <v>0.20669601144867683</v>
      </c>
      <c r="BT47" s="57">
        <f t="shared" si="34"/>
        <v>0.11778568165468099</v>
      </c>
      <c r="BU47" s="46">
        <f t="shared" si="35"/>
        <v>0.99284953314729307</v>
      </c>
      <c r="BV47" s="17">
        <f t="shared" si="36"/>
        <v>1.5782962167421419</v>
      </c>
      <c r="BW47" s="17"/>
      <c r="BX47" s="17"/>
      <c r="BY47" s="17"/>
      <c r="BZ47" s="17">
        <f t="shared" si="37"/>
        <v>10.693232962229235</v>
      </c>
      <c r="CA47" s="57">
        <f t="shared" si="38"/>
        <v>22.215765273974654</v>
      </c>
      <c r="CB47" s="46">
        <f t="shared" si="39"/>
        <v>2.3926440231597516E-2</v>
      </c>
      <c r="CC47" s="17">
        <f t="shared" si="40"/>
        <v>1.3240845565058819E-2</v>
      </c>
      <c r="CD47" s="17">
        <f t="shared" si="41"/>
        <v>0.26830134434461289</v>
      </c>
      <c r="CE47" s="17">
        <f t="shared" si="42"/>
        <v>1.3240845565058821</v>
      </c>
      <c r="CF47" s="17">
        <f t="shared" si="43"/>
        <v>0.73173093912167164</v>
      </c>
      <c r="CG47" s="17">
        <f t="shared" si="44"/>
        <v>1.5215357623006187</v>
      </c>
      <c r="CH47" s="57">
        <f t="shared" si="45"/>
        <v>3.8828198880694411</v>
      </c>
      <c r="CI47" s="104"/>
    </row>
    <row r="48" spans="1:160" x14ac:dyDescent="0.2">
      <c r="A48" s="19"/>
      <c r="B48" s="19"/>
      <c r="C48" s="19"/>
      <c r="D48" s="19"/>
      <c r="E48" s="19"/>
      <c r="F48" s="19"/>
      <c r="G48" s="74" t="s">
        <v>46</v>
      </c>
      <c r="H48" s="96">
        <f>AVERAGE(H26:H47)</f>
        <v>0.10504403614481721</v>
      </c>
      <c r="I48" s="75">
        <f>AVERAGE(I26:I47)</f>
        <v>130154037.5</v>
      </c>
      <c r="J48" s="76"/>
      <c r="K48" s="74" t="s">
        <v>46</v>
      </c>
      <c r="L48" s="96">
        <f>AVERAGE(L26:L47)</f>
        <v>6.243463224061007E-2</v>
      </c>
      <c r="M48" s="75">
        <f>AVERAGE(M26:M47)</f>
        <v>80729812.5</v>
      </c>
      <c r="N48" s="76"/>
      <c r="O48" s="74" t="s">
        <v>46</v>
      </c>
      <c r="P48" s="96">
        <f>AVERAGE(P26:P47)</f>
        <v>0.40692651504558758</v>
      </c>
      <c r="Q48" s="75">
        <f>AVERAGE(Q26:Q47)</f>
        <v>639815250</v>
      </c>
      <c r="R48" s="76"/>
      <c r="S48" s="74" t="s">
        <v>46</v>
      </c>
      <c r="T48" s="96">
        <f>AVERAGE(T26:T47)</f>
        <v>1.1142238133737075</v>
      </c>
      <c r="U48" s="75">
        <f>AVERAGE(U26:U47)</f>
        <v>1870458250</v>
      </c>
      <c r="V48" s="76"/>
      <c r="W48" s="74" t="s">
        <v>46</v>
      </c>
      <c r="X48" s="96">
        <f>AVERAGE(X26:X47)</f>
        <v>0.87617179961918223</v>
      </c>
      <c r="Y48" s="75">
        <f>AVERAGE(Y26:Y47)</f>
        <v>1566245812.5</v>
      </c>
      <c r="Z48" s="76"/>
      <c r="AA48" s="74" t="s">
        <v>46</v>
      </c>
      <c r="AB48" s="96">
        <f>AVERAGE(AB26:AB47)</f>
        <v>2.4555214227021001</v>
      </c>
      <c r="AC48" s="75">
        <f>AVERAGE(AC26:AC47)</f>
        <v>3928393062.5000005</v>
      </c>
      <c r="AD48" s="76"/>
      <c r="AE48" s="77"/>
      <c r="AF48" s="74" t="s">
        <v>46</v>
      </c>
      <c r="AG48" s="96">
        <f>AVERAGE(AG26:AG47)</f>
        <v>5.0203222191260037</v>
      </c>
      <c r="AH48" s="75">
        <f>AVERAGE(AH26:AH47)</f>
        <v>8215796225.000001</v>
      </c>
      <c r="AI48" s="19"/>
      <c r="AJ48" s="19"/>
      <c r="AK48" s="19"/>
      <c r="AL48" s="19"/>
      <c r="AM48" s="19"/>
      <c r="AN48" s="19"/>
      <c r="AQ48" s="73"/>
      <c r="AR48" s="31"/>
      <c r="AS48" s="17"/>
      <c r="AT48" s="17"/>
      <c r="AU48" s="17"/>
      <c r="AV48" s="17"/>
      <c r="AW48" s="17"/>
      <c r="AX48" s="17"/>
      <c r="AY48" s="57"/>
      <c r="AZ48" s="46"/>
      <c r="BA48" s="17"/>
      <c r="BB48" s="17"/>
      <c r="BC48" s="17"/>
      <c r="BD48" s="17"/>
      <c r="BE48" s="17"/>
      <c r="BF48" s="57"/>
      <c r="BG48" s="46"/>
      <c r="BH48" s="17"/>
      <c r="BI48" s="17"/>
      <c r="BJ48" s="17"/>
      <c r="BK48" s="17"/>
      <c r="BL48" s="17"/>
      <c r="BM48" s="57"/>
      <c r="BN48" s="46"/>
      <c r="BO48" s="17"/>
      <c r="BP48" s="17"/>
      <c r="BQ48" s="17"/>
      <c r="BR48" s="17"/>
      <c r="BS48" s="17"/>
      <c r="BT48" s="57"/>
      <c r="BU48" s="46"/>
      <c r="BV48" s="17"/>
      <c r="BW48" s="17"/>
      <c r="BX48" s="17"/>
      <c r="BY48" s="17"/>
      <c r="BZ48" s="17"/>
      <c r="CA48" s="57"/>
      <c r="CB48" s="46"/>
      <c r="CC48" s="17"/>
      <c r="CD48" s="17"/>
      <c r="CE48" s="17"/>
      <c r="CF48" s="17"/>
      <c r="CG48" s="17"/>
      <c r="CH48" s="57"/>
      <c r="CI48" s="104"/>
    </row>
    <row r="49" spans="1:87" x14ac:dyDescent="0.2">
      <c r="G49" s="78" t="s">
        <v>47</v>
      </c>
      <c r="H49" s="97">
        <f>STDEV(H26:H47)</f>
        <v>6.8778302584666884E-2</v>
      </c>
      <c r="I49" s="79">
        <f>STDEV(I26:I47)</f>
        <v>89874688.220691502</v>
      </c>
      <c r="J49" s="80"/>
      <c r="K49" s="78" t="s">
        <v>47</v>
      </c>
      <c r="L49" s="97">
        <f>STDEV(L26:L47)</f>
        <v>4.6967371790070607E-2</v>
      </c>
      <c r="M49" s="79">
        <f>STDEV(M26:M47)</f>
        <v>67228227.671367094</v>
      </c>
      <c r="N49" s="80"/>
      <c r="O49" s="78" t="s">
        <v>47</v>
      </c>
      <c r="P49" s="97">
        <f>STDEV(P26:P47)</f>
        <v>0.17493649942028219</v>
      </c>
      <c r="Q49" s="79">
        <f>STDEV(Q26:Q47)</f>
        <v>392790869.74835205</v>
      </c>
      <c r="R49" s="80"/>
      <c r="S49" s="78" t="s">
        <v>47</v>
      </c>
      <c r="T49" s="97">
        <f>STDEV(T26:T47)</f>
        <v>0.55970086938331498</v>
      </c>
      <c r="U49" s="79">
        <f>STDEV(U26:U47)</f>
        <v>1238112645.8019617</v>
      </c>
      <c r="V49" s="80"/>
      <c r="W49" s="78" t="s">
        <v>47</v>
      </c>
      <c r="X49" s="97">
        <f>STDEV(X26:X47)</f>
        <v>0.39121275519899995</v>
      </c>
      <c r="Y49" s="79">
        <f>STDEV(Y26:Y47)</f>
        <v>1320212046.8047655</v>
      </c>
      <c r="Z49" s="80"/>
      <c r="AA49" s="78" t="s">
        <v>47</v>
      </c>
      <c r="AB49" s="97">
        <f>STDEV(AB26:AB47)</f>
        <v>1.136602187597942</v>
      </c>
      <c r="AC49" s="79">
        <f>STDEV(AC26:AC47)</f>
        <v>2717859710.5359559</v>
      </c>
      <c r="AD49" s="80"/>
      <c r="AE49" s="67"/>
      <c r="AF49" s="78" t="s">
        <v>47</v>
      </c>
      <c r="AG49" s="97">
        <f>STDEV(AG26:AG47)</f>
        <v>1.9897082062734939</v>
      </c>
      <c r="AH49" s="79">
        <f>STDEV(AH26:AH47)</f>
        <v>5353848596.1606464</v>
      </c>
      <c r="AQ49" s="73"/>
      <c r="AR49" s="31"/>
      <c r="AS49" s="17"/>
      <c r="AT49" s="17"/>
      <c r="AU49" s="17"/>
      <c r="AV49" s="17"/>
      <c r="AW49" s="17"/>
      <c r="AX49" s="17"/>
      <c r="AY49" s="57"/>
      <c r="AZ49" s="46"/>
      <c r="BA49" s="17"/>
      <c r="BB49" s="17"/>
      <c r="BC49" s="17"/>
      <c r="BD49" s="17"/>
      <c r="BE49" s="17"/>
      <c r="BF49" s="57"/>
      <c r="BG49" s="46"/>
      <c r="BH49" s="17"/>
      <c r="BI49" s="17"/>
      <c r="BJ49" s="17"/>
      <c r="BK49" s="17"/>
      <c r="BL49" s="17"/>
      <c r="BM49" s="57"/>
      <c r="BN49" s="46"/>
      <c r="BO49" s="17"/>
      <c r="BP49" s="17"/>
      <c r="BQ49" s="17"/>
      <c r="BR49" s="17"/>
      <c r="BS49" s="17"/>
      <c r="BT49" s="57"/>
      <c r="BU49" s="46"/>
      <c r="BV49" s="17"/>
      <c r="BW49" s="17"/>
      <c r="BX49" s="17"/>
      <c r="BY49" s="17"/>
      <c r="BZ49" s="17"/>
      <c r="CA49" s="57"/>
      <c r="CB49" s="46"/>
      <c r="CC49" s="17"/>
      <c r="CD49" s="17"/>
      <c r="CE49" s="17"/>
      <c r="CF49" s="17"/>
      <c r="CG49" s="17"/>
      <c r="CH49" s="57"/>
      <c r="CI49" s="104"/>
    </row>
    <row r="50" spans="1:87" x14ac:dyDescent="0.2">
      <c r="AQ50" s="73"/>
      <c r="AR50" s="31"/>
      <c r="AS50" s="17"/>
      <c r="AT50" s="17"/>
      <c r="AU50" s="17"/>
      <c r="AV50" s="17"/>
      <c r="AW50" s="17"/>
      <c r="AX50" s="17"/>
      <c r="AY50" s="57"/>
      <c r="AZ50" s="46"/>
      <c r="BA50" s="17"/>
      <c r="BB50" s="17"/>
      <c r="BC50" s="17"/>
      <c r="BD50" s="17"/>
      <c r="BE50" s="17"/>
      <c r="BF50" s="57"/>
      <c r="BG50" s="46"/>
      <c r="BH50" s="17"/>
      <c r="BI50" s="17"/>
      <c r="BJ50" s="17"/>
      <c r="BK50" s="17"/>
      <c r="BL50" s="17"/>
      <c r="BM50" s="57"/>
      <c r="BN50" s="46"/>
      <c r="BO50" s="17"/>
      <c r="BP50" s="17"/>
      <c r="BQ50" s="17"/>
      <c r="BR50" s="17"/>
      <c r="BS50" s="17"/>
      <c r="BT50" s="57"/>
      <c r="BU50" s="46"/>
      <c r="BV50" s="17"/>
      <c r="BW50" s="17"/>
      <c r="BX50" s="17"/>
      <c r="BY50" s="17"/>
      <c r="BZ50" s="17"/>
      <c r="CA50" s="57"/>
      <c r="CB50" s="46"/>
      <c r="CC50" s="17"/>
      <c r="CD50" s="17"/>
      <c r="CE50" s="17"/>
      <c r="CF50" s="17"/>
      <c r="CG50" s="17"/>
      <c r="CH50" s="57"/>
      <c r="CI50" s="104"/>
    </row>
    <row r="51" spans="1:87" x14ac:dyDescent="0.2">
      <c r="AQ51" s="73"/>
      <c r="AR51" s="31"/>
      <c r="AS51" s="17"/>
      <c r="AT51" s="17"/>
      <c r="AU51" s="17"/>
      <c r="AV51" s="17"/>
      <c r="AW51" s="17"/>
      <c r="AX51" s="17"/>
      <c r="AY51" s="57"/>
      <c r="AZ51" s="46"/>
      <c r="BA51" s="17"/>
      <c r="BB51" s="17"/>
      <c r="BC51" s="17"/>
      <c r="BD51" s="17"/>
      <c r="BE51" s="17"/>
      <c r="BF51" s="57"/>
      <c r="BG51" s="46"/>
      <c r="BH51" s="17"/>
      <c r="BI51" s="17"/>
      <c r="BJ51" s="17"/>
      <c r="BK51" s="17"/>
      <c r="BL51" s="17"/>
      <c r="BM51" s="57"/>
      <c r="BN51" s="46"/>
      <c r="BO51" s="17"/>
      <c r="BP51" s="17"/>
      <c r="BQ51" s="17"/>
      <c r="BR51" s="17"/>
      <c r="BS51" s="17"/>
      <c r="BT51" s="57"/>
      <c r="BU51" s="46"/>
      <c r="BV51" s="17"/>
      <c r="BW51" s="17"/>
      <c r="BX51" s="17"/>
      <c r="BY51" s="17"/>
      <c r="BZ51" s="17"/>
      <c r="CA51" s="57"/>
      <c r="CB51" s="46"/>
      <c r="CC51" s="17"/>
      <c r="CD51" s="17"/>
      <c r="CE51" s="17"/>
      <c r="CF51" s="17"/>
      <c r="CG51" s="17"/>
      <c r="CH51" s="57"/>
      <c r="CI51" s="104"/>
    </row>
    <row r="52" spans="1:87" ht="16" x14ac:dyDescent="0.2">
      <c r="B52" s="136" t="s">
        <v>100</v>
      </c>
      <c r="C52" s="137"/>
      <c r="D52" s="137"/>
      <c r="E52" s="137"/>
      <c r="G52" s="1" t="s">
        <v>0</v>
      </c>
      <c r="H52" s="2"/>
      <c r="I52" s="2"/>
      <c r="J52" s="2"/>
      <c r="L52" t="s">
        <v>1</v>
      </c>
      <c r="N52" t="s">
        <v>2</v>
      </c>
      <c r="AQ52" s="73"/>
      <c r="AR52" s="31"/>
      <c r="AS52" s="17"/>
      <c r="AT52" s="17"/>
      <c r="AU52" s="17"/>
      <c r="AV52" s="17"/>
      <c r="AW52" s="17"/>
      <c r="AX52" s="17"/>
      <c r="AY52" s="57"/>
      <c r="AZ52" s="46"/>
      <c r="BA52" s="17"/>
      <c r="BB52" s="17"/>
      <c r="BC52" s="17"/>
      <c r="BD52" s="17"/>
      <c r="BE52" s="17"/>
      <c r="BF52" s="57"/>
      <c r="BG52" s="46"/>
      <c r="BH52" s="17"/>
      <c r="BI52" s="17"/>
      <c r="BJ52" s="17"/>
      <c r="BK52" s="17"/>
      <c r="BL52" s="17"/>
      <c r="BM52" s="57"/>
      <c r="BN52" s="46"/>
      <c r="BO52" s="17"/>
      <c r="BP52" s="17"/>
      <c r="BQ52" s="17"/>
      <c r="BR52" s="17"/>
      <c r="BS52" s="17"/>
      <c r="BT52" s="57"/>
      <c r="BU52" s="46"/>
      <c r="BV52" s="17"/>
      <c r="BW52" s="17"/>
      <c r="BX52" s="17"/>
      <c r="BY52" s="17"/>
      <c r="BZ52" s="17"/>
      <c r="CA52" s="57"/>
      <c r="CB52" s="46"/>
      <c r="CC52" s="17"/>
      <c r="CD52" s="17"/>
      <c r="CE52" s="17"/>
      <c r="CF52" s="17"/>
      <c r="CG52" s="17"/>
      <c r="CH52" s="57"/>
      <c r="CI52" s="104"/>
    </row>
    <row r="53" spans="1:87" ht="17" thickBot="1" x14ac:dyDescent="0.25">
      <c r="A53" s="3"/>
      <c r="B53" s="137"/>
      <c r="C53" s="137"/>
      <c r="D53" s="137"/>
      <c r="E53" s="137"/>
      <c r="G53" t="s">
        <v>3</v>
      </c>
      <c r="AQ53" s="73"/>
      <c r="AR53" s="31"/>
      <c r="AS53" s="17"/>
      <c r="AT53" s="17"/>
      <c r="AU53" s="17"/>
      <c r="AV53" s="17"/>
      <c r="AW53" s="17"/>
      <c r="AX53" s="17"/>
      <c r="AY53" s="57"/>
      <c r="AZ53" s="46"/>
      <c r="BA53" s="17"/>
      <c r="BB53" s="17"/>
      <c r="BC53" s="17"/>
      <c r="BD53" s="17"/>
      <c r="BE53" s="17"/>
      <c r="BF53" s="57"/>
      <c r="BG53" s="46"/>
      <c r="BH53" s="17"/>
      <c r="BI53" s="17"/>
      <c r="BJ53" s="17"/>
      <c r="BK53" s="17"/>
      <c r="BL53" s="17"/>
      <c r="BM53" s="57"/>
      <c r="BN53" s="46"/>
      <c r="BO53" s="17"/>
      <c r="BP53" s="17"/>
      <c r="BQ53" s="17"/>
      <c r="BR53" s="17"/>
      <c r="BS53" s="17"/>
      <c r="BT53" s="57"/>
      <c r="BU53" s="46"/>
      <c r="BV53" s="17"/>
      <c r="BW53" s="17"/>
      <c r="BX53" s="17"/>
      <c r="BY53" s="17"/>
      <c r="BZ53" s="17"/>
      <c r="CA53" s="57"/>
      <c r="CB53" s="46"/>
      <c r="CC53" s="17"/>
      <c r="CD53" s="17"/>
      <c r="CE53" s="17"/>
      <c r="CF53" s="17"/>
      <c r="CG53" s="17"/>
      <c r="CH53" s="57"/>
      <c r="CI53" s="104"/>
    </row>
    <row r="54" spans="1:87" x14ac:dyDescent="0.2">
      <c r="AQ54" s="73"/>
      <c r="AR54" s="28" t="s">
        <v>46</v>
      </c>
      <c r="AS54" s="55">
        <f t="shared" ref="AS54:CG54" si="46">AVERAGE(AS32:AS53)</f>
        <v>8.5762940993654776E-3</v>
      </c>
      <c r="AT54" s="55">
        <f t="shared" si="46"/>
        <v>5.429271062900593E-3</v>
      </c>
      <c r="AU54" s="55">
        <f t="shared" si="46"/>
        <v>2.450899875620245E-3</v>
      </c>
      <c r="AV54" s="55"/>
      <c r="AW54" s="55">
        <f t="shared" si="46"/>
        <v>3.8395450280630339E-3</v>
      </c>
      <c r="AX54" s="55">
        <f t="shared" si="46"/>
        <v>6.3646189547017333E-3</v>
      </c>
      <c r="AY54" s="58">
        <f t="shared" si="46"/>
        <v>2.6660629020651073E-2</v>
      </c>
      <c r="AZ54" s="61"/>
      <c r="BA54" s="55"/>
      <c r="BB54" s="55"/>
      <c r="BC54" s="55"/>
      <c r="BD54" s="55"/>
      <c r="BE54" s="55"/>
      <c r="BF54" s="58">
        <f t="shared" si="46"/>
        <v>1.8470104190348651E-2</v>
      </c>
      <c r="BG54" s="61">
        <f t="shared" si="46"/>
        <v>20.318510173749633</v>
      </c>
      <c r="BH54" s="55">
        <f t="shared" si="46"/>
        <v>18.106533693773056</v>
      </c>
      <c r="BI54" s="55">
        <f t="shared" si="46"/>
        <v>313.44015048590768</v>
      </c>
      <c r="BJ54" s="55"/>
      <c r="BK54" s="55">
        <f t="shared" si="46"/>
        <v>543.10535324879072</v>
      </c>
      <c r="BL54" s="55">
        <f t="shared" si="46"/>
        <v>728.4751872890256</v>
      </c>
      <c r="BM54" s="58">
        <f t="shared" si="46"/>
        <v>360.73895694166447</v>
      </c>
      <c r="BN54" s="61">
        <f t="shared" si="46"/>
        <v>6.0816725404325674E-3</v>
      </c>
      <c r="BO54" s="55">
        <f t="shared" si="46"/>
        <v>6.1458779140403895E-2</v>
      </c>
      <c r="BP54" s="55">
        <f t="shared" si="46"/>
        <v>0.4267157117198358</v>
      </c>
      <c r="BQ54" s="55">
        <f t="shared" si="46"/>
        <v>0.16392976466214015</v>
      </c>
      <c r="BR54" s="55">
        <f t="shared" si="46"/>
        <v>0.16559199875010835</v>
      </c>
      <c r="BS54" s="55">
        <f t="shared" si="46"/>
        <v>0.22125014332250159</v>
      </c>
      <c r="BT54" s="58">
        <f t="shared" si="46"/>
        <v>0.12321492840224681</v>
      </c>
      <c r="BU54" s="61">
        <f t="shared" si="46"/>
        <v>1.914706293773687</v>
      </c>
      <c r="BV54" s="55">
        <f t="shared" si="46"/>
        <v>3.0245862208345646</v>
      </c>
      <c r="BW54" s="55"/>
      <c r="BX54" s="55"/>
      <c r="BY54" s="55"/>
      <c r="BZ54" s="55"/>
      <c r="CA54" s="58">
        <f t="shared" si="46"/>
        <v>19.721990207871372</v>
      </c>
      <c r="CB54" s="61">
        <f t="shared" si="46"/>
        <v>5.4604929432679153E-2</v>
      </c>
      <c r="CC54" s="55">
        <f t="shared" si="46"/>
        <v>3.2247498007170652E-2</v>
      </c>
      <c r="CD54" s="55">
        <f t="shared" si="46"/>
        <v>0.21387629515095355</v>
      </c>
      <c r="CE54" s="55">
        <f t="shared" si="46"/>
        <v>0.63693930138548849</v>
      </c>
      <c r="CF54" s="55">
        <f t="shared" si="46"/>
        <v>0.49771384684439929</v>
      </c>
      <c r="CG54" s="55">
        <f t="shared" si="46"/>
        <v>1.3794095935380628</v>
      </c>
      <c r="CH54" s="58">
        <f>AVERAGE(CH32:CH53)</f>
        <v>2.8147914643587542</v>
      </c>
      <c r="CI54" s="104"/>
    </row>
    <row r="55" spans="1:87" x14ac:dyDescent="0.2">
      <c r="B55" s="138" t="s">
        <v>5</v>
      </c>
      <c r="C55" s="138"/>
      <c r="G55" s="5" t="s">
        <v>70</v>
      </c>
      <c r="I55" s="4"/>
      <c r="J55" s="6"/>
      <c r="K55" s="5" t="s">
        <v>71</v>
      </c>
      <c r="L55" s="4"/>
      <c r="M55" s="4"/>
      <c r="N55" s="6"/>
      <c r="O55" s="5" t="s">
        <v>72</v>
      </c>
      <c r="P55" s="4"/>
      <c r="Q55" s="4"/>
      <c r="R55" s="6"/>
      <c r="S55" s="5" t="s">
        <v>73</v>
      </c>
      <c r="T55" s="4"/>
      <c r="U55" s="4"/>
      <c r="V55" s="6"/>
      <c r="W55" s="5" t="s">
        <v>74</v>
      </c>
      <c r="X55" s="4"/>
      <c r="Y55" s="4"/>
      <c r="Z55" s="6"/>
      <c r="AA55" s="5" t="s">
        <v>75</v>
      </c>
      <c r="AB55" s="4"/>
      <c r="AC55" s="4"/>
      <c r="AD55" s="6"/>
      <c r="AE55" s="7"/>
      <c r="AG55" s="5" t="s">
        <v>4</v>
      </c>
      <c r="AI55" s="6"/>
      <c r="AQ55" s="73"/>
      <c r="AR55" s="17" t="s">
        <v>47</v>
      </c>
      <c r="AS55" s="56">
        <f t="shared" ref="AS55:CH55" si="47">STDEV(AS32:AS53)</f>
        <v>5.1721414926967366E-3</v>
      </c>
      <c r="AT55" s="56">
        <f t="shared" si="47"/>
        <v>3.2645635040230683E-3</v>
      </c>
      <c r="AU55" s="56">
        <f t="shared" si="47"/>
        <v>1.1306544898598153E-3</v>
      </c>
      <c r="AV55" s="56"/>
      <c r="AW55" s="56">
        <f t="shared" si="47"/>
        <v>3.2873423945977316E-3</v>
      </c>
      <c r="AX55" s="56">
        <f t="shared" si="47"/>
        <v>3.5463912575814374E-3</v>
      </c>
      <c r="AY55" s="59">
        <f t="shared" si="47"/>
        <v>1.1009257513827189E-2</v>
      </c>
      <c r="AZ55" s="62"/>
      <c r="BA55" s="56"/>
      <c r="BB55" s="56"/>
      <c r="BC55" s="56"/>
      <c r="BD55" s="56"/>
      <c r="BE55" s="56"/>
      <c r="BF55" s="59">
        <f t="shared" si="47"/>
        <v>7.9185949876008858E-3</v>
      </c>
      <c r="BG55" s="62">
        <f t="shared" si="47"/>
        <v>6.5076348078299064</v>
      </c>
      <c r="BH55" s="56">
        <f t="shared" si="47"/>
        <v>6.3633735703366785</v>
      </c>
      <c r="BI55" s="56">
        <f t="shared" si="47"/>
        <v>79.897558328414476</v>
      </c>
      <c r="BJ55" s="56"/>
      <c r="BK55" s="56">
        <f t="shared" si="47"/>
        <v>303.09562952556087</v>
      </c>
      <c r="BL55" s="56">
        <f t="shared" si="47"/>
        <v>239.18244586288023</v>
      </c>
      <c r="BM55" s="59">
        <f t="shared" si="47"/>
        <v>124.72212036476061</v>
      </c>
      <c r="BN55" s="62">
        <f t="shared" si="47"/>
        <v>2.827529739804231E-3</v>
      </c>
      <c r="BO55" s="56">
        <f t="shared" si="47"/>
        <v>1.9582772752849718E-2</v>
      </c>
      <c r="BP55" s="56">
        <f t="shared" si="47"/>
        <v>0.22089970630958167</v>
      </c>
      <c r="BQ55" s="56">
        <f t="shared" si="47"/>
        <v>5.6197924044468474E-2</v>
      </c>
      <c r="BR55" s="56">
        <f t="shared" si="47"/>
        <v>4.8755313476548962E-2</v>
      </c>
      <c r="BS55" s="56">
        <f t="shared" si="47"/>
        <v>7.1934676294160088E-2</v>
      </c>
      <c r="BT55" s="59">
        <f t="shared" si="47"/>
        <v>3.9599002468881227E-2</v>
      </c>
      <c r="BU55" s="62">
        <f t="shared" si="47"/>
        <v>0.70179579119399715</v>
      </c>
      <c r="BV55" s="56">
        <f t="shared" si="47"/>
        <v>1.0145582185263102</v>
      </c>
      <c r="BW55" s="56"/>
      <c r="BX55" s="56"/>
      <c r="BY55" s="56"/>
      <c r="BZ55" s="56"/>
      <c r="CA55" s="59">
        <f t="shared" si="47"/>
        <v>8.8556866775882046</v>
      </c>
      <c r="CB55" s="62">
        <f t="shared" si="47"/>
        <v>3.7737946009375342E-2</v>
      </c>
      <c r="CC55" s="56">
        <f t="shared" si="47"/>
        <v>2.505377125280462E-2</v>
      </c>
      <c r="CD55" s="56">
        <f t="shared" si="47"/>
        <v>6.6723569744917013E-2</v>
      </c>
      <c r="CE55" s="56">
        <f t="shared" si="47"/>
        <v>0.34807163536855723</v>
      </c>
      <c r="CF55" s="56">
        <f t="shared" si="47"/>
        <v>0.25715849627965875</v>
      </c>
      <c r="CG55" s="56">
        <f t="shared" si="47"/>
        <v>0.77001525319423147</v>
      </c>
      <c r="CH55" s="59">
        <f t="shared" si="47"/>
        <v>1.3218389459931859</v>
      </c>
      <c r="CI55" s="104"/>
    </row>
    <row r="56" spans="1:87" ht="33" thickBot="1" x14ac:dyDescent="0.25">
      <c r="A56" s="17"/>
      <c r="B56" s="17"/>
      <c r="C56" s="17"/>
      <c r="D56" s="86" t="s">
        <v>18</v>
      </c>
      <c r="E56" s="17" t="s">
        <v>12</v>
      </c>
      <c r="F56" s="4" t="s">
        <v>13</v>
      </c>
      <c r="G56" s="87" t="s">
        <v>14</v>
      </c>
      <c r="H56" s="88" t="s">
        <v>35</v>
      </c>
      <c r="I56" s="22" t="s">
        <v>45</v>
      </c>
      <c r="J56" s="4" t="s">
        <v>17</v>
      </c>
      <c r="K56" s="87" t="s">
        <v>14</v>
      </c>
      <c r="L56" s="88" t="s">
        <v>35</v>
      </c>
      <c r="M56" s="22" t="s">
        <v>45</v>
      </c>
      <c r="N56" s="4" t="s">
        <v>17</v>
      </c>
      <c r="O56" s="87" t="s">
        <v>14</v>
      </c>
      <c r="P56" s="88" t="s">
        <v>35</v>
      </c>
      <c r="Q56" s="22" t="s">
        <v>45</v>
      </c>
      <c r="R56" s="4" t="s">
        <v>17</v>
      </c>
      <c r="S56" s="87" t="s">
        <v>14</v>
      </c>
      <c r="T56" s="88" t="s">
        <v>35</v>
      </c>
      <c r="U56" s="22" t="s">
        <v>45</v>
      </c>
      <c r="V56" s="4" t="s">
        <v>17</v>
      </c>
      <c r="W56" s="87" t="s">
        <v>14</v>
      </c>
      <c r="X56" s="88" t="s">
        <v>35</v>
      </c>
      <c r="Y56" s="22" t="s">
        <v>45</v>
      </c>
      <c r="Z56" s="4" t="s">
        <v>17</v>
      </c>
      <c r="AA56" s="87" t="s">
        <v>14</v>
      </c>
      <c r="AB56" s="88" t="s">
        <v>35</v>
      </c>
      <c r="AC56" s="22" t="s">
        <v>45</v>
      </c>
      <c r="AD56" s="4" t="s">
        <v>17</v>
      </c>
      <c r="AE56" s="11" t="s">
        <v>4</v>
      </c>
      <c r="AF56" s="98" t="s">
        <v>125</v>
      </c>
      <c r="AG56" s="88" t="s">
        <v>35</v>
      </c>
      <c r="AH56" s="90" t="s">
        <v>45</v>
      </c>
      <c r="AI56" s="91" t="s">
        <v>17</v>
      </c>
      <c r="AK56" s="21"/>
      <c r="AL56" s="9"/>
      <c r="AM56" s="8"/>
      <c r="AQ56" s="73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04"/>
    </row>
    <row r="57" spans="1:87" ht="23" thickTop="1" thickBot="1" x14ac:dyDescent="0.3">
      <c r="A57" s="14"/>
      <c r="B57" s="14"/>
      <c r="C57" s="23" t="s">
        <v>34</v>
      </c>
      <c r="D57" s="18">
        <v>333.29999999999995</v>
      </c>
      <c r="E57" s="36">
        <v>114.1</v>
      </c>
      <c r="F57" s="32">
        <v>3825000</v>
      </c>
      <c r="G57" s="10">
        <v>22600</v>
      </c>
      <c r="H57" s="63">
        <f>(G57*$E57/$F57)/$D57</f>
        <v>2.0226806994424937E-3</v>
      </c>
      <c r="I57" s="13">
        <f t="shared" ref="I57:I72" si="48">G57*$D57</f>
        <v>7532579.9999999991</v>
      </c>
      <c r="J57" s="32"/>
      <c r="K57" s="10">
        <v>23700</v>
      </c>
      <c r="L57" s="12">
        <f t="shared" ref="L57:L72" si="49">(K57*$E57/$F57)/$D57</f>
        <v>2.1211297600348274E-3</v>
      </c>
      <c r="M57" s="13">
        <f t="shared" ref="M57:M72" si="50">K57*$D57</f>
        <v>7899209.9999999991</v>
      </c>
      <c r="N57" s="32"/>
      <c r="O57" s="10">
        <v>10400</v>
      </c>
      <c r="P57" s="12">
        <f t="shared" ref="P57:P72" si="51">(O57*$E57/$F57)/$D57</f>
        <v>9.3079111832751926E-4</v>
      </c>
      <c r="Q57" s="13">
        <f t="shared" ref="Q57:Q72" si="52">O57*$D57</f>
        <v>3466319.9999999995</v>
      </c>
      <c r="R57" s="32"/>
      <c r="S57" s="34"/>
      <c r="T57" s="12">
        <f t="shared" ref="T57:T72" si="53">(S57*$E57/$F57)/$D57</f>
        <v>0</v>
      </c>
      <c r="U57" s="13">
        <f t="shared" ref="U57:U72" si="54">S57*$D57</f>
        <v>0</v>
      </c>
      <c r="V57" s="32"/>
      <c r="W57" s="10">
        <v>83200</v>
      </c>
      <c r="X57" s="12">
        <f t="shared" ref="X57:X72" si="55">(W57*$E57/$F57)/$D57</f>
        <v>7.4463289466201541E-3</v>
      </c>
      <c r="Y57" s="13">
        <f t="shared" ref="Y57:Y72" si="56">W57*$D57</f>
        <v>27730559.999999996</v>
      </c>
      <c r="Z57" s="32"/>
      <c r="AA57" s="10">
        <v>108000</v>
      </c>
      <c r="AB57" s="12">
        <f t="shared" ref="AB57:AB72" si="57">(AA57*$E57/$F57)/$D57</f>
        <v>9.6659077672473139E-3</v>
      </c>
      <c r="AC57" s="13">
        <f t="shared" ref="AC57:AC72" si="58">AA57*$D57</f>
        <v>35996399.999999993</v>
      </c>
      <c r="AD57" s="32"/>
      <c r="AE57" s="23" t="s">
        <v>34</v>
      </c>
      <c r="AF57" s="13">
        <f t="shared" ref="AF57:AF72" si="59">G57+K57+O57+S57+W57+AA57</f>
        <v>247900</v>
      </c>
      <c r="AG57" s="12">
        <f t="shared" ref="AG57:AG72" si="60">(AF57*$E57/$F57)/$D57</f>
        <v>2.2186838291672308E-2</v>
      </c>
      <c r="AH57" s="13">
        <f t="shared" ref="AH57:AH72" si="61">AF57*$D57</f>
        <v>82625069.999999985</v>
      </c>
      <c r="AI57" s="14"/>
      <c r="AJ57" s="14"/>
      <c r="AQ57" s="73"/>
      <c r="AS57" s="133" t="s">
        <v>113</v>
      </c>
      <c r="AT57" s="133"/>
      <c r="AU57" s="133"/>
      <c r="AV57" s="133"/>
      <c r="AW57" s="133"/>
      <c r="AX57" s="133"/>
      <c r="AY57" s="134"/>
      <c r="AZ57" s="135" t="s">
        <v>117</v>
      </c>
      <c r="BA57" s="133"/>
      <c r="BB57" s="133"/>
      <c r="BC57" s="133"/>
      <c r="BD57" s="133"/>
      <c r="BE57" s="133"/>
      <c r="BF57" s="134"/>
      <c r="BG57" s="135" t="s">
        <v>114</v>
      </c>
      <c r="BH57" s="133"/>
      <c r="BI57" s="133"/>
      <c r="BJ57" s="133"/>
      <c r="BK57" s="133"/>
      <c r="BL57" s="133"/>
      <c r="BM57" s="134"/>
      <c r="BN57" s="135" t="s">
        <v>115</v>
      </c>
      <c r="BO57" s="133"/>
      <c r="BP57" s="133"/>
      <c r="BQ57" s="133"/>
      <c r="BR57" s="133"/>
      <c r="BS57" s="133"/>
      <c r="BT57" s="134"/>
      <c r="BU57" s="135" t="s">
        <v>116</v>
      </c>
      <c r="BV57" s="133"/>
      <c r="BW57" s="133"/>
      <c r="BX57" s="133"/>
      <c r="BY57" s="133"/>
      <c r="BZ57" s="133"/>
      <c r="CA57" s="134"/>
      <c r="CB57" s="135" t="s">
        <v>118</v>
      </c>
      <c r="CC57" s="133"/>
      <c r="CD57" s="133"/>
      <c r="CE57" s="133"/>
      <c r="CF57" s="133"/>
      <c r="CG57" s="133"/>
      <c r="CH57" s="134"/>
      <c r="CI57" s="104"/>
    </row>
    <row r="58" spans="1:87" ht="17" thickTop="1" thickBot="1" x14ac:dyDescent="0.25">
      <c r="C58" s="23" t="s">
        <v>19</v>
      </c>
      <c r="D58" s="18">
        <v>265.79999999999995</v>
      </c>
      <c r="E58" s="17">
        <v>114.1</v>
      </c>
      <c r="F58" s="32">
        <v>3825000</v>
      </c>
      <c r="G58" s="10">
        <v>29500</v>
      </c>
      <c r="H58" s="64">
        <f t="shared" ref="H58:H72" si="62">(G58*$E58/$F58)/$D58</f>
        <v>3.3107107904611559E-3</v>
      </c>
      <c r="I58" s="13">
        <f t="shared" si="48"/>
        <v>7841099.9999999991</v>
      </c>
      <c r="J58" s="15"/>
      <c r="K58" s="10">
        <v>28100</v>
      </c>
      <c r="L58" s="6">
        <f t="shared" si="49"/>
        <v>3.1535923122697792E-3</v>
      </c>
      <c r="M58" s="13">
        <f t="shared" si="50"/>
        <v>7468979.9999999991</v>
      </c>
      <c r="N58" s="15"/>
      <c r="O58" s="10">
        <v>8430</v>
      </c>
      <c r="P58" s="6">
        <f t="shared" si="51"/>
        <v>9.4607769368093369E-4</v>
      </c>
      <c r="Q58" s="13">
        <f t="shared" si="52"/>
        <v>2240693.9999999995</v>
      </c>
      <c r="R58" s="15"/>
      <c r="S58" s="18"/>
      <c r="T58" s="6">
        <f t="shared" si="53"/>
        <v>0</v>
      </c>
      <c r="U58" s="13">
        <f t="shared" si="54"/>
        <v>0</v>
      </c>
      <c r="V58" s="15"/>
      <c r="W58" s="10">
        <v>8950</v>
      </c>
      <c r="X58" s="6">
        <f t="shared" si="55"/>
        <v>1.004435985580588E-3</v>
      </c>
      <c r="Y58" s="13">
        <f t="shared" si="56"/>
        <v>2378909.9999999995</v>
      </c>
      <c r="Z58" s="15"/>
      <c r="AA58" s="10">
        <v>21700</v>
      </c>
      <c r="AB58" s="6">
        <f t="shared" si="57"/>
        <v>2.4353364119663419E-3</v>
      </c>
      <c r="AC58" s="13">
        <f t="shared" si="58"/>
        <v>5767859.9999999991</v>
      </c>
      <c r="AD58" s="15"/>
      <c r="AE58" s="23" t="s">
        <v>19</v>
      </c>
      <c r="AF58" s="13">
        <f t="shared" si="59"/>
        <v>96680</v>
      </c>
      <c r="AG58" s="6">
        <f t="shared" si="60"/>
        <v>1.0850153193958798E-2</v>
      </c>
      <c r="AH58" s="13">
        <f t="shared" si="61"/>
        <v>25697543.999999996</v>
      </c>
      <c r="AQ58" s="73"/>
      <c r="AR58" s="51"/>
      <c r="AS58" s="52" t="s">
        <v>119</v>
      </c>
      <c r="AT58" s="52" t="s">
        <v>120</v>
      </c>
      <c r="AU58" s="52" t="s">
        <v>121</v>
      </c>
      <c r="AV58" s="52" t="s">
        <v>122</v>
      </c>
      <c r="AW58" s="52" t="s">
        <v>123</v>
      </c>
      <c r="AX58" s="53" t="s">
        <v>124</v>
      </c>
      <c r="AY58" s="54" t="s">
        <v>125</v>
      </c>
      <c r="AZ58" s="60" t="s">
        <v>119</v>
      </c>
      <c r="BA58" s="52" t="s">
        <v>120</v>
      </c>
      <c r="BB58" s="52" t="s">
        <v>121</v>
      </c>
      <c r="BC58" s="52" t="s">
        <v>122</v>
      </c>
      <c r="BD58" s="52" t="s">
        <v>123</v>
      </c>
      <c r="BE58" s="53" t="s">
        <v>124</v>
      </c>
      <c r="BF58" s="54" t="s">
        <v>125</v>
      </c>
      <c r="BG58" s="60" t="s">
        <v>119</v>
      </c>
      <c r="BH58" s="52" t="s">
        <v>120</v>
      </c>
      <c r="BI58" s="52" t="s">
        <v>121</v>
      </c>
      <c r="BJ58" s="52" t="s">
        <v>122</v>
      </c>
      <c r="BK58" s="52" t="s">
        <v>123</v>
      </c>
      <c r="BL58" s="53" t="s">
        <v>124</v>
      </c>
      <c r="BM58" s="54" t="s">
        <v>125</v>
      </c>
      <c r="BN58" s="60" t="s">
        <v>119</v>
      </c>
      <c r="BO58" s="52" t="s">
        <v>120</v>
      </c>
      <c r="BP58" s="52" t="s">
        <v>121</v>
      </c>
      <c r="BQ58" s="52" t="s">
        <v>122</v>
      </c>
      <c r="BR58" s="52" t="s">
        <v>123</v>
      </c>
      <c r="BS58" s="53" t="s">
        <v>124</v>
      </c>
      <c r="BT58" s="54" t="s">
        <v>125</v>
      </c>
      <c r="BU58" s="60" t="s">
        <v>119</v>
      </c>
      <c r="BV58" s="52" t="s">
        <v>120</v>
      </c>
      <c r="BW58" s="52" t="s">
        <v>121</v>
      </c>
      <c r="BX58" s="52" t="s">
        <v>122</v>
      </c>
      <c r="BY58" s="52" t="s">
        <v>123</v>
      </c>
      <c r="BZ58" s="53" t="s">
        <v>124</v>
      </c>
      <c r="CA58" s="54" t="s">
        <v>125</v>
      </c>
      <c r="CB58" s="60" t="s">
        <v>119</v>
      </c>
      <c r="CC58" s="52" t="s">
        <v>120</v>
      </c>
      <c r="CD58" s="52" t="s">
        <v>121</v>
      </c>
      <c r="CE58" s="52" t="s">
        <v>122</v>
      </c>
      <c r="CF58" s="52" t="s">
        <v>123</v>
      </c>
      <c r="CG58" s="53" t="s">
        <v>124</v>
      </c>
      <c r="CH58" s="54" t="s">
        <v>125</v>
      </c>
      <c r="CI58" s="104"/>
    </row>
    <row r="59" spans="1:87" ht="17" thickTop="1" thickBot="1" x14ac:dyDescent="0.25">
      <c r="C59" s="23" t="s">
        <v>20</v>
      </c>
      <c r="D59" s="18">
        <v>244.80000000000007</v>
      </c>
      <c r="E59" s="17">
        <v>114.1</v>
      </c>
      <c r="F59" s="32">
        <v>3825000</v>
      </c>
      <c r="G59" s="10">
        <v>76600</v>
      </c>
      <c r="H59" s="64">
        <f t="shared" si="62"/>
        <v>9.3340809090520713E-3</v>
      </c>
      <c r="I59" s="13">
        <f t="shared" si="48"/>
        <v>18751680.000000004</v>
      </c>
      <c r="J59" s="15"/>
      <c r="K59" s="10">
        <v>55300</v>
      </c>
      <c r="L59" s="6">
        <f t="shared" si="49"/>
        <v>6.7385727711563913E-3</v>
      </c>
      <c r="M59" s="13">
        <f t="shared" si="50"/>
        <v>13537440.000000004</v>
      </c>
      <c r="N59" s="15"/>
      <c r="O59" s="10">
        <v>20800</v>
      </c>
      <c r="P59" s="6">
        <f t="shared" si="51"/>
        <v>2.5345807168183172E-3</v>
      </c>
      <c r="Q59" s="13">
        <f t="shared" si="52"/>
        <v>5091840.0000000019</v>
      </c>
      <c r="R59" s="15"/>
      <c r="S59" s="18"/>
      <c r="T59" s="6">
        <f t="shared" si="53"/>
        <v>0</v>
      </c>
      <c r="U59" s="13">
        <f t="shared" si="54"/>
        <v>0</v>
      </c>
      <c r="V59" s="15"/>
      <c r="W59" s="10">
        <v>34600</v>
      </c>
      <c r="X59" s="6">
        <f t="shared" si="55"/>
        <v>4.216177538553547E-3</v>
      </c>
      <c r="Y59" s="13">
        <f t="shared" si="56"/>
        <v>8470080.0000000019</v>
      </c>
      <c r="Z59" s="15"/>
      <c r="AA59" s="10">
        <v>53000</v>
      </c>
      <c r="AB59" s="6">
        <f t="shared" si="57"/>
        <v>6.458306634200519E-3</v>
      </c>
      <c r="AC59" s="13">
        <f t="shared" si="58"/>
        <v>12974400.000000004</v>
      </c>
      <c r="AD59" s="15"/>
      <c r="AE59" s="23" t="s">
        <v>20</v>
      </c>
      <c r="AF59" s="13">
        <f t="shared" si="59"/>
        <v>240300</v>
      </c>
      <c r="AG59" s="6">
        <f t="shared" si="60"/>
        <v>2.9281718569780842E-2</v>
      </c>
      <c r="AH59" s="13">
        <f t="shared" si="61"/>
        <v>58825440.000000015</v>
      </c>
      <c r="AQ59" s="73"/>
      <c r="AR59" s="23" t="s">
        <v>34</v>
      </c>
      <c r="AS59" s="17">
        <f>$H26/$N151</f>
        <v>1.7505131345096234</v>
      </c>
      <c r="AT59" s="17">
        <f>$L26/$N151</f>
        <v>1.4649030967738428</v>
      </c>
      <c r="AU59" s="17">
        <f>$P26/$N151</f>
        <v>16.491676372485401</v>
      </c>
      <c r="AV59" s="17">
        <f>$T26/$N151</f>
        <v>56.661346195969394</v>
      </c>
      <c r="AW59" s="17">
        <f>$X26/$N151</f>
        <v>79.233752404119784</v>
      </c>
      <c r="AX59" s="17">
        <f>$AB26/$N151</f>
        <v>167.68073183197447</v>
      </c>
      <c r="AY59" s="57">
        <f>$AG26/$N151</f>
        <v>323.28292303583248</v>
      </c>
      <c r="AZ59" s="46"/>
      <c r="BA59" s="17"/>
      <c r="BB59" s="17"/>
      <c r="BC59" s="17"/>
      <c r="BD59" s="17"/>
      <c r="BE59" s="17"/>
      <c r="BF59" s="57">
        <f>$AG26/$AO151</f>
        <v>3.6541105002110088</v>
      </c>
      <c r="BG59" s="46">
        <f>$H26/$H182</f>
        <v>2.164769443892858E-2</v>
      </c>
      <c r="BH59" s="17">
        <f>$L26/$L182</f>
        <v>0.19303617085964356</v>
      </c>
      <c r="BI59" s="17">
        <f>$P26/$P182</f>
        <v>0.91739546456723386</v>
      </c>
      <c r="BJ59" s="17">
        <f>$T26/$T182</f>
        <v>0.21585597036571966</v>
      </c>
      <c r="BK59" s="17">
        <f>$X26/$X182</f>
        <v>0.24170700472108406</v>
      </c>
      <c r="BL59" s="17">
        <f>$AB26/$AB182</f>
        <v>0.55811752252920366</v>
      </c>
      <c r="BM59" s="57">
        <f>$AG26/$AG182</f>
        <v>0.32419907981504065</v>
      </c>
      <c r="BN59" s="46">
        <f>$H26/$H213</f>
        <v>7.0400484588846166E-2</v>
      </c>
      <c r="BO59" s="17">
        <f>$L26/$L213</f>
        <v>23.131912533939254</v>
      </c>
      <c r="BP59" s="17">
        <f>$P26/$P213</f>
        <v>44.839211533533458</v>
      </c>
      <c r="BQ59" s="17">
        <f>$T26/$T213</f>
        <v>4.8830411303165873</v>
      </c>
      <c r="BR59" s="17">
        <f>$X26/$X213</f>
        <v>2.0326154948960093</v>
      </c>
      <c r="BS59" s="17">
        <f>$AB26/$AB213</f>
        <v>11.161862674558263</v>
      </c>
      <c r="BT59" s="57">
        <f>$AG26/$AG213</f>
        <v>3.5563220475492718</v>
      </c>
      <c r="BU59" s="46"/>
      <c r="BV59" s="17"/>
      <c r="BW59" s="17"/>
      <c r="BX59" s="17"/>
      <c r="BY59" s="17"/>
      <c r="BZ59" s="17"/>
      <c r="CA59" s="57">
        <f>N151/H151</f>
        <v>1.2272480888930638E-2</v>
      </c>
      <c r="CB59" s="46"/>
      <c r="CC59" s="17"/>
      <c r="CD59" s="17"/>
      <c r="CE59" s="17"/>
      <c r="CF59" s="17"/>
      <c r="CG59" s="17"/>
      <c r="CH59" s="57">
        <f>N151/AO151</f>
        <v>1.1303134931769933E-2</v>
      </c>
      <c r="CI59" s="104"/>
    </row>
    <row r="60" spans="1:87" ht="17" thickTop="1" thickBot="1" x14ac:dyDescent="0.25">
      <c r="C60" s="23" t="s">
        <v>21</v>
      </c>
      <c r="D60" s="18">
        <v>208.09999999999991</v>
      </c>
      <c r="E60" s="17">
        <v>114.1</v>
      </c>
      <c r="F60" s="32">
        <v>3825000</v>
      </c>
      <c r="G60" s="10">
        <v>44400</v>
      </c>
      <c r="H60" s="64">
        <f t="shared" si="62"/>
        <v>6.3645117826082887E-3</v>
      </c>
      <c r="I60" s="13">
        <f t="shared" si="48"/>
        <v>9239639.9999999963</v>
      </c>
      <c r="J60" s="15"/>
      <c r="K60" s="10">
        <v>22000</v>
      </c>
      <c r="L60" s="6">
        <f t="shared" si="49"/>
        <v>3.1535869193104137E-3</v>
      </c>
      <c r="M60" s="13">
        <f t="shared" si="50"/>
        <v>4578199.9999999981</v>
      </c>
      <c r="N60" s="15"/>
      <c r="O60" s="10">
        <v>11200</v>
      </c>
      <c r="P60" s="6">
        <f t="shared" si="51"/>
        <v>1.6054624316489379E-3</v>
      </c>
      <c r="Q60" s="13">
        <f t="shared" si="52"/>
        <v>2330719.9999999991</v>
      </c>
      <c r="R60" s="15"/>
      <c r="S60" s="18"/>
      <c r="T60" s="6">
        <f t="shared" si="53"/>
        <v>0</v>
      </c>
      <c r="U60" s="13">
        <f t="shared" si="54"/>
        <v>0</v>
      </c>
      <c r="V60" s="15"/>
      <c r="W60" s="10">
        <v>23800</v>
      </c>
      <c r="X60" s="6">
        <f t="shared" si="55"/>
        <v>3.4116076672539926E-3</v>
      </c>
      <c r="Y60" s="13">
        <f t="shared" si="56"/>
        <v>4952779.9999999981</v>
      </c>
      <c r="Z60" s="15"/>
      <c r="AA60" s="10">
        <v>17800</v>
      </c>
      <c r="AB60" s="6">
        <f t="shared" si="57"/>
        <v>2.5515385074420614E-3</v>
      </c>
      <c r="AC60" s="13">
        <f t="shared" si="58"/>
        <v>3704179.9999999986</v>
      </c>
      <c r="AD60" s="15"/>
      <c r="AE60" s="23" t="s">
        <v>21</v>
      </c>
      <c r="AF60" s="13">
        <f t="shared" si="59"/>
        <v>119200</v>
      </c>
      <c r="AG60" s="6">
        <f t="shared" si="60"/>
        <v>1.7086707308263695E-2</v>
      </c>
      <c r="AH60" s="13">
        <f t="shared" si="61"/>
        <v>24805519.999999989</v>
      </c>
      <c r="AQ60" s="73"/>
      <c r="AR60" s="23" t="s">
        <v>19</v>
      </c>
      <c r="AS60" s="17">
        <f t="shared" ref="AS60:AS74" si="63">$H27/$N152</f>
        <v>1.156703710818747</v>
      </c>
      <c r="AT60" s="17">
        <f t="shared" ref="AT60:AT74" si="64">$L27/$N152</f>
        <v>0.97222941211058467</v>
      </c>
      <c r="AU60" s="17">
        <f t="shared" ref="AU60:AU74" si="65">$P27/$N152</f>
        <v>7.2044692333322828</v>
      </c>
      <c r="AV60" s="17">
        <f t="shared" ref="AV60:AV74" si="66">$T27/$N152</f>
        <v>8.6004909532859415</v>
      </c>
      <c r="AW60" s="17">
        <f t="shared" ref="AW60:AW74" si="67">X27/$N152</f>
        <v>8.1019117675882057</v>
      </c>
      <c r="AX60" s="17">
        <f t="shared" ref="AX60:AX74" si="68">AB27/$N152</f>
        <v>29.166882363317544</v>
      </c>
      <c r="AY60" s="57">
        <f t="shared" ref="AY60:AY74" si="69">AG27/$N152</f>
        <v>55.202687440453303</v>
      </c>
      <c r="AZ60" s="46"/>
      <c r="BA60" s="17"/>
      <c r="BB60" s="17"/>
      <c r="BC60" s="17"/>
      <c r="BD60" s="17"/>
      <c r="BE60" s="17"/>
      <c r="BF60" s="57">
        <f t="shared" ref="BF60:BF74" si="70">$AG27/$AO152</f>
        <v>0.89731874832005021</v>
      </c>
      <c r="BG60" s="46">
        <f t="shared" ref="BG60:BG74" si="71">$H27/$H183</f>
        <v>2.9121073339789739E-2</v>
      </c>
      <c r="BH60" s="17">
        <f t="shared" ref="BH60:BH74" si="72">$L27/$L183</f>
        <v>0.14020670772274896</v>
      </c>
      <c r="BI60" s="17">
        <f t="shared" ref="BI60:BI74" si="73">$P27/$P183</f>
        <v>0.69943574137473929</v>
      </c>
      <c r="BJ60" s="17">
        <f t="shared" ref="BJ60:BJ74" si="74">$T27/$T183</f>
        <v>8.8408222144049045E-2</v>
      </c>
      <c r="BK60" s="17">
        <f t="shared" ref="BK60:BK74" si="75">$X27/$X183</f>
        <v>0.15528269780046391</v>
      </c>
      <c r="BL60" s="17">
        <f t="shared" ref="BL60:BL74" si="76">$AB27/$AB183</f>
        <v>0.2082878494535069</v>
      </c>
      <c r="BM60" s="57">
        <f t="shared" ref="BM60:BM74" si="77">$AG27/$AG183</f>
        <v>0.15934105931851125</v>
      </c>
      <c r="BN60" s="46">
        <f t="shared" ref="BN60:BN74" si="78">$H27/$H214</f>
        <v>9.377748760542956E-2</v>
      </c>
      <c r="BO60" s="17">
        <f t="shared" ref="BO60:BO74" si="79">$L27/$L214</f>
        <v>11.657647691315349</v>
      </c>
      <c r="BP60" s="17">
        <f t="shared" ref="BP60:BP74" si="80">$P27/$P214</f>
        <v>30.778301992325058</v>
      </c>
      <c r="BQ60" s="17">
        <f t="shared" ref="BQ60:BQ74" si="81">$T27/$T214</f>
        <v>1.1577279292862885</v>
      </c>
      <c r="BR60" s="17">
        <f t="shared" ref="BR60:BR74" si="82">$X27/$X214</f>
        <v>1.161859359519704</v>
      </c>
      <c r="BS60" s="17">
        <f t="shared" ref="BS60:BS74" si="83">$AB27/$AB214</f>
        <v>3.4112952670488363</v>
      </c>
      <c r="BT60" s="57">
        <f t="shared" ref="BT60:BT74" si="84">$AG27/$AG214</f>
        <v>1.5504579583530536</v>
      </c>
      <c r="BU60" s="46"/>
      <c r="BV60" s="17"/>
      <c r="BW60" s="17"/>
      <c r="BX60" s="17"/>
      <c r="BY60" s="17"/>
      <c r="BZ60" s="17"/>
      <c r="CA60" s="57">
        <f t="shared" ref="CA60:CA74" si="85">N152/H152</f>
        <v>1.7034359465480233E-2</v>
      </c>
      <c r="CB60" s="46"/>
      <c r="CC60" s="17"/>
      <c r="CD60" s="17"/>
      <c r="CE60" s="17"/>
      <c r="CF60" s="17"/>
      <c r="CG60" s="17"/>
      <c r="CH60" s="57">
        <f t="shared" ref="CH60:CH74" si="86">N152/AO152</f>
        <v>1.6254983043859608E-2</v>
      </c>
      <c r="CI60" s="104"/>
    </row>
    <row r="61" spans="1:87" ht="17" thickTop="1" thickBot="1" x14ac:dyDescent="0.25">
      <c r="C61" s="23" t="s">
        <v>22</v>
      </c>
      <c r="D61" s="18">
        <v>180.19999999999993</v>
      </c>
      <c r="E61" s="17">
        <v>114.1</v>
      </c>
      <c r="F61" s="32">
        <v>3825000</v>
      </c>
      <c r="G61" s="10">
        <v>25100</v>
      </c>
      <c r="H61" s="64">
        <f t="shared" si="62"/>
        <v>4.1550202026796679E-3</v>
      </c>
      <c r="I61" s="13">
        <f t="shared" si="48"/>
        <v>4523019.9999999981</v>
      </c>
      <c r="J61" s="15"/>
      <c r="K61" s="10">
        <v>14700</v>
      </c>
      <c r="L61" s="6">
        <f t="shared" si="49"/>
        <v>2.4334182063502439E-3</v>
      </c>
      <c r="M61" s="13">
        <f t="shared" si="50"/>
        <v>2648939.9999999991</v>
      </c>
      <c r="N61" s="15"/>
      <c r="O61" s="10">
        <v>11000</v>
      </c>
      <c r="P61" s="6">
        <f t="shared" si="51"/>
        <v>1.8209251884253525E-3</v>
      </c>
      <c r="Q61" s="13">
        <f t="shared" si="52"/>
        <v>1982199.9999999993</v>
      </c>
      <c r="R61" s="15"/>
      <c r="S61" s="18"/>
      <c r="T61" s="6">
        <f t="shared" si="53"/>
        <v>0</v>
      </c>
      <c r="U61" s="13">
        <f t="shared" si="54"/>
        <v>0</v>
      </c>
      <c r="V61" s="15"/>
      <c r="W61" s="10">
        <v>8200</v>
      </c>
      <c r="X61" s="6">
        <f t="shared" si="55"/>
        <v>1.3574169586443535E-3</v>
      </c>
      <c r="Y61" s="13">
        <f t="shared" si="56"/>
        <v>1477639.9999999995</v>
      </c>
      <c r="Z61" s="15"/>
      <c r="AA61" s="10">
        <v>18700</v>
      </c>
      <c r="AB61" s="6">
        <f t="shared" si="57"/>
        <v>3.0955728203230989E-3</v>
      </c>
      <c r="AC61" s="13">
        <f t="shared" si="58"/>
        <v>3369739.9999999986</v>
      </c>
      <c r="AD61" s="15"/>
      <c r="AE61" s="23" t="s">
        <v>22</v>
      </c>
      <c r="AF61" s="13">
        <f t="shared" si="59"/>
        <v>77700</v>
      </c>
      <c r="AG61" s="6">
        <f t="shared" si="60"/>
        <v>1.2862353376422716E-2</v>
      </c>
      <c r="AH61" s="13">
        <f t="shared" si="61"/>
        <v>14001539.999999994</v>
      </c>
      <c r="AQ61" s="73"/>
      <c r="AR61" s="23" t="s">
        <v>20</v>
      </c>
      <c r="AS61" s="17">
        <f t="shared" si="63"/>
        <v>4.5590719489335667</v>
      </c>
      <c r="AT61" s="17">
        <f t="shared" si="64"/>
        <v>3.1153658317712702</v>
      </c>
      <c r="AU61" s="17">
        <f t="shared" si="65"/>
        <v>17.577755180888307</v>
      </c>
      <c r="AV61" s="17">
        <f t="shared" si="66"/>
        <v>21.478294514975918</v>
      </c>
      <c r="AW61" s="17">
        <f t="shared" si="67"/>
        <v>22.035514419845569</v>
      </c>
      <c r="AX61" s="17">
        <f t="shared" si="68"/>
        <v>61.54747131060315</v>
      </c>
      <c r="AY61" s="57">
        <f t="shared" si="69"/>
        <v>130.31347320701781</v>
      </c>
      <c r="AZ61" s="46"/>
      <c r="BA61" s="17"/>
      <c r="BB61" s="17"/>
      <c r="BC61" s="17"/>
      <c r="BD61" s="17"/>
      <c r="BE61" s="17"/>
      <c r="BF61" s="57">
        <f t="shared" si="70"/>
        <v>1.6728257950687302</v>
      </c>
      <c r="BG61" s="46">
        <f t="shared" si="71"/>
        <v>0.11902162825914679</v>
      </c>
      <c r="BH61" s="17">
        <f t="shared" si="72"/>
        <v>0.36291322507702661</v>
      </c>
      <c r="BI61" s="17">
        <f t="shared" si="73"/>
        <v>1.5621940427772645</v>
      </c>
      <c r="BJ61" s="17">
        <f t="shared" si="74"/>
        <v>0.40516839303013358</v>
      </c>
      <c r="BK61" s="17">
        <f t="shared" si="75"/>
        <v>0.22607149040099925</v>
      </c>
      <c r="BL61" s="17">
        <f t="shared" si="76"/>
        <v>0.87359564042635895</v>
      </c>
      <c r="BM61" s="57">
        <f t="shared" si="77"/>
        <v>0.46694596315394027</v>
      </c>
      <c r="BN61" s="46">
        <f t="shared" si="78"/>
        <v>0.17834927044352175</v>
      </c>
      <c r="BO61" s="17">
        <f t="shared" si="79"/>
        <v>15.19168351654049</v>
      </c>
      <c r="BP61" s="17">
        <f t="shared" si="80"/>
        <v>28.671446208492494</v>
      </c>
      <c r="BQ61" s="17">
        <f t="shared" si="81"/>
        <v>0.80652443701221366</v>
      </c>
      <c r="BR61" s="17">
        <f t="shared" si="82"/>
        <v>0.74390795456230141</v>
      </c>
      <c r="BS61" s="17">
        <f t="shared" si="83"/>
        <v>1.9380487426110493</v>
      </c>
      <c r="BT61" s="57">
        <f t="shared" si="84"/>
        <v>1.1392017231461102</v>
      </c>
      <c r="BU61" s="46"/>
      <c r="BV61" s="17"/>
      <c r="BW61" s="17"/>
      <c r="BX61" s="17"/>
      <c r="BY61" s="17"/>
      <c r="BZ61" s="17"/>
      <c r="CA61" s="57">
        <f t="shared" si="85"/>
        <v>1.4035062850472161E-2</v>
      </c>
      <c r="CB61" s="46"/>
      <c r="CC61" s="17"/>
      <c r="CD61" s="17"/>
      <c r="CE61" s="17"/>
      <c r="CF61" s="17"/>
      <c r="CG61" s="17"/>
      <c r="CH61" s="57">
        <f t="shared" si="86"/>
        <v>1.2836936610623953E-2</v>
      </c>
      <c r="CI61" s="104"/>
    </row>
    <row r="62" spans="1:87" ht="17" thickTop="1" thickBot="1" x14ac:dyDescent="0.25">
      <c r="C62" s="23" t="s">
        <v>23</v>
      </c>
      <c r="D62" s="18">
        <v>127.50000000000011</v>
      </c>
      <c r="E62" s="17">
        <v>114.1</v>
      </c>
      <c r="F62" s="32">
        <v>3825000</v>
      </c>
      <c r="G62" s="10">
        <v>37400</v>
      </c>
      <c r="H62" s="64">
        <f t="shared" si="62"/>
        <v>8.7501525054466157E-3</v>
      </c>
      <c r="I62" s="13">
        <f t="shared" si="48"/>
        <v>4768500.0000000047</v>
      </c>
      <c r="J62" s="15"/>
      <c r="K62" s="10">
        <v>31600</v>
      </c>
      <c r="L62" s="6">
        <f t="shared" si="49"/>
        <v>7.3931769832115786E-3</v>
      </c>
      <c r="M62" s="13">
        <f t="shared" si="50"/>
        <v>4029000.0000000037</v>
      </c>
      <c r="N62" s="15"/>
      <c r="O62" s="10">
        <v>8670</v>
      </c>
      <c r="P62" s="6">
        <f t="shared" si="51"/>
        <v>2.0284444444444425E-3</v>
      </c>
      <c r="Q62" s="13">
        <f t="shared" si="52"/>
        <v>1105425.0000000009</v>
      </c>
      <c r="R62" s="15"/>
      <c r="S62" s="18"/>
      <c r="T62" s="6">
        <f t="shared" si="53"/>
        <v>0</v>
      </c>
      <c r="U62" s="13">
        <f t="shared" si="54"/>
        <v>0</v>
      </c>
      <c r="V62" s="15"/>
      <c r="W62" s="10">
        <v>8790</v>
      </c>
      <c r="X62" s="6">
        <f t="shared" si="55"/>
        <v>2.0565198000768916E-3</v>
      </c>
      <c r="Y62" s="13">
        <f t="shared" si="56"/>
        <v>1120725.0000000009</v>
      </c>
      <c r="Z62" s="15"/>
      <c r="AA62" s="10">
        <v>21100</v>
      </c>
      <c r="AB62" s="6">
        <f t="shared" si="57"/>
        <v>4.9365833653722884E-3</v>
      </c>
      <c r="AC62" s="13">
        <f t="shared" si="58"/>
        <v>2690250.0000000023</v>
      </c>
      <c r="AD62" s="15"/>
      <c r="AE62" s="23" t="s">
        <v>23</v>
      </c>
      <c r="AF62" s="13">
        <f t="shared" si="59"/>
        <v>107560</v>
      </c>
      <c r="AG62" s="6">
        <f t="shared" si="60"/>
        <v>2.5164877098551815E-2</v>
      </c>
      <c r="AH62" s="13">
        <f t="shared" si="61"/>
        <v>13713900.000000013</v>
      </c>
      <c r="AQ62" s="73"/>
      <c r="AR62" s="23" t="s">
        <v>21</v>
      </c>
      <c r="AS62" s="17">
        <f t="shared" si="63"/>
        <v>1.1258144639957466</v>
      </c>
      <c r="AT62" s="17">
        <f t="shared" si="64"/>
        <v>0.81136283784521035</v>
      </c>
      <c r="AU62" s="17">
        <f t="shared" si="65"/>
        <v>3.2998010151599466</v>
      </c>
      <c r="AV62" s="17">
        <f t="shared" si="66"/>
        <v>9.5241315574812582</v>
      </c>
      <c r="AW62" s="17">
        <f t="shared" si="67"/>
        <v>10.882873151958883</v>
      </c>
      <c r="AX62" s="17">
        <f t="shared" si="68"/>
        <v>30.40993092402304</v>
      </c>
      <c r="AY62" s="57">
        <f t="shared" si="69"/>
        <v>56.053913950464086</v>
      </c>
      <c r="AZ62" s="46"/>
      <c r="BA62" s="17"/>
      <c r="BB62" s="17"/>
      <c r="BC62" s="17"/>
      <c r="BD62" s="17"/>
      <c r="BE62" s="17"/>
      <c r="BF62" s="57">
        <f t="shared" si="70"/>
        <v>3.5354715180307252</v>
      </c>
      <c r="BG62" s="46">
        <f t="shared" si="71"/>
        <v>3.6196839755216183E-2</v>
      </c>
      <c r="BH62" s="17">
        <f t="shared" si="72"/>
        <v>0.21497363227547131</v>
      </c>
      <c r="BI62" s="17">
        <f t="shared" si="73"/>
        <v>0.52024146052666542</v>
      </c>
      <c r="BJ62" s="17">
        <f t="shared" si="74"/>
        <v>0.19125128383348908</v>
      </c>
      <c r="BK62" s="17">
        <f t="shared" si="75"/>
        <v>0.10965263310823119</v>
      </c>
      <c r="BL62" s="17">
        <f t="shared" si="76"/>
        <v>0.43185128974093523</v>
      </c>
      <c r="BM62" s="57">
        <f t="shared" si="77"/>
        <v>0.21502554743234348</v>
      </c>
      <c r="BN62" s="46">
        <f t="shared" si="78"/>
        <v>8.5487764944176106E-2</v>
      </c>
      <c r="BO62" s="17">
        <f t="shared" si="79"/>
        <v>9.3709552595573378</v>
      </c>
      <c r="BP62" s="17">
        <f t="shared" si="80"/>
        <v>19.891549662222463</v>
      </c>
      <c r="BQ62" s="17">
        <f t="shared" si="81"/>
        <v>1.636255473391288</v>
      </c>
      <c r="BR62" s="17">
        <f t="shared" si="82"/>
        <v>0.82638172779370245</v>
      </c>
      <c r="BS62" s="17">
        <f t="shared" si="83"/>
        <v>4.2217834458383035</v>
      </c>
      <c r="BT62" s="57">
        <f t="shared" si="84"/>
        <v>1.4149715267757479</v>
      </c>
      <c r="BU62" s="46"/>
      <c r="BV62" s="17"/>
      <c r="BW62" s="17"/>
      <c r="BX62" s="17"/>
      <c r="BY62" s="17"/>
      <c r="BZ62" s="17"/>
      <c r="CA62" s="57">
        <f t="shared" si="85"/>
        <v>7.4458743190883164E-2</v>
      </c>
      <c r="CB62" s="46"/>
      <c r="CC62" s="17"/>
      <c r="CD62" s="17"/>
      <c r="CE62" s="17"/>
      <c r="CF62" s="17"/>
      <c r="CG62" s="17"/>
      <c r="CH62" s="57">
        <f t="shared" si="86"/>
        <v>6.3072696781799914E-2</v>
      </c>
      <c r="CI62" s="104"/>
    </row>
    <row r="63" spans="1:87" ht="17" thickTop="1" thickBot="1" x14ac:dyDescent="0.25">
      <c r="C63" s="23" t="s">
        <v>24</v>
      </c>
      <c r="D63" s="18">
        <v>172.20000000000005</v>
      </c>
      <c r="E63" s="17">
        <v>114.1</v>
      </c>
      <c r="F63" s="32">
        <v>3825000</v>
      </c>
      <c r="G63" s="10">
        <v>53400</v>
      </c>
      <c r="H63" s="64">
        <f t="shared" si="62"/>
        <v>9.2504383867368072E-3</v>
      </c>
      <c r="I63" s="13">
        <f t="shared" si="48"/>
        <v>9195480.0000000019</v>
      </c>
      <c r="J63" s="15"/>
      <c r="K63" s="10">
        <v>23300</v>
      </c>
      <c r="L63" s="6">
        <f t="shared" si="49"/>
        <v>4.0362399702428388E-3</v>
      </c>
      <c r="M63" s="13">
        <f t="shared" si="50"/>
        <v>4012260.0000000009</v>
      </c>
      <c r="N63" s="15"/>
      <c r="O63" s="10">
        <v>9110</v>
      </c>
      <c r="P63" s="6">
        <f t="shared" si="51"/>
        <v>1.578117859609968E-3</v>
      </c>
      <c r="Q63" s="13">
        <f t="shared" si="52"/>
        <v>1568742.0000000005</v>
      </c>
      <c r="R63" s="15"/>
      <c r="S63" s="18"/>
      <c r="T63" s="6">
        <f t="shared" si="53"/>
        <v>0</v>
      </c>
      <c r="U63" s="13">
        <f t="shared" si="54"/>
        <v>0</v>
      </c>
      <c r="V63" s="15"/>
      <c r="W63" s="10">
        <v>4640</v>
      </c>
      <c r="X63" s="6">
        <f t="shared" si="55"/>
        <v>8.0378341038312318E-4</v>
      </c>
      <c r="Y63" s="13">
        <f t="shared" si="56"/>
        <v>799008.00000000023</v>
      </c>
      <c r="Z63" s="15"/>
      <c r="AA63" s="10">
        <v>22300</v>
      </c>
      <c r="AB63" s="6">
        <f t="shared" si="57"/>
        <v>3.8630107869706137E-3</v>
      </c>
      <c r="AC63" s="13">
        <f t="shared" si="58"/>
        <v>3840060.0000000009</v>
      </c>
      <c r="AD63" s="15"/>
      <c r="AE63" s="23" t="s">
        <v>24</v>
      </c>
      <c r="AF63" s="13">
        <f t="shared" si="59"/>
        <v>112750</v>
      </c>
      <c r="AG63" s="6">
        <f t="shared" si="60"/>
        <v>1.953159041394335E-2</v>
      </c>
      <c r="AH63" s="13">
        <f t="shared" si="61"/>
        <v>19415550.000000004</v>
      </c>
      <c r="AQ63" s="73"/>
      <c r="AR63" s="23" t="s">
        <v>22</v>
      </c>
      <c r="AS63" s="17">
        <f t="shared" si="63"/>
        <v>1.9252986817964397</v>
      </c>
      <c r="AT63" s="17">
        <f t="shared" si="64"/>
        <v>0.67218168827332248</v>
      </c>
      <c r="AU63" s="17">
        <f t="shared" si="65"/>
        <v>10.767073196776296</v>
      </c>
      <c r="AV63" s="17">
        <f t="shared" si="66"/>
        <v>39.540099310195444</v>
      </c>
      <c r="AW63" s="17">
        <f t="shared" si="67"/>
        <v>24.423615189297646</v>
      </c>
      <c r="AX63" s="17">
        <f t="shared" si="68"/>
        <v>48.66473761254823</v>
      </c>
      <c r="AY63" s="57">
        <f t="shared" si="69"/>
        <v>125.99300567888737</v>
      </c>
      <c r="AZ63" s="46"/>
      <c r="BA63" s="17"/>
      <c r="BB63" s="17"/>
      <c r="BC63" s="17"/>
      <c r="BD63" s="17"/>
      <c r="BE63" s="17"/>
      <c r="BF63" s="57">
        <f t="shared" si="70"/>
        <v>2.4689700433066184</v>
      </c>
      <c r="BG63" s="46">
        <f t="shared" si="71"/>
        <v>0.10510908516517778</v>
      </c>
      <c r="BH63" s="17">
        <f t="shared" si="72"/>
        <v>0.63932798235034749</v>
      </c>
      <c r="BI63" s="17">
        <f t="shared" si="73"/>
        <v>0.81417693533793178</v>
      </c>
      <c r="BJ63" s="17">
        <f t="shared" si="74"/>
        <v>0.23949072795096427</v>
      </c>
      <c r="BK63" s="17">
        <f t="shared" si="75"/>
        <v>0.2915122320020323</v>
      </c>
      <c r="BL63" s="17">
        <f t="shared" si="76"/>
        <v>0.44883576986614282</v>
      </c>
      <c r="BM63" s="57">
        <f t="shared" si="77"/>
        <v>0.32314133032825182</v>
      </c>
      <c r="BN63" s="46">
        <f t="shared" si="78"/>
        <v>0.16929547477225979</v>
      </c>
      <c r="BO63" s="17">
        <f t="shared" si="79"/>
        <v>16.761493446717093</v>
      </c>
      <c r="BP63" s="17">
        <f t="shared" si="80"/>
        <v>20.95183525936902</v>
      </c>
      <c r="BQ63" s="17">
        <f t="shared" si="81"/>
        <v>1.4726752391364402</v>
      </c>
      <c r="BR63" s="17">
        <f t="shared" si="82"/>
        <v>0.93040160397479421</v>
      </c>
      <c r="BS63" s="17">
        <f t="shared" si="83"/>
        <v>2.453156631771046</v>
      </c>
      <c r="BT63" s="57">
        <f t="shared" si="84"/>
        <v>1.4846496747639146</v>
      </c>
      <c r="BU63" s="46"/>
      <c r="BV63" s="17"/>
      <c r="BW63" s="17"/>
      <c r="BX63" s="17"/>
      <c r="BY63" s="17"/>
      <c r="BZ63" s="17"/>
      <c r="CA63" s="57">
        <f t="shared" si="85"/>
        <v>2.0570107773446457E-2</v>
      </c>
      <c r="CB63" s="46"/>
      <c r="CC63" s="17"/>
      <c r="CD63" s="17"/>
      <c r="CE63" s="17"/>
      <c r="CF63" s="17"/>
      <c r="CG63" s="17"/>
      <c r="CH63" s="57">
        <f t="shared" si="86"/>
        <v>1.9596088132060041E-2</v>
      </c>
      <c r="CI63" s="104"/>
    </row>
    <row r="64" spans="1:87" ht="17" thickTop="1" thickBot="1" x14ac:dyDescent="0.25">
      <c r="C64" s="23" t="s">
        <v>25</v>
      </c>
      <c r="D64" s="18">
        <v>162.70000000000005</v>
      </c>
      <c r="E64" s="17">
        <v>114.1</v>
      </c>
      <c r="F64" s="32">
        <v>3825000</v>
      </c>
      <c r="G64" s="10">
        <v>34500</v>
      </c>
      <c r="H64" s="64">
        <f t="shared" si="62"/>
        <v>6.3253672704484364E-3</v>
      </c>
      <c r="I64" s="13">
        <f t="shared" si="48"/>
        <v>5613150.0000000019</v>
      </c>
      <c r="J64" s="15"/>
      <c r="K64" s="10">
        <v>36300</v>
      </c>
      <c r="L64" s="6">
        <f t="shared" si="49"/>
        <v>6.6553864323848754E-3</v>
      </c>
      <c r="M64" s="13">
        <f t="shared" si="50"/>
        <v>5906010.0000000019</v>
      </c>
      <c r="N64" s="15"/>
      <c r="O64" s="10">
        <v>11900</v>
      </c>
      <c r="P64" s="6">
        <f t="shared" si="51"/>
        <v>2.1817933483575763E-3</v>
      </c>
      <c r="Q64" s="13">
        <f t="shared" si="52"/>
        <v>1936130.0000000005</v>
      </c>
      <c r="R64" s="15"/>
      <c r="S64" s="18"/>
      <c r="T64" s="6">
        <f t="shared" si="53"/>
        <v>0</v>
      </c>
      <c r="U64" s="13">
        <f t="shared" si="54"/>
        <v>0</v>
      </c>
      <c r="V64" s="15"/>
      <c r="W64" s="10">
        <v>8110</v>
      </c>
      <c r="X64" s="6">
        <f t="shared" si="55"/>
        <v>1.4869196685025163E-3</v>
      </c>
      <c r="Y64" s="13">
        <f t="shared" si="56"/>
        <v>1319497.0000000005</v>
      </c>
      <c r="Z64" s="15"/>
      <c r="AA64" s="10">
        <v>26000</v>
      </c>
      <c r="AB64" s="6">
        <f t="shared" si="57"/>
        <v>4.7669434501930235E-3</v>
      </c>
      <c r="AC64" s="13">
        <f t="shared" si="58"/>
        <v>4230200.0000000009</v>
      </c>
      <c r="AD64" s="15"/>
      <c r="AE64" s="23" t="s">
        <v>25</v>
      </c>
      <c r="AF64" s="13">
        <f t="shared" si="59"/>
        <v>116810</v>
      </c>
      <c r="AG64" s="6">
        <f t="shared" si="60"/>
        <v>2.1416410169886428E-2</v>
      </c>
      <c r="AH64" s="13">
        <f t="shared" si="61"/>
        <v>19004987.000000004</v>
      </c>
      <c r="AQ64" s="73"/>
      <c r="AR64" s="23" t="s">
        <v>23</v>
      </c>
      <c r="AS64" s="17">
        <f t="shared" si="63"/>
        <v>3.2186821139971031</v>
      </c>
      <c r="AT64" s="17">
        <f t="shared" si="64"/>
        <v>2.131624458334715</v>
      </c>
      <c r="AU64" s="17">
        <f t="shared" si="65"/>
        <v>7.6837625823693223</v>
      </c>
      <c r="AV64" s="17">
        <f t="shared" si="66"/>
        <v>23.369969144533425</v>
      </c>
      <c r="AW64" s="17">
        <f t="shared" si="67"/>
        <v>19.474974287111188</v>
      </c>
      <c r="AX64" s="17">
        <f t="shared" si="68"/>
        <v>78.253987590028586</v>
      </c>
      <c r="AY64" s="57">
        <f t="shared" si="69"/>
        <v>134.13300017637434</v>
      </c>
      <c r="AZ64" s="46"/>
      <c r="BA64" s="17"/>
      <c r="BB64" s="17"/>
      <c r="BC64" s="17"/>
      <c r="BD64" s="17"/>
      <c r="BE64" s="17"/>
      <c r="BF64" s="57">
        <f t="shared" si="70"/>
        <v>5.4793825047794655</v>
      </c>
      <c r="BG64" s="46">
        <f t="shared" si="71"/>
        <v>6.0647417066102188E-2</v>
      </c>
      <c r="BH64" s="17">
        <f t="shared" si="72"/>
        <v>0.20833110757385026</v>
      </c>
      <c r="BI64" s="17">
        <f t="shared" si="73"/>
        <v>0.44271528209524086</v>
      </c>
      <c r="BJ64" s="17">
        <f t="shared" si="74"/>
        <v>0.24685967342637852</v>
      </c>
      <c r="BK64" s="17">
        <f t="shared" si="75"/>
        <v>0.1514195022875556</v>
      </c>
      <c r="BL64" s="17">
        <f t="shared" si="76"/>
        <v>0.58244826861811017</v>
      </c>
      <c r="BM64" s="57">
        <f t="shared" si="77"/>
        <v>0.3060311319645897</v>
      </c>
      <c r="BN64" s="46">
        <f t="shared" si="78"/>
        <v>0.16166915492529138</v>
      </c>
      <c r="BO64" s="17">
        <f t="shared" si="79"/>
        <v>11.70142308127293</v>
      </c>
      <c r="BP64" s="17">
        <f t="shared" si="80"/>
        <v>16.707483423955839</v>
      </c>
      <c r="BQ64" s="17">
        <f t="shared" si="81"/>
        <v>1.0527672182084713</v>
      </c>
      <c r="BR64" s="17">
        <f t="shared" si="82"/>
        <v>0.58574623168784701</v>
      </c>
      <c r="BS64" s="17">
        <f t="shared" si="83"/>
        <v>2.6647933649187516</v>
      </c>
      <c r="BT64" s="57">
        <f t="shared" si="84"/>
        <v>1.2730467970501447</v>
      </c>
      <c r="BU64" s="46"/>
      <c r="BV64" s="17"/>
      <c r="BW64" s="17"/>
      <c r="BX64" s="17"/>
      <c r="BY64" s="17"/>
      <c r="BZ64" s="17"/>
      <c r="CA64" s="57">
        <f t="shared" si="85"/>
        <v>4.4619179643256693E-2</v>
      </c>
      <c r="CB64" s="46"/>
      <c r="CC64" s="17"/>
      <c r="CD64" s="17"/>
      <c r="CE64" s="17"/>
      <c r="CF64" s="17"/>
      <c r="CG64" s="17"/>
      <c r="CH64" s="57">
        <f t="shared" si="86"/>
        <v>4.0850368645855291E-2</v>
      </c>
      <c r="CI64" s="104"/>
    </row>
    <row r="65" spans="1:87" ht="17" thickTop="1" thickBot="1" x14ac:dyDescent="0.25">
      <c r="C65" s="23" t="s">
        <v>26</v>
      </c>
      <c r="D65" s="18">
        <v>150.69999999999993</v>
      </c>
      <c r="E65" s="17">
        <v>114.1</v>
      </c>
      <c r="F65" s="32">
        <v>3825000</v>
      </c>
      <c r="G65" s="10">
        <v>23100</v>
      </c>
      <c r="H65" s="64">
        <f t="shared" si="62"/>
        <v>4.5724917704308022E-3</v>
      </c>
      <c r="I65" s="13">
        <f t="shared" si="48"/>
        <v>3481169.9999999986</v>
      </c>
      <c r="J65" s="15"/>
      <c r="K65" s="10">
        <v>16000</v>
      </c>
      <c r="L65" s="6">
        <f t="shared" si="49"/>
        <v>3.1670938669650576E-3</v>
      </c>
      <c r="M65" s="13">
        <f t="shared" si="50"/>
        <v>2411199.9999999991</v>
      </c>
      <c r="N65" s="15"/>
      <c r="O65" s="10">
        <v>4590</v>
      </c>
      <c r="P65" s="6">
        <f t="shared" si="51"/>
        <v>9.085600530856009E-4</v>
      </c>
      <c r="Q65" s="13">
        <f t="shared" si="52"/>
        <v>691712.99999999965</v>
      </c>
      <c r="R65" s="15"/>
      <c r="S65" s="18"/>
      <c r="T65" s="6">
        <f t="shared" si="53"/>
        <v>0</v>
      </c>
      <c r="U65" s="13">
        <f t="shared" si="54"/>
        <v>0</v>
      </c>
      <c r="V65" s="15"/>
      <c r="W65" s="10">
        <v>2940</v>
      </c>
      <c r="X65" s="6">
        <f t="shared" si="55"/>
        <v>5.8195349805482933E-4</v>
      </c>
      <c r="Y65" s="13">
        <f t="shared" si="56"/>
        <v>443057.99999999983</v>
      </c>
      <c r="Z65" s="15"/>
      <c r="AA65" s="10">
        <v>10300</v>
      </c>
      <c r="AB65" s="6">
        <f t="shared" si="57"/>
        <v>2.0388166768587558E-3</v>
      </c>
      <c r="AC65" s="13">
        <f t="shared" si="58"/>
        <v>1552209.9999999993</v>
      </c>
      <c r="AD65" s="15"/>
      <c r="AE65" s="23" t="s">
        <v>26</v>
      </c>
      <c r="AF65" s="13">
        <f t="shared" si="59"/>
        <v>56930</v>
      </c>
      <c r="AG65" s="6">
        <f t="shared" si="60"/>
        <v>1.1268915865395045E-2</v>
      </c>
      <c r="AH65" s="13">
        <f t="shared" si="61"/>
        <v>8579350.9999999963</v>
      </c>
      <c r="AQ65" s="73"/>
      <c r="AR65" s="23" t="s">
        <v>24</v>
      </c>
      <c r="AS65" s="17">
        <f t="shared" si="63"/>
        <v>2.7327580440845987</v>
      </c>
      <c r="AT65" s="17">
        <f t="shared" si="64"/>
        <v>1.5470834402706315</v>
      </c>
      <c r="AU65" s="17">
        <f t="shared" si="65"/>
        <v>6.2136957846935195</v>
      </c>
      <c r="AV65" s="17">
        <f t="shared" si="66"/>
        <v>13.980815515560421</v>
      </c>
      <c r="AW65" s="17">
        <f t="shared" si="67"/>
        <v>15.280619225623857</v>
      </c>
      <c r="AX65" s="17">
        <f t="shared" si="68"/>
        <v>47.553794270613665</v>
      </c>
      <c r="AY65" s="57">
        <f t="shared" si="69"/>
        <v>87.308766280846697</v>
      </c>
      <c r="AZ65" s="46"/>
      <c r="BA65" s="17"/>
      <c r="BB65" s="17"/>
      <c r="BC65" s="17"/>
      <c r="BD65" s="17"/>
      <c r="BE65" s="17"/>
      <c r="BF65" s="57">
        <f t="shared" si="70"/>
        <v>2.9932458067643966</v>
      </c>
      <c r="BG65" s="46">
        <f t="shared" si="71"/>
        <v>0.10021650164530846</v>
      </c>
      <c r="BH65" s="17">
        <f t="shared" si="72"/>
        <v>0.25814468706872729</v>
      </c>
      <c r="BI65" s="17">
        <f t="shared" si="73"/>
        <v>0.53960404451565269</v>
      </c>
      <c r="BJ65" s="17">
        <f t="shared" si="74"/>
        <v>0.19793657451096899</v>
      </c>
      <c r="BK65" s="17">
        <f t="shared" si="75"/>
        <v>0.23330659331669498</v>
      </c>
      <c r="BL65" s="17">
        <f t="shared" si="76"/>
        <v>0.46286188767445974</v>
      </c>
      <c r="BM65" s="57">
        <f t="shared" si="77"/>
        <v>0.30781083939763648</v>
      </c>
      <c r="BN65" s="46">
        <f t="shared" si="78"/>
        <v>0.26662612817831571</v>
      </c>
      <c r="BO65" s="17">
        <f t="shared" si="79"/>
        <v>10.520325046310258</v>
      </c>
      <c r="BP65" s="17">
        <f t="shared" si="80"/>
        <v>15.493046994429585</v>
      </c>
      <c r="BQ65" s="17">
        <f t="shared" si="81"/>
        <v>1.0055583385807665</v>
      </c>
      <c r="BR65" s="17">
        <f t="shared" si="82"/>
        <v>0.67500439761605668</v>
      </c>
      <c r="BS65" s="17">
        <f t="shared" si="83"/>
        <v>2.6678078370510128</v>
      </c>
      <c r="BT65" s="57">
        <f t="shared" si="84"/>
        <v>1.339833191226331</v>
      </c>
      <c r="BU65" s="46"/>
      <c r="BV65" s="17"/>
      <c r="BW65" s="17"/>
      <c r="BX65" s="17"/>
      <c r="BY65" s="17"/>
      <c r="BZ65" s="17"/>
      <c r="CA65" s="57">
        <f t="shared" si="85"/>
        <v>3.8049479229605249E-2</v>
      </c>
      <c r="CB65" s="46"/>
      <c r="CC65" s="17"/>
      <c r="CD65" s="17"/>
      <c r="CE65" s="17"/>
      <c r="CF65" s="17"/>
      <c r="CG65" s="17"/>
      <c r="CH65" s="57">
        <f t="shared" si="86"/>
        <v>3.4283450955382905E-2</v>
      </c>
      <c r="CI65" s="104"/>
    </row>
    <row r="66" spans="1:87" ht="17" thickTop="1" thickBot="1" x14ac:dyDescent="0.25">
      <c r="C66" s="23" t="s">
        <v>27</v>
      </c>
      <c r="D66" s="18">
        <v>102.79999999999995</v>
      </c>
      <c r="E66" s="17">
        <v>114.1</v>
      </c>
      <c r="F66" s="32">
        <v>3825000</v>
      </c>
      <c r="G66" s="10">
        <v>25300</v>
      </c>
      <c r="H66" s="64">
        <f t="shared" si="62"/>
        <v>7.3414460466417466E-3</v>
      </c>
      <c r="I66" s="13">
        <f t="shared" si="48"/>
        <v>2600839.9999999991</v>
      </c>
      <c r="J66" s="15"/>
      <c r="K66" s="10">
        <v>5940</v>
      </c>
      <c r="L66" s="6">
        <f t="shared" si="49"/>
        <v>1.7236438544289319E-3</v>
      </c>
      <c r="M66" s="13">
        <f t="shared" si="50"/>
        <v>610631.99999999977</v>
      </c>
      <c r="N66" s="15"/>
      <c r="O66" s="10">
        <v>4740</v>
      </c>
      <c r="P66" s="6">
        <f t="shared" si="51"/>
        <v>1.3754329747463195E-3</v>
      </c>
      <c r="Q66" s="13">
        <f t="shared" si="52"/>
        <v>487271.99999999977</v>
      </c>
      <c r="R66" s="15"/>
      <c r="S66" s="18"/>
      <c r="T66" s="6">
        <f t="shared" si="53"/>
        <v>0</v>
      </c>
      <c r="U66" s="13">
        <f t="shared" si="54"/>
        <v>0</v>
      </c>
      <c r="V66" s="15"/>
      <c r="W66" s="10">
        <v>4940</v>
      </c>
      <c r="X66" s="6">
        <f t="shared" si="55"/>
        <v>1.4334681213600882E-3</v>
      </c>
      <c r="Y66" s="13">
        <f t="shared" si="56"/>
        <v>507831.99999999977</v>
      </c>
      <c r="Z66" s="15"/>
      <c r="AA66" s="10">
        <v>8060</v>
      </c>
      <c r="AB66" s="6">
        <f t="shared" si="57"/>
        <v>2.3388164085348809E-3</v>
      </c>
      <c r="AC66" s="13">
        <f t="shared" si="58"/>
        <v>828567.99999999965</v>
      </c>
      <c r="AD66" s="15"/>
      <c r="AE66" s="23" t="s">
        <v>27</v>
      </c>
      <c r="AF66" s="13">
        <f t="shared" si="59"/>
        <v>48980</v>
      </c>
      <c r="AG66" s="6">
        <f t="shared" si="60"/>
        <v>1.4212807405711968E-2</v>
      </c>
      <c r="AH66" s="13">
        <f t="shared" si="61"/>
        <v>5035143.9999999981</v>
      </c>
      <c r="AQ66" s="73"/>
      <c r="AR66" s="23" t="s">
        <v>25</v>
      </c>
      <c r="AS66" s="17">
        <f t="shared" si="63"/>
        <v>2.1083539255470654</v>
      </c>
      <c r="AT66" s="17">
        <f t="shared" si="64"/>
        <v>1.5258145172167199</v>
      </c>
      <c r="AU66" s="17">
        <f t="shared" si="65"/>
        <v>6.8978515714429998</v>
      </c>
      <c r="AV66" s="17">
        <f t="shared" si="66"/>
        <v>15.477511476559382</v>
      </c>
      <c r="AW66" s="17">
        <f t="shared" si="67"/>
        <v>14.063817514920885</v>
      </c>
      <c r="AX66" s="17">
        <f t="shared" si="68"/>
        <v>52.647913054123251</v>
      </c>
      <c r="AY66" s="57">
        <f t="shared" si="69"/>
        <v>92.721262059810286</v>
      </c>
      <c r="AZ66" s="46"/>
      <c r="BA66" s="17"/>
      <c r="BB66" s="17"/>
      <c r="BC66" s="17"/>
      <c r="BD66" s="17"/>
      <c r="BE66" s="17"/>
      <c r="BF66" s="57">
        <f t="shared" si="70"/>
        <v>2.3393150496965114</v>
      </c>
      <c r="BG66" s="46">
        <f t="shared" si="71"/>
        <v>6.49038351105828E-2</v>
      </c>
      <c r="BH66" s="17">
        <f t="shared" si="72"/>
        <v>0.19561285514545945</v>
      </c>
      <c r="BI66" s="17">
        <f t="shared" si="73"/>
        <v>0.72772174562151171</v>
      </c>
      <c r="BJ66" s="17">
        <f t="shared" si="74"/>
        <v>0.25283208488024256</v>
      </c>
      <c r="BK66" s="17">
        <f t="shared" si="75"/>
        <v>0.1744139162045148</v>
      </c>
      <c r="BL66" s="17">
        <f t="shared" si="76"/>
        <v>0.59912010629323331</v>
      </c>
      <c r="BM66" s="57">
        <f t="shared" si="77"/>
        <v>0.33175184303389776</v>
      </c>
      <c r="BN66" s="46">
        <f t="shared" si="78"/>
        <v>0.15307819429844952</v>
      </c>
      <c r="BO66" s="17">
        <f t="shared" si="79"/>
        <v>20.810563314566153</v>
      </c>
      <c r="BP66" s="17">
        <f t="shared" si="80"/>
        <v>29.263163483931653</v>
      </c>
      <c r="BQ66" s="17">
        <f t="shared" si="81"/>
        <v>1.2209426857855086</v>
      </c>
      <c r="BR66" s="17">
        <f t="shared" si="82"/>
        <v>0.59490825970181027</v>
      </c>
      <c r="BS66" s="17">
        <f t="shared" si="83"/>
        <v>3.0610703468951859</v>
      </c>
      <c r="BT66" s="57">
        <f t="shared" si="84"/>
        <v>1.3716512815110178</v>
      </c>
      <c r="BU66" s="46"/>
      <c r="BV66" s="17"/>
      <c r="BW66" s="17"/>
      <c r="BX66" s="17"/>
      <c r="BY66" s="17"/>
      <c r="BZ66" s="17"/>
      <c r="CA66" s="57">
        <f t="shared" si="85"/>
        <v>2.7114804396200638E-2</v>
      </c>
      <c r="CB66" s="46"/>
      <c r="CC66" s="17"/>
      <c r="CD66" s="17"/>
      <c r="CE66" s="17"/>
      <c r="CF66" s="17"/>
      <c r="CG66" s="17"/>
      <c r="CH66" s="57">
        <f t="shared" si="86"/>
        <v>2.5229542800954598E-2</v>
      </c>
      <c r="CI66" s="104"/>
    </row>
    <row r="67" spans="1:87" ht="17" thickTop="1" thickBot="1" x14ac:dyDescent="0.25">
      <c r="C67" s="23" t="s">
        <v>28</v>
      </c>
      <c r="D67" s="18">
        <v>193.20000000000005</v>
      </c>
      <c r="E67" s="17">
        <v>114.1</v>
      </c>
      <c r="F67" s="32">
        <v>3825000</v>
      </c>
      <c r="G67" s="10">
        <v>22000</v>
      </c>
      <c r="H67" s="64">
        <f t="shared" si="62"/>
        <v>3.3967983328597132E-3</v>
      </c>
      <c r="I67" s="13">
        <f t="shared" si="48"/>
        <v>4250400.0000000009</v>
      </c>
      <c r="J67" s="15"/>
      <c r="K67" s="10">
        <v>13000</v>
      </c>
      <c r="L67" s="6">
        <f t="shared" si="49"/>
        <v>2.0071990148716485E-3</v>
      </c>
      <c r="M67" s="13">
        <f t="shared" si="50"/>
        <v>2511600.0000000005</v>
      </c>
      <c r="N67" s="15"/>
      <c r="O67" s="10">
        <v>15700</v>
      </c>
      <c r="P67" s="6">
        <f t="shared" si="51"/>
        <v>2.424078810268068E-3</v>
      </c>
      <c r="Q67" s="13">
        <f t="shared" si="52"/>
        <v>3033240.0000000009</v>
      </c>
      <c r="R67" s="15"/>
      <c r="T67" s="6">
        <f t="shared" si="53"/>
        <v>0</v>
      </c>
      <c r="U67" s="13">
        <f t="shared" si="54"/>
        <v>0</v>
      </c>
      <c r="V67" s="15"/>
      <c r="W67" s="10">
        <v>29400</v>
      </c>
      <c r="X67" s="6">
        <f t="shared" si="55"/>
        <v>4.5393577720943441E-3</v>
      </c>
      <c r="Y67" s="13">
        <f t="shared" si="56"/>
        <v>5680080.0000000009</v>
      </c>
      <c r="Z67" s="15"/>
      <c r="AA67" s="10">
        <v>23900</v>
      </c>
      <c r="AB67" s="6">
        <f t="shared" si="57"/>
        <v>3.6901581888794158E-3</v>
      </c>
      <c r="AC67" s="13">
        <f t="shared" si="58"/>
        <v>4617480.0000000009</v>
      </c>
      <c r="AD67" s="15"/>
      <c r="AE67" s="23" t="s">
        <v>28</v>
      </c>
      <c r="AF67" s="13">
        <f t="shared" si="59"/>
        <v>104000</v>
      </c>
      <c r="AG67" s="6">
        <f t="shared" si="60"/>
        <v>1.6057592118973188E-2</v>
      </c>
      <c r="AH67" s="13">
        <f t="shared" si="61"/>
        <v>20092800.000000004</v>
      </c>
      <c r="AQ67" s="73"/>
      <c r="AR67" s="23" t="s">
        <v>26</v>
      </c>
      <c r="AS67" s="17">
        <f t="shared" si="63"/>
        <v>2.32852330504203</v>
      </c>
      <c r="AT67" s="17">
        <f t="shared" si="64"/>
        <v>1.3603622606605967</v>
      </c>
      <c r="AU67" s="17">
        <f t="shared" si="65"/>
        <v>4.7448119172234531</v>
      </c>
      <c r="AV67" s="17">
        <f t="shared" si="66"/>
        <v>6.1161448412764736</v>
      </c>
      <c r="AW67" s="17">
        <f t="shared" si="67"/>
        <v>4.4705453324128488</v>
      </c>
      <c r="AX67" s="17">
        <f t="shared" si="68"/>
        <v>20.268300617503652</v>
      </c>
      <c r="AY67" s="57">
        <f t="shared" si="69"/>
        <v>39.288688274119053</v>
      </c>
      <c r="AZ67" s="46"/>
      <c r="BA67" s="17"/>
      <c r="BB67" s="17"/>
      <c r="BC67" s="17"/>
      <c r="BD67" s="17"/>
      <c r="BE67" s="17"/>
      <c r="BF67" s="57">
        <f t="shared" si="70"/>
        <v>1.056759303660493</v>
      </c>
      <c r="BG67" s="46">
        <f t="shared" si="71"/>
        <v>9.1922746815348871E-2</v>
      </c>
      <c r="BH67" s="17">
        <f t="shared" si="72"/>
        <v>0.35662834374606911</v>
      </c>
      <c r="BI67" s="17">
        <f t="shared" si="73"/>
        <v>0.67788450004386491</v>
      </c>
      <c r="BJ67" s="17">
        <f t="shared" si="74"/>
        <v>0.1163021982551037</v>
      </c>
      <c r="BK67" s="17">
        <f t="shared" si="75"/>
        <v>9.8141772606096842E-2</v>
      </c>
      <c r="BL67" s="17">
        <f t="shared" si="76"/>
        <v>0.28066045948014423</v>
      </c>
      <c r="BM67" s="57">
        <f t="shared" si="77"/>
        <v>0.19025815038555627</v>
      </c>
      <c r="BN67" s="46">
        <f t="shared" si="78"/>
        <v>0.3608074637445336</v>
      </c>
      <c r="BO67" s="17">
        <f t="shared" si="79"/>
        <v>7.9473434665303442</v>
      </c>
      <c r="BP67" s="17">
        <f t="shared" si="80"/>
        <v>18.099245325875501</v>
      </c>
      <c r="BQ67" s="17">
        <f t="shared" si="81"/>
        <v>0.62954618800251416</v>
      </c>
      <c r="BR67" s="17">
        <f t="shared" si="82"/>
        <v>0.76999146071591873</v>
      </c>
      <c r="BS67" s="17">
        <f t="shared" si="83"/>
        <v>1.4443296641616841</v>
      </c>
      <c r="BT67" s="57">
        <f t="shared" si="84"/>
        <v>1.0781416293782393</v>
      </c>
      <c r="BU67" s="46"/>
      <c r="BV67" s="17"/>
      <c r="BW67" s="17"/>
      <c r="BX67" s="17"/>
      <c r="BY67" s="17"/>
      <c r="BZ67" s="17"/>
      <c r="CA67" s="57">
        <f t="shared" si="85"/>
        <v>2.7819173270843007E-2</v>
      </c>
      <c r="CB67" s="46"/>
      <c r="CC67" s="17"/>
      <c r="CD67" s="17"/>
      <c r="CE67" s="17"/>
      <c r="CF67" s="17"/>
      <c r="CG67" s="17"/>
      <c r="CH67" s="57">
        <f t="shared" si="86"/>
        <v>2.6897291563603064E-2</v>
      </c>
      <c r="CI67" s="104"/>
    </row>
    <row r="68" spans="1:87" ht="17" thickTop="1" thickBot="1" x14ac:dyDescent="0.25">
      <c r="C68" s="23" t="s">
        <v>29</v>
      </c>
      <c r="D68" s="18">
        <v>138.69999999999993</v>
      </c>
      <c r="E68" s="17">
        <v>114.1</v>
      </c>
      <c r="F68" s="32">
        <v>3825000</v>
      </c>
      <c r="G68" s="10">
        <v>29900</v>
      </c>
      <c r="H68" s="64">
        <f t="shared" si="62"/>
        <v>6.4305620349557778E-3</v>
      </c>
      <c r="I68" s="13">
        <f t="shared" si="48"/>
        <v>4147129.9999999981</v>
      </c>
      <c r="J68" s="15"/>
      <c r="K68" s="10">
        <v>23900</v>
      </c>
      <c r="L68" s="6">
        <f t="shared" si="49"/>
        <v>5.1401482486770267E-3</v>
      </c>
      <c r="M68" s="13">
        <f t="shared" si="50"/>
        <v>3314929.9999999981</v>
      </c>
      <c r="N68" s="15"/>
      <c r="O68" s="10">
        <v>8280</v>
      </c>
      <c r="P68" s="6">
        <f t="shared" si="51"/>
        <v>1.7807710250646771E-3</v>
      </c>
      <c r="Q68" s="13">
        <f t="shared" si="52"/>
        <v>1148435.9999999995</v>
      </c>
      <c r="R68" s="15"/>
      <c r="T68" s="6">
        <f t="shared" si="53"/>
        <v>0</v>
      </c>
      <c r="U68" s="13">
        <f t="shared" si="54"/>
        <v>0</v>
      </c>
      <c r="V68" s="15"/>
      <c r="W68" s="10">
        <v>11800</v>
      </c>
      <c r="X68" s="6">
        <f t="shared" si="55"/>
        <v>2.5378137796815445E-3</v>
      </c>
      <c r="Y68" s="13">
        <f t="shared" si="56"/>
        <v>1636659.9999999993</v>
      </c>
      <c r="Z68" s="15"/>
      <c r="AA68" s="10">
        <v>20900</v>
      </c>
      <c r="AB68" s="6">
        <f t="shared" si="57"/>
        <v>4.4949413555376511E-3</v>
      </c>
      <c r="AC68" s="13">
        <f t="shared" si="58"/>
        <v>2898829.9999999986</v>
      </c>
      <c r="AD68" s="15"/>
      <c r="AE68" s="23" t="s">
        <v>29</v>
      </c>
      <c r="AF68" s="13">
        <f t="shared" si="59"/>
        <v>94780</v>
      </c>
      <c r="AG68" s="6">
        <f t="shared" si="60"/>
        <v>2.0384236443916678E-2</v>
      </c>
      <c r="AH68" s="13">
        <f t="shared" si="61"/>
        <v>13145985.999999994</v>
      </c>
      <c r="AQ68" s="73"/>
      <c r="AR68" s="23" t="s">
        <v>27</v>
      </c>
      <c r="AS68" s="17">
        <f t="shared" si="63"/>
        <v>3.8926824300486293</v>
      </c>
      <c r="AT68" s="17">
        <f t="shared" si="64"/>
        <v>1.5396430506908756</v>
      </c>
      <c r="AU68" s="17">
        <f t="shared" si="65"/>
        <v>15.202764714369021</v>
      </c>
      <c r="AV68" s="17">
        <f t="shared" si="66"/>
        <v>41.734978292312412</v>
      </c>
      <c r="AW68" s="17">
        <f t="shared" si="67"/>
        <v>17.817252913655416</v>
      </c>
      <c r="AX68" s="17">
        <f t="shared" si="68"/>
        <v>56.937743006681437</v>
      </c>
      <c r="AY68" s="57">
        <f t="shared" si="69"/>
        <v>137.12506440775778</v>
      </c>
      <c r="AZ68" s="46"/>
      <c r="BA68" s="17"/>
      <c r="BB68" s="17"/>
      <c r="BC68" s="17"/>
      <c r="BD68" s="17"/>
      <c r="BE68" s="17"/>
      <c r="BF68" s="57">
        <f t="shared" si="70"/>
        <v>2.0649064787645717</v>
      </c>
      <c r="BG68" s="46">
        <f t="shared" si="71"/>
        <v>7.4242585075364728E-2</v>
      </c>
      <c r="BH68" s="17">
        <f t="shared" si="72"/>
        <v>0.49063360093492731</v>
      </c>
      <c r="BI68" s="17">
        <f t="shared" si="73"/>
        <v>0.42904393425765414</v>
      </c>
      <c r="BJ68" s="17">
        <f t="shared" si="74"/>
        <v>0.13244379989224375</v>
      </c>
      <c r="BK68" s="17">
        <f t="shared" si="75"/>
        <v>9.9464627541139383E-2</v>
      </c>
      <c r="BL68" s="17">
        <f t="shared" si="76"/>
        <v>0.24602286097408571</v>
      </c>
      <c r="BM68" s="57">
        <f t="shared" si="77"/>
        <v>0.16790489122915206</v>
      </c>
      <c r="BN68" s="46">
        <f t="shared" si="78"/>
        <v>0.25264045948044928</v>
      </c>
      <c r="BO68" s="17">
        <f t="shared" si="79"/>
        <v>6.7896189850517965</v>
      </c>
      <c r="BP68" s="17">
        <f t="shared" si="80"/>
        <v>17.289817561073644</v>
      </c>
      <c r="BQ68" s="17">
        <f t="shared" si="81"/>
        <v>1.488446832063413</v>
      </c>
      <c r="BR68" s="17">
        <f t="shared" si="82"/>
        <v>1.5150513642511922</v>
      </c>
      <c r="BS68" s="17">
        <f t="shared" si="83"/>
        <v>2.0915613442479941</v>
      </c>
      <c r="BT68" s="57">
        <f t="shared" si="84"/>
        <v>1.6415067649289481</v>
      </c>
      <c r="BU68" s="46"/>
      <c r="BV68" s="17"/>
      <c r="BW68" s="17"/>
      <c r="BX68" s="17"/>
      <c r="BY68" s="17"/>
      <c r="BZ68" s="17"/>
      <c r="CA68" s="57">
        <f t="shared" si="85"/>
        <v>1.5810253496343275E-2</v>
      </c>
      <c r="CB68" s="46"/>
      <c r="CC68" s="17"/>
      <c r="CD68" s="17"/>
      <c r="CE68" s="17"/>
      <c r="CF68" s="17"/>
      <c r="CG68" s="17"/>
      <c r="CH68" s="57">
        <f t="shared" si="86"/>
        <v>1.505856341933467E-2</v>
      </c>
      <c r="CI68" s="104"/>
    </row>
    <row r="69" spans="1:87" ht="17" thickTop="1" thickBot="1" x14ac:dyDescent="0.25">
      <c r="C69" s="23" t="s">
        <v>30</v>
      </c>
      <c r="D69" s="18">
        <v>259</v>
      </c>
      <c r="E69" s="17">
        <v>114.1</v>
      </c>
      <c r="F69" s="32">
        <v>3825000</v>
      </c>
      <c r="G69" s="10">
        <v>20400</v>
      </c>
      <c r="H69" s="64">
        <f t="shared" si="62"/>
        <v>2.3495495495495498E-3</v>
      </c>
      <c r="I69" s="13">
        <f t="shared" si="48"/>
        <v>5283600</v>
      </c>
      <c r="J69" s="15"/>
      <c r="K69" s="10">
        <v>9990</v>
      </c>
      <c r="L69" s="6">
        <f t="shared" si="49"/>
        <v>1.1505882352941177E-3</v>
      </c>
      <c r="M69" s="13">
        <f t="shared" si="50"/>
        <v>2587410</v>
      </c>
      <c r="N69" s="15"/>
      <c r="O69" s="10">
        <v>7480</v>
      </c>
      <c r="P69" s="6">
        <f t="shared" si="51"/>
        <v>8.6150150150150144E-4</v>
      </c>
      <c r="Q69" s="13">
        <f t="shared" si="52"/>
        <v>1937320</v>
      </c>
      <c r="R69" s="15"/>
      <c r="T69" s="6">
        <f t="shared" si="53"/>
        <v>0</v>
      </c>
      <c r="U69" s="13">
        <f t="shared" si="54"/>
        <v>0</v>
      </c>
      <c r="V69" s="15"/>
      <c r="W69" s="10">
        <v>16600</v>
      </c>
      <c r="X69" s="6">
        <f t="shared" si="55"/>
        <v>1.9118883589471826E-3</v>
      </c>
      <c r="Y69" s="13">
        <f t="shared" si="56"/>
        <v>4299400</v>
      </c>
      <c r="Z69" s="15"/>
      <c r="AA69" s="10">
        <v>21600</v>
      </c>
      <c r="AB69" s="6">
        <f t="shared" si="57"/>
        <v>2.4877583465818761E-3</v>
      </c>
      <c r="AC69" s="13">
        <f t="shared" si="58"/>
        <v>5594400</v>
      </c>
      <c r="AD69" s="15"/>
      <c r="AE69" s="23" t="s">
        <v>30</v>
      </c>
      <c r="AF69" s="13">
        <f t="shared" si="59"/>
        <v>76070</v>
      </c>
      <c r="AG69" s="6">
        <f t="shared" si="60"/>
        <v>8.7612859918742274E-3</v>
      </c>
      <c r="AH69" s="13">
        <f t="shared" si="61"/>
        <v>19702130</v>
      </c>
      <c r="AQ69" s="73"/>
      <c r="AR69" s="23" t="s">
        <v>28</v>
      </c>
      <c r="AS69" s="17">
        <f t="shared" si="63"/>
        <v>2.1331938342530927</v>
      </c>
      <c r="AT69" s="17">
        <f t="shared" si="64"/>
        <v>0.78072528499466243</v>
      </c>
      <c r="AU69" s="17">
        <f t="shared" si="65"/>
        <v>15.890519689537825</v>
      </c>
      <c r="AV69" s="17">
        <f t="shared" si="66"/>
        <v>63.088911918760587</v>
      </c>
      <c r="AW69" s="17">
        <f t="shared" si="67"/>
        <v>35.448082384353604</v>
      </c>
      <c r="AX69" s="17">
        <f t="shared" si="68"/>
        <v>72.946554406066923</v>
      </c>
      <c r="AY69" s="57">
        <f t="shared" si="69"/>
        <v>190.28798751796674</v>
      </c>
      <c r="AZ69" s="46"/>
      <c r="BA69" s="17"/>
      <c r="BB69" s="17"/>
      <c r="BC69" s="17"/>
      <c r="BD69" s="17"/>
      <c r="BE69" s="17"/>
      <c r="BF69" s="57">
        <f t="shared" si="70"/>
        <v>3.4593292389624994</v>
      </c>
      <c r="BG69" s="46">
        <f t="shared" si="71"/>
        <v>7.794810310720085E-2</v>
      </c>
      <c r="BH69" s="17">
        <f t="shared" si="72"/>
        <v>0.55333828685007114</v>
      </c>
      <c r="BI69" s="17">
        <f t="shared" si="73"/>
        <v>0.93266670366403626</v>
      </c>
      <c r="BJ69" s="17">
        <f t="shared" si="74"/>
        <v>0.33567321032482067</v>
      </c>
      <c r="BK69" s="17">
        <f t="shared" si="75"/>
        <v>0.16855203524833995</v>
      </c>
      <c r="BL69" s="17">
        <f t="shared" si="76"/>
        <v>0.70988144430901579</v>
      </c>
      <c r="BM69" s="57">
        <f t="shared" si="77"/>
        <v>0.34798308689597207</v>
      </c>
      <c r="BN69" s="46">
        <f t="shared" si="78"/>
        <v>0.19676674026511221</v>
      </c>
      <c r="BO69" s="17">
        <f t="shared" si="79"/>
        <v>9.9197361828375694</v>
      </c>
      <c r="BP69" s="17">
        <f t="shared" si="80"/>
        <v>61.788882662733222</v>
      </c>
      <c r="BQ69" s="17">
        <f t="shared" si="81"/>
        <v>4.4813569966211233</v>
      </c>
      <c r="BR69" s="17">
        <f t="shared" si="82"/>
        <v>1.9263929682802088</v>
      </c>
      <c r="BS69" s="17">
        <f t="shared" si="83"/>
        <v>5.8235333316157805</v>
      </c>
      <c r="BT69" s="57">
        <f t="shared" si="84"/>
        <v>3.3869539006042748</v>
      </c>
      <c r="BU69" s="46"/>
      <c r="BV69" s="17"/>
      <c r="BW69" s="17"/>
      <c r="BX69" s="17"/>
      <c r="BY69" s="17"/>
      <c r="BZ69" s="17"/>
      <c r="CA69" s="57">
        <f t="shared" si="85"/>
        <v>1.9350137862763631E-2</v>
      </c>
      <c r="CB69" s="46"/>
      <c r="CC69" s="17"/>
      <c r="CD69" s="17"/>
      <c r="CE69" s="17"/>
      <c r="CF69" s="17"/>
      <c r="CG69" s="17"/>
      <c r="CH69" s="57">
        <f t="shared" si="86"/>
        <v>1.8179440983555908E-2</v>
      </c>
      <c r="CI69" s="104"/>
    </row>
    <row r="70" spans="1:87" ht="17" thickTop="1" thickBot="1" x14ac:dyDescent="0.25">
      <c r="C70" s="23" t="s">
        <v>31</v>
      </c>
      <c r="D70" s="18">
        <v>324.20000000000005</v>
      </c>
      <c r="E70" s="17">
        <v>114.1</v>
      </c>
      <c r="F70" s="32">
        <v>3825000</v>
      </c>
      <c r="G70" s="10">
        <v>17700</v>
      </c>
      <c r="H70" s="64">
        <f t="shared" si="62"/>
        <v>1.628600113703717E-3</v>
      </c>
      <c r="I70" s="13">
        <f t="shared" si="48"/>
        <v>5738340.0000000009</v>
      </c>
      <c r="J70" s="15"/>
      <c r="K70" s="10">
        <v>9830</v>
      </c>
      <c r="L70" s="6">
        <f t="shared" si="49"/>
        <v>9.0447113659364612E-4</v>
      </c>
      <c r="M70" s="13">
        <f t="shared" si="50"/>
        <v>3186886.0000000005</v>
      </c>
      <c r="N70" s="15"/>
      <c r="O70" s="10">
        <v>4780</v>
      </c>
      <c r="P70" s="6">
        <f t="shared" si="51"/>
        <v>4.3981404200586251E-4</v>
      </c>
      <c r="Q70" s="13">
        <f t="shared" si="52"/>
        <v>1549676.0000000002</v>
      </c>
      <c r="R70" s="15"/>
      <c r="T70" s="6">
        <f t="shared" si="53"/>
        <v>0</v>
      </c>
      <c r="U70" s="13">
        <f t="shared" si="54"/>
        <v>0</v>
      </c>
      <c r="V70" s="15"/>
      <c r="W70" s="10">
        <v>15700</v>
      </c>
      <c r="X70" s="6">
        <f t="shared" si="55"/>
        <v>1.4445775019857826E-3</v>
      </c>
      <c r="Y70" s="13">
        <f t="shared" si="56"/>
        <v>5089940.0000000009</v>
      </c>
      <c r="Z70" s="15"/>
      <c r="AA70" s="10">
        <v>23200</v>
      </c>
      <c r="AB70" s="6">
        <f t="shared" si="57"/>
        <v>2.1346622959280354E-3</v>
      </c>
      <c r="AC70" s="13">
        <f t="shared" si="58"/>
        <v>7521440.0000000009</v>
      </c>
      <c r="AD70" s="15"/>
      <c r="AE70" s="23" t="s">
        <v>31</v>
      </c>
      <c r="AF70" s="13">
        <f t="shared" si="59"/>
        <v>71210</v>
      </c>
      <c r="AG70" s="6">
        <f t="shared" si="60"/>
        <v>6.5521250902170437E-3</v>
      </c>
      <c r="AH70" s="13">
        <f t="shared" si="61"/>
        <v>23086282.000000004</v>
      </c>
      <c r="AQ70" s="73"/>
      <c r="AR70" s="23" t="s">
        <v>29</v>
      </c>
      <c r="AS70" s="17">
        <f t="shared" si="63"/>
        <v>4.6167439849444127</v>
      </c>
      <c r="AT70" s="17">
        <f t="shared" si="64"/>
        <v>2.5130707366887055</v>
      </c>
      <c r="AU70" s="17">
        <f t="shared" si="65"/>
        <v>11.526113905113609</v>
      </c>
      <c r="AV70" s="17">
        <f t="shared" si="66"/>
        <v>19.777047902763243</v>
      </c>
      <c r="AW70" s="17">
        <f t="shared" si="67"/>
        <v>16.879773369237416</v>
      </c>
      <c r="AX70" s="17">
        <f t="shared" si="68"/>
        <v>64.873755859382612</v>
      </c>
      <c r="AY70" s="57">
        <f t="shared" si="69"/>
        <v>120.18650575813</v>
      </c>
      <c r="AZ70" s="46"/>
      <c r="BA70" s="17"/>
      <c r="BB70" s="17"/>
      <c r="BC70" s="17"/>
      <c r="BD70" s="17"/>
      <c r="BE70" s="17"/>
      <c r="BF70" s="57">
        <f t="shared" si="70"/>
        <v>2.2979944123487126</v>
      </c>
      <c r="BG70" s="46">
        <f t="shared" si="71"/>
        <v>5.7141518091011201E-2</v>
      </c>
      <c r="BH70" s="17">
        <f t="shared" si="72"/>
        <v>0.28969708734448546</v>
      </c>
      <c r="BI70" s="17">
        <f t="shared" si="73"/>
        <v>0.46254594099345325</v>
      </c>
      <c r="BJ70" s="17">
        <f t="shared" si="74"/>
        <v>0.13519872812072589</v>
      </c>
      <c r="BK70" s="17">
        <f t="shared" si="75"/>
        <v>8.4818451895217237E-2</v>
      </c>
      <c r="BL70" s="17">
        <f t="shared" si="76"/>
        <v>0.31007983369410963</v>
      </c>
      <c r="BM70" s="57">
        <f t="shared" si="77"/>
        <v>0.17967868868361683</v>
      </c>
      <c r="BN70" s="46">
        <f t="shared" si="78"/>
        <v>0.21548244017172366</v>
      </c>
      <c r="BO70" s="17">
        <f t="shared" si="79"/>
        <v>9.3991640351731061</v>
      </c>
      <c r="BP70" s="17">
        <f t="shared" si="80"/>
        <v>19.66601547554221</v>
      </c>
      <c r="BQ70" s="17">
        <f t="shared" si="81"/>
        <v>0.96286397797013568</v>
      </c>
      <c r="BR70" s="17">
        <f t="shared" si="82"/>
        <v>0.8826820991724339</v>
      </c>
      <c r="BS70" s="17">
        <f t="shared" si="83"/>
        <v>2.3790840451623749</v>
      </c>
      <c r="BT70" s="57">
        <f t="shared" si="84"/>
        <v>1.3472300728198545</v>
      </c>
      <c r="BU70" s="46"/>
      <c r="BV70" s="17"/>
      <c r="BW70" s="17"/>
      <c r="BX70" s="17"/>
      <c r="BY70" s="17"/>
      <c r="BZ70" s="17"/>
      <c r="CA70" s="57">
        <f t="shared" si="85"/>
        <v>2.125555230988194E-2</v>
      </c>
      <c r="CB70" s="46"/>
      <c r="CC70" s="17"/>
      <c r="CD70" s="17"/>
      <c r="CE70" s="17"/>
      <c r="CF70" s="17"/>
      <c r="CG70" s="17"/>
      <c r="CH70" s="57">
        <f t="shared" si="86"/>
        <v>1.9120236484562788E-2</v>
      </c>
      <c r="CI70" s="104"/>
    </row>
    <row r="71" spans="1:87" ht="17" thickTop="1" thickBot="1" x14ac:dyDescent="0.25">
      <c r="C71" s="23" t="s">
        <v>32</v>
      </c>
      <c r="D71" s="18">
        <v>347.40000000000009</v>
      </c>
      <c r="E71" s="17">
        <v>114.1</v>
      </c>
      <c r="F71" s="32">
        <v>3825000</v>
      </c>
      <c r="G71" s="10">
        <v>15200</v>
      </c>
      <c r="H71" s="64">
        <f t="shared" si="62"/>
        <v>1.3051726927577783E-3</v>
      </c>
      <c r="I71" s="13">
        <f t="shared" si="48"/>
        <v>5280480.0000000009</v>
      </c>
      <c r="J71" s="15"/>
      <c r="K71" s="10">
        <v>9830</v>
      </c>
      <c r="L71" s="6">
        <f t="shared" si="49"/>
        <v>8.4406891906637889E-4</v>
      </c>
      <c r="M71" s="13">
        <f t="shared" si="50"/>
        <v>3414942.0000000009</v>
      </c>
      <c r="N71" s="15"/>
      <c r="O71" s="10">
        <v>6130</v>
      </c>
      <c r="P71" s="6">
        <f t="shared" si="51"/>
        <v>5.2636240832928819E-4</v>
      </c>
      <c r="Q71" s="13">
        <f t="shared" si="52"/>
        <v>2129562.0000000005</v>
      </c>
      <c r="R71" s="15"/>
      <c r="T71" s="6">
        <f t="shared" si="53"/>
        <v>0</v>
      </c>
      <c r="U71" s="13">
        <f t="shared" si="54"/>
        <v>0</v>
      </c>
      <c r="V71" s="15"/>
      <c r="W71" s="10">
        <v>5140</v>
      </c>
      <c r="X71" s="6">
        <f t="shared" si="55"/>
        <v>4.4135445005098555E-4</v>
      </c>
      <c r="Y71" s="13">
        <f t="shared" si="56"/>
        <v>1785636.0000000005</v>
      </c>
      <c r="Z71" s="15"/>
      <c r="AA71" s="10">
        <v>17200</v>
      </c>
      <c r="AB71" s="6">
        <f t="shared" si="57"/>
        <v>1.4769059418048543E-3</v>
      </c>
      <c r="AC71" s="13">
        <f t="shared" si="58"/>
        <v>5975280.0000000019</v>
      </c>
      <c r="AD71" s="15"/>
      <c r="AE71" s="23" t="s">
        <v>32</v>
      </c>
      <c r="AF71" s="13">
        <f t="shared" si="59"/>
        <v>53500</v>
      </c>
      <c r="AG71" s="6">
        <f t="shared" si="60"/>
        <v>4.5938644120092848E-3</v>
      </c>
      <c r="AH71" s="13">
        <f t="shared" si="61"/>
        <v>18585900.000000004</v>
      </c>
      <c r="AQ71" s="73"/>
      <c r="AR71" s="23" t="s">
        <v>30</v>
      </c>
      <c r="AS71" s="17">
        <f t="shared" si="63"/>
        <v>1.2278906239460055</v>
      </c>
      <c r="AT71" s="17">
        <f t="shared" si="64"/>
        <v>0.47296527737179467</v>
      </c>
      <c r="AU71" s="17">
        <f t="shared" si="65"/>
        <v>9.8686024220845621</v>
      </c>
      <c r="AV71" s="17">
        <f t="shared" si="66"/>
        <v>46.386979126849091</v>
      </c>
      <c r="AW71" s="17">
        <f t="shared" si="67"/>
        <v>28.787213516956349</v>
      </c>
      <c r="AX71" s="17">
        <f t="shared" si="68"/>
        <v>71.399565910934399</v>
      </c>
      <c r="AY71" s="57">
        <f t="shared" si="69"/>
        <v>158.1432168781422</v>
      </c>
      <c r="AZ71" s="46"/>
      <c r="BA71" s="17"/>
      <c r="BB71" s="17"/>
      <c r="BC71" s="17"/>
      <c r="BD71" s="17"/>
      <c r="BE71" s="17"/>
      <c r="BF71" s="57">
        <f t="shared" si="70"/>
        <v>2.712015299742915</v>
      </c>
      <c r="BG71" s="46">
        <f t="shared" si="71"/>
        <v>5.863822154702833E-2</v>
      </c>
      <c r="BH71" s="17">
        <f t="shared" si="72"/>
        <v>0.52040687911506822</v>
      </c>
      <c r="BI71" s="17">
        <f t="shared" si="73"/>
        <v>0.61104808897556051</v>
      </c>
      <c r="BJ71" s="17">
        <f t="shared" si="74"/>
        <v>0.20251758731493791</v>
      </c>
      <c r="BK71" s="17">
        <f t="shared" si="75"/>
        <v>0.13094595526164604</v>
      </c>
      <c r="BL71" s="17">
        <f t="shared" si="76"/>
        <v>0.433846664865016</v>
      </c>
      <c r="BM71" s="57">
        <f t="shared" si="77"/>
        <v>0.24275030965977928</v>
      </c>
      <c r="BN71" s="46">
        <f t="shared" si="78"/>
        <v>0.15124579863596294</v>
      </c>
      <c r="BO71" s="17">
        <f t="shared" si="79"/>
        <v>12.75641448520944</v>
      </c>
      <c r="BP71" s="17">
        <f t="shared" si="80"/>
        <v>43.364367089143798</v>
      </c>
      <c r="BQ71" s="17">
        <f t="shared" si="81"/>
        <v>3.1549727464255453</v>
      </c>
      <c r="BR71" s="17">
        <f t="shared" si="82"/>
        <v>1.7188013850924082</v>
      </c>
      <c r="BS71" s="17">
        <f t="shared" si="83"/>
        <v>5.8723565428252229</v>
      </c>
      <c r="BT71" s="57">
        <f t="shared" si="84"/>
        <v>3.0416258793161344</v>
      </c>
      <c r="BU71" s="46"/>
      <c r="BV71" s="17"/>
      <c r="BW71" s="17"/>
      <c r="BX71" s="17"/>
      <c r="BY71" s="17"/>
      <c r="BZ71" s="17"/>
      <c r="CA71" s="57">
        <f t="shared" si="85"/>
        <v>1.810178737373128E-2</v>
      </c>
      <c r="CB71" s="46"/>
      <c r="CC71" s="17"/>
      <c r="CD71" s="17"/>
      <c r="CE71" s="17"/>
      <c r="CF71" s="17"/>
      <c r="CG71" s="17"/>
      <c r="CH71" s="57">
        <f t="shared" si="86"/>
        <v>1.7149109226939956E-2</v>
      </c>
      <c r="CI71" s="104"/>
    </row>
    <row r="72" spans="1:87" ht="17" thickTop="1" thickBot="1" x14ac:dyDescent="0.25">
      <c r="C72" s="23" t="s">
        <v>33</v>
      </c>
      <c r="D72" s="18">
        <v>316.70000000000005</v>
      </c>
      <c r="E72" s="17">
        <v>114.1</v>
      </c>
      <c r="F72" s="32">
        <v>3825000</v>
      </c>
      <c r="G72" s="10">
        <v>18500</v>
      </c>
      <c r="H72" s="64">
        <f t="shared" si="62"/>
        <v>1.7425203951699614E-3</v>
      </c>
      <c r="I72" s="13">
        <f t="shared" si="48"/>
        <v>5858950.0000000009</v>
      </c>
      <c r="J72" s="15"/>
      <c r="K72" s="10">
        <v>13000</v>
      </c>
      <c r="L72" s="6">
        <f t="shared" si="49"/>
        <v>1.2244737912005133E-3</v>
      </c>
      <c r="M72" s="13">
        <f t="shared" si="50"/>
        <v>4117100.0000000005</v>
      </c>
      <c r="N72" s="15"/>
      <c r="O72" s="10">
        <v>6090</v>
      </c>
      <c r="P72" s="6">
        <f t="shared" si="51"/>
        <v>5.7361887603162509E-4</v>
      </c>
      <c r="Q72" s="13">
        <f t="shared" si="52"/>
        <v>1928703.0000000002</v>
      </c>
      <c r="R72" s="15"/>
      <c r="T72" s="6">
        <f t="shared" si="53"/>
        <v>0</v>
      </c>
      <c r="U72" s="13">
        <f t="shared" si="54"/>
        <v>0</v>
      </c>
      <c r="V72" s="15"/>
      <c r="W72" s="10">
        <v>9400</v>
      </c>
      <c r="X72" s="6">
        <f t="shared" si="55"/>
        <v>8.8538874132960195E-4</v>
      </c>
      <c r="Y72" s="13">
        <f t="shared" si="56"/>
        <v>2976980.0000000005</v>
      </c>
      <c r="Z72" s="15"/>
      <c r="AA72" s="10">
        <v>18600</v>
      </c>
      <c r="AB72" s="6">
        <f t="shared" si="57"/>
        <v>1.7519394243330419E-3</v>
      </c>
      <c r="AC72" s="13">
        <f t="shared" si="58"/>
        <v>5890620.0000000009</v>
      </c>
      <c r="AD72" s="15"/>
      <c r="AE72" s="23" t="s">
        <v>33</v>
      </c>
      <c r="AF72" s="13">
        <f t="shared" si="59"/>
        <v>65590</v>
      </c>
      <c r="AG72" s="6">
        <f t="shared" si="60"/>
        <v>6.1779412280647435E-3</v>
      </c>
      <c r="AH72" s="13">
        <f t="shared" si="61"/>
        <v>20772353.000000004</v>
      </c>
      <c r="AQ72" s="73"/>
      <c r="AR72" s="23" t="s">
        <v>31</v>
      </c>
      <c r="AS72" s="17">
        <f t="shared" si="63"/>
        <v>1.0171690547547778</v>
      </c>
      <c r="AT72" s="17">
        <f t="shared" si="64"/>
        <v>0.50710177365325659</v>
      </c>
      <c r="AU72" s="17">
        <f t="shared" si="65"/>
        <v>7.3841135461789991</v>
      </c>
      <c r="AV72" s="17">
        <f t="shared" si="66"/>
        <v>28.6468019502366</v>
      </c>
      <c r="AW72" s="17">
        <f t="shared" si="67"/>
        <v>21.76682467026259</v>
      </c>
      <c r="AX72" s="17">
        <f t="shared" si="68"/>
        <v>61.386004179078419</v>
      </c>
      <c r="AY72" s="57">
        <f t="shared" si="69"/>
        <v>120.70801517416464</v>
      </c>
      <c r="AZ72" s="46"/>
      <c r="BA72" s="17"/>
      <c r="BB72" s="17"/>
      <c r="BC72" s="17"/>
      <c r="BD72" s="17"/>
      <c r="BE72" s="17"/>
      <c r="BF72" s="57">
        <f t="shared" si="70"/>
        <v>2.0367343021744344</v>
      </c>
      <c r="BG72" s="46">
        <f t="shared" si="71"/>
        <v>3.9752520180867529E-2</v>
      </c>
      <c r="BH72" s="17">
        <f t="shared" si="72"/>
        <v>0.58091290122812944</v>
      </c>
      <c r="BI72" s="17">
        <f t="shared" si="73"/>
        <v>0.76516255622201157</v>
      </c>
      <c r="BJ72" s="17">
        <f t="shared" si="74"/>
        <v>0.25368770694668269</v>
      </c>
      <c r="BK72" s="17">
        <f t="shared" si="75"/>
        <v>0.16373042195327878</v>
      </c>
      <c r="BL72" s="17">
        <f t="shared" si="76"/>
        <v>0.57849002716143805</v>
      </c>
      <c r="BM72" s="57">
        <f t="shared" si="77"/>
        <v>0.31103126809717424</v>
      </c>
      <c r="BN72" s="46">
        <f t="shared" si="78"/>
        <v>0.11510164630295566</v>
      </c>
      <c r="BO72" s="17">
        <f t="shared" si="79"/>
        <v>24.72602385559475</v>
      </c>
      <c r="BP72" s="17">
        <f t="shared" si="80"/>
        <v>28.028867148763808</v>
      </c>
      <c r="BQ72" s="17">
        <f t="shared" si="81"/>
        <v>3.2725109467825759</v>
      </c>
      <c r="BR72" s="17">
        <f t="shared" si="82"/>
        <v>1.6629901931171494</v>
      </c>
      <c r="BS72" s="17">
        <f t="shared" si="83"/>
        <v>6.817731139130367</v>
      </c>
      <c r="BT72" s="57">
        <f t="shared" si="84"/>
        <v>3.0201388162107388</v>
      </c>
      <c r="BU72" s="46"/>
      <c r="BV72" s="17"/>
      <c r="BW72" s="17"/>
      <c r="BX72" s="17"/>
      <c r="BY72" s="17"/>
      <c r="BZ72" s="17"/>
      <c r="CA72" s="57">
        <f t="shared" si="85"/>
        <v>1.8187540029572465E-2</v>
      </c>
      <c r="CB72" s="46"/>
      <c r="CC72" s="17"/>
      <c r="CD72" s="17"/>
      <c r="CE72" s="17"/>
      <c r="CF72" s="17"/>
      <c r="CG72" s="17"/>
      <c r="CH72" s="57">
        <f t="shared" si="86"/>
        <v>1.6873231651069021E-2</v>
      </c>
      <c r="CI72" s="104"/>
    </row>
    <row r="73" spans="1:87" ht="17" thickTop="1" thickBot="1" x14ac:dyDescent="0.25">
      <c r="C73" s="31"/>
      <c r="D73" s="16"/>
      <c r="E73" s="17"/>
      <c r="F73" s="15"/>
      <c r="H73" s="6"/>
      <c r="I73" s="13"/>
      <c r="J73" s="15"/>
      <c r="L73" s="6"/>
      <c r="M73" s="13"/>
      <c r="N73" s="15"/>
      <c r="P73" s="6"/>
      <c r="Q73" s="13"/>
      <c r="R73" s="15"/>
      <c r="T73" s="6"/>
      <c r="U73" s="13"/>
      <c r="V73" s="15"/>
      <c r="X73" s="6"/>
      <c r="Y73" s="13"/>
      <c r="Z73" s="15"/>
      <c r="AB73" s="6"/>
      <c r="AC73" s="13"/>
      <c r="AD73" s="15"/>
      <c r="AE73" s="31"/>
      <c r="AF73" s="13"/>
      <c r="AG73" s="6"/>
      <c r="AH73" s="13"/>
      <c r="AQ73" s="73"/>
      <c r="AR73" s="23" t="s">
        <v>32</v>
      </c>
      <c r="AS73" s="17">
        <f t="shared" si="63"/>
        <v>0.75691047250945565</v>
      </c>
      <c r="AT73" s="17">
        <f t="shared" si="64"/>
        <v>0.4857783629538297</v>
      </c>
      <c r="AU73" s="17">
        <f t="shared" si="65"/>
        <v>8.4352211861750259</v>
      </c>
      <c r="AV73" s="17">
        <f t="shared" si="66"/>
        <v>28.581843215655564</v>
      </c>
      <c r="AW73" s="17">
        <f t="shared" si="67"/>
        <v>22.85794312503679</v>
      </c>
      <c r="AX73" s="17">
        <f t="shared" si="68"/>
        <v>36.075633465873558</v>
      </c>
      <c r="AY73" s="57">
        <f t="shared" si="69"/>
        <v>97.193329828204227</v>
      </c>
      <c r="AZ73" s="46"/>
      <c r="BA73" s="17"/>
      <c r="BB73" s="17"/>
      <c r="BC73" s="17"/>
      <c r="BD73" s="17"/>
      <c r="BE73" s="17"/>
      <c r="BF73" s="57">
        <f t="shared" si="70"/>
        <v>1.1817194448651447</v>
      </c>
      <c r="BG73" s="46">
        <f t="shared" si="71"/>
        <v>4.63727050081328E-2</v>
      </c>
      <c r="BH73" s="17">
        <f t="shared" si="72"/>
        <v>0.62035515335070457</v>
      </c>
      <c r="BI73" s="17">
        <f t="shared" si="73"/>
        <v>0.78995095496441126</v>
      </c>
      <c r="BJ73" s="17">
        <f t="shared" si="74"/>
        <v>0.23323629725803482</v>
      </c>
      <c r="BK73" s="17">
        <f t="shared" si="75"/>
        <v>0.34847400411584128</v>
      </c>
      <c r="BL73" s="17">
        <f t="shared" si="76"/>
        <v>0.42998466753176484</v>
      </c>
      <c r="BM73" s="57">
        <f t="shared" si="77"/>
        <v>0.32416973939021249</v>
      </c>
      <c r="BN73" s="46">
        <f t="shared" si="78"/>
        <v>0.19750621556068274</v>
      </c>
      <c r="BO73" s="17">
        <f t="shared" si="79"/>
        <v>21.048759081319915</v>
      </c>
      <c r="BP73" s="17">
        <f t="shared" si="80"/>
        <v>27.859624965008244</v>
      </c>
      <c r="BQ73" s="17">
        <f t="shared" si="81"/>
        <v>3.8958463652173521</v>
      </c>
      <c r="BR73" s="17">
        <f t="shared" si="82"/>
        <v>2.5401715405332776</v>
      </c>
      <c r="BS73" s="17">
        <f t="shared" si="83"/>
        <v>5.4090156780843826</v>
      </c>
      <c r="BT73" s="57">
        <f t="shared" si="84"/>
        <v>3.5781774106008899</v>
      </c>
      <c r="BU73" s="46"/>
      <c r="BV73" s="17"/>
      <c r="BW73" s="17"/>
      <c r="BX73" s="17"/>
      <c r="BY73" s="17"/>
      <c r="BZ73" s="17"/>
      <c r="CA73" s="57">
        <f t="shared" si="85"/>
        <v>1.3116566697642985E-2</v>
      </c>
      <c r="CB73" s="46"/>
      <c r="CC73" s="17"/>
      <c r="CD73" s="17"/>
      <c r="CE73" s="17"/>
      <c r="CF73" s="17"/>
      <c r="CG73" s="17"/>
      <c r="CH73" s="57">
        <f t="shared" si="86"/>
        <v>1.2158441808238421E-2</v>
      </c>
      <c r="CI73" s="104"/>
    </row>
    <row r="74" spans="1:87" ht="17" thickTop="1" thickBot="1" x14ac:dyDescent="0.25">
      <c r="C74" s="31"/>
      <c r="D74" s="16"/>
      <c r="E74" s="17"/>
      <c r="F74" s="15"/>
      <c r="H74" s="6"/>
      <c r="I74" s="13"/>
      <c r="J74" s="15"/>
      <c r="L74" s="6"/>
      <c r="M74" s="13"/>
      <c r="N74" s="15"/>
      <c r="P74" s="6"/>
      <c r="Q74" s="13"/>
      <c r="R74" s="15"/>
      <c r="T74" s="6"/>
      <c r="U74" s="13"/>
      <c r="V74" s="15"/>
      <c r="X74" s="6"/>
      <c r="Y74" s="13"/>
      <c r="Z74" s="15"/>
      <c r="AB74" s="6"/>
      <c r="AC74" s="13"/>
      <c r="AD74" s="15"/>
      <c r="AE74" s="31"/>
      <c r="AF74" s="13"/>
      <c r="AG74" s="6"/>
      <c r="AH74" s="13"/>
      <c r="AQ74" s="73"/>
      <c r="AR74" s="23" t="s">
        <v>33</v>
      </c>
      <c r="AS74" s="17">
        <f t="shared" si="63"/>
        <v>0.76561194904545526</v>
      </c>
      <c r="AT74" s="17">
        <f t="shared" si="64"/>
        <v>0.42368816597661113</v>
      </c>
      <c r="AU74" s="17">
        <f t="shared" si="65"/>
        <v>8.5852602053155405</v>
      </c>
      <c r="AV74" s="17">
        <f t="shared" si="66"/>
        <v>42.368816597661116</v>
      </c>
      <c r="AW74" s="17">
        <f t="shared" si="67"/>
        <v>23.414346014496932</v>
      </c>
      <c r="AX74" s="17">
        <f t="shared" si="68"/>
        <v>48.68697345871584</v>
      </c>
      <c r="AY74" s="57">
        <f t="shared" si="69"/>
        <v>124.24469639121149</v>
      </c>
      <c r="AZ74" s="46"/>
      <c r="BA74" s="17"/>
      <c r="BB74" s="17"/>
      <c r="BC74" s="17"/>
      <c r="BD74" s="17"/>
      <c r="BE74" s="17"/>
      <c r="BF74" s="57">
        <f t="shared" si="70"/>
        <v>3.3442766916278117</v>
      </c>
      <c r="BG74" s="46">
        <f t="shared" si="71"/>
        <v>4.2260187860803863E-2</v>
      </c>
      <c r="BH74" s="17">
        <f t="shared" si="72"/>
        <v>0.52766255194888412</v>
      </c>
      <c r="BI74" s="17">
        <f t="shared" si="73"/>
        <v>0.81077608381270294</v>
      </c>
      <c r="BJ74" s="17">
        <f t="shared" si="74"/>
        <v>0.30812411792635575</v>
      </c>
      <c r="BK74" s="17">
        <f t="shared" si="75"/>
        <v>0.24949988383735583</v>
      </c>
      <c r="BL74" s="17">
        <f t="shared" si="76"/>
        <v>0.59156007107662667</v>
      </c>
      <c r="BM74" s="57">
        <f t="shared" si="77"/>
        <v>0.36205844761526035</v>
      </c>
      <c r="BN74" s="46">
        <f t="shared" si="78"/>
        <v>0.16466469346292392</v>
      </c>
      <c r="BO74" s="17">
        <f t="shared" si="79"/>
        <v>46.66361233967249</v>
      </c>
      <c r="BP74" s="17">
        <f t="shared" si="80"/>
        <v>36.8468526372965</v>
      </c>
      <c r="BQ74" s="17">
        <f t="shared" si="81"/>
        <v>4.963363417769326</v>
      </c>
      <c r="BR74" s="17">
        <f t="shared" si="82"/>
        <v>1.8520318868783892</v>
      </c>
      <c r="BS74" s="17">
        <f t="shared" si="83"/>
        <v>8.3210196822305402</v>
      </c>
      <c r="BT74" s="57">
        <f t="shared" si="84"/>
        <v>3.8921934593521272</v>
      </c>
      <c r="BU74" s="46"/>
      <c r="BV74" s="17"/>
      <c r="BW74" s="17"/>
      <c r="BX74" s="17"/>
      <c r="BY74" s="17"/>
      <c r="BZ74" s="17"/>
      <c r="CA74" s="57">
        <f t="shared" si="85"/>
        <v>3.1251393426432759E-2</v>
      </c>
      <c r="CB74" s="46"/>
      <c r="CC74" s="17"/>
      <c r="CD74" s="17"/>
      <c r="CE74" s="17"/>
      <c r="CF74" s="17"/>
      <c r="CG74" s="17"/>
      <c r="CH74" s="57">
        <f t="shared" si="86"/>
        <v>2.6916856725196767E-2</v>
      </c>
      <c r="CI74" s="104"/>
    </row>
    <row r="75" spans="1:87" ht="17" thickTop="1" thickBot="1" x14ac:dyDescent="0.25">
      <c r="C75" s="31"/>
      <c r="D75" s="16"/>
      <c r="E75" s="17"/>
      <c r="F75" s="15"/>
      <c r="H75" s="6"/>
      <c r="I75" s="13"/>
      <c r="J75" s="15"/>
      <c r="L75" s="6"/>
      <c r="M75" s="13"/>
      <c r="N75" s="15"/>
      <c r="P75" s="6"/>
      <c r="Q75" s="13"/>
      <c r="R75" s="15"/>
      <c r="T75" s="6"/>
      <c r="U75" s="13"/>
      <c r="V75" s="15"/>
      <c r="X75" s="6"/>
      <c r="Y75" s="13"/>
      <c r="Z75" s="15"/>
      <c r="AB75" s="6"/>
      <c r="AC75" s="13"/>
      <c r="AD75" s="15"/>
      <c r="AE75" s="31"/>
      <c r="AF75" s="13"/>
      <c r="AG75" s="6"/>
      <c r="AH75" s="13"/>
      <c r="AQ75" s="73"/>
      <c r="AR75" s="31"/>
      <c r="AS75" s="17"/>
      <c r="AT75" s="17"/>
      <c r="AU75" s="17"/>
      <c r="AV75" s="17"/>
      <c r="AW75" s="17"/>
      <c r="AX75" s="17"/>
      <c r="AY75" s="57"/>
      <c r="AZ75" s="46"/>
      <c r="BA75" s="17"/>
      <c r="BB75" s="17"/>
      <c r="BC75" s="17"/>
      <c r="BD75" s="17"/>
      <c r="BE75" s="17"/>
      <c r="BF75" s="57"/>
      <c r="BG75" s="46"/>
      <c r="BH75" s="17"/>
      <c r="BI75" s="17"/>
      <c r="BJ75" s="17"/>
      <c r="BK75" s="17"/>
      <c r="BL75" s="17"/>
      <c r="BM75" s="57"/>
      <c r="BN75" s="46"/>
      <c r="BO75" s="17"/>
      <c r="BP75" s="17"/>
      <c r="BQ75" s="17"/>
      <c r="BR75" s="17"/>
      <c r="BS75" s="17"/>
      <c r="BT75" s="57"/>
      <c r="BU75" s="46"/>
      <c r="BV75" s="17"/>
      <c r="BW75" s="17"/>
      <c r="BX75" s="17"/>
      <c r="BY75" s="17"/>
      <c r="BZ75" s="17"/>
      <c r="CA75" s="57"/>
      <c r="CB75" s="46"/>
      <c r="CC75" s="17"/>
      <c r="CD75" s="17"/>
      <c r="CE75" s="17"/>
      <c r="CF75" s="17"/>
      <c r="CG75" s="17"/>
      <c r="CH75" s="57"/>
      <c r="CI75" s="104"/>
    </row>
    <row r="76" spans="1:87" ht="17" thickTop="1" thickBot="1" x14ac:dyDescent="0.25">
      <c r="C76" s="31"/>
      <c r="D76" s="16"/>
      <c r="E76" s="17"/>
      <c r="F76" s="15"/>
      <c r="H76" s="6"/>
      <c r="I76" s="13"/>
      <c r="J76" s="15"/>
      <c r="L76" s="6"/>
      <c r="M76" s="13"/>
      <c r="N76" s="15"/>
      <c r="P76" s="6"/>
      <c r="Q76" s="13"/>
      <c r="R76" s="15"/>
      <c r="T76" s="6"/>
      <c r="U76" s="13"/>
      <c r="V76" s="15"/>
      <c r="X76" s="6"/>
      <c r="Y76" s="13"/>
      <c r="Z76" s="15"/>
      <c r="AB76" s="6"/>
      <c r="AC76" s="13"/>
      <c r="AD76" s="15"/>
      <c r="AE76" s="31"/>
      <c r="AF76" s="13"/>
      <c r="AG76" s="6"/>
      <c r="AH76" s="13"/>
      <c r="AQ76" s="73"/>
      <c r="AR76" s="31"/>
      <c r="AS76" s="17"/>
      <c r="AT76" s="17"/>
      <c r="AU76" s="17"/>
      <c r="AV76" s="17"/>
      <c r="AW76" s="17"/>
      <c r="AX76" s="17"/>
      <c r="AY76" s="57"/>
      <c r="AZ76" s="46"/>
      <c r="BA76" s="17"/>
      <c r="BB76" s="17"/>
      <c r="BC76" s="17"/>
      <c r="BD76" s="17"/>
      <c r="BE76" s="17"/>
      <c r="BF76" s="57"/>
      <c r="BG76" s="46"/>
      <c r="BH76" s="17"/>
      <c r="BI76" s="17"/>
      <c r="BJ76" s="17"/>
      <c r="BK76" s="17"/>
      <c r="BL76" s="17"/>
      <c r="BM76" s="57"/>
      <c r="BN76" s="46"/>
      <c r="BO76" s="17"/>
      <c r="BP76" s="17"/>
      <c r="BQ76" s="17"/>
      <c r="BR76" s="17"/>
      <c r="BS76" s="17"/>
      <c r="BT76" s="57"/>
      <c r="BU76" s="46"/>
      <c r="BV76" s="17"/>
      <c r="BW76" s="17"/>
      <c r="BX76" s="17"/>
      <c r="BY76" s="17"/>
      <c r="BZ76" s="17"/>
      <c r="CA76" s="57"/>
      <c r="CB76" s="46"/>
      <c r="CC76" s="17"/>
      <c r="CD76" s="17"/>
      <c r="CE76" s="17"/>
      <c r="CF76" s="17"/>
      <c r="CG76" s="17"/>
      <c r="CH76" s="57"/>
      <c r="CI76" s="104"/>
    </row>
    <row r="77" spans="1:87" ht="17" thickTop="1" thickBot="1" x14ac:dyDescent="0.25">
      <c r="C77" s="31"/>
      <c r="D77" s="16"/>
      <c r="E77" s="17"/>
      <c r="F77" s="15"/>
      <c r="H77" s="6"/>
      <c r="I77" s="13"/>
      <c r="J77" s="15"/>
      <c r="L77" s="6"/>
      <c r="M77" s="13"/>
      <c r="N77" s="15"/>
      <c r="P77" s="6"/>
      <c r="Q77" s="13"/>
      <c r="R77" s="15"/>
      <c r="T77" s="6"/>
      <c r="U77" s="13"/>
      <c r="V77" s="15"/>
      <c r="X77" s="6"/>
      <c r="Y77" s="13"/>
      <c r="Z77" s="15"/>
      <c r="AB77" s="6"/>
      <c r="AC77" s="13"/>
      <c r="AD77" s="15"/>
      <c r="AE77" s="31"/>
      <c r="AF77" s="13"/>
      <c r="AG77" s="6"/>
      <c r="AH77" s="13"/>
      <c r="AQ77" s="73"/>
      <c r="AR77" s="31"/>
      <c r="AS77" s="17"/>
      <c r="AT77" s="17"/>
      <c r="AU77" s="17"/>
      <c r="AV77" s="17"/>
      <c r="AW77" s="17"/>
      <c r="AX77" s="17"/>
      <c r="AY77" s="57"/>
      <c r="AZ77" s="46"/>
      <c r="BA77" s="17"/>
      <c r="BB77" s="17"/>
      <c r="BC77" s="17"/>
      <c r="BD77" s="17"/>
      <c r="BE77" s="17"/>
      <c r="BF77" s="57"/>
      <c r="BG77" s="46"/>
      <c r="BH77" s="17"/>
      <c r="BI77" s="17"/>
      <c r="BJ77" s="17"/>
      <c r="BK77" s="17"/>
      <c r="BL77" s="17"/>
      <c r="BM77" s="57"/>
      <c r="BN77" s="46"/>
      <c r="BO77" s="17"/>
      <c r="BP77" s="17"/>
      <c r="BQ77" s="17"/>
      <c r="BR77" s="17"/>
      <c r="BS77" s="17"/>
      <c r="BT77" s="57"/>
      <c r="BU77" s="46"/>
      <c r="BV77" s="17"/>
      <c r="BW77" s="17"/>
      <c r="BX77" s="17"/>
      <c r="BY77" s="17"/>
      <c r="BZ77" s="17"/>
      <c r="CA77" s="57"/>
      <c r="CB77" s="46"/>
      <c r="CC77" s="17"/>
      <c r="CD77" s="17"/>
      <c r="CE77" s="17"/>
      <c r="CF77" s="17"/>
      <c r="CG77" s="17"/>
      <c r="CH77" s="57"/>
      <c r="CI77" s="104"/>
    </row>
    <row r="78" spans="1:87" ht="17" thickTop="1" thickBot="1" x14ac:dyDescent="0.25">
      <c r="C78" s="31"/>
      <c r="D78" s="16"/>
      <c r="E78" s="17"/>
      <c r="F78" s="15"/>
      <c r="H78" s="6"/>
      <c r="I78" s="13"/>
      <c r="J78" s="15"/>
      <c r="L78" s="6"/>
      <c r="M78" s="13"/>
      <c r="N78" s="15"/>
      <c r="P78" s="6"/>
      <c r="Q78" s="13"/>
      <c r="R78" s="15"/>
      <c r="T78" s="6"/>
      <c r="U78" s="13"/>
      <c r="V78" s="15"/>
      <c r="X78" s="6"/>
      <c r="Y78" s="13"/>
      <c r="Z78" s="15"/>
      <c r="AB78" s="6"/>
      <c r="AC78" s="13"/>
      <c r="AD78" s="15"/>
      <c r="AE78" s="31"/>
      <c r="AF78" s="13"/>
      <c r="AG78" s="6"/>
      <c r="AH78" s="13"/>
      <c r="AQ78" s="73"/>
      <c r="AR78" s="31"/>
      <c r="AS78" s="17"/>
      <c r="AT78" s="17"/>
      <c r="AU78" s="17"/>
      <c r="AV78" s="17"/>
      <c r="AW78" s="17"/>
      <c r="AX78" s="17"/>
      <c r="AY78" s="57"/>
      <c r="AZ78" s="46"/>
      <c r="BA78" s="17"/>
      <c r="BB78" s="17"/>
      <c r="BC78" s="17"/>
      <c r="BD78" s="17"/>
      <c r="BE78" s="17"/>
      <c r="BF78" s="57"/>
      <c r="BG78" s="46"/>
      <c r="BH78" s="17"/>
      <c r="BI78" s="17"/>
      <c r="BJ78" s="17"/>
      <c r="BK78" s="17"/>
      <c r="BL78" s="17"/>
      <c r="BM78" s="57"/>
      <c r="BN78" s="46"/>
      <c r="BO78" s="17"/>
      <c r="BP78" s="17"/>
      <c r="BQ78" s="17"/>
      <c r="BR78" s="17"/>
      <c r="BS78" s="17"/>
      <c r="BT78" s="57"/>
      <c r="BU78" s="46"/>
      <c r="BV78" s="17"/>
      <c r="BW78" s="17"/>
      <c r="BX78" s="17"/>
      <c r="BY78" s="17"/>
      <c r="BZ78" s="17"/>
      <c r="CA78" s="57"/>
      <c r="CB78" s="46"/>
      <c r="CC78" s="17"/>
      <c r="CD78" s="17"/>
      <c r="CE78" s="17"/>
      <c r="CF78" s="17"/>
      <c r="CG78" s="17"/>
      <c r="CH78" s="57"/>
      <c r="CI78" s="104"/>
    </row>
    <row r="79" spans="1:87" x14ac:dyDescent="0.2">
      <c r="A79" s="19"/>
      <c r="B79" s="19"/>
      <c r="C79" s="19"/>
      <c r="D79" s="19"/>
      <c r="E79" s="19"/>
      <c r="F79" s="19"/>
      <c r="G79" s="74" t="s">
        <v>46</v>
      </c>
      <c r="H79" s="96">
        <f>AVERAGE(H57:H78)</f>
        <v>4.8925064676840369E-3</v>
      </c>
      <c r="I79" s="75">
        <f>AVERAGE(I57:I78)</f>
        <v>6506628.7500000009</v>
      </c>
      <c r="J79" s="76"/>
      <c r="K79" s="74" t="s">
        <v>46</v>
      </c>
      <c r="L79" s="96">
        <f>AVERAGE(L57:L78)</f>
        <v>3.2404244013786421E-3</v>
      </c>
      <c r="M79" s="75">
        <f>AVERAGE(M57:M78)</f>
        <v>4514671.25</v>
      </c>
      <c r="N79" s="76"/>
      <c r="O79" s="74" t="s">
        <v>46</v>
      </c>
      <c r="P79" s="96">
        <f>AVERAGE(P57:P78)</f>
        <v>1.4072707807716242E-3</v>
      </c>
      <c r="Q79" s="75">
        <f>AVERAGE(Q57:Q78)</f>
        <v>2039249.5625</v>
      </c>
      <c r="R79" s="76"/>
      <c r="S79" s="74" t="s">
        <v>46</v>
      </c>
      <c r="T79" s="96">
        <f>AVERAGE(T57:T78)</f>
        <v>0</v>
      </c>
      <c r="U79" s="75">
        <f>AVERAGE(U57:U78)</f>
        <v>0</v>
      </c>
      <c r="V79" s="76"/>
      <c r="W79" s="74" t="s">
        <v>46</v>
      </c>
      <c r="X79" s="96">
        <f>AVERAGE(X57:X78)</f>
        <v>2.2224370124449707E-3</v>
      </c>
      <c r="Y79" s="75">
        <f>AVERAGE(Y57:Y78)</f>
        <v>4416799.125</v>
      </c>
      <c r="Z79" s="76"/>
      <c r="AA79" s="74" t="s">
        <v>46</v>
      </c>
      <c r="AB79" s="96">
        <f>AVERAGE(AB57:AB78)</f>
        <v>3.6366998988858609E-3</v>
      </c>
      <c r="AC79" s="75">
        <f>AVERAGE(AC57:AC78)</f>
        <v>6715744.875</v>
      </c>
      <c r="AD79" s="76"/>
      <c r="AE79" s="77"/>
      <c r="AF79" s="74" t="s">
        <v>46</v>
      </c>
      <c r="AG79" s="96">
        <f>AVERAGE(AG57:AG78)</f>
        <v>1.5399338561165135E-2</v>
      </c>
      <c r="AH79" s="75">
        <f>AVERAGE(AH57:AH78)</f>
        <v>24193093.5625</v>
      </c>
      <c r="AI79" s="19"/>
      <c r="AJ79" s="19"/>
      <c r="AK79" s="19"/>
      <c r="AL79" s="19"/>
      <c r="AM79" s="19"/>
      <c r="AN79" s="19"/>
      <c r="AQ79" s="73"/>
      <c r="AR79" s="31"/>
      <c r="AS79" s="17"/>
      <c r="AT79" s="17"/>
      <c r="AU79" s="17"/>
      <c r="AV79" s="17"/>
      <c r="AW79" s="17"/>
      <c r="AX79" s="17"/>
      <c r="AY79" s="57"/>
      <c r="AZ79" s="46"/>
      <c r="BA79" s="17"/>
      <c r="BB79" s="17"/>
      <c r="BC79" s="17"/>
      <c r="BD79" s="17"/>
      <c r="BE79" s="17"/>
      <c r="BF79" s="57"/>
      <c r="BG79" s="46"/>
      <c r="BH79" s="17"/>
      <c r="BI79" s="17"/>
      <c r="BJ79" s="17"/>
      <c r="BK79" s="17"/>
      <c r="BL79" s="17"/>
      <c r="BM79" s="57"/>
      <c r="BN79" s="46"/>
      <c r="BO79" s="17"/>
      <c r="BP79" s="17"/>
      <c r="BQ79" s="17"/>
      <c r="BR79" s="17"/>
      <c r="BS79" s="17"/>
      <c r="BT79" s="57"/>
      <c r="BU79" s="46"/>
      <c r="BV79" s="17"/>
      <c r="BW79" s="17"/>
      <c r="BX79" s="17"/>
      <c r="BY79" s="17"/>
      <c r="BZ79" s="17"/>
      <c r="CA79" s="57"/>
      <c r="CB79" s="46"/>
      <c r="CC79" s="17"/>
      <c r="CD79" s="17"/>
      <c r="CE79" s="17"/>
      <c r="CF79" s="17"/>
      <c r="CG79" s="17"/>
      <c r="CH79" s="57"/>
      <c r="CI79" s="104"/>
    </row>
    <row r="80" spans="1:87" ht="16" thickBot="1" x14ac:dyDescent="0.25">
      <c r="G80" s="78" t="s">
        <v>47</v>
      </c>
      <c r="H80" s="97">
        <f>STDEV(H57:H78)</f>
        <v>2.8250770251457506E-3</v>
      </c>
      <c r="I80" s="79">
        <f>STDEV(I57:I78)</f>
        <v>3779800.9208279275</v>
      </c>
      <c r="J80" s="80"/>
      <c r="K80" s="78" t="s">
        <v>47</v>
      </c>
      <c r="L80" s="97">
        <f>STDEV(L57:L78)</f>
        <v>2.1719930882352868E-3</v>
      </c>
      <c r="M80" s="79">
        <f>STDEV(M57:M78)</f>
        <v>3049208.7387053827</v>
      </c>
      <c r="N80" s="80"/>
      <c r="O80" s="78" t="s">
        <v>47</v>
      </c>
      <c r="P80" s="97">
        <f>STDEV(P57:P78)</f>
        <v>6.862370299821458E-4</v>
      </c>
      <c r="Q80" s="79">
        <f>STDEV(Q57:Q78)</f>
        <v>1121432.7439812564</v>
      </c>
      <c r="R80" s="80"/>
      <c r="S80" s="78" t="s">
        <v>47</v>
      </c>
      <c r="T80" s="97">
        <f>STDEV(T57:T78)</f>
        <v>0</v>
      </c>
      <c r="U80" s="79">
        <f>STDEV(U57:U78)</f>
        <v>0</v>
      </c>
      <c r="V80" s="80"/>
      <c r="W80" s="78" t="s">
        <v>47</v>
      </c>
      <c r="X80" s="97">
        <f>STDEV(X57:X78)</f>
        <v>1.8607123194314627E-3</v>
      </c>
      <c r="Y80" s="79">
        <f>STDEV(Y57:Y78)</f>
        <v>6615355.611410317</v>
      </c>
      <c r="Z80" s="80"/>
      <c r="AA80" s="78" t="s">
        <v>47</v>
      </c>
      <c r="AB80" s="97">
        <f>STDEV(AB57:AB78)</f>
        <v>2.1136891662689433E-3</v>
      </c>
      <c r="AC80" s="79">
        <f>STDEV(AC57:AC78)</f>
        <v>8293658.4953352697</v>
      </c>
      <c r="AD80" s="80"/>
      <c r="AE80" s="67"/>
      <c r="AF80" s="78" t="s">
        <v>47</v>
      </c>
      <c r="AG80" s="97">
        <f>STDEV(AG57:AG78)</f>
        <v>7.2355407165546077E-3</v>
      </c>
      <c r="AH80" s="79">
        <f>STDEV(AH57:AH78)</f>
        <v>19483256.424588796</v>
      </c>
      <c r="AQ80" s="73"/>
      <c r="AR80" s="31"/>
      <c r="AS80" s="17"/>
      <c r="AT80" s="17"/>
      <c r="AU80" s="17"/>
      <c r="AV80" s="17"/>
      <c r="AW80" s="17"/>
      <c r="AX80" s="17"/>
      <c r="AY80" s="57"/>
      <c r="AZ80" s="46"/>
      <c r="BA80" s="17"/>
      <c r="BB80" s="17"/>
      <c r="BC80" s="17"/>
      <c r="BD80" s="17"/>
      <c r="BE80" s="17"/>
      <c r="BF80" s="57"/>
      <c r="BG80" s="46"/>
      <c r="BH80" s="17"/>
      <c r="BI80" s="17"/>
      <c r="BJ80" s="17"/>
      <c r="BK80" s="17"/>
      <c r="BL80" s="17"/>
      <c r="BM80" s="57"/>
      <c r="BN80" s="46"/>
      <c r="BO80" s="17"/>
      <c r="BP80" s="17"/>
      <c r="BQ80" s="17"/>
      <c r="BR80" s="17"/>
      <c r="BS80" s="17"/>
      <c r="BT80" s="57"/>
      <c r="BU80" s="46"/>
      <c r="BV80" s="17"/>
      <c r="BW80" s="17"/>
      <c r="BX80" s="17"/>
      <c r="BY80" s="17"/>
      <c r="BZ80" s="17"/>
      <c r="CA80" s="57"/>
      <c r="CB80" s="46"/>
      <c r="CC80" s="17"/>
      <c r="CD80" s="17"/>
      <c r="CE80" s="17"/>
      <c r="CF80" s="17"/>
      <c r="CG80" s="17"/>
      <c r="CH80" s="57"/>
      <c r="CI80" s="104"/>
    </row>
    <row r="81" spans="1:87" x14ac:dyDescent="0.2">
      <c r="AQ81" s="73"/>
      <c r="AR81" s="28" t="s">
        <v>46</v>
      </c>
      <c r="AS81" s="55">
        <f t="shared" ref="AS81:AY81" si="87">AVERAGE(AS59:AS80)</f>
        <v>2.2072451048891719</v>
      </c>
      <c r="AT81" s="55">
        <f t="shared" si="87"/>
        <v>1.2702437622241642</v>
      </c>
      <c r="AU81" s="55">
        <f t="shared" si="87"/>
        <v>9.8608432826966315</v>
      </c>
      <c r="AV81" s="55">
        <f t="shared" si="87"/>
        <v>29.083386407129765</v>
      </c>
      <c r="AW81" s="55">
        <f t="shared" si="87"/>
        <v>22.80869120542987</v>
      </c>
      <c r="AX81" s="55">
        <f t="shared" si="87"/>
        <v>59.281248741341798</v>
      </c>
      <c r="AY81" s="58">
        <f t="shared" si="87"/>
        <v>124.51165850371139</v>
      </c>
      <c r="AZ81" s="61"/>
      <c r="BA81" s="55"/>
      <c r="BB81" s="55"/>
      <c r="BC81" s="55"/>
      <c r="BD81" s="55"/>
      <c r="BE81" s="55"/>
      <c r="BF81" s="58">
        <f t="shared" ref="BF81:BT81" si="88">AVERAGE(BF59:BF80)</f>
        <v>2.5746484461452557</v>
      </c>
      <c r="BG81" s="61">
        <f t="shared" si="88"/>
        <v>6.407141640412567E-2</v>
      </c>
      <c r="BH81" s="55">
        <f t="shared" si="88"/>
        <v>0.38451132328697585</v>
      </c>
      <c r="BI81" s="55">
        <f t="shared" si="88"/>
        <v>0.73141021748437085</v>
      </c>
      <c r="BJ81" s="55">
        <f t="shared" si="88"/>
        <v>0.22218666101130319</v>
      </c>
      <c r="BK81" s="55">
        <f t="shared" si="88"/>
        <v>0.18293707639378068</v>
      </c>
      <c r="BL81" s="55">
        <f t="shared" si="88"/>
        <v>0.48410277273088448</v>
      </c>
      <c r="BM81" s="58">
        <f t="shared" si="88"/>
        <v>0.28500508602505842</v>
      </c>
      <c r="BN81" s="61">
        <f t="shared" si="88"/>
        <v>0.17705621358628965</v>
      </c>
      <c r="BO81" s="55">
        <f t="shared" si="88"/>
        <v>16.149792270100519</v>
      </c>
      <c r="BP81" s="55">
        <f t="shared" si="88"/>
        <v>28.721231963981033</v>
      </c>
      <c r="BQ81" s="55">
        <f t="shared" si="88"/>
        <v>2.255274995160597</v>
      </c>
      <c r="BR81" s="55">
        <f t="shared" si="88"/>
        <v>1.2761836204870753</v>
      </c>
      <c r="BS81" s="55">
        <f t="shared" si="88"/>
        <v>4.3586531086344236</v>
      </c>
      <c r="BT81" s="58">
        <f t="shared" si="88"/>
        <v>2.1322563833491746</v>
      </c>
      <c r="BU81" s="61"/>
      <c r="BV81" s="55"/>
      <c r="BW81" s="55"/>
      <c r="BX81" s="55"/>
      <c r="BY81" s="55"/>
      <c r="BZ81" s="55"/>
      <c r="CA81" s="58">
        <f>AVERAGE(CA59:CA80)</f>
        <v>2.5815413869092915E-2</v>
      </c>
      <c r="CB81" s="46"/>
      <c r="CC81" s="17"/>
      <c r="CD81" s="17"/>
      <c r="CE81" s="17"/>
      <c r="CF81" s="17"/>
      <c r="CG81" s="17"/>
      <c r="CH81" s="58">
        <f>AVERAGE(CH59:CH80)</f>
        <v>2.3486273360300427E-2</v>
      </c>
      <c r="CI81" s="104"/>
    </row>
    <row r="82" spans="1:87" x14ac:dyDescent="0.2">
      <c r="AQ82" s="73"/>
      <c r="AR82" s="17" t="s">
        <v>47</v>
      </c>
      <c r="AS82" s="56">
        <f t="shared" ref="AS82:AY82" si="89">STDEV(AS59:AS80)</f>
        <v>1.2812762830150457</v>
      </c>
      <c r="AT82" s="56">
        <f t="shared" si="89"/>
        <v>0.79155497157934573</v>
      </c>
      <c r="AU82" s="56">
        <f t="shared" si="89"/>
        <v>4.3581188563786162</v>
      </c>
      <c r="AV82" s="56">
        <f t="shared" si="89"/>
        <v>17.478726114787385</v>
      </c>
      <c r="AW82" s="56">
        <f t="shared" si="89"/>
        <v>16.897873530172198</v>
      </c>
      <c r="AX82" s="56">
        <f t="shared" si="89"/>
        <v>33.364415098873316</v>
      </c>
      <c r="AY82" s="59">
        <f t="shared" si="89"/>
        <v>65.920416087551757</v>
      </c>
      <c r="AZ82" s="62"/>
      <c r="BA82" s="56"/>
      <c r="BB82" s="56"/>
      <c r="BC82" s="56"/>
      <c r="BD82" s="56"/>
      <c r="BE82" s="56"/>
      <c r="BF82" s="59">
        <f t="shared" ref="BF82:BT82" si="90">STDEV(BF59:BF80)</f>
        <v>1.173547719360251</v>
      </c>
      <c r="BG82" s="62">
        <f t="shared" si="90"/>
        <v>2.8694283061946161E-2</v>
      </c>
      <c r="BH82" s="56">
        <f t="shared" si="90"/>
        <v>0.17433045087722104</v>
      </c>
      <c r="BI82" s="56">
        <f t="shared" si="90"/>
        <v>0.27444974776813658</v>
      </c>
      <c r="BJ82" s="56">
        <f t="shared" si="90"/>
        <v>8.3029867868214716E-2</v>
      </c>
      <c r="BK82" s="56">
        <f t="shared" si="90"/>
        <v>7.5603638355088917E-2</v>
      </c>
      <c r="BL82" s="56">
        <f t="shared" si="90"/>
        <v>0.17622410132726621</v>
      </c>
      <c r="BM82" s="59">
        <f t="shared" si="90"/>
        <v>8.4700373731548873E-2</v>
      </c>
      <c r="BN82" s="62">
        <f t="shared" si="90"/>
        <v>7.3941791229971174E-2</v>
      </c>
      <c r="BO82" s="56">
        <f t="shared" si="90"/>
        <v>9.895498193250809</v>
      </c>
      <c r="BP82" s="56">
        <f t="shared" si="90"/>
        <v>12.708522007513235</v>
      </c>
      <c r="BQ82" s="56">
        <f t="shared" si="90"/>
        <v>1.5707361204480657</v>
      </c>
      <c r="BR82" s="56">
        <f t="shared" si="90"/>
        <v>0.61418891520745988</v>
      </c>
      <c r="BS82" s="56">
        <f t="shared" si="90"/>
        <v>2.6949519436594387</v>
      </c>
      <c r="BT82" s="59">
        <f t="shared" si="90"/>
        <v>1.051255669483482</v>
      </c>
      <c r="BU82" s="62"/>
      <c r="BV82" s="56"/>
      <c r="BW82" s="56"/>
      <c r="BX82" s="56"/>
      <c r="BY82" s="56"/>
      <c r="BZ82" s="56"/>
      <c r="CA82" s="59">
        <f>STDEV(CA59:CA80)</f>
        <v>1.5860074033966051E-2</v>
      </c>
      <c r="CB82" s="46"/>
      <c r="CC82" s="17"/>
      <c r="CD82" s="17"/>
      <c r="CE82" s="17"/>
      <c r="CF82" s="17"/>
      <c r="CG82" s="17"/>
      <c r="CH82" s="59">
        <f>STDEV(CH59:CH80)</f>
        <v>1.3345021094990243E-2</v>
      </c>
      <c r="CI82" s="104"/>
    </row>
    <row r="83" spans="1:87" ht="17" thickBot="1" x14ac:dyDescent="0.25">
      <c r="B83" s="136" t="s">
        <v>101</v>
      </c>
      <c r="C83" s="137"/>
      <c r="D83" s="137"/>
      <c r="E83" s="137"/>
      <c r="G83" s="1" t="s">
        <v>82</v>
      </c>
      <c r="H83" s="2"/>
      <c r="I83" s="2"/>
      <c r="J83" s="2"/>
      <c r="L83" t="s">
        <v>1</v>
      </c>
      <c r="N83" t="s">
        <v>83</v>
      </c>
      <c r="AQ83" s="105"/>
      <c r="AR83" s="39"/>
      <c r="AS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  <c r="BF83" s="39"/>
      <c r="BG83" s="39"/>
      <c r="BH83" s="39"/>
      <c r="BI83" s="39"/>
      <c r="BJ83" s="39"/>
      <c r="BK83" s="39"/>
      <c r="BL83" s="39"/>
      <c r="BM83" s="39"/>
      <c r="BN83" s="39"/>
      <c r="BO83" s="39"/>
      <c r="BP83" s="39"/>
      <c r="BQ83" s="39"/>
      <c r="BR83" s="39"/>
      <c r="BS83" s="39"/>
      <c r="BT83" s="39"/>
      <c r="BU83" s="39"/>
      <c r="BV83" s="39"/>
      <c r="BW83" s="39"/>
      <c r="BX83" s="39"/>
      <c r="BY83" s="39"/>
      <c r="BZ83" s="39"/>
      <c r="CA83" s="39"/>
      <c r="CB83" s="39"/>
      <c r="CC83" s="39"/>
      <c r="CD83" s="39"/>
      <c r="CE83" s="39"/>
      <c r="CF83" s="39"/>
      <c r="CG83" s="39"/>
      <c r="CH83" s="39"/>
      <c r="CI83" s="106"/>
    </row>
    <row r="84" spans="1:87" ht="16" x14ac:dyDescent="0.2">
      <c r="A84" s="3"/>
      <c r="B84" s="137"/>
      <c r="C84" s="137"/>
      <c r="D84" s="137"/>
      <c r="E84" s="137"/>
      <c r="G84" t="s">
        <v>3</v>
      </c>
    </row>
    <row r="86" spans="1:87" x14ac:dyDescent="0.2">
      <c r="B86" s="138" t="s">
        <v>5</v>
      </c>
      <c r="C86" s="138"/>
      <c r="G86" s="5" t="s">
        <v>76</v>
      </c>
      <c r="I86" s="4"/>
      <c r="J86" s="6"/>
      <c r="K86" s="5" t="s">
        <v>77</v>
      </c>
      <c r="L86" s="4"/>
      <c r="M86" s="4"/>
      <c r="N86" s="6"/>
      <c r="O86" s="5" t="s">
        <v>78</v>
      </c>
      <c r="P86" s="4"/>
      <c r="Q86" s="4"/>
      <c r="R86" s="6"/>
      <c r="S86" s="5" t="s">
        <v>79</v>
      </c>
      <c r="T86" s="4"/>
      <c r="U86" s="4"/>
      <c r="V86" s="6"/>
      <c r="W86" s="5" t="s">
        <v>80</v>
      </c>
      <c r="X86" s="4"/>
      <c r="Y86" s="4"/>
      <c r="Z86" s="6"/>
      <c r="AA86" s="5" t="s">
        <v>81</v>
      </c>
      <c r="AB86" s="4"/>
      <c r="AC86" s="4"/>
      <c r="AD86" s="6"/>
      <c r="AE86" s="7"/>
      <c r="AG86" s="5" t="s">
        <v>4</v>
      </c>
      <c r="AI86" s="6"/>
    </row>
    <row r="87" spans="1:87" ht="33" thickBot="1" x14ac:dyDescent="0.25">
      <c r="A87" s="17"/>
      <c r="B87" s="17"/>
      <c r="C87" s="17"/>
      <c r="D87" s="86" t="s">
        <v>18</v>
      </c>
      <c r="E87" s="17" t="s">
        <v>12</v>
      </c>
      <c r="F87" s="4" t="s">
        <v>13</v>
      </c>
      <c r="G87" s="87" t="s">
        <v>14</v>
      </c>
      <c r="H87" s="88" t="s">
        <v>35</v>
      </c>
      <c r="I87" s="22" t="s">
        <v>45</v>
      </c>
      <c r="J87" s="4" t="s">
        <v>17</v>
      </c>
      <c r="K87" s="87" t="s">
        <v>14</v>
      </c>
      <c r="L87" s="88" t="s">
        <v>35</v>
      </c>
      <c r="M87" s="22" t="s">
        <v>45</v>
      </c>
      <c r="N87" s="4" t="s">
        <v>17</v>
      </c>
      <c r="O87" s="87" t="s">
        <v>14</v>
      </c>
      <c r="P87" s="88" t="s">
        <v>35</v>
      </c>
      <c r="Q87" s="22" t="s">
        <v>45</v>
      </c>
      <c r="R87" s="4" t="s">
        <v>17</v>
      </c>
      <c r="S87" s="87" t="s">
        <v>14</v>
      </c>
      <c r="T87" s="88" t="s">
        <v>35</v>
      </c>
      <c r="U87" s="22" t="s">
        <v>45</v>
      </c>
      <c r="V87" s="4" t="s">
        <v>17</v>
      </c>
      <c r="W87" s="87" t="s">
        <v>14</v>
      </c>
      <c r="X87" s="88" t="s">
        <v>35</v>
      </c>
      <c r="Y87" s="22" t="s">
        <v>45</v>
      </c>
      <c r="Z87" s="4" t="s">
        <v>17</v>
      </c>
      <c r="AA87" s="87" t="s">
        <v>14</v>
      </c>
      <c r="AB87" s="88" t="s">
        <v>35</v>
      </c>
      <c r="AC87" s="22" t="s">
        <v>45</v>
      </c>
      <c r="AD87" s="4" t="s">
        <v>17</v>
      </c>
      <c r="AE87" s="11" t="s">
        <v>4</v>
      </c>
      <c r="AF87" s="98" t="s">
        <v>125</v>
      </c>
      <c r="AG87" s="88" t="s">
        <v>35</v>
      </c>
      <c r="AH87" s="90" t="s">
        <v>45</v>
      </c>
      <c r="AI87" s="91" t="s">
        <v>17</v>
      </c>
      <c r="AK87" s="21"/>
      <c r="AL87" s="9"/>
      <c r="AM87" s="8"/>
    </row>
    <row r="88" spans="1:87" ht="17" thickTop="1" thickBot="1" x14ac:dyDescent="0.25">
      <c r="A88" s="14"/>
      <c r="B88" s="14"/>
      <c r="C88" s="23" t="s">
        <v>34</v>
      </c>
      <c r="D88" s="18">
        <v>333.29999999999995</v>
      </c>
      <c r="E88" s="36">
        <v>154.52000000000001</v>
      </c>
      <c r="F88" s="32">
        <v>731500</v>
      </c>
      <c r="G88" s="10">
        <v>24300000</v>
      </c>
      <c r="H88" s="12">
        <f t="shared" ref="H88:H103" si="91">(G88*$E88/$F88)/$D88</f>
        <v>15.400730777110525</v>
      </c>
      <c r="I88" s="13">
        <f t="shared" ref="I88:I103" si="92">G88*$D88</f>
        <v>8099189999.999999</v>
      </c>
      <c r="J88" s="32"/>
      <c r="K88" s="10">
        <v>1180000</v>
      </c>
      <c r="L88" s="12">
        <f t="shared" ref="L88:L103" si="93">(K88*$E88/$F88)/$D88</f>
        <v>0.74785441633705418</v>
      </c>
      <c r="M88" s="13">
        <f t="shared" ref="M88:M103" si="94">K88*$D88</f>
        <v>393293999.99999994</v>
      </c>
      <c r="N88" s="32"/>
      <c r="O88" s="10">
        <v>1590000</v>
      </c>
      <c r="P88" s="12">
        <f t="shared" ref="P88:P103" si="95">(O88*$E88/$F88)/$D88</f>
        <v>1.0077021372677257</v>
      </c>
      <c r="Q88" s="13">
        <f t="shared" ref="Q88:Q103" si="96">O88*$D88</f>
        <v>529946999.99999994</v>
      </c>
      <c r="R88" s="32"/>
      <c r="S88" s="10">
        <v>8810000</v>
      </c>
      <c r="T88" s="12">
        <f t="shared" ref="T88:T103" si="97">(S88*$E88/$F88)/$D88</f>
        <v>5.5835571253639378</v>
      </c>
      <c r="U88" s="13">
        <f t="shared" ref="U88:U103" si="98">S88*$D88</f>
        <v>2936372999.9999995</v>
      </c>
      <c r="V88" s="32"/>
      <c r="W88" s="10">
        <v>17300000</v>
      </c>
      <c r="X88" s="12">
        <f t="shared" ref="X88:X103" si="99">(W88*$E88/$F88)/$D88</f>
        <v>10.964306273416133</v>
      </c>
      <c r="Y88" s="13">
        <f t="shared" ref="Y88:Y103" si="100">W88*$D88</f>
        <v>5766089999.999999</v>
      </c>
      <c r="Z88" s="32"/>
      <c r="AA88" s="10">
        <v>19900000</v>
      </c>
      <c r="AB88" s="12">
        <f t="shared" ref="AB88:AB103" si="101">(AA88*$E88/$F88)/$D88</f>
        <v>12.61212108907405</v>
      </c>
      <c r="AC88" s="13">
        <f t="shared" ref="AC88:AC103" si="102">AA88*$D88</f>
        <v>6632669999.999999</v>
      </c>
      <c r="AD88" s="32"/>
      <c r="AE88" s="23" t="s">
        <v>34</v>
      </c>
      <c r="AF88" s="13">
        <f t="shared" ref="AF88:AF103" si="103">G88+K88+O88+S88+W88+AA88</f>
        <v>73080000</v>
      </c>
      <c r="AG88" s="12">
        <f t="shared" ref="AG88:AG103" si="104">(AF88*$E88/$F88)/$D88</f>
        <v>46.316271818569419</v>
      </c>
      <c r="AH88" s="13">
        <f t="shared" ref="AH88:AH103" si="105">AF88*$D88</f>
        <v>24357563999.999996</v>
      </c>
      <c r="AI88" s="14"/>
      <c r="AJ88" s="14"/>
    </row>
    <row r="89" spans="1:87" ht="17" thickTop="1" thickBot="1" x14ac:dyDescent="0.25">
      <c r="C89" s="23" t="s">
        <v>19</v>
      </c>
      <c r="D89" s="18">
        <v>265.79999999999995</v>
      </c>
      <c r="E89" s="36">
        <v>154.52000000000001</v>
      </c>
      <c r="F89" s="32">
        <v>731500</v>
      </c>
      <c r="G89" s="10">
        <v>25100000</v>
      </c>
      <c r="H89" s="6">
        <f t="shared" si="91"/>
        <v>19.94752940220447</v>
      </c>
      <c r="I89" s="13">
        <f t="shared" si="92"/>
        <v>6671579999.999999</v>
      </c>
      <c r="J89" s="15"/>
      <c r="K89" s="10">
        <v>1570000</v>
      </c>
      <c r="L89" s="6">
        <f t="shared" si="93"/>
        <v>1.2477139904964549</v>
      </c>
      <c r="M89" s="13">
        <f t="shared" si="94"/>
        <v>417305999.99999994</v>
      </c>
      <c r="N89" s="15"/>
      <c r="O89" s="10">
        <v>1830000</v>
      </c>
      <c r="P89" s="6">
        <f t="shared" si="95"/>
        <v>1.4543417851009632</v>
      </c>
      <c r="Q89" s="13">
        <f t="shared" si="96"/>
        <v>486413999.99999994</v>
      </c>
      <c r="R89" s="15"/>
      <c r="S89" s="10">
        <v>5970000</v>
      </c>
      <c r="T89" s="6">
        <f t="shared" si="97"/>
        <v>4.74449205303429</v>
      </c>
      <c r="U89" s="13">
        <f t="shared" si="98"/>
        <v>1586825999.9999998</v>
      </c>
      <c r="V89" s="15"/>
      <c r="W89" s="10">
        <v>5080000</v>
      </c>
      <c r="X89" s="6">
        <f t="shared" si="99"/>
        <v>4.0371892176573185</v>
      </c>
      <c r="Y89" s="13">
        <f t="shared" si="100"/>
        <v>1350263999.9999998</v>
      </c>
      <c r="Z89" s="15"/>
      <c r="AA89" s="10">
        <v>15100000</v>
      </c>
      <c r="AB89" s="6">
        <f t="shared" si="101"/>
        <v>12.000306532800298</v>
      </c>
      <c r="AC89" s="13">
        <f t="shared" si="102"/>
        <v>4013579999.9999995</v>
      </c>
      <c r="AD89" s="15"/>
      <c r="AE89" s="23" t="s">
        <v>19</v>
      </c>
      <c r="AF89" s="13">
        <f t="shared" si="103"/>
        <v>54650000</v>
      </c>
      <c r="AG89" s="6">
        <f t="shared" si="104"/>
        <v>43.431572981293797</v>
      </c>
      <c r="AH89" s="13">
        <f t="shared" si="105"/>
        <v>14525969999.999998</v>
      </c>
    </row>
    <row r="90" spans="1:87" ht="17" thickTop="1" thickBot="1" x14ac:dyDescent="0.25">
      <c r="C90" s="23" t="s">
        <v>20</v>
      </c>
      <c r="D90" s="18">
        <v>244.80000000000007</v>
      </c>
      <c r="E90" s="36">
        <v>154.52000000000001</v>
      </c>
      <c r="F90" s="32">
        <v>731500</v>
      </c>
      <c r="G90" s="10">
        <v>25400000</v>
      </c>
      <c r="H90" s="6">
        <f t="shared" si="91"/>
        <v>21.917583620369996</v>
      </c>
      <c r="I90" s="13">
        <f t="shared" si="92"/>
        <v>6217920000.0000019</v>
      </c>
      <c r="J90" s="15"/>
      <c r="K90" s="10">
        <v>1690000</v>
      </c>
      <c r="L90" s="6">
        <f t="shared" si="93"/>
        <v>1.4582959180482398</v>
      </c>
      <c r="M90" s="13">
        <f t="shared" si="94"/>
        <v>413712000.00000012</v>
      </c>
      <c r="N90" s="15"/>
      <c r="O90" s="10">
        <v>865000</v>
      </c>
      <c r="P90" s="6">
        <f t="shared" si="95"/>
        <v>0.74640589888267894</v>
      </c>
      <c r="Q90" s="13">
        <f t="shared" si="96"/>
        <v>211752000.00000006</v>
      </c>
      <c r="R90" s="15"/>
      <c r="S90" s="10">
        <v>5900000</v>
      </c>
      <c r="T90" s="6">
        <f t="shared" si="97"/>
        <v>5.0910922582749203</v>
      </c>
      <c r="U90" s="13">
        <f t="shared" si="98"/>
        <v>1444320000.0000005</v>
      </c>
      <c r="V90" s="15"/>
      <c r="W90" s="10">
        <v>5870000</v>
      </c>
      <c r="X90" s="6">
        <f t="shared" si="99"/>
        <v>5.0652053484870807</v>
      </c>
      <c r="Y90" s="13">
        <f t="shared" si="100"/>
        <v>1436976000.0000005</v>
      </c>
      <c r="Z90" s="15"/>
      <c r="AA90" s="10">
        <v>13800000</v>
      </c>
      <c r="AB90" s="6">
        <f t="shared" si="101"/>
        <v>11.907978502405745</v>
      </c>
      <c r="AC90" s="13">
        <f t="shared" si="102"/>
        <v>3378240000.000001</v>
      </c>
      <c r="AD90" s="15"/>
      <c r="AE90" s="23" t="s">
        <v>20</v>
      </c>
      <c r="AF90" s="13">
        <f t="shared" si="103"/>
        <v>53525000</v>
      </c>
      <c r="AG90" s="6">
        <f t="shared" si="104"/>
        <v>46.18656154646866</v>
      </c>
      <c r="AH90" s="13">
        <f t="shared" si="105"/>
        <v>13102920000.000004</v>
      </c>
    </row>
    <row r="91" spans="1:87" ht="17" thickTop="1" thickBot="1" x14ac:dyDescent="0.25">
      <c r="C91" s="23" t="s">
        <v>21</v>
      </c>
      <c r="D91" s="18">
        <v>208.09999999999991</v>
      </c>
      <c r="E91" s="36">
        <v>154.52000000000001</v>
      </c>
      <c r="F91" s="32">
        <v>731500</v>
      </c>
      <c r="G91" s="10">
        <v>26100000</v>
      </c>
      <c r="H91" s="6">
        <f t="shared" si="91"/>
        <v>26.493467078206212</v>
      </c>
      <c r="I91" s="13">
        <f t="shared" si="92"/>
        <v>5431409999.9999981</v>
      </c>
      <c r="J91" s="15"/>
      <c r="K91" s="10">
        <v>1480000</v>
      </c>
      <c r="L91" s="6">
        <f t="shared" si="93"/>
        <v>1.5023115431319998</v>
      </c>
      <c r="M91" s="13">
        <f t="shared" si="94"/>
        <v>307987999.99999988</v>
      </c>
      <c r="N91" s="15"/>
      <c r="O91" s="10">
        <v>1220000</v>
      </c>
      <c r="P91" s="6">
        <f t="shared" si="95"/>
        <v>1.2383919477169185</v>
      </c>
      <c r="Q91" s="13">
        <f t="shared" si="96"/>
        <v>253881999.99999988</v>
      </c>
      <c r="R91" s="15"/>
      <c r="S91" s="10">
        <v>5980000</v>
      </c>
      <c r="T91" s="6">
        <f t="shared" si="97"/>
        <v>6.0701506945468644</v>
      </c>
      <c r="U91" s="13">
        <f t="shared" si="98"/>
        <v>1244437999.9999995</v>
      </c>
      <c r="V91" s="15"/>
      <c r="W91" s="10">
        <v>6430000</v>
      </c>
      <c r="X91" s="6">
        <f t="shared" si="99"/>
        <v>6.5269346096883494</v>
      </c>
      <c r="Y91" s="13">
        <f t="shared" si="100"/>
        <v>1338082999.9999995</v>
      </c>
      <c r="Z91" s="15"/>
      <c r="AA91" s="10">
        <v>14600000</v>
      </c>
      <c r="AB91" s="6">
        <f t="shared" si="101"/>
        <v>14.82010035792378</v>
      </c>
      <c r="AC91" s="13">
        <f t="shared" si="102"/>
        <v>3038259999.9999986</v>
      </c>
      <c r="AD91" s="15"/>
      <c r="AE91" s="23" t="s">
        <v>21</v>
      </c>
      <c r="AF91" s="13">
        <f t="shared" si="103"/>
        <v>55810000</v>
      </c>
      <c r="AG91" s="6">
        <f t="shared" si="104"/>
        <v>56.651356231214116</v>
      </c>
      <c r="AH91" s="13">
        <f t="shared" si="105"/>
        <v>11614060999.999994</v>
      </c>
    </row>
    <row r="92" spans="1:87" ht="23" thickTop="1" thickBot="1" x14ac:dyDescent="0.3">
      <c r="C92" s="23" t="s">
        <v>22</v>
      </c>
      <c r="D92" s="18">
        <v>180.19999999999993</v>
      </c>
      <c r="E92" s="36">
        <v>154.52000000000001</v>
      </c>
      <c r="F92" s="32">
        <v>731500</v>
      </c>
      <c r="G92" s="10">
        <v>10400000</v>
      </c>
      <c r="H92" s="6">
        <f t="shared" si="91"/>
        <v>12.191269213291534</v>
      </c>
      <c r="I92" s="13">
        <f t="shared" si="92"/>
        <v>1874079999.9999993</v>
      </c>
      <c r="J92" s="15"/>
      <c r="K92" s="10">
        <v>401000</v>
      </c>
      <c r="L92" s="6">
        <f t="shared" si="93"/>
        <v>0.47006720716633699</v>
      </c>
      <c r="M92" s="13">
        <f t="shared" si="94"/>
        <v>72260199.99999997</v>
      </c>
      <c r="N92" s="15"/>
      <c r="O92" s="10">
        <v>1140000</v>
      </c>
      <c r="P92" s="6">
        <f t="shared" si="95"/>
        <v>1.3363506637646487</v>
      </c>
      <c r="Q92" s="13">
        <f t="shared" si="96"/>
        <v>205427999.99999991</v>
      </c>
      <c r="R92" s="15"/>
      <c r="S92" s="10">
        <v>8680000</v>
      </c>
      <c r="T92" s="6">
        <f t="shared" si="97"/>
        <v>10.175020843401009</v>
      </c>
      <c r="U92" s="13">
        <f t="shared" si="98"/>
        <v>1564135999.9999995</v>
      </c>
      <c r="V92" s="15"/>
      <c r="W92" s="10">
        <v>4850000</v>
      </c>
      <c r="X92" s="6">
        <f t="shared" si="99"/>
        <v>5.6853515081215313</v>
      </c>
      <c r="Y92" s="13">
        <f t="shared" si="100"/>
        <v>873969999.99999964</v>
      </c>
      <c r="Z92" s="15"/>
      <c r="AA92" s="10">
        <v>7610000</v>
      </c>
      <c r="AB92" s="6">
        <f t="shared" si="101"/>
        <v>8.9207267993412085</v>
      </c>
      <c r="AC92" s="13">
        <f t="shared" si="102"/>
        <v>1371321999.9999995</v>
      </c>
      <c r="AD92" s="15"/>
      <c r="AE92" s="23" t="s">
        <v>22</v>
      </c>
      <c r="AF92" s="13">
        <f t="shared" si="103"/>
        <v>33081000</v>
      </c>
      <c r="AG92" s="6">
        <f t="shared" si="104"/>
        <v>38.778786235086272</v>
      </c>
      <c r="AH92" s="13">
        <f t="shared" si="105"/>
        <v>5961196199.9999981</v>
      </c>
      <c r="AW92" s="141" t="s">
        <v>145</v>
      </c>
      <c r="AX92" s="141"/>
      <c r="AY92" s="141"/>
      <c r="AZ92" s="141"/>
      <c r="BA92" s="141"/>
      <c r="BB92" s="141"/>
      <c r="BC92" s="141"/>
      <c r="BD92" s="141"/>
      <c r="BE92" s="141"/>
      <c r="BF92" s="141"/>
      <c r="BG92" s="141"/>
      <c r="BH92" s="141"/>
    </row>
    <row r="93" spans="1:87" ht="21" thickTop="1" thickBot="1" x14ac:dyDescent="0.3">
      <c r="C93" s="23" t="s">
        <v>23</v>
      </c>
      <c r="D93" s="18">
        <v>127.50000000000011</v>
      </c>
      <c r="E93" s="36">
        <v>154.52000000000001</v>
      </c>
      <c r="F93" s="32">
        <v>731500</v>
      </c>
      <c r="G93" s="10">
        <v>14400000</v>
      </c>
      <c r="H93" s="6">
        <f t="shared" si="91"/>
        <v>23.857376060472014</v>
      </c>
      <c r="I93" s="13">
        <f t="shared" si="92"/>
        <v>1836000000.0000017</v>
      </c>
      <c r="J93" s="15"/>
      <c r="K93" s="10">
        <v>1160000</v>
      </c>
      <c r="L93" s="6">
        <f t="shared" si="93"/>
        <v>1.9218441826491344</v>
      </c>
      <c r="M93" s="13">
        <f t="shared" si="94"/>
        <v>147900000.00000012</v>
      </c>
      <c r="N93" s="15"/>
      <c r="O93" s="10">
        <v>767000</v>
      </c>
      <c r="P93" s="6">
        <f t="shared" si="95"/>
        <v>1.2707366276654193</v>
      </c>
      <c r="Q93" s="13">
        <f t="shared" si="96"/>
        <v>97792500.000000089</v>
      </c>
      <c r="R93" s="15"/>
      <c r="S93" s="10">
        <v>3900000</v>
      </c>
      <c r="T93" s="6">
        <f t="shared" si="97"/>
        <v>6.4613726830445035</v>
      </c>
      <c r="U93" s="13">
        <f t="shared" si="98"/>
        <v>497250000.00000042</v>
      </c>
      <c r="V93" s="15"/>
      <c r="W93" s="10">
        <v>3380000</v>
      </c>
      <c r="X93" s="6">
        <f t="shared" si="99"/>
        <v>5.5998563253052378</v>
      </c>
      <c r="Y93" s="13">
        <f t="shared" si="100"/>
        <v>430950000.00000036</v>
      </c>
      <c r="Z93" s="15"/>
      <c r="AA93" s="10">
        <v>10100000</v>
      </c>
      <c r="AB93" s="6">
        <f t="shared" si="101"/>
        <v>16.733298486858846</v>
      </c>
      <c r="AC93" s="13">
        <f t="shared" si="102"/>
        <v>1287750000.0000012</v>
      </c>
      <c r="AD93" s="15"/>
      <c r="AE93" s="23" t="s">
        <v>23</v>
      </c>
      <c r="AF93" s="13">
        <f t="shared" si="103"/>
        <v>33707000</v>
      </c>
      <c r="AG93" s="6">
        <f t="shared" si="104"/>
        <v>55.84448436599515</v>
      </c>
      <c r="AH93" s="13">
        <f t="shared" si="105"/>
        <v>4297642500.0000038</v>
      </c>
      <c r="AW93" s="68" t="s">
        <v>147</v>
      </c>
      <c r="AX93" s="68" t="s">
        <v>148</v>
      </c>
      <c r="AY93" s="68" t="s">
        <v>110</v>
      </c>
      <c r="AZ93" s="68" t="s">
        <v>111</v>
      </c>
      <c r="BA93" s="68" t="s">
        <v>149</v>
      </c>
      <c r="BB93" s="68" t="s">
        <v>112</v>
      </c>
      <c r="BC93" s="68" t="s">
        <v>113</v>
      </c>
      <c r="BD93" s="68" t="s">
        <v>117</v>
      </c>
      <c r="BE93" s="68" t="s">
        <v>114</v>
      </c>
      <c r="BF93" s="68" t="s">
        <v>115</v>
      </c>
      <c r="BG93" s="68" t="s">
        <v>116</v>
      </c>
      <c r="BH93" s="68" t="s">
        <v>118</v>
      </c>
    </row>
    <row r="94" spans="1:87" ht="17" thickTop="1" thickBot="1" x14ac:dyDescent="0.25">
      <c r="C94" s="23" t="s">
        <v>24</v>
      </c>
      <c r="D94" s="18">
        <v>172.20000000000005</v>
      </c>
      <c r="E94" s="36">
        <v>154.52000000000001</v>
      </c>
      <c r="F94" s="32">
        <v>731500</v>
      </c>
      <c r="G94" s="10">
        <v>16000000</v>
      </c>
      <c r="H94" s="6">
        <f t="shared" si="91"/>
        <v>19.6271483269466</v>
      </c>
      <c r="I94" s="13">
        <f t="shared" si="92"/>
        <v>2755200000.000001</v>
      </c>
      <c r="J94" s="15"/>
      <c r="K94" s="10">
        <v>1080000</v>
      </c>
      <c r="L94" s="6">
        <f t="shared" si="93"/>
        <v>1.3248325120688953</v>
      </c>
      <c r="M94" s="13">
        <f t="shared" si="94"/>
        <v>185976000.00000006</v>
      </c>
      <c r="N94" s="15"/>
      <c r="O94" s="10">
        <v>831000</v>
      </c>
      <c r="P94" s="6">
        <f t="shared" si="95"/>
        <v>1.0193850162307891</v>
      </c>
      <c r="Q94" s="13">
        <f t="shared" si="96"/>
        <v>143098200.00000003</v>
      </c>
      <c r="R94" s="15"/>
      <c r="S94" s="10">
        <v>4590000</v>
      </c>
      <c r="T94" s="6">
        <f t="shared" si="97"/>
        <v>5.6305381762928048</v>
      </c>
      <c r="U94" s="13">
        <f t="shared" si="98"/>
        <v>790398000.00000024</v>
      </c>
      <c r="V94" s="15"/>
      <c r="W94" s="10">
        <v>3580000</v>
      </c>
      <c r="X94" s="6">
        <f t="shared" si="99"/>
        <v>4.3915744381543016</v>
      </c>
      <c r="Y94" s="13">
        <f t="shared" si="100"/>
        <v>616476000.00000012</v>
      </c>
      <c r="Z94" s="15"/>
      <c r="AA94" s="10">
        <v>11400000</v>
      </c>
      <c r="AB94" s="6">
        <f t="shared" si="101"/>
        <v>13.984343182949452</v>
      </c>
      <c r="AC94" s="13">
        <f t="shared" si="102"/>
        <v>1963080000.0000005</v>
      </c>
      <c r="AD94" s="15"/>
      <c r="AE94" s="23" t="s">
        <v>24</v>
      </c>
      <c r="AF94" s="13">
        <f t="shared" si="103"/>
        <v>37481000</v>
      </c>
      <c r="AG94" s="6">
        <f t="shared" si="104"/>
        <v>45.977821652642845</v>
      </c>
      <c r="AH94" s="13">
        <f t="shared" si="105"/>
        <v>6454228200.0000019</v>
      </c>
      <c r="AV94" s="69" t="s">
        <v>138</v>
      </c>
      <c r="AW94" s="65">
        <f>AY54</f>
        <v>2.6660629020651073E-2</v>
      </c>
      <c r="AX94" s="65">
        <f>BF54</f>
        <v>1.8470104190348651E-2</v>
      </c>
      <c r="AY94" s="29">
        <f>BM54</f>
        <v>360.73895694166447</v>
      </c>
      <c r="AZ94" s="65">
        <f>BT54</f>
        <v>0.12321492840224681</v>
      </c>
      <c r="BA94" s="29">
        <f>CA54</f>
        <v>19.721990207871372</v>
      </c>
      <c r="BB94" s="29">
        <f>CH54</f>
        <v>2.8147914643587542</v>
      </c>
      <c r="BC94" s="29">
        <f>AY81</f>
        <v>124.51165850371139</v>
      </c>
      <c r="BD94" s="29">
        <f>BF81</f>
        <v>2.5746484461452557</v>
      </c>
      <c r="BE94" s="29">
        <f>BM81</f>
        <v>0.28500508602505842</v>
      </c>
      <c r="BF94" s="29">
        <f>BT81</f>
        <v>2.1322563833491746</v>
      </c>
      <c r="BG94" s="65">
        <f>CA81</f>
        <v>2.5815413869092915E-2</v>
      </c>
      <c r="BH94" s="65">
        <f>CH81</f>
        <v>2.3486273360300427E-2</v>
      </c>
    </row>
    <row r="95" spans="1:87" ht="17" thickTop="1" thickBot="1" x14ac:dyDescent="0.25">
      <c r="C95" s="23" t="s">
        <v>25</v>
      </c>
      <c r="D95" s="18">
        <v>162.70000000000005</v>
      </c>
      <c r="E95" s="36">
        <v>154.52000000000001</v>
      </c>
      <c r="F95" s="32">
        <v>731500</v>
      </c>
      <c r="G95" s="10">
        <v>15200000</v>
      </c>
      <c r="H95" s="6">
        <f t="shared" si="91"/>
        <v>19.734512567948332</v>
      </c>
      <c r="I95" s="13">
        <f t="shared" si="92"/>
        <v>2473040000.0000005</v>
      </c>
      <c r="J95" s="15"/>
      <c r="K95" s="10">
        <v>1100000</v>
      </c>
      <c r="L95" s="6">
        <f t="shared" si="93"/>
        <v>1.4281555147857348</v>
      </c>
      <c r="M95" s="13">
        <f t="shared" si="94"/>
        <v>178970000.00000006</v>
      </c>
      <c r="N95" s="15"/>
      <c r="O95" s="10">
        <v>716000</v>
      </c>
      <c r="P95" s="6">
        <f t="shared" si="95"/>
        <v>0.92959940780598727</v>
      </c>
      <c r="Q95" s="13">
        <f t="shared" si="96"/>
        <v>116493200.00000003</v>
      </c>
      <c r="R95" s="15"/>
      <c r="S95" s="10">
        <v>4100000</v>
      </c>
      <c r="T95" s="6">
        <f t="shared" si="97"/>
        <v>5.3231251005650115</v>
      </c>
      <c r="U95" s="13">
        <f t="shared" si="98"/>
        <v>667070000.00000024</v>
      </c>
      <c r="V95" s="15"/>
      <c r="W95" s="10">
        <v>3520000</v>
      </c>
      <c r="X95" s="6">
        <f t="shared" si="99"/>
        <v>4.5700976473143511</v>
      </c>
      <c r="Y95" s="13">
        <f t="shared" si="100"/>
        <v>572704000.00000012</v>
      </c>
      <c r="Z95" s="15"/>
      <c r="AA95" s="10">
        <v>10100000</v>
      </c>
      <c r="AB95" s="6">
        <f t="shared" si="101"/>
        <v>13.113064272123564</v>
      </c>
      <c r="AC95" s="13">
        <f t="shared" si="102"/>
        <v>1643270000.0000005</v>
      </c>
      <c r="AD95" s="15"/>
      <c r="AE95" s="23" t="s">
        <v>25</v>
      </c>
      <c r="AF95" s="13">
        <f t="shared" si="103"/>
        <v>34736000</v>
      </c>
      <c r="AG95" s="6">
        <f t="shared" si="104"/>
        <v>45.098554510542982</v>
      </c>
      <c r="AH95" s="13">
        <f t="shared" si="105"/>
        <v>5651547200.0000019</v>
      </c>
      <c r="AV95" s="70" t="s">
        <v>47</v>
      </c>
      <c r="AW95" s="66">
        <f>AY55</f>
        <v>1.1009257513827189E-2</v>
      </c>
      <c r="AX95" s="66">
        <f>BF55</f>
        <v>7.9185949876008858E-3</v>
      </c>
      <c r="AY95" s="6">
        <f>BM55</f>
        <v>124.72212036476061</v>
      </c>
      <c r="AZ95" s="66">
        <f>BT55</f>
        <v>3.9599002468881227E-2</v>
      </c>
      <c r="BA95" s="6">
        <f>CA55</f>
        <v>8.8556866775882046</v>
      </c>
      <c r="BB95" s="6">
        <f>CH55</f>
        <v>1.3218389459931859</v>
      </c>
      <c r="BC95" s="6">
        <f>AY82</f>
        <v>65.920416087551757</v>
      </c>
      <c r="BD95" s="6">
        <f>BF82</f>
        <v>1.173547719360251</v>
      </c>
      <c r="BE95" s="6">
        <f>BM82</f>
        <v>8.4700373731548873E-2</v>
      </c>
      <c r="BF95" s="6">
        <f>BT82</f>
        <v>1.051255669483482</v>
      </c>
      <c r="BG95" s="66">
        <f>CA82</f>
        <v>1.5860074033966051E-2</v>
      </c>
      <c r="BH95" s="66">
        <f>CH82</f>
        <v>1.3345021094990243E-2</v>
      </c>
    </row>
    <row r="96" spans="1:87" ht="17" thickTop="1" thickBot="1" x14ac:dyDescent="0.25">
      <c r="C96" s="23" t="s">
        <v>26</v>
      </c>
      <c r="D96" s="18">
        <v>150.69999999999993</v>
      </c>
      <c r="E96" s="36">
        <v>154.52000000000001</v>
      </c>
      <c r="F96" s="32">
        <v>731500</v>
      </c>
      <c r="G96" s="10">
        <v>12100000</v>
      </c>
      <c r="H96" s="6">
        <f t="shared" si="91"/>
        <v>16.960649799681697</v>
      </c>
      <c r="I96" s="13">
        <f t="shared" si="92"/>
        <v>1823469999.9999993</v>
      </c>
      <c r="J96" s="15"/>
      <c r="K96" s="10">
        <v>854000</v>
      </c>
      <c r="L96" s="6">
        <f t="shared" si="93"/>
        <v>1.1970574321428238</v>
      </c>
      <c r="M96" s="13">
        <f t="shared" si="94"/>
        <v>128697799.99999994</v>
      </c>
      <c r="N96" s="15"/>
      <c r="O96" s="10">
        <v>654000</v>
      </c>
      <c r="P96" s="6">
        <f t="shared" si="95"/>
        <v>0.91671611313982049</v>
      </c>
      <c r="Q96" s="13">
        <f t="shared" si="96"/>
        <v>98557799.999999955</v>
      </c>
      <c r="R96" s="15"/>
      <c r="S96" s="10">
        <v>3670000</v>
      </c>
      <c r="T96" s="6">
        <f t="shared" si="97"/>
        <v>5.1442632037051084</v>
      </c>
      <c r="U96" s="13">
        <f t="shared" si="98"/>
        <v>553068999.99999976</v>
      </c>
      <c r="V96" s="15"/>
      <c r="W96" s="10">
        <v>1790000</v>
      </c>
      <c r="X96" s="6">
        <f t="shared" si="99"/>
        <v>2.5090548050768788</v>
      </c>
      <c r="Y96" s="13">
        <f t="shared" si="100"/>
        <v>269752999.99999988</v>
      </c>
      <c r="Z96" s="15"/>
      <c r="AA96" s="10">
        <v>8990000</v>
      </c>
      <c r="AB96" s="6">
        <f t="shared" si="101"/>
        <v>12.601342289184995</v>
      </c>
      <c r="AC96" s="13">
        <f t="shared" si="102"/>
        <v>1354792999.9999993</v>
      </c>
      <c r="AD96" s="15"/>
      <c r="AE96" s="23" t="s">
        <v>26</v>
      </c>
      <c r="AF96" s="13">
        <f t="shared" si="103"/>
        <v>28058000</v>
      </c>
      <c r="AG96" s="6">
        <f t="shared" si="104"/>
        <v>39.329083642931316</v>
      </c>
      <c r="AH96" s="13">
        <f t="shared" si="105"/>
        <v>4228340599.9999981</v>
      </c>
      <c r="AV96" s="71" t="s">
        <v>139</v>
      </c>
      <c r="AW96" s="82">
        <v>1.8799251672789528E-2</v>
      </c>
      <c r="AX96" s="82">
        <v>2.3093844709336526E-2</v>
      </c>
      <c r="AY96" s="82">
        <v>224.45811394730418</v>
      </c>
      <c r="AZ96" s="82">
        <v>6.3914132553367448E-2</v>
      </c>
      <c r="BA96" s="82">
        <v>10.981335541495097</v>
      </c>
      <c r="BB96" s="82">
        <v>2.4218078076548655</v>
      </c>
      <c r="BC96" s="82">
        <v>74.580837491854695</v>
      </c>
      <c r="BD96" s="82">
        <v>2.1043678844875728</v>
      </c>
      <c r="BE96" s="82">
        <v>5.5158640732773802E-2</v>
      </c>
      <c r="BF96" s="82">
        <v>0.93422321257790997</v>
      </c>
      <c r="BG96" s="82">
        <v>3.4072588536551707E-2</v>
      </c>
      <c r="BH96" s="82">
        <v>2.9481418388711149E-2</v>
      </c>
    </row>
    <row r="97" spans="1:60" ht="17" thickTop="1" thickBot="1" x14ac:dyDescent="0.25">
      <c r="C97" s="23" t="s">
        <v>27</v>
      </c>
      <c r="D97" s="18">
        <v>102.79999999999995</v>
      </c>
      <c r="E97" s="36">
        <v>154.52000000000001</v>
      </c>
      <c r="F97" s="32">
        <v>731500</v>
      </c>
      <c r="G97" s="10">
        <v>7160000</v>
      </c>
      <c r="H97" s="6">
        <f t="shared" si="91"/>
        <v>14.712628759730958</v>
      </c>
      <c r="I97" s="13">
        <f t="shared" si="92"/>
        <v>736047999.99999964</v>
      </c>
      <c r="J97" s="15"/>
      <c r="K97" s="10">
        <v>395000</v>
      </c>
      <c r="L97" s="6">
        <f t="shared" si="93"/>
        <v>0.81166038548795094</v>
      </c>
      <c r="M97" s="13">
        <f t="shared" si="94"/>
        <v>40605999.999999985</v>
      </c>
      <c r="N97" s="15"/>
      <c r="O97" s="10">
        <v>817000</v>
      </c>
      <c r="P97" s="6">
        <f t="shared" si="95"/>
        <v>1.6788013542877367</v>
      </c>
      <c r="Q97" s="13">
        <f t="shared" si="96"/>
        <v>83987599.99999997</v>
      </c>
      <c r="R97" s="15"/>
      <c r="S97" s="10">
        <v>6370000</v>
      </c>
      <c r="T97" s="6">
        <f t="shared" si="97"/>
        <v>13.089307988755058</v>
      </c>
      <c r="U97" s="13">
        <f t="shared" si="98"/>
        <v>654835999.99999976</v>
      </c>
      <c r="V97" s="15"/>
      <c r="W97" s="10">
        <v>2090000</v>
      </c>
      <c r="X97" s="6">
        <f t="shared" si="99"/>
        <v>4.2946081156197904</v>
      </c>
      <c r="Y97" s="13">
        <f t="shared" si="100"/>
        <v>214851999.99999991</v>
      </c>
      <c r="Z97" s="15"/>
      <c r="AA97" s="10">
        <v>5570000</v>
      </c>
      <c r="AB97" s="6">
        <f t="shared" si="101"/>
        <v>11.445438853589586</v>
      </c>
      <c r="AC97" s="13">
        <f t="shared" si="102"/>
        <v>572595999.99999976</v>
      </c>
      <c r="AD97" s="15"/>
      <c r="AE97" s="23" t="s">
        <v>27</v>
      </c>
      <c r="AF97" s="13">
        <f t="shared" si="103"/>
        <v>22402000</v>
      </c>
      <c r="AG97" s="6">
        <f t="shared" si="104"/>
        <v>46.032445457471077</v>
      </c>
      <c r="AH97" s="13">
        <f t="shared" si="105"/>
        <v>2302925599.999999</v>
      </c>
      <c r="AV97" s="70" t="s">
        <v>47</v>
      </c>
      <c r="AW97" s="66">
        <v>4.2866024241599186E-3</v>
      </c>
      <c r="AX97" s="66">
        <v>9.0300779821434144E-3</v>
      </c>
      <c r="AY97" s="66">
        <v>61.155082158545852</v>
      </c>
      <c r="AZ97" s="66">
        <v>1.9702208316365499E-2</v>
      </c>
      <c r="BA97" s="66">
        <v>4.4581920562188868</v>
      </c>
      <c r="BB97" s="66">
        <v>0.89971633686818309</v>
      </c>
      <c r="BC97" s="66">
        <v>24.99263667936242</v>
      </c>
      <c r="BD97" s="66">
        <v>0.7504366412346245</v>
      </c>
      <c r="BE97" s="66">
        <v>1.9462441980887615E-2</v>
      </c>
      <c r="BF97" s="66">
        <v>0.60148040109387746</v>
      </c>
      <c r="BG97" s="66">
        <v>1.1902588698745499E-2</v>
      </c>
      <c r="BH97" s="66">
        <v>9.4170112235870945E-3</v>
      </c>
    </row>
    <row r="98" spans="1:60" ht="17" thickTop="1" thickBot="1" x14ac:dyDescent="0.25">
      <c r="C98" s="23" t="s">
        <v>28</v>
      </c>
      <c r="D98" s="18">
        <v>193.20000000000005</v>
      </c>
      <c r="E98" s="36">
        <v>154.52000000000001</v>
      </c>
      <c r="F98" s="32">
        <v>731500</v>
      </c>
      <c r="G98" s="10">
        <v>10500000</v>
      </c>
      <c r="H98" s="6">
        <f t="shared" si="91"/>
        <v>11.480281731997977</v>
      </c>
      <c r="I98" s="13">
        <f t="shared" si="92"/>
        <v>2028600000.0000005</v>
      </c>
      <c r="J98" s="15"/>
      <c r="K98" s="10">
        <v>397000</v>
      </c>
      <c r="L98" s="6">
        <f t="shared" si="93"/>
        <v>0.43406398548601882</v>
      </c>
      <c r="M98" s="13">
        <f t="shared" si="94"/>
        <v>76700400.000000015</v>
      </c>
      <c r="N98" s="15"/>
      <c r="O98" s="10">
        <v>860000</v>
      </c>
      <c r="P98" s="6">
        <f t="shared" si="95"/>
        <v>0.94028974185888192</v>
      </c>
      <c r="Q98" s="13">
        <f t="shared" si="96"/>
        <v>166152000.00000003</v>
      </c>
      <c r="R98" s="15"/>
      <c r="S98" s="10">
        <v>9060000</v>
      </c>
      <c r="T98" s="6">
        <f t="shared" si="97"/>
        <v>9.9058430944668263</v>
      </c>
      <c r="U98" s="13">
        <f t="shared" si="98"/>
        <v>1750392000.0000005</v>
      </c>
      <c r="V98" s="15"/>
      <c r="W98" s="10">
        <v>5580000</v>
      </c>
      <c r="X98" s="6">
        <f t="shared" si="99"/>
        <v>6.1009497204332099</v>
      </c>
      <c r="Y98" s="13">
        <f t="shared" si="100"/>
        <v>1078056000.0000002</v>
      </c>
      <c r="Z98" s="15"/>
      <c r="AA98" s="10">
        <v>8190000</v>
      </c>
      <c r="AB98" s="6">
        <f t="shared" si="101"/>
        <v>8.9546197509584218</v>
      </c>
      <c r="AC98" s="13">
        <f t="shared" si="102"/>
        <v>1582308000.0000005</v>
      </c>
      <c r="AD98" s="15"/>
      <c r="AE98" s="23" t="s">
        <v>28</v>
      </c>
      <c r="AF98" s="13">
        <f t="shared" si="103"/>
        <v>34587000</v>
      </c>
      <c r="AG98" s="6">
        <f t="shared" si="104"/>
        <v>37.816048025201333</v>
      </c>
      <c r="AH98" s="13">
        <f t="shared" si="105"/>
        <v>6682208400.0000019</v>
      </c>
      <c r="AV98" s="71" t="s">
        <v>152</v>
      </c>
      <c r="AW98" s="82">
        <v>3.2041584513124603E-2</v>
      </c>
      <c r="AX98" s="82">
        <v>2.4750854381710267E-2</v>
      </c>
      <c r="AY98" s="82">
        <v>313.69114702660465</v>
      </c>
      <c r="AZ98" s="82">
        <v>0.13364037522592331</v>
      </c>
      <c r="BA98" s="82">
        <v>18.718250415919691</v>
      </c>
      <c r="BB98" s="82">
        <v>2.5528433496441818</v>
      </c>
      <c r="BC98" s="82">
        <v>114.56640766628237</v>
      </c>
      <c r="BD98" s="82">
        <v>2.3255634201326565</v>
      </c>
      <c r="BE98" s="82">
        <v>0.22419509199431137</v>
      </c>
      <c r="BF98" s="82">
        <v>1.9363614016414266</v>
      </c>
      <c r="BG98" s="82">
        <v>2.86268403673266E-2</v>
      </c>
      <c r="BH98" s="82">
        <v>2.6357175464263079E-2</v>
      </c>
    </row>
    <row r="99" spans="1:60" ht="17" thickTop="1" thickBot="1" x14ac:dyDescent="0.25">
      <c r="C99" s="23" t="s">
        <v>29</v>
      </c>
      <c r="D99" s="18">
        <v>138.69999999999993</v>
      </c>
      <c r="E99" s="36">
        <v>154.52000000000001</v>
      </c>
      <c r="F99" s="32">
        <v>731500</v>
      </c>
      <c r="G99" s="10">
        <v>15400000</v>
      </c>
      <c r="H99" s="6">
        <f t="shared" si="91"/>
        <v>23.453876219026309</v>
      </c>
      <c r="I99" s="13">
        <f t="shared" si="92"/>
        <v>2135979999.999999</v>
      </c>
      <c r="J99" s="15"/>
      <c r="K99" s="10">
        <v>856000</v>
      </c>
      <c r="L99" s="6">
        <f t="shared" si="93"/>
        <v>1.3036700028238002</v>
      </c>
      <c r="M99" s="13">
        <f t="shared" si="94"/>
        <v>118727199.99999994</v>
      </c>
      <c r="N99" s="15"/>
      <c r="O99" s="10">
        <v>761000</v>
      </c>
      <c r="P99" s="6">
        <f t="shared" si="95"/>
        <v>1.1589870001739626</v>
      </c>
      <c r="Q99" s="13">
        <f t="shared" si="96"/>
        <v>105550699.99999996</v>
      </c>
      <c r="R99" s="15"/>
      <c r="S99" s="10">
        <v>4200000</v>
      </c>
      <c r="T99" s="6">
        <f t="shared" si="97"/>
        <v>6.3965116960980843</v>
      </c>
      <c r="U99" s="13">
        <f t="shared" si="98"/>
        <v>582539999.99999976</v>
      </c>
      <c r="V99" s="15"/>
      <c r="W99" s="10">
        <v>3120000</v>
      </c>
      <c r="X99" s="6">
        <f t="shared" si="99"/>
        <v>4.7516944028157209</v>
      </c>
      <c r="Y99" s="13">
        <f t="shared" si="100"/>
        <v>432743999.99999976</v>
      </c>
      <c r="Z99" s="15"/>
      <c r="AA99" s="10">
        <v>10500000</v>
      </c>
      <c r="AB99" s="6">
        <f t="shared" si="101"/>
        <v>15.991279240245211</v>
      </c>
      <c r="AC99" s="13">
        <f t="shared" si="102"/>
        <v>1456349999.9999993</v>
      </c>
      <c r="AD99" s="15"/>
      <c r="AE99" s="23" t="s">
        <v>29</v>
      </c>
      <c r="AF99" s="13">
        <f t="shared" si="103"/>
        <v>34837000</v>
      </c>
      <c r="AG99" s="6">
        <f t="shared" si="104"/>
        <v>53.056018561183087</v>
      </c>
      <c r="AH99" s="13">
        <f t="shared" si="105"/>
        <v>4831891899.9999981</v>
      </c>
      <c r="AV99" s="70" t="s">
        <v>47</v>
      </c>
      <c r="AW99" s="66">
        <v>1.3005348799783304E-2</v>
      </c>
      <c r="AX99" s="66">
        <v>1.3410562808903355E-2</v>
      </c>
      <c r="AY99" s="66">
        <v>118.94358874409362</v>
      </c>
      <c r="AZ99" s="66">
        <v>4.6834387479334341E-2</v>
      </c>
      <c r="BA99" s="66">
        <v>10.122849104769122</v>
      </c>
      <c r="BB99" s="66">
        <v>1.0144910862490581</v>
      </c>
      <c r="BC99" s="66">
        <v>71.629798403950133</v>
      </c>
      <c r="BD99" s="66">
        <v>1.0774114570317994</v>
      </c>
      <c r="BE99" s="66">
        <v>9.0761987826148083E-2</v>
      </c>
      <c r="BF99" s="66">
        <v>0.90077977040867829</v>
      </c>
      <c r="BG99" s="66">
        <v>1.5763860817758719E-2</v>
      </c>
      <c r="BH99" s="66">
        <v>1.3945811860958836E-2</v>
      </c>
    </row>
    <row r="100" spans="1:60" ht="17" thickTop="1" thickBot="1" x14ac:dyDescent="0.25">
      <c r="C100" s="23" t="s">
        <v>30</v>
      </c>
      <c r="D100" s="18">
        <v>259</v>
      </c>
      <c r="E100" s="36">
        <v>154.52000000000001</v>
      </c>
      <c r="F100" s="32">
        <v>731500</v>
      </c>
      <c r="G100" s="10">
        <v>10300000</v>
      </c>
      <c r="H100" s="6">
        <f t="shared" si="91"/>
        <v>8.400552099800219</v>
      </c>
      <c r="I100" s="13">
        <f t="shared" si="92"/>
        <v>2667700000</v>
      </c>
      <c r="J100" s="15"/>
      <c r="K100" s="10">
        <v>356000</v>
      </c>
      <c r="L100" s="6">
        <f t="shared" si="93"/>
        <v>0.29034917937173577</v>
      </c>
      <c r="M100" s="13">
        <f t="shared" si="94"/>
        <v>92204000</v>
      </c>
      <c r="N100" s="15"/>
      <c r="O100" s="10">
        <v>963000</v>
      </c>
      <c r="P100" s="6">
        <f t="shared" si="95"/>
        <v>0.78541084195219524</v>
      </c>
      <c r="Q100" s="13">
        <f t="shared" si="96"/>
        <v>249417000</v>
      </c>
      <c r="R100" s="15"/>
      <c r="S100" s="10">
        <v>9040000</v>
      </c>
      <c r="T100" s="6">
        <f t="shared" si="97"/>
        <v>7.3729117458440765</v>
      </c>
      <c r="U100" s="13">
        <f t="shared" si="98"/>
        <v>2341360000</v>
      </c>
      <c r="V100" s="15"/>
      <c r="W100" s="10">
        <v>6010000</v>
      </c>
      <c r="X100" s="6">
        <f t="shared" si="99"/>
        <v>4.9016813708543037</v>
      </c>
      <c r="Y100" s="13">
        <f t="shared" si="100"/>
        <v>1556590000</v>
      </c>
      <c r="Z100" s="15"/>
      <c r="AA100" s="10">
        <v>8820000</v>
      </c>
      <c r="AB100" s="6">
        <f t="shared" si="101"/>
        <v>7.1934824776930046</v>
      </c>
      <c r="AC100" s="13">
        <f t="shared" si="102"/>
        <v>2284380000</v>
      </c>
      <c r="AD100" s="15"/>
      <c r="AE100" s="23" t="s">
        <v>30</v>
      </c>
      <c r="AF100" s="13">
        <f t="shared" si="103"/>
        <v>35489000</v>
      </c>
      <c r="AG100" s="6">
        <f t="shared" si="104"/>
        <v>28.944387715515536</v>
      </c>
      <c r="AH100" s="13">
        <f t="shared" si="105"/>
        <v>9191651000</v>
      </c>
    </row>
    <row r="101" spans="1:60" ht="23" thickTop="1" thickBot="1" x14ac:dyDescent="0.3">
      <c r="C101" s="23" t="s">
        <v>31</v>
      </c>
      <c r="D101" s="18">
        <v>324.20000000000005</v>
      </c>
      <c r="E101" s="36">
        <v>154.52000000000001</v>
      </c>
      <c r="F101" s="32">
        <v>731500</v>
      </c>
      <c r="G101" s="10">
        <v>12000000</v>
      </c>
      <c r="H101" s="6">
        <f t="shared" si="91"/>
        <v>7.8187729994606832</v>
      </c>
      <c r="I101" s="13">
        <f t="shared" si="92"/>
        <v>3890400000.0000005</v>
      </c>
      <c r="J101" s="15"/>
      <c r="K101" s="10">
        <v>423000</v>
      </c>
      <c r="L101" s="6">
        <f t="shared" si="93"/>
        <v>0.27561174823098911</v>
      </c>
      <c r="M101" s="13">
        <f t="shared" si="94"/>
        <v>137136600.00000003</v>
      </c>
      <c r="N101" s="15"/>
      <c r="O101" s="10">
        <v>666000</v>
      </c>
      <c r="P101" s="6">
        <f t="shared" si="95"/>
        <v>0.43394190147006795</v>
      </c>
      <c r="Q101" s="13">
        <f t="shared" si="96"/>
        <v>215917200.00000003</v>
      </c>
      <c r="R101" s="15"/>
      <c r="S101" s="10">
        <v>6630000</v>
      </c>
      <c r="T101" s="6">
        <f t="shared" si="97"/>
        <v>4.3198720822020285</v>
      </c>
      <c r="U101" s="13">
        <f t="shared" si="98"/>
        <v>2149446000.0000005</v>
      </c>
      <c r="V101" s="15"/>
      <c r="W101" s="10">
        <v>7420000</v>
      </c>
      <c r="X101" s="6">
        <f t="shared" si="99"/>
        <v>4.8346079713331891</v>
      </c>
      <c r="Y101" s="13">
        <f t="shared" si="100"/>
        <v>2405564000.0000005</v>
      </c>
      <c r="Z101" s="15"/>
      <c r="AA101" s="10">
        <v>10700000</v>
      </c>
      <c r="AB101" s="6">
        <f t="shared" si="101"/>
        <v>6.9717392578524429</v>
      </c>
      <c r="AC101" s="13">
        <f t="shared" si="102"/>
        <v>3468940000.0000005</v>
      </c>
      <c r="AD101" s="15"/>
      <c r="AE101" s="23" t="s">
        <v>31</v>
      </c>
      <c r="AF101" s="13">
        <f t="shared" si="103"/>
        <v>37839000</v>
      </c>
      <c r="AG101" s="6">
        <f t="shared" si="104"/>
        <v>24.654545960549399</v>
      </c>
      <c r="AH101" s="13">
        <f t="shared" si="105"/>
        <v>12267403800.000002</v>
      </c>
      <c r="AW101" s="141" t="s">
        <v>146</v>
      </c>
      <c r="AX101" s="141"/>
      <c r="AY101" s="141"/>
      <c r="AZ101" s="141"/>
      <c r="BA101" s="141"/>
      <c r="BB101" s="141"/>
      <c r="BC101" s="141"/>
      <c r="BD101" s="141"/>
      <c r="BE101" s="141"/>
      <c r="BF101" s="141"/>
      <c r="BG101" s="141"/>
    </row>
    <row r="102" spans="1:60" ht="21" thickTop="1" thickBot="1" x14ac:dyDescent="0.3">
      <c r="C102" s="23" t="s">
        <v>32</v>
      </c>
      <c r="D102" s="18">
        <v>347.40000000000009</v>
      </c>
      <c r="E102" s="36">
        <v>154.52000000000001</v>
      </c>
      <c r="F102" s="32">
        <v>731500</v>
      </c>
      <c r="G102" s="10">
        <v>11700000</v>
      </c>
      <c r="H102" s="6">
        <f t="shared" si="91"/>
        <v>7.1142056743365698</v>
      </c>
      <c r="I102" s="13">
        <f t="shared" si="92"/>
        <v>4064580000.000001</v>
      </c>
      <c r="J102" s="15"/>
      <c r="K102" s="10">
        <v>396000</v>
      </c>
      <c r="L102" s="6">
        <f t="shared" si="93"/>
        <v>0.24078849974677621</v>
      </c>
      <c r="M102" s="13">
        <f t="shared" si="94"/>
        <v>137570400.00000003</v>
      </c>
      <c r="N102" s="15"/>
      <c r="O102" s="10">
        <v>1030000</v>
      </c>
      <c r="P102" s="6">
        <f t="shared" si="95"/>
        <v>0.62629332004843308</v>
      </c>
      <c r="Q102" s="13">
        <f t="shared" si="96"/>
        <v>357822000.00000012</v>
      </c>
      <c r="R102" s="15"/>
      <c r="S102" s="10">
        <v>9570000</v>
      </c>
      <c r="T102" s="6">
        <f t="shared" si="97"/>
        <v>5.819055410547092</v>
      </c>
      <c r="U102" s="13">
        <f t="shared" si="98"/>
        <v>3324618000.000001</v>
      </c>
      <c r="V102" s="15"/>
      <c r="W102" s="10">
        <v>6370000</v>
      </c>
      <c r="X102" s="6">
        <f t="shared" si="99"/>
        <v>3.8732897560276887</v>
      </c>
      <c r="Y102" s="13">
        <f t="shared" si="100"/>
        <v>2212938000.0000005</v>
      </c>
      <c r="Z102" s="15"/>
      <c r="AA102" s="10">
        <v>9100000</v>
      </c>
      <c r="AB102" s="6">
        <f t="shared" si="101"/>
        <v>5.5332710800395546</v>
      </c>
      <c r="AC102" s="13">
        <f t="shared" si="102"/>
        <v>3161340000.000001</v>
      </c>
      <c r="AD102" s="15"/>
      <c r="AE102" s="23" t="s">
        <v>32</v>
      </c>
      <c r="AF102" s="13">
        <f t="shared" si="103"/>
        <v>38166000</v>
      </c>
      <c r="AG102" s="6">
        <f t="shared" si="104"/>
        <v>23.20690374074611</v>
      </c>
      <c r="AH102" s="13">
        <f t="shared" si="105"/>
        <v>13258868400.000004</v>
      </c>
      <c r="AW102" s="72" t="s">
        <v>89</v>
      </c>
      <c r="AX102" s="72" t="s">
        <v>90</v>
      </c>
      <c r="AY102" s="72" t="s">
        <v>140</v>
      </c>
      <c r="AZ102" s="72" t="s">
        <v>102</v>
      </c>
      <c r="BA102" s="72" t="s">
        <v>141</v>
      </c>
      <c r="BB102" s="72" t="s">
        <v>142</v>
      </c>
      <c r="BC102" s="72" t="s">
        <v>101</v>
      </c>
      <c r="BD102" s="72" t="s">
        <v>87</v>
      </c>
      <c r="BE102" s="72" t="s">
        <v>88</v>
      </c>
      <c r="BF102" s="72" t="s">
        <v>104</v>
      </c>
      <c r="BG102" s="72" t="s">
        <v>105</v>
      </c>
      <c r="BH102" s="68"/>
    </row>
    <row r="103" spans="1:60" ht="17" thickTop="1" thickBot="1" x14ac:dyDescent="0.25">
      <c r="C103" s="23" t="s">
        <v>33</v>
      </c>
      <c r="D103" s="18">
        <v>316.70000000000005</v>
      </c>
      <c r="E103" s="36">
        <v>154.52000000000001</v>
      </c>
      <c r="F103" s="32">
        <v>731500</v>
      </c>
      <c r="G103" s="10">
        <v>11100000</v>
      </c>
      <c r="H103" s="6">
        <f t="shared" si="91"/>
        <v>7.4036398514154307</v>
      </c>
      <c r="I103" s="13">
        <f t="shared" si="92"/>
        <v>3515370000.0000005</v>
      </c>
      <c r="J103" s="15"/>
      <c r="K103" s="10">
        <v>490000</v>
      </c>
      <c r="L103" s="6">
        <f t="shared" si="93"/>
        <v>0.3268273447922127</v>
      </c>
      <c r="M103" s="13">
        <f t="shared" si="94"/>
        <v>155183000.00000003</v>
      </c>
      <c r="N103" s="15"/>
      <c r="O103" s="10">
        <v>990000</v>
      </c>
      <c r="P103" s="6">
        <f t="shared" si="95"/>
        <v>0.66032463539651143</v>
      </c>
      <c r="Q103" s="13">
        <f t="shared" si="96"/>
        <v>313533000.00000006</v>
      </c>
      <c r="R103" s="15"/>
      <c r="S103" s="10">
        <v>10800000</v>
      </c>
      <c r="T103" s="6">
        <f t="shared" si="97"/>
        <v>7.2035414770528519</v>
      </c>
      <c r="U103" s="13">
        <f t="shared" si="98"/>
        <v>3420360000.0000005</v>
      </c>
      <c r="V103" s="15"/>
      <c r="W103" s="10">
        <v>7750000</v>
      </c>
      <c r="X103" s="6">
        <f t="shared" si="99"/>
        <v>5.16920800436663</v>
      </c>
      <c r="Y103" s="13">
        <f t="shared" si="100"/>
        <v>2454425000.0000005</v>
      </c>
      <c r="Z103" s="15"/>
      <c r="AA103" s="10">
        <v>8950000</v>
      </c>
      <c r="AB103" s="6">
        <f t="shared" si="101"/>
        <v>5.969601501816947</v>
      </c>
      <c r="AC103" s="13">
        <f t="shared" si="102"/>
        <v>2834465000.0000005</v>
      </c>
      <c r="AD103" s="15"/>
      <c r="AE103" s="23" t="s">
        <v>33</v>
      </c>
      <c r="AF103" s="13">
        <f t="shared" si="103"/>
        <v>40080000</v>
      </c>
      <c r="AG103" s="6">
        <f t="shared" si="104"/>
        <v>26.733142814840583</v>
      </c>
      <c r="AH103" s="13">
        <f t="shared" si="105"/>
        <v>12693336000.000002</v>
      </c>
      <c r="AV103" s="69" t="s">
        <v>150</v>
      </c>
      <c r="AW103" s="66">
        <f>T173</f>
        <v>0.60596766345395603</v>
      </c>
      <c r="AX103" s="66">
        <f>Z173</f>
        <v>1.097585138798181E-2</v>
      </c>
      <c r="AY103" s="66">
        <f>AG79</f>
        <v>1.5399338561165135E-2</v>
      </c>
      <c r="AZ103" s="66">
        <f>AG141</f>
        <v>0.29726728815103243</v>
      </c>
      <c r="BA103" s="66">
        <f>AG48</f>
        <v>5.0203222191260037</v>
      </c>
      <c r="BB103" s="66">
        <f>AO173</f>
        <v>2.1067673568294993</v>
      </c>
      <c r="BC103" s="66">
        <f>AG110</f>
        <v>41.128624078765725</v>
      </c>
      <c r="BD103" s="66">
        <f>H173</f>
        <v>1.9532916854506532</v>
      </c>
      <c r="BE103" s="66">
        <f>N173</f>
        <v>4.7102146613802041E-2</v>
      </c>
      <c r="BF103" s="66">
        <f>AG204</f>
        <v>18.229992595403104</v>
      </c>
      <c r="BG103" s="66">
        <f>AG235</f>
        <v>2.9907107684397047</v>
      </c>
      <c r="BH103" s="67"/>
    </row>
    <row r="104" spans="1:60" ht="17" thickTop="1" thickBot="1" x14ac:dyDescent="0.25">
      <c r="C104" s="31"/>
      <c r="D104" s="16"/>
      <c r="E104" s="36"/>
      <c r="F104" s="15"/>
      <c r="H104" s="6"/>
      <c r="I104" s="13"/>
      <c r="J104" s="15"/>
      <c r="L104" s="6"/>
      <c r="M104" s="13"/>
      <c r="N104" s="15"/>
      <c r="P104" s="6"/>
      <c r="Q104" s="13"/>
      <c r="R104" s="15"/>
      <c r="T104" s="6"/>
      <c r="U104" s="13"/>
      <c r="V104" s="15"/>
      <c r="X104" s="6"/>
      <c r="Y104" s="13"/>
      <c r="Z104" s="15"/>
      <c r="AB104" s="6"/>
      <c r="AC104" s="13"/>
      <c r="AD104" s="15"/>
      <c r="AE104" s="31"/>
      <c r="AF104" s="13"/>
      <c r="AG104" s="6"/>
      <c r="AH104" s="13"/>
      <c r="AV104" s="70" t="s">
        <v>47</v>
      </c>
      <c r="AW104" s="66">
        <f>T174</f>
        <v>0.25961256790733672</v>
      </c>
      <c r="AX104" s="66">
        <f>Z174</f>
        <v>7.8646599669623465E-3</v>
      </c>
      <c r="AY104" s="66">
        <f>AG80</f>
        <v>7.2355407165546077E-3</v>
      </c>
      <c r="AZ104" s="66">
        <f>AG142</f>
        <v>0.16083052217374252</v>
      </c>
      <c r="BA104" s="66">
        <f>AG49</f>
        <v>1.9897082062734939</v>
      </c>
      <c r="BB104" s="66">
        <f>AO174</f>
        <v>0.70493690886235305</v>
      </c>
      <c r="BC104" s="66">
        <f>AG111</f>
        <v>10.610991375900268</v>
      </c>
      <c r="BD104" s="66">
        <f>H174</f>
        <v>0.67856901340458864</v>
      </c>
      <c r="BE104" s="66">
        <f>N174</f>
        <v>2.4543729102741992E-2</v>
      </c>
      <c r="BF104" s="66">
        <f>AG205</f>
        <v>6.4675040489406737</v>
      </c>
      <c r="BG104" s="66">
        <f>AG236</f>
        <v>1.8631251498312709</v>
      </c>
      <c r="BH104" s="67"/>
    </row>
    <row r="105" spans="1:60" ht="17" thickTop="1" thickBot="1" x14ac:dyDescent="0.25">
      <c r="C105" s="31"/>
      <c r="D105" s="16"/>
      <c r="E105" s="36"/>
      <c r="F105" s="15"/>
      <c r="H105" s="6"/>
      <c r="I105" s="13"/>
      <c r="J105" s="15"/>
      <c r="L105" s="6"/>
      <c r="M105" s="13"/>
      <c r="N105" s="15"/>
      <c r="P105" s="6"/>
      <c r="Q105" s="13"/>
      <c r="R105" s="15"/>
      <c r="T105" s="6"/>
      <c r="U105" s="13"/>
      <c r="V105" s="15"/>
      <c r="X105" s="6"/>
      <c r="Y105" s="13"/>
      <c r="Z105" s="15"/>
      <c r="AB105" s="6"/>
      <c r="AC105" s="13"/>
      <c r="AD105" s="15"/>
      <c r="AE105" s="31"/>
      <c r="AF105" s="13"/>
      <c r="AG105" s="6"/>
      <c r="AH105" s="13"/>
      <c r="AV105" s="71" t="s">
        <v>151</v>
      </c>
      <c r="AW105" s="81">
        <v>0.86011248069263091</v>
      </c>
      <c r="AX105" s="82">
        <v>1.8007383653225257E-2</v>
      </c>
      <c r="AY105" s="82">
        <v>1.5298072352064688E-2</v>
      </c>
      <c r="AZ105" s="82">
        <v>0.32639153914699215</v>
      </c>
      <c r="BA105" s="82">
        <v>3.2791029808334362</v>
      </c>
      <c r="BB105" s="82">
        <v>1.8103033830923165</v>
      </c>
      <c r="BC105" s="82">
        <v>52.832866438504787</v>
      </c>
      <c r="BD105" s="82">
        <v>1.6114509329739868</v>
      </c>
      <c r="BE105" s="82">
        <v>4.5533213369474995E-2</v>
      </c>
      <c r="BF105" s="82">
        <v>62.941745152968501</v>
      </c>
      <c r="BG105" s="82">
        <v>4.5211109201318074</v>
      </c>
      <c r="BH105" s="67"/>
    </row>
    <row r="106" spans="1:60" ht="17" thickTop="1" thickBot="1" x14ac:dyDescent="0.25">
      <c r="C106" s="31"/>
      <c r="D106" s="16"/>
      <c r="E106" s="36"/>
      <c r="F106" s="15"/>
      <c r="H106" s="6"/>
      <c r="I106" s="13"/>
      <c r="J106" s="15"/>
      <c r="L106" s="6"/>
      <c r="M106" s="13"/>
      <c r="N106" s="15"/>
      <c r="P106" s="6"/>
      <c r="Q106" s="13"/>
      <c r="R106" s="15"/>
      <c r="T106" s="6"/>
      <c r="U106" s="13"/>
      <c r="V106" s="15"/>
      <c r="X106" s="6"/>
      <c r="Y106" s="13"/>
      <c r="Z106" s="15"/>
      <c r="AB106" s="6"/>
      <c r="AC106" s="13"/>
      <c r="AD106" s="15"/>
      <c r="AE106" s="31"/>
      <c r="AF106" s="13"/>
      <c r="AG106" s="6"/>
      <c r="AH106" s="13"/>
      <c r="AV106" s="70" t="s">
        <v>47</v>
      </c>
      <c r="AW106" s="83">
        <v>0.3169167143343033</v>
      </c>
      <c r="AX106" s="66">
        <v>6.1055668465897677E-3</v>
      </c>
      <c r="AY106" s="66">
        <v>4.5573640316564114E-3</v>
      </c>
      <c r="AZ106" s="66">
        <v>0.10611777583846164</v>
      </c>
      <c r="BA106" s="66">
        <v>0.8578395626882479</v>
      </c>
      <c r="BB106" s="66">
        <v>1.0198217428669849</v>
      </c>
      <c r="BC106" s="66">
        <v>11.458237921283015</v>
      </c>
      <c r="BD106" s="66">
        <v>0.97743887093435855</v>
      </c>
      <c r="BE106" s="66">
        <v>9.5072241161817984E-3</v>
      </c>
      <c r="BF106" s="66">
        <v>16.709746843616973</v>
      </c>
      <c r="BG106" s="66">
        <v>2.5518549793229361</v>
      </c>
    </row>
    <row r="107" spans="1:60" ht="17" thickTop="1" thickBot="1" x14ac:dyDescent="0.25">
      <c r="C107" s="31"/>
      <c r="D107" s="16"/>
      <c r="E107" s="36"/>
      <c r="F107" s="15"/>
      <c r="H107" s="6"/>
      <c r="I107" s="13"/>
      <c r="J107" s="15"/>
      <c r="L107" s="6"/>
      <c r="M107" s="13"/>
      <c r="N107" s="15"/>
      <c r="P107" s="6"/>
      <c r="Q107" s="13"/>
      <c r="R107" s="15"/>
      <c r="T107" s="6"/>
      <c r="U107" s="13"/>
      <c r="V107" s="15"/>
      <c r="X107" s="6"/>
      <c r="Y107" s="13"/>
      <c r="Z107" s="15"/>
      <c r="AB107" s="6"/>
      <c r="AC107" s="13"/>
      <c r="AD107" s="15"/>
      <c r="AE107" s="31"/>
      <c r="AF107" s="13"/>
      <c r="AG107" s="6"/>
      <c r="AH107" s="13"/>
      <c r="AV107" s="71" t="s">
        <v>153</v>
      </c>
      <c r="AW107" s="82">
        <v>0.5346828827497011</v>
      </c>
      <c r="AX107" s="82">
        <v>1.2279454265273422E-2</v>
      </c>
      <c r="AY107" s="82">
        <v>1.5361705675228403E-2</v>
      </c>
      <c r="AZ107" s="82">
        <v>0.29940667730735132</v>
      </c>
      <c r="BA107" s="82">
        <v>4.252469558880998</v>
      </c>
      <c r="BB107" s="82">
        <v>1.9792481824820036</v>
      </c>
      <c r="BC107" s="82">
        <v>33.345235823307661</v>
      </c>
      <c r="BD107" s="82">
        <v>1.8429217099771571</v>
      </c>
      <c r="BE107" s="82">
        <v>4.9029867376053943E-2</v>
      </c>
      <c r="BF107" s="82">
        <v>21.067389495069303</v>
      </c>
      <c r="BG107" s="82">
        <v>2.5713165886946583</v>
      </c>
    </row>
    <row r="108" spans="1:60" ht="17" thickTop="1" thickBot="1" x14ac:dyDescent="0.25">
      <c r="C108" s="31"/>
      <c r="D108" s="16"/>
      <c r="E108" s="36"/>
      <c r="F108" s="15"/>
      <c r="H108" s="6"/>
      <c r="I108" s="13"/>
      <c r="J108" s="15"/>
      <c r="L108" s="6"/>
      <c r="M108" s="13"/>
      <c r="N108" s="15"/>
      <c r="P108" s="6"/>
      <c r="Q108" s="13"/>
      <c r="R108" s="15"/>
      <c r="T108" s="6"/>
      <c r="U108" s="13"/>
      <c r="V108" s="15"/>
      <c r="X108" s="6"/>
      <c r="Y108" s="13"/>
      <c r="Z108" s="15"/>
      <c r="AB108" s="6"/>
      <c r="AC108" s="13"/>
      <c r="AD108" s="15"/>
      <c r="AE108" s="31"/>
      <c r="AF108" s="13"/>
      <c r="AG108" s="6"/>
      <c r="AH108" s="13"/>
      <c r="AV108" s="70" t="s">
        <v>47</v>
      </c>
      <c r="AW108" s="66">
        <v>0.28736410429976372</v>
      </c>
      <c r="AX108" s="66">
        <v>8.0152947954964006E-3</v>
      </c>
      <c r="AY108" s="66">
        <v>6.8223335834427263E-3</v>
      </c>
      <c r="AZ108" s="66">
        <v>0.17939520530752684</v>
      </c>
      <c r="BA108" s="66">
        <v>1.4206571453369461</v>
      </c>
      <c r="BB108" s="66">
        <v>0.9266878749002565</v>
      </c>
      <c r="BC108" s="66">
        <v>9.5867116960748486</v>
      </c>
      <c r="BD108" s="66">
        <v>0.87598633891778921</v>
      </c>
      <c r="BE108" s="66">
        <v>2.5939010728915503E-2</v>
      </c>
      <c r="BF108" s="66">
        <v>8.6203641000807156</v>
      </c>
      <c r="BG108" s="66">
        <v>1.4008360916851172</v>
      </c>
    </row>
    <row r="109" spans="1:60" ht="17" thickTop="1" thickBot="1" x14ac:dyDescent="0.25">
      <c r="C109" s="31"/>
      <c r="D109" s="16"/>
      <c r="E109" s="36"/>
      <c r="F109" s="15"/>
      <c r="H109" s="6"/>
      <c r="I109" s="13"/>
      <c r="J109" s="15"/>
      <c r="L109" s="6"/>
      <c r="M109" s="13"/>
      <c r="N109" s="15"/>
      <c r="P109" s="6"/>
      <c r="Q109" s="13"/>
      <c r="R109" s="15"/>
      <c r="T109" s="6"/>
      <c r="U109" s="13"/>
      <c r="V109" s="15"/>
      <c r="X109" s="6"/>
      <c r="Y109" s="13"/>
      <c r="Z109" s="15"/>
      <c r="AB109" s="6"/>
      <c r="AC109" s="13"/>
      <c r="AD109" s="15"/>
      <c r="AE109" s="31"/>
      <c r="AF109" s="13"/>
      <c r="AG109" s="6"/>
      <c r="AH109" s="13"/>
    </row>
    <row r="110" spans="1:60" x14ac:dyDescent="0.2">
      <c r="A110" s="19"/>
      <c r="B110" s="19"/>
      <c r="C110" s="19"/>
      <c r="D110" s="19"/>
      <c r="E110" s="19"/>
      <c r="F110" s="19"/>
      <c r="G110" s="74" t="s">
        <v>46</v>
      </c>
      <c r="H110" s="96">
        <f>AVERAGE(H88:H109)</f>
        <v>16.032139011374973</v>
      </c>
      <c r="I110" s="75">
        <f>AVERAGE(I88:I109)</f>
        <v>3513785500</v>
      </c>
      <c r="J110" s="76"/>
      <c r="K110" s="74" t="s">
        <v>46</v>
      </c>
      <c r="L110" s="96">
        <f>AVERAGE(L88:L109)</f>
        <v>0.93631899142288477</v>
      </c>
      <c r="M110" s="75">
        <f>AVERAGE(M88:M109)</f>
        <v>187764475</v>
      </c>
      <c r="N110" s="76"/>
      <c r="O110" s="74" t="s">
        <v>46</v>
      </c>
      <c r="P110" s="96">
        <f>AVERAGE(P88:P109)</f>
        <v>1.0127298995476712</v>
      </c>
      <c r="Q110" s="75">
        <f>AVERAGE(Q88:Q109)</f>
        <v>227234012.5</v>
      </c>
      <c r="R110" s="76"/>
      <c r="S110" s="74" t="s">
        <v>46</v>
      </c>
      <c r="T110" s="96">
        <f>AVERAGE(T88:T109)</f>
        <v>6.7706659770746542</v>
      </c>
      <c r="U110" s="75">
        <f>AVERAGE(U88:U109)</f>
        <v>1594214500</v>
      </c>
      <c r="V110" s="76"/>
      <c r="W110" s="74" t="s">
        <v>46</v>
      </c>
      <c r="X110" s="96">
        <f>AVERAGE(X88:X109)</f>
        <v>5.2047255946669813</v>
      </c>
      <c r="Y110" s="75">
        <f>AVERAGE(Y88:Y109)</f>
        <v>1438152187.5</v>
      </c>
      <c r="Z110" s="76"/>
      <c r="AA110" s="74" t="s">
        <v>46</v>
      </c>
      <c r="AB110" s="96">
        <f>AVERAGE(AB88:AB109)</f>
        <v>11.17204460467857</v>
      </c>
      <c r="AC110" s="75">
        <f>AVERAGE(AC88:AC109)</f>
        <v>2502709000</v>
      </c>
      <c r="AD110" s="76"/>
      <c r="AE110" s="77"/>
      <c r="AF110" s="74" t="s">
        <v>46</v>
      </c>
      <c r="AG110" s="96">
        <f>AVERAGE(AG88:AG109)</f>
        <v>41.128624078765725</v>
      </c>
      <c r="AH110" s="75">
        <f>AVERAGE(AH88:AH109)</f>
        <v>9463859675</v>
      </c>
      <c r="AI110" s="77"/>
      <c r="AJ110" s="19"/>
      <c r="AK110" s="19"/>
      <c r="AL110" s="19"/>
      <c r="AM110" s="19"/>
      <c r="AN110" s="19"/>
    </row>
    <row r="111" spans="1:60" x14ac:dyDescent="0.2">
      <c r="G111" s="78" t="s">
        <v>47</v>
      </c>
      <c r="H111" s="97">
        <f>STDEV(H88:H109)</f>
        <v>6.4317490586490145</v>
      </c>
      <c r="I111" s="79">
        <f>STDEV(I88:I109)</f>
        <v>2081467774.3960719</v>
      </c>
      <c r="J111" s="80"/>
      <c r="K111" s="78" t="s">
        <v>47</v>
      </c>
      <c r="L111" s="97">
        <f>STDEV(L88:L109)</f>
        <v>0.5469049108606332</v>
      </c>
      <c r="M111" s="79">
        <f>STDEV(M88:M109)</f>
        <v>124624898.38155399</v>
      </c>
      <c r="N111" s="80"/>
      <c r="O111" s="78" t="s">
        <v>47</v>
      </c>
      <c r="P111" s="97">
        <f>STDEV(P88:P109)</f>
        <v>0.33013651277030942</v>
      </c>
      <c r="Q111" s="79">
        <f>STDEV(Q88:Q109)</f>
        <v>135908800.93161917</v>
      </c>
      <c r="R111" s="80"/>
      <c r="S111" s="78" t="s">
        <v>47</v>
      </c>
      <c r="T111" s="97">
        <f>STDEV(T88:T109)</f>
        <v>2.3651447102935839</v>
      </c>
      <c r="U111" s="79">
        <f>STDEV(U88:U109)</f>
        <v>995527143.80358982</v>
      </c>
      <c r="V111" s="80"/>
      <c r="W111" s="78" t="s">
        <v>47</v>
      </c>
      <c r="X111" s="97">
        <f>STDEV(X88:X109)</f>
        <v>1.8048254927143057</v>
      </c>
      <c r="Y111" s="79">
        <f>STDEV(Y88:Y109)</f>
        <v>1368474744.3906646</v>
      </c>
      <c r="Z111" s="80"/>
      <c r="AA111" s="78" t="s">
        <v>47</v>
      </c>
      <c r="AB111" s="97">
        <f>STDEV(AB88:AB109)</f>
        <v>3.5296330241249079</v>
      </c>
      <c r="AC111" s="79">
        <f>STDEV(AC88:AC109)</f>
        <v>1476230660.4398918</v>
      </c>
      <c r="AD111" s="80"/>
      <c r="AE111" s="67"/>
      <c r="AF111" s="78" t="s">
        <v>47</v>
      </c>
      <c r="AG111" s="97">
        <f>STDEV(AG88:AG109)</f>
        <v>10.610991375900268</v>
      </c>
      <c r="AH111" s="79">
        <f>STDEV(AH88:AH109)</f>
        <v>5588747542.8542614</v>
      </c>
      <c r="AI111" s="67"/>
    </row>
    <row r="114" spans="1:39" ht="16" x14ac:dyDescent="0.2">
      <c r="B114" s="136" t="s">
        <v>102</v>
      </c>
      <c r="C114" s="137"/>
      <c r="D114" s="137"/>
      <c r="E114" s="137"/>
      <c r="G114" s="1" t="s">
        <v>82</v>
      </c>
      <c r="H114" s="2"/>
      <c r="I114" s="2"/>
      <c r="J114" s="2"/>
      <c r="L114" t="s">
        <v>1</v>
      </c>
      <c r="N114" t="s">
        <v>83</v>
      </c>
    </row>
    <row r="115" spans="1:39" ht="16" x14ac:dyDescent="0.2">
      <c r="A115" s="3"/>
      <c r="B115" s="137"/>
      <c r="C115" s="137"/>
      <c r="D115" s="137"/>
      <c r="E115" s="137"/>
      <c r="G115" t="s">
        <v>3</v>
      </c>
    </row>
    <row r="117" spans="1:39" x14ac:dyDescent="0.2">
      <c r="B117" s="138" t="s">
        <v>5</v>
      </c>
      <c r="C117" s="138"/>
      <c r="G117" s="5" t="s">
        <v>84</v>
      </c>
      <c r="I117" s="4"/>
      <c r="J117" s="6"/>
      <c r="K117" s="5" t="s">
        <v>85</v>
      </c>
      <c r="L117" s="4"/>
      <c r="M117" s="4"/>
      <c r="N117" s="6"/>
      <c r="O117" s="5"/>
      <c r="P117" s="4"/>
      <c r="Q117" s="4"/>
      <c r="R117" s="6"/>
      <c r="S117" s="5"/>
      <c r="T117" s="4"/>
      <c r="U117" s="4"/>
      <c r="V117" s="6"/>
      <c r="W117" s="5"/>
      <c r="X117" s="4"/>
      <c r="Y117" s="4"/>
      <c r="Z117" s="6"/>
      <c r="AA117" s="5" t="s">
        <v>86</v>
      </c>
      <c r="AB117" s="4"/>
      <c r="AC117" s="4"/>
      <c r="AD117" s="6"/>
      <c r="AE117" s="7"/>
      <c r="AG117" s="5" t="s">
        <v>4</v>
      </c>
      <c r="AI117" s="6"/>
    </row>
    <row r="118" spans="1:39" ht="33" thickBot="1" x14ac:dyDescent="0.25">
      <c r="A118" s="17"/>
      <c r="B118" s="17"/>
      <c r="C118" s="17"/>
      <c r="D118" s="86" t="s">
        <v>18</v>
      </c>
      <c r="E118" s="17" t="s">
        <v>12</v>
      </c>
      <c r="F118" s="4" t="s">
        <v>13</v>
      </c>
      <c r="G118" s="87" t="s">
        <v>14</v>
      </c>
      <c r="H118" s="88" t="s">
        <v>35</v>
      </c>
      <c r="I118" s="22" t="s">
        <v>45</v>
      </c>
      <c r="J118" s="4" t="s">
        <v>17</v>
      </c>
      <c r="K118" s="87" t="s">
        <v>14</v>
      </c>
      <c r="L118" s="88" t="s">
        <v>35</v>
      </c>
      <c r="M118" s="22" t="s">
        <v>45</v>
      </c>
      <c r="N118" s="4" t="s">
        <v>17</v>
      </c>
      <c r="O118" s="87" t="s">
        <v>14</v>
      </c>
      <c r="P118" s="88" t="s">
        <v>35</v>
      </c>
      <c r="Q118" s="22" t="s">
        <v>45</v>
      </c>
      <c r="R118" s="4" t="s">
        <v>17</v>
      </c>
      <c r="S118" s="87" t="s">
        <v>14</v>
      </c>
      <c r="T118" s="88" t="s">
        <v>35</v>
      </c>
      <c r="U118" s="22" t="s">
        <v>45</v>
      </c>
      <c r="V118" s="4" t="s">
        <v>17</v>
      </c>
      <c r="W118" s="87" t="s">
        <v>14</v>
      </c>
      <c r="X118" s="88" t="s">
        <v>35</v>
      </c>
      <c r="Y118" s="22" t="s">
        <v>45</v>
      </c>
      <c r="Z118" s="4" t="s">
        <v>17</v>
      </c>
      <c r="AA118" s="87" t="s">
        <v>14</v>
      </c>
      <c r="AB118" s="88" t="s">
        <v>35</v>
      </c>
      <c r="AC118" s="22" t="s">
        <v>45</v>
      </c>
      <c r="AD118" s="4" t="s">
        <v>17</v>
      </c>
      <c r="AE118" s="11" t="s">
        <v>4</v>
      </c>
      <c r="AF118" s="98" t="s">
        <v>125</v>
      </c>
      <c r="AG118" s="88" t="s">
        <v>35</v>
      </c>
      <c r="AH118" s="90" t="s">
        <v>45</v>
      </c>
      <c r="AI118" s="91" t="s">
        <v>17</v>
      </c>
      <c r="AK118" s="21"/>
      <c r="AL118" s="9"/>
      <c r="AM118" s="8"/>
    </row>
    <row r="119" spans="1:39" ht="17" thickTop="1" thickBot="1" x14ac:dyDescent="0.25">
      <c r="A119" s="14"/>
      <c r="B119" s="14"/>
      <c r="C119" s="23" t="s">
        <v>34</v>
      </c>
      <c r="D119" s="18">
        <v>333.29999999999995</v>
      </c>
      <c r="E119" s="49">
        <v>154.52000000000001</v>
      </c>
      <c r="F119" s="32">
        <v>731500</v>
      </c>
      <c r="G119" s="10">
        <v>55500</v>
      </c>
      <c r="H119" s="12">
        <f t="shared" ref="H119:H134" si="106">(G119*$E119/$F119)/$D119</f>
        <v>3.5174508565005515E-2</v>
      </c>
      <c r="I119" s="13">
        <f t="shared" ref="I119:I134" si="107">G119*$D119</f>
        <v>18498149.999999996</v>
      </c>
      <c r="J119" s="32"/>
      <c r="K119" s="10">
        <v>32700</v>
      </c>
      <c r="L119" s="12">
        <f t="shared" ref="L119:L134" si="108">(K119*$E119/$F119)/$D119</f>
        <v>2.0724440181543791E-2</v>
      </c>
      <c r="M119" s="13">
        <f t="shared" ref="M119:M134" si="109">K119*$D119</f>
        <v>10898909.999999998</v>
      </c>
      <c r="N119" s="32"/>
      <c r="O119" s="14"/>
      <c r="P119" s="12"/>
      <c r="Q119" s="13"/>
      <c r="R119" s="32"/>
      <c r="S119" s="34"/>
      <c r="T119" s="12"/>
      <c r="U119" s="13"/>
      <c r="V119" s="32"/>
      <c r="W119" s="14"/>
      <c r="X119" s="12"/>
      <c r="Y119" s="13"/>
      <c r="Z119" s="32"/>
      <c r="AA119" s="10">
        <v>871000</v>
      </c>
      <c r="AB119" s="12">
        <f t="shared" ref="AB119:AB134" si="110">(AA119*$E119/$F119)/$D119</f>
        <v>0.55201796324540187</v>
      </c>
      <c r="AC119" s="13">
        <f t="shared" ref="AC119:AC134" si="111">AA119*$D119</f>
        <v>290304299.99999994</v>
      </c>
      <c r="AD119" s="32"/>
      <c r="AE119" s="23" t="s">
        <v>34</v>
      </c>
      <c r="AF119" s="13">
        <f t="shared" ref="AF119:AF134" si="112">G119+K119+O119+S119+W119+AA119</f>
        <v>959200</v>
      </c>
      <c r="AG119" s="12">
        <f t="shared" ref="AG119:AG134" si="113">(AF119*$E119/$F119)/$D119</f>
        <v>0.60791691199195108</v>
      </c>
      <c r="AH119" s="13">
        <f t="shared" ref="AH119:AH134" si="114">AF119*$D119</f>
        <v>319701359.99999994</v>
      </c>
      <c r="AI119" s="14"/>
      <c r="AJ119" s="14"/>
    </row>
    <row r="120" spans="1:39" ht="17" thickTop="1" thickBot="1" x14ac:dyDescent="0.25">
      <c r="C120" s="23" t="s">
        <v>19</v>
      </c>
      <c r="D120" s="18">
        <v>265.79999999999995</v>
      </c>
      <c r="E120" s="36">
        <v>154.52000000000001</v>
      </c>
      <c r="F120" s="32">
        <v>731500</v>
      </c>
      <c r="G120" s="10">
        <v>56900</v>
      </c>
      <c r="H120" s="6">
        <f t="shared" si="106"/>
        <v>4.5219698126909728E-2</v>
      </c>
      <c r="I120" s="13">
        <f t="shared" si="107"/>
        <v>15124019.999999998</v>
      </c>
      <c r="J120" s="15"/>
      <c r="K120" s="10">
        <v>29500</v>
      </c>
      <c r="L120" s="6">
        <f t="shared" si="108"/>
        <v>2.3444307464742305E-2</v>
      </c>
      <c r="M120" s="13">
        <f t="shared" si="109"/>
        <v>7841099.9999999991</v>
      </c>
      <c r="N120" s="15"/>
      <c r="P120" s="6"/>
      <c r="Q120" s="13"/>
      <c r="R120" s="15"/>
      <c r="S120" s="18"/>
      <c r="T120" s="6"/>
      <c r="U120" s="13"/>
      <c r="V120" s="15"/>
      <c r="X120" s="6"/>
      <c r="Y120" s="13"/>
      <c r="Z120" s="15"/>
      <c r="AA120" s="10">
        <v>233000</v>
      </c>
      <c r="AB120" s="6">
        <f t="shared" si="110"/>
        <v>0.18517029285711717</v>
      </c>
      <c r="AC120" s="13">
        <f t="shared" si="111"/>
        <v>61931399.999999993</v>
      </c>
      <c r="AD120" s="15"/>
      <c r="AE120" s="23" t="s">
        <v>19</v>
      </c>
      <c r="AF120" s="13">
        <f t="shared" si="112"/>
        <v>319400</v>
      </c>
      <c r="AG120" s="6">
        <f t="shared" si="113"/>
        <v>0.2538342984487692</v>
      </c>
      <c r="AH120" s="13">
        <f t="shared" si="114"/>
        <v>84896519.999999985</v>
      </c>
    </row>
    <row r="121" spans="1:39" ht="17" thickTop="1" thickBot="1" x14ac:dyDescent="0.25">
      <c r="C121" s="23" t="s">
        <v>20</v>
      </c>
      <c r="D121" s="18">
        <v>244.80000000000007</v>
      </c>
      <c r="E121" s="36">
        <v>154.52000000000001</v>
      </c>
      <c r="F121" s="32">
        <v>731500</v>
      </c>
      <c r="G121" s="10">
        <v>74500</v>
      </c>
      <c r="H121" s="6">
        <f t="shared" si="106"/>
        <v>6.4285825973132454E-2</v>
      </c>
      <c r="I121" s="13">
        <f t="shared" si="107"/>
        <v>18237600.000000004</v>
      </c>
      <c r="J121" s="15"/>
      <c r="K121" s="10">
        <v>44400</v>
      </c>
      <c r="L121" s="6">
        <f t="shared" si="108"/>
        <v>3.8312626486001089E-2</v>
      </c>
      <c r="M121" s="13">
        <f t="shared" si="109"/>
        <v>10869120.000000004</v>
      </c>
      <c r="N121" s="15"/>
      <c r="P121" s="6"/>
      <c r="Q121" s="13"/>
      <c r="R121" s="15"/>
      <c r="S121" s="18"/>
      <c r="T121" s="6"/>
      <c r="U121" s="13"/>
      <c r="V121" s="15"/>
      <c r="X121" s="6"/>
      <c r="Y121" s="13"/>
      <c r="Z121" s="15"/>
      <c r="AA121" s="10">
        <v>260000</v>
      </c>
      <c r="AB121" s="6">
        <f t="shared" si="110"/>
        <v>0.22435321816126763</v>
      </c>
      <c r="AC121" s="13">
        <f t="shared" si="111"/>
        <v>63648000.000000015</v>
      </c>
      <c r="AD121" s="15"/>
      <c r="AE121" s="23" t="s">
        <v>20</v>
      </c>
      <c r="AF121" s="13">
        <f t="shared" si="112"/>
        <v>378900</v>
      </c>
      <c r="AG121" s="6">
        <f t="shared" si="113"/>
        <v>0.3269516706204012</v>
      </c>
      <c r="AH121" s="13">
        <f t="shared" si="114"/>
        <v>92754720.00000003</v>
      </c>
    </row>
    <row r="122" spans="1:39" ht="17" thickTop="1" thickBot="1" x14ac:dyDescent="0.25">
      <c r="C122" s="23" t="s">
        <v>21</v>
      </c>
      <c r="D122" s="18">
        <v>208.09999999999991</v>
      </c>
      <c r="E122" s="36">
        <v>154.52000000000001</v>
      </c>
      <c r="F122" s="32">
        <v>731500</v>
      </c>
      <c r="G122" s="10">
        <v>69000</v>
      </c>
      <c r="H122" s="6">
        <f t="shared" si="106"/>
        <v>7.0040200321694571E-2</v>
      </c>
      <c r="I122" s="13">
        <f t="shared" si="107"/>
        <v>14358899.999999994</v>
      </c>
      <c r="J122" s="15"/>
      <c r="K122" s="10">
        <v>32100</v>
      </c>
      <c r="L122" s="6">
        <f t="shared" si="108"/>
        <v>3.2583919280092695E-2</v>
      </c>
      <c r="M122" s="13">
        <f t="shared" si="109"/>
        <v>6680009.9999999972</v>
      </c>
      <c r="N122" s="15"/>
      <c r="P122" s="6"/>
      <c r="Q122" s="13"/>
      <c r="R122" s="15"/>
      <c r="S122" s="18"/>
      <c r="T122" s="6"/>
      <c r="U122" s="13"/>
      <c r="V122" s="15"/>
      <c r="X122" s="6"/>
      <c r="Y122" s="13"/>
      <c r="Z122" s="15"/>
      <c r="AA122" s="10">
        <v>362000</v>
      </c>
      <c r="AB122" s="6">
        <f t="shared" si="110"/>
        <v>0.36745728284715123</v>
      </c>
      <c r="AC122" s="13">
        <f t="shared" si="111"/>
        <v>75332199.99999997</v>
      </c>
      <c r="AD122" s="15"/>
      <c r="AE122" s="23" t="s">
        <v>21</v>
      </c>
      <c r="AF122" s="13">
        <f t="shared" si="112"/>
        <v>463100</v>
      </c>
      <c r="AG122" s="6">
        <f t="shared" si="113"/>
        <v>0.47008140244893848</v>
      </c>
      <c r="AH122" s="13">
        <f t="shared" si="114"/>
        <v>96371109.999999955</v>
      </c>
    </row>
    <row r="123" spans="1:39" ht="17" thickTop="1" thickBot="1" x14ac:dyDescent="0.25">
      <c r="C123" s="23" t="s">
        <v>22</v>
      </c>
      <c r="D123" s="18">
        <v>180.19999999999993</v>
      </c>
      <c r="E123" s="36">
        <v>154.52000000000001</v>
      </c>
      <c r="F123" s="32">
        <v>731500</v>
      </c>
      <c r="G123" s="10">
        <v>33800</v>
      </c>
      <c r="H123" s="6">
        <f t="shared" si="106"/>
        <v>3.962162494319748E-2</v>
      </c>
      <c r="I123" s="13">
        <f t="shared" si="107"/>
        <v>6090759.9999999981</v>
      </c>
      <c r="J123" s="15"/>
      <c r="K123" s="10">
        <v>9540</v>
      </c>
      <c r="L123" s="6">
        <f t="shared" si="108"/>
        <v>1.1183145028346272E-2</v>
      </c>
      <c r="M123" s="13">
        <f t="shared" si="109"/>
        <v>1719107.9999999993</v>
      </c>
      <c r="N123" s="15"/>
      <c r="P123" s="6"/>
      <c r="Q123" s="13"/>
      <c r="R123" s="15"/>
      <c r="S123" s="18"/>
      <c r="T123" s="6"/>
      <c r="U123" s="13"/>
      <c r="V123" s="15"/>
      <c r="X123" s="6"/>
      <c r="Y123" s="13"/>
      <c r="Z123" s="15"/>
      <c r="AA123" s="10">
        <v>98700</v>
      </c>
      <c r="AB123" s="6">
        <f t="shared" si="110"/>
        <v>0.11569983378383407</v>
      </c>
      <c r="AC123" s="13">
        <f t="shared" si="111"/>
        <v>17785739.999999993</v>
      </c>
      <c r="AD123" s="15"/>
      <c r="AE123" s="23" t="s">
        <v>22</v>
      </c>
      <c r="AF123" s="13">
        <f t="shared" si="112"/>
        <v>142040</v>
      </c>
      <c r="AG123" s="6">
        <f t="shared" si="113"/>
        <v>0.16650460375537782</v>
      </c>
      <c r="AH123" s="13">
        <f t="shared" si="114"/>
        <v>25595607.999999989</v>
      </c>
    </row>
    <row r="124" spans="1:39" ht="17" thickTop="1" thickBot="1" x14ac:dyDescent="0.25">
      <c r="C124" s="23" t="s">
        <v>23</v>
      </c>
      <c r="D124" s="18">
        <v>127.50000000000011</v>
      </c>
      <c r="E124" s="36">
        <v>154.52000000000001</v>
      </c>
      <c r="F124" s="32">
        <v>731500</v>
      </c>
      <c r="G124" s="10">
        <v>47100</v>
      </c>
      <c r="H124" s="6">
        <f t="shared" si="106"/>
        <v>7.803350086446055E-2</v>
      </c>
      <c r="I124" s="13">
        <f t="shared" si="107"/>
        <v>6005250.0000000056</v>
      </c>
      <c r="J124" s="15"/>
      <c r="K124" s="10">
        <v>21700</v>
      </c>
      <c r="L124" s="6">
        <f t="shared" si="108"/>
        <v>3.5951740313350189E-2</v>
      </c>
      <c r="M124" s="13">
        <f t="shared" si="109"/>
        <v>2766750.0000000023</v>
      </c>
      <c r="N124" s="15"/>
      <c r="P124" s="6"/>
      <c r="Q124" s="13"/>
      <c r="R124" s="15"/>
      <c r="S124" s="18"/>
      <c r="T124" s="6"/>
      <c r="U124" s="13"/>
      <c r="V124" s="15"/>
      <c r="X124" s="6"/>
      <c r="Y124" s="13"/>
      <c r="Z124" s="15"/>
      <c r="AA124" s="10">
        <v>264000</v>
      </c>
      <c r="AB124" s="6">
        <f t="shared" si="110"/>
        <v>0.4373852277753203</v>
      </c>
      <c r="AC124" s="13">
        <f t="shared" si="111"/>
        <v>33660000.00000003</v>
      </c>
      <c r="AD124" s="15"/>
      <c r="AE124" s="23" t="s">
        <v>23</v>
      </c>
      <c r="AF124" s="13">
        <f t="shared" si="112"/>
        <v>332800</v>
      </c>
      <c r="AG124" s="6">
        <f t="shared" si="113"/>
        <v>0.55137046895313091</v>
      </c>
      <c r="AH124" s="13">
        <f t="shared" si="114"/>
        <v>42432000.000000037</v>
      </c>
    </row>
    <row r="125" spans="1:39" ht="17" thickTop="1" thickBot="1" x14ac:dyDescent="0.25">
      <c r="C125" s="23" t="s">
        <v>24</v>
      </c>
      <c r="D125" s="18">
        <v>172.20000000000005</v>
      </c>
      <c r="E125" s="36">
        <v>154.52000000000001</v>
      </c>
      <c r="F125" s="32">
        <v>731500</v>
      </c>
      <c r="G125" s="10">
        <v>49900</v>
      </c>
      <c r="H125" s="6">
        <f t="shared" si="106"/>
        <v>6.1212168844664711E-2</v>
      </c>
      <c r="I125" s="13">
        <f t="shared" si="107"/>
        <v>8592780.0000000019</v>
      </c>
      <c r="J125" s="15"/>
      <c r="K125" s="10">
        <v>20100</v>
      </c>
      <c r="L125" s="6">
        <f t="shared" si="108"/>
        <v>2.4656605085726667E-2</v>
      </c>
      <c r="M125" s="13">
        <f t="shared" si="109"/>
        <v>3461220.0000000009</v>
      </c>
      <c r="N125" s="15"/>
      <c r="P125" s="6"/>
      <c r="Q125" s="13"/>
      <c r="R125" s="15"/>
      <c r="S125" s="18"/>
      <c r="T125" s="6"/>
      <c r="U125" s="13"/>
      <c r="V125" s="15"/>
      <c r="X125" s="6"/>
      <c r="Y125" s="13"/>
      <c r="Z125" s="15"/>
      <c r="AA125" s="10">
        <v>217000</v>
      </c>
      <c r="AB125" s="6">
        <f t="shared" si="110"/>
        <v>0.26619319918421325</v>
      </c>
      <c r="AC125" s="13">
        <f t="shared" si="111"/>
        <v>37367400.000000007</v>
      </c>
      <c r="AD125" s="15"/>
      <c r="AE125" s="23" t="s">
        <v>24</v>
      </c>
      <c r="AF125" s="13">
        <f t="shared" si="112"/>
        <v>287000</v>
      </c>
      <c r="AG125" s="6">
        <f t="shared" si="113"/>
        <v>0.35206197311460458</v>
      </c>
      <c r="AH125" s="13">
        <f t="shared" si="114"/>
        <v>49421400.000000015</v>
      </c>
    </row>
    <row r="126" spans="1:39" ht="17" thickTop="1" thickBot="1" x14ac:dyDescent="0.25">
      <c r="C126" s="23" t="s">
        <v>25</v>
      </c>
      <c r="D126" s="18">
        <v>162.70000000000005</v>
      </c>
      <c r="E126" s="36">
        <v>154.52000000000001</v>
      </c>
      <c r="F126" s="32">
        <v>731500</v>
      </c>
      <c r="G126" s="10">
        <v>51700</v>
      </c>
      <c r="H126" s="6">
        <f t="shared" si="106"/>
        <v>6.7123309194929537E-2</v>
      </c>
      <c r="I126" s="13">
        <f t="shared" si="107"/>
        <v>8411590.0000000019</v>
      </c>
      <c r="J126" s="15"/>
      <c r="K126" s="10">
        <v>22600</v>
      </c>
      <c r="L126" s="6">
        <f t="shared" si="108"/>
        <v>2.9342104212870548E-2</v>
      </c>
      <c r="M126" s="13">
        <f t="shared" si="109"/>
        <v>3677020.0000000009</v>
      </c>
      <c r="N126" s="15"/>
      <c r="P126" s="6"/>
      <c r="Q126" s="13"/>
      <c r="R126" s="15"/>
      <c r="S126" s="18"/>
      <c r="T126" s="6"/>
      <c r="U126" s="13"/>
      <c r="V126" s="15"/>
      <c r="X126" s="6"/>
      <c r="Y126" s="13"/>
      <c r="Z126" s="15"/>
      <c r="AA126" s="10">
        <v>292000</v>
      </c>
      <c r="AB126" s="6">
        <f t="shared" si="110"/>
        <v>0.3791103730158496</v>
      </c>
      <c r="AC126" s="13">
        <f t="shared" si="111"/>
        <v>47508400.000000015</v>
      </c>
      <c r="AD126" s="15"/>
      <c r="AE126" s="23" t="s">
        <v>25</v>
      </c>
      <c r="AF126" s="13">
        <f t="shared" si="112"/>
        <v>366300</v>
      </c>
      <c r="AG126" s="6">
        <f t="shared" si="113"/>
        <v>0.47557578642364967</v>
      </c>
      <c r="AH126" s="13">
        <f t="shared" si="114"/>
        <v>59597010.000000015</v>
      </c>
    </row>
    <row r="127" spans="1:39" ht="17" thickTop="1" thickBot="1" x14ac:dyDescent="0.25">
      <c r="C127" s="23" t="s">
        <v>26</v>
      </c>
      <c r="D127" s="18">
        <v>150.69999999999993</v>
      </c>
      <c r="E127" s="36">
        <v>154.52000000000001</v>
      </c>
      <c r="F127" s="32">
        <v>731500</v>
      </c>
      <c r="G127" s="10">
        <v>55300</v>
      </c>
      <c r="H127" s="6">
        <f t="shared" si="106"/>
        <v>7.7514374704330383E-2</v>
      </c>
      <c r="I127" s="13">
        <f t="shared" si="107"/>
        <v>8333709.9999999963</v>
      </c>
      <c r="J127" s="15"/>
      <c r="K127" s="10">
        <v>20200</v>
      </c>
      <c r="L127" s="6">
        <f t="shared" si="108"/>
        <v>2.8314473219303322E-2</v>
      </c>
      <c r="M127" s="13">
        <f t="shared" si="109"/>
        <v>3044139.9999999986</v>
      </c>
      <c r="N127" s="15"/>
      <c r="P127" s="6"/>
      <c r="Q127" s="13"/>
      <c r="R127" s="15"/>
      <c r="S127" s="18"/>
      <c r="T127" s="6"/>
      <c r="U127" s="13"/>
      <c r="V127" s="15"/>
      <c r="X127" s="6"/>
      <c r="Y127" s="13"/>
      <c r="Z127" s="15"/>
      <c r="AA127" s="10">
        <v>88800</v>
      </c>
      <c r="AB127" s="6">
        <f t="shared" si="110"/>
        <v>0.12447154563733343</v>
      </c>
      <c r="AC127" s="13">
        <f t="shared" si="111"/>
        <v>13382159.999999994</v>
      </c>
      <c r="AD127" s="15"/>
      <c r="AE127" s="23" t="s">
        <v>26</v>
      </c>
      <c r="AF127" s="13">
        <f t="shared" si="112"/>
        <v>164300</v>
      </c>
      <c r="AG127" s="6">
        <f t="shared" si="113"/>
        <v>0.23030039356096715</v>
      </c>
      <c r="AH127" s="13">
        <f t="shared" si="114"/>
        <v>24760009.999999989</v>
      </c>
    </row>
    <row r="128" spans="1:39" ht="17" thickTop="1" thickBot="1" x14ac:dyDescent="0.25">
      <c r="C128" s="23" t="s">
        <v>27</v>
      </c>
      <c r="D128" s="18">
        <v>102.79999999999995</v>
      </c>
      <c r="E128" s="36">
        <v>154.52000000000001</v>
      </c>
      <c r="F128" s="32">
        <v>731500</v>
      </c>
      <c r="G128" s="10">
        <v>31300</v>
      </c>
      <c r="H128" s="6">
        <f t="shared" si="106"/>
        <v>6.4316379913349028E-2</v>
      </c>
      <c r="I128" s="13">
        <f t="shared" si="107"/>
        <v>3217639.9999999986</v>
      </c>
      <c r="J128" s="15"/>
      <c r="K128" s="10">
        <v>7740</v>
      </c>
      <c r="L128" s="6">
        <f t="shared" si="108"/>
        <v>1.5904433882725923E-2</v>
      </c>
      <c r="M128" s="13">
        <f t="shared" si="109"/>
        <v>795671.99999999965</v>
      </c>
      <c r="N128" s="15"/>
      <c r="P128" s="6"/>
      <c r="Q128" s="13"/>
      <c r="R128" s="15"/>
      <c r="S128" s="18"/>
      <c r="T128" s="6"/>
      <c r="U128" s="13"/>
      <c r="V128" s="15"/>
      <c r="X128" s="6"/>
      <c r="Y128" s="13"/>
      <c r="Z128" s="15"/>
      <c r="AA128" s="10">
        <v>48100</v>
      </c>
      <c r="AB128" s="6">
        <f t="shared" si="110"/>
        <v>9.8837631751823904E-2</v>
      </c>
      <c r="AC128" s="13">
        <f t="shared" si="111"/>
        <v>4944679.9999999981</v>
      </c>
      <c r="AD128" s="15"/>
      <c r="AE128" s="23" t="s">
        <v>27</v>
      </c>
      <c r="AF128" s="13">
        <f t="shared" si="112"/>
        <v>87140</v>
      </c>
      <c r="AG128" s="6">
        <f t="shared" si="113"/>
        <v>0.17905844554789885</v>
      </c>
      <c r="AH128" s="13">
        <f t="shared" si="114"/>
        <v>8957991.9999999963</v>
      </c>
    </row>
    <row r="129" spans="1:40" ht="17" thickTop="1" thickBot="1" x14ac:dyDescent="0.25">
      <c r="C129" s="23" t="s">
        <v>28</v>
      </c>
      <c r="D129" s="18">
        <v>193.20000000000005</v>
      </c>
      <c r="E129" s="36">
        <v>154.52000000000001</v>
      </c>
      <c r="F129" s="32">
        <v>731500</v>
      </c>
      <c r="G129" s="10">
        <v>35900</v>
      </c>
      <c r="H129" s="6">
        <f t="shared" si="106"/>
        <v>3.9251629921783562E-2</v>
      </c>
      <c r="I129" s="13">
        <f t="shared" si="107"/>
        <v>6935880.0000000019</v>
      </c>
      <c r="J129" s="15"/>
      <c r="K129" s="10">
        <v>5280</v>
      </c>
      <c r="L129" s="6">
        <f t="shared" si="108"/>
        <v>5.7729416709475538E-3</v>
      </c>
      <c r="M129" s="13">
        <f t="shared" si="109"/>
        <v>1020096.0000000002</v>
      </c>
      <c r="N129" s="15"/>
      <c r="P129" s="6"/>
      <c r="Q129" s="13"/>
      <c r="R129" s="15"/>
      <c r="T129" s="6"/>
      <c r="U129" s="13"/>
      <c r="V129" s="15"/>
      <c r="X129" s="6"/>
      <c r="Y129" s="13"/>
      <c r="Z129" s="15"/>
      <c r="AA129" s="10">
        <v>175000</v>
      </c>
      <c r="AB129" s="6">
        <f t="shared" si="110"/>
        <v>0.19133802886663293</v>
      </c>
      <c r="AC129" s="13">
        <f t="shared" si="111"/>
        <v>33810000.000000007</v>
      </c>
      <c r="AD129" s="15"/>
      <c r="AE129" s="23" t="s">
        <v>28</v>
      </c>
      <c r="AF129" s="13">
        <f t="shared" si="112"/>
        <v>216180</v>
      </c>
      <c r="AG129" s="6">
        <f t="shared" si="113"/>
        <v>0.23636260045936408</v>
      </c>
      <c r="AH129" s="13">
        <f t="shared" si="114"/>
        <v>41765976.000000007</v>
      </c>
    </row>
    <row r="130" spans="1:40" ht="17" thickTop="1" thickBot="1" x14ac:dyDescent="0.25">
      <c r="C130" s="23" t="s">
        <v>29</v>
      </c>
      <c r="D130" s="18">
        <v>138.69999999999993</v>
      </c>
      <c r="E130" s="36">
        <v>154.52000000000001</v>
      </c>
      <c r="F130" s="32">
        <v>731500</v>
      </c>
      <c r="G130" s="10">
        <v>53900</v>
      </c>
      <c r="H130" s="6">
        <f t="shared" si="106"/>
        <v>8.2088566766592097E-2</v>
      </c>
      <c r="I130" s="13">
        <f t="shared" si="107"/>
        <v>7475929.9999999963</v>
      </c>
      <c r="J130" s="15"/>
      <c r="K130" s="10">
        <v>18900</v>
      </c>
      <c r="L130" s="6">
        <f t="shared" si="108"/>
        <v>2.8784302632441378E-2</v>
      </c>
      <c r="M130" s="13">
        <f t="shared" si="109"/>
        <v>2621429.9999999986</v>
      </c>
      <c r="N130" s="15"/>
      <c r="P130" s="6"/>
      <c r="Q130" s="13"/>
      <c r="R130" s="15"/>
      <c r="T130" s="6"/>
      <c r="U130" s="13"/>
      <c r="V130" s="15"/>
      <c r="X130" s="6"/>
      <c r="Y130" s="13"/>
      <c r="Z130" s="15"/>
      <c r="AA130" s="10">
        <v>178000</v>
      </c>
      <c r="AB130" s="6">
        <f t="shared" si="110"/>
        <v>0.27109025759653788</v>
      </c>
      <c r="AC130" s="13">
        <f t="shared" si="111"/>
        <v>24688599.999999989</v>
      </c>
      <c r="AD130" s="15"/>
      <c r="AE130" s="23" t="s">
        <v>29</v>
      </c>
      <c r="AF130" s="13">
        <f t="shared" si="112"/>
        <v>250800</v>
      </c>
      <c r="AG130" s="6">
        <f t="shared" si="113"/>
        <v>0.38196312699557128</v>
      </c>
      <c r="AH130" s="13">
        <f t="shared" si="114"/>
        <v>34785959.999999985</v>
      </c>
    </row>
    <row r="131" spans="1:40" ht="17" thickTop="1" thickBot="1" x14ac:dyDescent="0.25">
      <c r="C131" s="23" t="s">
        <v>30</v>
      </c>
      <c r="D131" s="18">
        <v>259</v>
      </c>
      <c r="E131" s="36">
        <v>154.52000000000001</v>
      </c>
      <c r="F131" s="32">
        <v>731500</v>
      </c>
      <c r="G131" s="10">
        <v>26900</v>
      </c>
      <c r="H131" s="6">
        <f t="shared" si="106"/>
        <v>2.1939305969381161E-2</v>
      </c>
      <c r="I131" s="13">
        <f t="shared" si="107"/>
        <v>6967100</v>
      </c>
      <c r="J131" s="15"/>
      <c r="K131" s="10">
        <v>6290</v>
      </c>
      <c r="L131" s="6">
        <f t="shared" si="108"/>
        <v>5.1300458939556688E-3</v>
      </c>
      <c r="M131" s="13">
        <f t="shared" si="109"/>
        <v>1629110</v>
      </c>
      <c r="N131" s="15"/>
      <c r="P131" s="6"/>
      <c r="Q131" s="13"/>
      <c r="R131" s="15"/>
      <c r="T131" s="6"/>
      <c r="U131" s="13"/>
      <c r="V131" s="15"/>
      <c r="X131" s="6"/>
      <c r="Y131" s="13"/>
      <c r="Z131" s="15"/>
      <c r="AA131" s="10">
        <v>157000</v>
      </c>
      <c r="AB131" s="6">
        <f t="shared" si="110"/>
        <v>0.12804725045326548</v>
      </c>
      <c r="AC131" s="13">
        <f t="shared" si="111"/>
        <v>40663000</v>
      </c>
      <c r="AD131" s="15"/>
      <c r="AE131" s="23" t="s">
        <v>30</v>
      </c>
      <c r="AF131" s="13">
        <f t="shared" si="112"/>
        <v>190190</v>
      </c>
      <c r="AG131" s="6">
        <f t="shared" si="113"/>
        <v>0.15511660231660232</v>
      </c>
      <c r="AH131" s="13">
        <f t="shared" si="114"/>
        <v>49259210</v>
      </c>
    </row>
    <row r="132" spans="1:40" ht="17" thickTop="1" thickBot="1" x14ac:dyDescent="0.25">
      <c r="C132" s="23" t="s">
        <v>31</v>
      </c>
      <c r="D132" s="18">
        <v>324.20000000000005</v>
      </c>
      <c r="E132" s="36">
        <v>154.52000000000001</v>
      </c>
      <c r="F132" s="32">
        <v>731500</v>
      </c>
      <c r="G132" s="10">
        <v>29900</v>
      </c>
      <c r="H132" s="6">
        <f t="shared" si="106"/>
        <v>1.9481776056989534E-2</v>
      </c>
      <c r="I132" s="13">
        <f t="shared" si="107"/>
        <v>9693580.0000000019</v>
      </c>
      <c r="J132" s="15"/>
      <c r="K132" s="10">
        <v>7490</v>
      </c>
      <c r="L132" s="6">
        <f t="shared" si="108"/>
        <v>4.8802174804967102E-3</v>
      </c>
      <c r="M132" s="13">
        <f t="shared" si="109"/>
        <v>2428258.0000000005</v>
      </c>
      <c r="N132" s="15"/>
      <c r="P132" s="6"/>
      <c r="Q132" s="13"/>
      <c r="R132" s="15"/>
      <c r="T132" s="6"/>
      <c r="U132" s="13"/>
      <c r="V132" s="15"/>
      <c r="X132" s="6"/>
      <c r="Y132" s="13"/>
      <c r="Z132" s="15"/>
      <c r="AA132" s="10">
        <v>176000</v>
      </c>
      <c r="AB132" s="6">
        <f t="shared" si="110"/>
        <v>0.11467533732542334</v>
      </c>
      <c r="AC132" s="13">
        <f t="shared" si="111"/>
        <v>57059200.000000007</v>
      </c>
      <c r="AD132" s="15"/>
      <c r="AE132" s="23" t="s">
        <v>31</v>
      </c>
      <c r="AF132" s="13">
        <f t="shared" si="112"/>
        <v>213390</v>
      </c>
      <c r="AG132" s="6">
        <f t="shared" si="113"/>
        <v>0.13903733086290962</v>
      </c>
      <c r="AH132" s="13">
        <f t="shared" si="114"/>
        <v>69181038.000000015</v>
      </c>
    </row>
    <row r="133" spans="1:40" ht="17" thickTop="1" thickBot="1" x14ac:dyDescent="0.25">
      <c r="C133" s="23" t="s">
        <v>32</v>
      </c>
      <c r="D133" s="18">
        <v>347.40000000000009</v>
      </c>
      <c r="E133" s="36">
        <v>154.52000000000001</v>
      </c>
      <c r="F133" s="32">
        <v>731500</v>
      </c>
      <c r="G133" s="10">
        <v>26000</v>
      </c>
      <c r="H133" s="6">
        <f t="shared" si="106"/>
        <v>1.5809345942970156E-2</v>
      </c>
      <c r="I133" s="13">
        <f t="shared" si="107"/>
        <v>9032400.0000000019</v>
      </c>
      <c r="J133" s="15"/>
      <c r="K133" s="10">
        <v>8390</v>
      </c>
      <c r="L133" s="6">
        <f t="shared" si="108"/>
        <v>5.1015543254430617E-3</v>
      </c>
      <c r="M133" s="13">
        <f t="shared" si="109"/>
        <v>2914686.0000000009</v>
      </c>
      <c r="N133" s="15"/>
      <c r="P133" s="6"/>
      <c r="Q133" s="13"/>
      <c r="R133" s="15"/>
      <c r="T133" s="6"/>
      <c r="U133" s="13"/>
      <c r="V133" s="15"/>
      <c r="X133" s="6"/>
      <c r="Y133" s="13"/>
      <c r="Z133" s="15"/>
      <c r="AA133" s="10">
        <v>111000</v>
      </c>
      <c r="AB133" s="6">
        <f t="shared" si="110"/>
        <v>6.7493746141141814E-2</v>
      </c>
      <c r="AC133" s="13">
        <f t="shared" si="111"/>
        <v>38561400.000000007</v>
      </c>
      <c r="AD133" s="15"/>
      <c r="AE133" s="23" t="s">
        <v>32</v>
      </c>
      <c r="AF133" s="13">
        <f t="shared" si="112"/>
        <v>145390</v>
      </c>
      <c r="AG133" s="6">
        <f t="shared" si="113"/>
        <v>8.8404646409555032E-2</v>
      </c>
      <c r="AH133" s="13">
        <f t="shared" si="114"/>
        <v>50508486.000000015</v>
      </c>
    </row>
    <row r="134" spans="1:40" ht="17" thickTop="1" thickBot="1" x14ac:dyDescent="0.25">
      <c r="C134" s="23" t="s">
        <v>33</v>
      </c>
      <c r="D134" s="18">
        <v>316.70000000000005</v>
      </c>
      <c r="E134" s="36">
        <v>154.52000000000001</v>
      </c>
      <c r="F134" s="32">
        <v>731500</v>
      </c>
      <c r="G134" s="10">
        <v>29300</v>
      </c>
      <c r="H134" s="6">
        <f t="shared" si="106"/>
        <v>1.9542941229411904E-2</v>
      </c>
      <c r="I134" s="13">
        <f t="shared" si="107"/>
        <v>9279310.0000000019</v>
      </c>
      <c r="J134" s="15"/>
      <c r="K134" s="10">
        <v>10200</v>
      </c>
      <c r="L134" s="6">
        <f t="shared" si="108"/>
        <v>6.8033447283276927E-3</v>
      </c>
      <c r="M134" s="13">
        <f t="shared" si="109"/>
        <v>3230340.0000000005</v>
      </c>
      <c r="N134" s="15"/>
      <c r="P134" s="6"/>
      <c r="Q134" s="13"/>
      <c r="R134" s="15"/>
      <c r="T134" s="6"/>
      <c r="U134" s="13"/>
      <c r="V134" s="15"/>
      <c r="X134" s="6"/>
      <c r="Y134" s="13"/>
      <c r="Z134" s="15"/>
      <c r="AA134" s="10">
        <v>173000</v>
      </c>
      <c r="AB134" s="6">
        <f t="shared" si="110"/>
        <v>0.11539006254908736</v>
      </c>
      <c r="AC134" s="13">
        <f t="shared" si="111"/>
        <v>54789100.000000007</v>
      </c>
      <c r="AD134" s="15"/>
      <c r="AE134" s="23" t="s">
        <v>33</v>
      </c>
      <c r="AF134" s="13">
        <f t="shared" si="112"/>
        <v>212500</v>
      </c>
      <c r="AG134" s="6">
        <f t="shared" si="113"/>
        <v>0.14173634850682695</v>
      </c>
      <c r="AH134" s="13">
        <f t="shared" si="114"/>
        <v>67298750.000000015</v>
      </c>
    </row>
    <row r="135" spans="1:40" ht="17" thickTop="1" thickBot="1" x14ac:dyDescent="0.25">
      <c r="C135" s="31"/>
      <c r="D135" s="16"/>
      <c r="E135" s="36"/>
      <c r="F135" s="15"/>
      <c r="H135" s="6"/>
      <c r="I135" s="13"/>
      <c r="J135" s="15"/>
      <c r="L135" s="6"/>
      <c r="M135" s="13"/>
      <c r="N135" s="15"/>
      <c r="P135" s="6"/>
      <c r="Q135" s="13"/>
      <c r="R135" s="15"/>
      <c r="T135" s="6"/>
      <c r="U135" s="13"/>
      <c r="V135" s="15"/>
      <c r="X135" s="6"/>
      <c r="Y135" s="13"/>
      <c r="Z135" s="15"/>
      <c r="AB135" s="6"/>
      <c r="AC135" s="13"/>
      <c r="AD135" s="15"/>
      <c r="AE135" s="31"/>
      <c r="AF135" s="13"/>
      <c r="AG135" s="6"/>
      <c r="AH135" s="13"/>
    </row>
    <row r="136" spans="1:40" ht="17" thickTop="1" thickBot="1" x14ac:dyDescent="0.25">
      <c r="C136" s="31"/>
      <c r="D136" s="16"/>
      <c r="E136" s="36"/>
      <c r="F136" s="15"/>
      <c r="H136" s="6"/>
      <c r="I136" s="13"/>
      <c r="J136" s="15"/>
      <c r="L136" s="6"/>
      <c r="M136" s="13"/>
      <c r="N136" s="15"/>
      <c r="P136" s="6"/>
      <c r="Q136" s="13"/>
      <c r="R136" s="15"/>
      <c r="T136" s="6"/>
      <c r="U136" s="13"/>
      <c r="V136" s="15"/>
      <c r="X136" s="6"/>
      <c r="Y136" s="13"/>
      <c r="Z136" s="15"/>
      <c r="AB136" s="6"/>
      <c r="AC136" s="13"/>
      <c r="AD136" s="15"/>
      <c r="AE136" s="31"/>
      <c r="AF136" s="13"/>
      <c r="AG136" s="6"/>
      <c r="AH136" s="13"/>
    </row>
    <row r="137" spans="1:40" ht="17" thickTop="1" thickBot="1" x14ac:dyDescent="0.25">
      <c r="C137" s="31"/>
      <c r="D137" s="16"/>
      <c r="E137" s="36"/>
      <c r="F137" s="15"/>
      <c r="H137" s="6"/>
      <c r="I137" s="13"/>
      <c r="J137" s="15"/>
      <c r="L137" s="6"/>
      <c r="M137" s="13"/>
      <c r="N137" s="15"/>
      <c r="P137" s="6"/>
      <c r="Q137" s="13"/>
      <c r="R137" s="15"/>
      <c r="T137" s="6"/>
      <c r="U137" s="13"/>
      <c r="V137" s="15"/>
      <c r="X137" s="6"/>
      <c r="Y137" s="13"/>
      <c r="Z137" s="15"/>
      <c r="AB137" s="6"/>
      <c r="AC137" s="13"/>
      <c r="AD137" s="15"/>
      <c r="AE137" s="31"/>
      <c r="AF137" s="13"/>
      <c r="AG137" s="6"/>
      <c r="AH137" s="13"/>
    </row>
    <row r="138" spans="1:40" ht="17" thickTop="1" thickBot="1" x14ac:dyDescent="0.25">
      <c r="C138" s="31"/>
      <c r="D138" s="16"/>
      <c r="E138" s="36"/>
      <c r="F138" s="15"/>
      <c r="H138" s="6"/>
      <c r="I138" s="13"/>
      <c r="J138" s="15"/>
      <c r="L138" s="6"/>
      <c r="M138" s="13"/>
      <c r="N138" s="15"/>
      <c r="P138" s="6"/>
      <c r="Q138" s="13"/>
      <c r="R138" s="15"/>
      <c r="T138" s="6"/>
      <c r="U138" s="13"/>
      <c r="V138" s="15"/>
      <c r="X138" s="6"/>
      <c r="Y138" s="13"/>
      <c r="Z138" s="15"/>
      <c r="AB138" s="6"/>
      <c r="AC138" s="13"/>
      <c r="AD138" s="15"/>
      <c r="AE138" s="31"/>
      <c r="AF138" s="13"/>
      <c r="AG138" s="6"/>
      <c r="AH138" s="13"/>
    </row>
    <row r="139" spans="1:40" ht="17" thickTop="1" thickBot="1" x14ac:dyDescent="0.25">
      <c r="C139" s="31"/>
      <c r="D139" s="16"/>
      <c r="E139" s="36"/>
      <c r="F139" s="15"/>
      <c r="H139" s="6"/>
      <c r="I139" s="13"/>
      <c r="J139" s="15"/>
      <c r="L139" s="6"/>
      <c r="M139" s="13"/>
      <c r="N139" s="15"/>
      <c r="P139" s="6"/>
      <c r="Q139" s="13"/>
      <c r="R139" s="15"/>
      <c r="T139" s="6"/>
      <c r="U139" s="13"/>
      <c r="V139" s="15"/>
      <c r="X139" s="6"/>
      <c r="Y139" s="13"/>
      <c r="Z139" s="15"/>
      <c r="AB139" s="6"/>
      <c r="AC139" s="13"/>
      <c r="AD139" s="15"/>
      <c r="AE139" s="31"/>
      <c r="AF139" s="13"/>
      <c r="AG139" s="6"/>
      <c r="AH139" s="13"/>
    </row>
    <row r="140" spans="1:40" ht="17" thickTop="1" thickBot="1" x14ac:dyDescent="0.25">
      <c r="C140" s="31"/>
      <c r="D140" s="16"/>
      <c r="E140" s="48"/>
      <c r="F140" s="15"/>
      <c r="H140" s="6"/>
      <c r="I140" s="13"/>
      <c r="J140" s="15"/>
      <c r="L140" s="6"/>
      <c r="M140" s="13"/>
      <c r="N140" s="15"/>
      <c r="P140" s="6"/>
      <c r="Q140" s="13"/>
      <c r="R140" s="15"/>
      <c r="T140" s="6"/>
      <c r="U140" s="13"/>
      <c r="V140" s="15"/>
      <c r="X140" s="6"/>
      <c r="Y140" s="13"/>
      <c r="Z140" s="15"/>
      <c r="AB140" s="6"/>
      <c r="AC140" s="13"/>
      <c r="AD140" s="15"/>
      <c r="AE140" s="31"/>
      <c r="AF140" s="13"/>
      <c r="AG140" s="6"/>
      <c r="AH140" s="13"/>
    </row>
    <row r="141" spans="1:40" x14ac:dyDescent="0.2">
      <c r="A141" s="19"/>
      <c r="B141" s="19"/>
      <c r="C141" s="19"/>
      <c r="D141" s="19"/>
      <c r="E141" s="19"/>
      <c r="F141" s="19"/>
      <c r="G141" s="74" t="s">
        <v>46</v>
      </c>
      <c r="H141" s="96">
        <f>AVERAGE(H119:H140)</f>
        <v>5.0040947333675152E-2</v>
      </c>
      <c r="I141" s="75">
        <f>AVERAGE(I119:I140)</f>
        <v>9765912.5</v>
      </c>
      <c r="J141" s="76"/>
      <c r="K141" s="74" t="s">
        <v>46</v>
      </c>
      <c r="L141" s="96">
        <f>AVERAGE(L119:L140)</f>
        <v>1.9805637617894681E-2</v>
      </c>
      <c r="M141" s="75">
        <f>AVERAGE(M119:M140)</f>
        <v>4099810.625</v>
      </c>
      <c r="N141" s="76"/>
      <c r="O141" s="74" t="s">
        <v>46</v>
      </c>
      <c r="P141" s="96" t="e">
        <f>AVERAGE(P119:P140)</f>
        <v>#DIV/0!</v>
      </c>
      <c r="Q141" s="75" t="e">
        <f>AVERAGE(Q119:Q140)</f>
        <v>#DIV/0!</v>
      </c>
      <c r="R141" s="76"/>
      <c r="S141" s="74" t="s">
        <v>46</v>
      </c>
      <c r="T141" s="96" t="e">
        <f>AVERAGE(T119:T140)</f>
        <v>#DIV/0!</v>
      </c>
      <c r="U141" s="75" t="e">
        <f>AVERAGE(U119:U140)</f>
        <v>#DIV/0!</v>
      </c>
      <c r="V141" s="76"/>
      <c r="W141" s="74" t="s">
        <v>46</v>
      </c>
      <c r="X141" s="96" t="e">
        <f>AVERAGE(X119:X140)</f>
        <v>#DIV/0!</v>
      </c>
      <c r="Y141" s="75" t="e">
        <f>AVERAGE(Y119:Y140)</f>
        <v>#DIV/0!</v>
      </c>
      <c r="Z141" s="76"/>
      <c r="AA141" s="74" t="s">
        <v>46</v>
      </c>
      <c r="AB141" s="96">
        <f>AVERAGE(AB119:AB140)</f>
        <v>0.22742070319946256</v>
      </c>
      <c r="AC141" s="75">
        <f>AVERAGE(AC119:AC140)</f>
        <v>55964723.749999993</v>
      </c>
      <c r="AD141" s="76"/>
      <c r="AE141" s="77"/>
      <c r="AF141" s="74" t="s">
        <v>46</v>
      </c>
      <c r="AG141" s="96">
        <f>AVERAGE(AG119:AG140)</f>
        <v>0.29726728815103243</v>
      </c>
      <c r="AH141" s="75">
        <f>AVERAGE(AH119:AH140)</f>
        <v>69830446.875</v>
      </c>
      <c r="AI141" s="19"/>
      <c r="AJ141" s="19"/>
      <c r="AK141" s="19"/>
      <c r="AL141" s="19"/>
      <c r="AM141" s="19"/>
      <c r="AN141" s="19"/>
    </row>
    <row r="142" spans="1:40" x14ac:dyDescent="0.2">
      <c r="G142" s="78" t="s">
        <v>47</v>
      </c>
      <c r="H142" s="97">
        <f>STDEV(H119:H140)</f>
        <v>2.3214109670797376E-2</v>
      </c>
      <c r="I142" s="79">
        <f>STDEV(I119:I140)</f>
        <v>4438345.4511976251</v>
      </c>
      <c r="J142" s="80"/>
      <c r="K142" s="78" t="s">
        <v>47</v>
      </c>
      <c r="L142" s="97">
        <f>STDEV(L119:L140)</f>
        <v>1.1994334290958962E-2</v>
      </c>
      <c r="M142" s="79">
        <f>STDEV(M119:M140)</f>
        <v>3219713.191283945</v>
      </c>
      <c r="N142" s="80"/>
      <c r="O142" s="78" t="s">
        <v>47</v>
      </c>
      <c r="P142" s="97" t="e">
        <f>STDEV(P119:P140)</f>
        <v>#DIV/0!</v>
      </c>
      <c r="Q142" s="79" t="e">
        <f>STDEV(Q119:Q140)</f>
        <v>#DIV/0!</v>
      </c>
      <c r="R142" s="80"/>
      <c r="S142" s="78" t="s">
        <v>47</v>
      </c>
      <c r="T142" s="97" t="e">
        <f>STDEV(T119:T140)</f>
        <v>#DIV/0!</v>
      </c>
      <c r="U142" s="79" t="e">
        <f>STDEV(U119:U140)</f>
        <v>#DIV/0!</v>
      </c>
      <c r="V142" s="80"/>
      <c r="W142" s="78" t="s">
        <v>47</v>
      </c>
      <c r="X142" s="97" t="e">
        <f>STDEV(X119:X140)</f>
        <v>#DIV/0!</v>
      </c>
      <c r="Y142" s="79" t="e">
        <f>STDEV(Y119:Y140)</f>
        <v>#DIV/0!</v>
      </c>
      <c r="Z142" s="80"/>
      <c r="AA142" s="78" t="s">
        <v>47</v>
      </c>
      <c r="AB142" s="97">
        <f>STDEV(AB119:AB140)</f>
        <v>0.14116257045777658</v>
      </c>
      <c r="AC142" s="79">
        <f>STDEV(AC119:AC140)</f>
        <v>65412649.721734285</v>
      </c>
      <c r="AD142" s="80"/>
      <c r="AE142" s="67"/>
      <c r="AF142" s="78" t="s">
        <v>47</v>
      </c>
      <c r="AG142" s="97">
        <f>STDEV(AG119:AG140)</f>
        <v>0.16083052217374252</v>
      </c>
      <c r="AH142" s="79">
        <f>STDEV(AH119:AH140)</f>
        <v>71029061.177730918</v>
      </c>
    </row>
    <row r="143" spans="1:40" x14ac:dyDescent="0.2">
      <c r="G143" s="67"/>
      <c r="H143" s="67"/>
      <c r="I143" s="67"/>
      <c r="J143" s="67"/>
      <c r="K143" s="67"/>
      <c r="L143" s="67"/>
      <c r="M143" s="67"/>
      <c r="N143" s="67"/>
      <c r="O143" s="67"/>
      <c r="P143" s="67"/>
      <c r="Q143" s="67"/>
      <c r="R143" s="67"/>
      <c r="S143" s="67"/>
      <c r="T143" s="67"/>
      <c r="U143" s="67"/>
      <c r="V143" s="67"/>
      <c r="W143" s="67"/>
      <c r="X143" s="67"/>
      <c r="Y143" s="67"/>
      <c r="Z143" s="67"/>
      <c r="AA143" s="67"/>
      <c r="AB143" s="67"/>
      <c r="AC143" s="67"/>
      <c r="AD143" s="67"/>
      <c r="AE143" s="67"/>
      <c r="AF143" s="67"/>
      <c r="AG143" s="67"/>
      <c r="AH143" s="67"/>
    </row>
    <row r="146" spans="1:47" ht="16" x14ac:dyDescent="0.2">
      <c r="B146" s="139" t="s">
        <v>103</v>
      </c>
      <c r="C146" s="140"/>
      <c r="D146" s="140"/>
      <c r="E146" s="140"/>
      <c r="G146" s="1" t="s">
        <v>91</v>
      </c>
      <c r="H146" s="2"/>
      <c r="I146" s="2"/>
      <c r="J146" s="2"/>
      <c r="L146" s="1" t="s">
        <v>95</v>
      </c>
      <c r="M146" s="2"/>
      <c r="N146" s="2"/>
      <c r="O146" s="2"/>
      <c r="R146" s="1" t="s">
        <v>93</v>
      </c>
      <c r="S146" s="2"/>
      <c r="T146" s="2"/>
      <c r="U146" s="2"/>
      <c r="X146" s="1" t="s">
        <v>97</v>
      </c>
      <c r="Y146" s="2"/>
      <c r="Z146" s="2"/>
      <c r="AA146" s="2"/>
      <c r="AB146" s="2"/>
    </row>
    <row r="147" spans="1:47" ht="16" x14ac:dyDescent="0.2">
      <c r="A147" s="3"/>
      <c r="B147" s="140"/>
      <c r="C147" s="140"/>
      <c r="D147" s="140"/>
      <c r="E147" s="140"/>
      <c r="G147" t="s">
        <v>3</v>
      </c>
      <c r="H147" t="s">
        <v>1</v>
      </c>
      <c r="I147" t="s">
        <v>92</v>
      </c>
      <c r="M147" t="s">
        <v>1</v>
      </c>
      <c r="N147" t="s">
        <v>96</v>
      </c>
      <c r="R147" t="s">
        <v>1</v>
      </c>
      <c r="S147" t="s">
        <v>94</v>
      </c>
      <c r="Y147" t="s">
        <v>1</v>
      </c>
      <c r="Z147" t="s">
        <v>98</v>
      </c>
    </row>
    <row r="148" spans="1:47" ht="17.25" customHeight="1" x14ac:dyDescent="0.2"/>
    <row r="149" spans="1:47" ht="27" customHeight="1" x14ac:dyDescent="0.2">
      <c r="B149" s="138" t="s">
        <v>5</v>
      </c>
      <c r="C149" s="138"/>
      <c r="G149" s="5" t="s">
        <v>87</v>
      </c>
      <c r="I149" s="4"/>
      <c r="J149" s="6"/>
      <c r="K149" s="7"/>
      <c r="M149" s="11" t="s">
        <v>88</v>
      </c>
      <c r="N149" s="4"/>
      <c r="O149" s="4"/>
      <c r="P149" s="6"/>
      <c r="Q149" s="7"/>
      <c r="S149" s="11" t="s">
        <v>89</v>
      </c>
      <c r="T149" s="4"/>
      <c r="U149" s="4"/>
      <c r="V149" s="6"/>
      <c r="W149" s="7"/>
      <c r="Y149" s="11" t="s">
        <v>90</v>
      </c>
      <c r="Z149" s="4"/>
      <c r="AA149" s="4"/>
      <c r="AB149" s="6"/>
      <c r="AC149" s="99"/>
      <c r="AE149" s="11" t="s">
        <v>143</v>
      </c>
      <c r="AF149" s="4"/>
      <c r="AG149" s="4"/>
      <c r="AH149" s="6"/>
      <c r="AI149" s="5" t="s">
        <v>144</v>
      </c>
      <c r="AJ149" s="4"/>
      <c r="AK149" s="4"/>
      <c r="AL149" s="6"/>
      <c r="AM149" s="7"/>
      <c r="AO149" s="11" t="s">
        <v>4</v>
      </c>
      <c r="AQ149" s="6"/>
    </row>
    <row r="150" spans="1:47" ht="36" customHeight="1" thickBot="1" x14ac:dyDescent="0.25">
      <c r="A150" s="17"/>
      <c r="B150" s="17"/>
      <c r="C150" s="17"/>
      <c r="D150" s="86" t="s">
        <v>18</v>
      </c>
      <c r="E150" s="17" t="s">
        <v>12</v>
      </c>
      <c r="F150" s="4" t="s">
        <v>13</v>
      </c>
      <c r="G150" s="87" t="s">
        <v>14</v>
      </c>
      <c r="H150" s="88" t="s">
        <v>35</v>
      </c>
      <c r="I150" s="22" t="s">
        <v>45</v>
      </c>
      <c r="J150" s="4" t="s">
        <v>17</v>
      </c>
      <c r="K150" s="17" t="s">
        <v>12</v>
      </c>
      <c r="L150" s="86" t="s">
        <v>13</v>
      </c>
      <c r="M150" s="94" t="s">
        <v>14</v>
      </c>
      <c r="N150" s="95" t="s">
        <v>35</v>
      </c>
      <c r="O150" s="17" t="s">
        <v>45</v>
      </c>
      <c r="P150" s="86" t="s">
        <v>17</v>
      </c>
      <c r="Q150" s="17" t="s">
        <v>12</v>
      </c>
      <c r="R150" s="86" t="s">
        <v>13</v>
      </c>
      <c r="S150" s="94" t="s">
        <v>14</v>
      </c>
      <c r="T150" s="95" t="s">
        <v>35</v>
      </c>
      <c r="U150" s="17" t="s">
        <v>45</v>
      </c>
      <c r="V150" s="86" t="s">
        <v>17</v>
      </c>
      <c r="W150" s="17" t="s">
        <v>12</v>
      </c>
      <c r="X150" s="86" t="s">
        <v>13</v>
      </c>
      <c r="Y150" s="94" t="s">
        <v>14</v>
      </c>
      <c r="Z150" s="95" t="s">
        <v>35</v>
      </c>
      <c r="AA150" s="17" t="s">
        <v>45</v>
      </c>
      <c r="AB150" s="86" t="s">
        <v>17</v>
      </c>
      <c r="AC150" s="100" t="s">
        <v>12</v>
      </c>
      <c r="AD150" s="86" t="s">
        <v>13</v>
      </c>
      <c r="AE150" s="94" t="s">
        <v>14</v>
      </c>
      <c r="AF150" s="95" t="s">
        <v>35</v>
      </c>
      <c r="AG150" s="17" t="s">
        <v>45</v>
      </c>
      <c r="AH150" s="86" t="s">
        <v>17</v>
      </c>
      <c r="AI150" s="87" t="s">
        <v>14</v>
      </c>
      <c r="AJ150" s="88" t="s">
        <v>35</v>
      </c>
      <c r="AK150" s="22" t="s">
        <v>45</v>
      </c>
      <c r="AL150" s="4" t="s">
        <v>17</v>
      </c>
      <c r="AM150" s="25" t="s">
        <v>4</v>
      </c>
      <c r="AN150" s="98" t="s">
        <v>125</v>
      </c>
      <c r="AO150" s="24" t="s">
        <v>15</v>
      </c>
      <c r="AP150" s="22" t="s">
        <v>45</v>
      </c>
      <c r="AQ150" s="11" t="s">
        <v>17</v>
      </c>
      <c r="AS150" s="21"/>
      <c r="AT150" s="9"/>
      <c r="AU150" s="8"/>
    </row>
    <row r="151" spans="1:47" ht="17" thickTop="1" thickBot="1" x14ac:dyDescent="0.25">
      <c r="A151" s="14"/>
      <c r="B151" s="14"/>
      <c r="C151" s="23" t="s">
        <v>34</v>
      </c>
      <c r="D151" s="18">
        <v>333.29999999999995</v>
      </c>
      <c r="E151" s="36">
        <v>66.75</v>
      </c>
      <c r="F151" s="32">
        <v>2100000</v>
      </c>
      <c r="G151" s="10">
        <v>16600000</v>
      </c>
      <c r="H151" s="12">
        <f t="shared" ref="H151:H166" si="115">(G151*$E151/$F151)/$D151</f>
        <v>1.5830868801165832</v>
      </c>
      <c r="I151" s="13">
        <f t="shared" ref="I151:I166" si="116">G151*$D151</f>
        <v>5532779999.999999</v>
      </c>
      <c r="J151" s="14"/>
      <c r="K151" s="45">
        <v>89.85</v>
      </c>
      <c r="L151" s="14">
        <v>428750</v>
      </c>
      <c r="M151" s="10">
        <v>30900</v>
      </c>
      <c r="N151" s="12">
        <f>(M151*$K151/$L151)/$D151</f>
        <v>1.9428403481747594E-2</v>
      </c>
      <c r="O151" s="13">
        <f t="shared" ref="O151:O166" si="117">M151*$D151</f>
        <v>10298969.999999998</v>
      </c>
      <c r="P151" s="14"/>
      <c r="Q151" s="45">
        <v>68.37</v>
      </c>
      <c r="R151" s="14">
        <v>512750</v>
      </c>
      <c r="S151" s="10">
        <v>1370000</v>
      </c>
      <c r="T151" s="12">
        <f>(S151*$Q151/$R151)/$D151</f>
        <v>0.54808152682650035</v>
      </c>
      <c r="U151" s="13">
        <f t="shared" ref="U151:U166" si="118">S151*$D151</f>
        <v>456620999.99999994</v>
      </c>
      <c r="V151" s="14"/>
      <c r="W151" s="45">
        <v>93.28</v>
      </c>
      <c r="X151" s="14">
        <v>67025</v>
      </c>
      <c r="Y151" s="10">
        <v>1100</v>
      </c>
      <c r="Z151" s="12">
        <f>(Y151*$W151/$X151)/$D151</f>
        <v>4.5931336886019828E-3</v>
      </c>
      <c r="AA151" s="13">
        <f t="shared" ref="AA151:AA166" si="119">Y151*$D151</f>
        <v>366629.99999999994</v>
      </c>
      <c r="AB151" s="14"/>
      <c r="AC151" s="99">
        <v>132.5</v>
      </c>
      <c r="AD151" s="14">
        <v>43075</v>
      </c>
      <c r="AE151" s="10">
        <v>10200</v>
      </c>
      <c r="AF151" s="12">
        <f>(AE151*$AC151/$AD151)/$D151</f>
        <v>9.4135937099223577E-2</v>
      </c>
      <c r="AG151" s="13">
        <f t="shared" ref="AG151:AG166" si="120">AE151*$D151</f>
        <v>3399659.9999999995</v>
      </c>
      <c r="AH151" s="32"/>
      <c r="AI151" s="10">
        <v>11400</v>
      </c>
      <c r="AJ151" s="12">
        <f t="shared" ref="AJ151:AJ166" si="121">(AI151*$E151/$F151)/$D151</f>
        <v>1.0871801465860873E-3</v>
      </c>
      <c r="AK151" s="13">
        <f t="shared" ref="AK151:AK166" si="122">AI151*$D151</f>
        <v>3799619.9999999995</v>
      </c>
      <c r="AL151" s="32"/>
      <c r="AM151" s="23" t="s">
        <v>34</v>
      </c>
      <c r="AN151" s="13">
        <f t="shared" ref="AN151:AN166" si="123">G151+M151+S151+Y151+AE151+AI151</f>
        <v>18023600</v>
      </c>
      <c r="AO151" s="12">
        <f t="shared" ref="AO151:AO166" si="124">(AN151*$E151/$F151)/$D151</f>
        <v>1.7188508850885091</v>
      </c>
      <c r="AP151" s="13">
        <f>AN151*$D151</f>
        <v>6007265879.999999</v>
      </c>
      <c r="AQ151" s="14"/>
      <c r="AR151" s="14"/>
    </row>
    <row r="152" spans="1:47" ht="17" thickTop="1" thickBot="1" x14ac:dyDescent="0.25">
      <c r="C152" s="23" t="s">
        <v>19</v>
      </c>
      <c r="D152" s="18">
        <v>265.79999999999995</v>
      </c>
      <c r="E152" s="36">
        <v>66.75</v>
      </c>
      <c r="F152" s="32">
        <v>2100000</v>
      </c>
      <c r="G152" s="10">
        <v>22100000</v>
      </c>
      <c r="H152" s="6">
        <f t="shared" si="115"/>
        <v>2.6428302698054393</v>
      </c>
      <c r="I152" s="13">
        <f t="shared" si="116"/>
        <v>5874179999.999999</v>
      </c>
      <c r="K152" s="45">
        <v>89.85</v>
      </c>
      <c r="L152" s="14">
        <v>428750</v>
      </c>
      <c r="M152" s="10">
        <v>57100</v>
      </c>
      <c r="N152" s="12">
        <f t="shared" ref="N152:N166" si="125">(M152*$K152/$L152)/$D152</f>
        <v>4.5018920822117961E-2</v>
      </c>
      <c r="O152" s="13">
        <f t="shared" si="117"/>
        <v>15177179.999999998</v>
      </c>
      <c r="Q152" s="45">
        <v>68.37</v>
      </c>
      <c r="R152" s="14">
        <v>512750</v>
      </c>
      <c r="S152" s="10">
        <v>989000</v>
      </c>
      <c r="T152" s="12">
        <f t="shared" ref="T152:T166" si="126">(S152*$Q152/$R152)/$D152</f>
        <v>0.49613655399062079</v>
      </c>
      <c r="U152" s="13">
        <f t="shared" si="118"/>
        <v>262876199.99999994</v>
      </c>
      <c r="W152" s="45">
        <v>93.28</v>
      </c>
      <c r="X152" s="14">
        <v>67025</v>
      </c>
      <c r="Y152" s="10">
        <v>1430</v>
      </c>
      <c r="Z152" s="12">
        <f t="shared" ref="Z152:Z166" si="127">(Y152*$W152/$X152)/$D152</f>
        <v>7.4874300072774761E-3</v>
      </c>
      <c r="AA152" s="13">
        <f t="shared" si="119"/>
        <v>380093.99999999994</v>
      </c>
      <c r="AC152" s="99">
        <v>132.5</v>
      </c>
      <c r="AD152" s="14">
        <v>43075</v>
      </c>
      <c r="AE152" s="10">
        <v>297</v>
      </c>
      <c r="AF152" s="12">
        <f t="shared" ref="AF152:AF166" si="128">(AE152*$AC152/$AD152)/$D152</f>
        <v>3.4370991852365231E-3</v>
      </c>
      <c r="AG152" s="13">
        <f t="shared" si="120"/>
        <v>78942.599999999991</v>
      </c>
      <c r="AH152" s="15"/>
      <c r="AI152" s="10">
        <v>11800</v>
      </c>
      <c r="AJ152" s="6">
        <f t="shared" si="121"/>
        <v>1.4111039449639902E-3</v>
      </c>
      <c r="AK152" s="13">
        <f t="shared" si="122"/>
        <v>3136439.9999999995</v>
      </c>
      <c r="AL152" s="15"/>
      <c r="AM152" s="23" t="s">
        <v>19</v>
      </c>
      <c r="AN152" s="13">
        <f t="shared" si="123"/>
        <v>23159627</v>
      </c>
      <c r="AO152" s="6">
        <f t="shared" si="124"/>
        <v>2.7695458494571645</v>
      </c>
      <c r="AP152" s="13">
        <f t="shared" ref="AP152:AP166" si="129">AN152*$D152</f>
        <v>6155828856.5999985</v>
      </c>
    </row>
    <row r="153" spans="1:47" ht="17" thickTop="1" thickBot="1" x14ac:dyDescent="0.25">
      <c r="C153" s="23" t="s">
        <v>20</v>
      </c>
      <c r="D153" s="18">
        <v>244.80000000000007</v>
      </c>
      <c r="E153" s="36">
        <v>66.75</v>
      </c>
      <c r="F153" s="32">
        <v>2100000</v>
      </c>
      <c r="G153" s="10">
        <v>26400000</v>
      </c>
      <c r="H153" s="6">
        <f t="shared" si="115"/>
        <v>3.4278711484593827</v>
      </c>
      <c r="I153" s="13">
        <f t="shared" si="116"/>
        <v>6462720000.0000019</v>
      </c>
      <c r="K153" s="45">
        <v>89.85</v>
      </c>
      <c r="L153" s="14">
        <v>428750</v>
      </c>
      <c r="M153" s="10">
        <v>56200</v>
      </c>
      <c r="N153" s="12">
        <f t="shared" si="125"/>
        <v>4.8110387011947621E-2</v>
      </c>
      <c r="O153" s="13">
        <f t="shared" si="117"/>
        <v>13757760.000000004</v>
      </c>
      <c r="Q153" s="45">
        <v>68.37</v>
      </c>
      <c r="R153" s="14">
        <v>512750</v>
      </c>
      <c r="S153" s="10">
        <v>2390000</v>
      </c>
      <c r="T153" s="12">
        <f t="shared" si="126"/>
        <v>1.3018063880842434</v>
      </c>
      <c r="U153" s="13">
        <f t="shared" si="118"/>
        <v>585072000.00000012</v>
      </c>
      <c r="W153" s="45">
        <v>93.28</v>
      </c>
      <c r="X153" s="14">
        <v>67025</v>
      </c>
      <c r="Y153" s="10">
        <v>1590</v>
      </c>
      <c r="Z153" s="12">
        <f t="shared" si="127"/>
        <v>9.0393546452523545E-3</v>
      </c>
      <c r="AA153" s="13">
        <f t="shared" si="119"/>
        <v>389232.00000000012</v>
      </c>
      <c r="AC153" s="99">
        <v>132.5</v>
      </c>
      <c r="AD153" s="14">
        <v>43075</v>
      </c>
      <c r="AE153" s="10">
        <v>835</v>
      </c>
      <c r="AF153" s="12">
        <f t="shared" si="128"/>
        <v>1.0492178105523499E-2</v>
      </c>
      <c r="AG153" s="13">
        <f t="shared" si="120"/>
        <v>204408.00000000006</v>
      </c>
      <c r="AH153" s="15"/>
      <c r="AI153" s="10">
        <v>15400</v>
      </c>
      <c r="AJ153" s="6">
        <f t="shared" si="121"/>
        <v>1.9995915032679731E-3</v>
      </c>
      <c r="AK153" s="13">
        <f t="shared" si="122"/>
        <v>3769920.0000000009</v>
      </c>
      <c r="AL153" s="15"/>
      <c r="AM153" s="23" t="s">
        <v>20</v>
      </c>
      <c r="AN153" s="13">
        <f t="shared" si="123"/>
        <v>28864025</v>
      </c>
      <c r="AO153" s="6">
        <f t="shared" si="124"/>
        <v>3.7478090350723612</v>
      </c>
      <c r="AP153" s="13">
        <f t="shared" si="129"/>
        <v>7065913320.0000019</v>
      </c>
    </row>
    <row r="154" spans="1:47" ht="17" thickTop="1" thickBot="1" x14ac:dyDescent="0.25">
      <c r="C154" s="23" t="s">
        <v>21</v>
      </c>
      <c r="D154" s="18">
        <v>208.09999999999991</v>
      </c>
      <c r="E154" s="36">
        <v>66.75</v>
      </c>
      <c r="F154" s="32">
        <v>2100000</v>
      </c>
      <c r="G154" s="10">
        <v>9740000</v>
      </c>
      <c r="H154" s="6">
        <f t="shared" si="115"/>
        <v>1.4877119516715871</v>
      </c>
      <c r="I154" s="13">
        <f t="shared" si="116"/>
        <v>2026893999.999999</v>
      </c>
      <c r="K154" s="45">
        <v>89.85</v>
      </c>
      <c r="L154" s="14">
        <v>428750</v>
      </c>
      <c r="M154" s="10">
        <v>110000</v>
      </c>
      <c r="N154" s="12">
        <f t="shared" si="125"/>
        <v>0.11077316215152229</v>
      </c>
      <c r="O154" s="13">
        <f t="shared" si="117"/>
        <v>22890999.999999989</v>
      </c>
      <c r="Q154" s="45">
        <v>68.37</v>
      </c>
      <c r="R154" s="14">
        <v>512750</v>
      </c>
      <c r="S154" s="10">
        <v>1620000</v>
      </c>
      <c r="T154" s="12">
        <f t="shared" si="126"/>
        <v>1.038013125651486</v>
      </c>
      <c r="U154" s="13">
        <f t="shared" si="118"/>
        <v>337121999.99999988</v>
      </c>
      <c r="W154" s="45">
        <v>93.28</v>
      </c>
      <c r="X154" s="14">
        <v>67025</v>
      </c>
      <c r="Y154" s="10">
        <v>5740</v>
      </c>
      <c r="Z154" s="12">
        <f t="shared" si="127"/>
        <v>3.8387650042721488E-2</v>
      </c>
      <c r="AA154" s="13">
        <f t="shared" si="119"/>
        <v>1194493.9999999995</v>
      </c>
      <c r="AC154" s="99">
        <v>132.5</v>
      </c>
      <c r="AD154" s="14">
        <v>43075</v>
      </c>
      <c r="AE154" s="10">
        <v>6850</v>
      </c>
      <c r="AF154" s="12">
        <f t="shared" si="128"/>
        <v>0.10125327598483143</v>
      </c>
      <c r="AG154" s="13">
        <f t="shared" si="120"/>
        <v>1425484.9999999993</v>
      </c>
      <c r="AH154" s="15"/>
      <c r="AI154" s="10">
        <v>15700</v>
      </c>
      <c r="AJ154" s="6">
        <f t="shared" si="121"/>
        <v>2.3980572526944473E-3</v>
      </c>
      <c r="AK154" s="13">
        <f t="shared" si="122"/>
        <v>3267169.9999999986</v>
      </c>
      <c r="AL154" s="15"/>
      <c r="AM154" s="23" t="s">
        <v>21</v>
      </c>
      <c r="AN154" s="13">
        <f t="shared" si="123"/>
        <v>11498290</v>
      </c>
      <c r="AO154" s="6">
        <f t="shared" si="124"/>
        <v>1.7562775622983462</v>
      </c>
      <c r="AP154" s="13">
        <f t="shared" si="129"/>
        <v>2392794148.999999</v>
      </c>
    </row>
    <row r="155" spans="1:47" ht="17" thickTop="1" thickBot="1" x14ac:dyDescent="0.25">
      <c r="C155" s="23" t="s">
        <v>22</v>
      </c>
      <c r="D155" s="18">
        <v>180.19999999999993</v>
      </c>
      <c r="E155" s="36">
        <v>66.75</v>
      </c>
      <c r="F155" s="32">
        <v>2100000</v>
      </c>
      <c r="G155" s="10">
        <v>15000000</v>
      </c>
      <c r="H155" s="6">
        <f t="shared" si="115"/>
        <v>2.6458696686221668</v>
      </c>
      <c r="I155" s="13">
        <f t="shared" si="116"/>
        <v>2702999999.999999</v>
      </c>
      <c r="K155" s="45">
        <v>89.85</v>
      </c>
      <c r="L155" s="14">
        <v>428750</v>
      </c>
      <c r="M155" s="10">
        <v>46800</v>
      </c>
      <c r="N155" s="12">
        <f t="shared" si="125"/>
        <v>5.4425824238051035E-2</v>
      </c>
      <c r="O155" s="13">
        <f t="shared" si="117"/>
        <v>8433359.9999999963</v>
      </c>
      <c r="Q155" s="45">
        <v>68.37</v>
      </c>
      <c r="R155" s="14">
        <v>512750</v>
      </c>
      <c r="S155" s="10">
        <v>691000</v>
      </c>
      <c r="T155" s="12">
        <f t="shared" si="126"/>
        <v>0.51130868729744483</v>
      </c>
      <c r="U155" s="13">
        <f t="shared" si="118"/>
        <v>124518199.99999996</v>
      </c>
      <c r="W155" s="45">
        <v>93.28</v>
      </c>
      <c r="X155" s="14">
        <v>67025</v>
      </c>
      <c r="Y155" s="10">
        <v>1110</v>
      </c>
      <c r="Z155" s="12">
        <f t="shared" si="127"/>
        <v>8.5727450249029145E-3</v>
      </c>
      <c r="AA155" s="13">
        <f t="shared" si="119"/>
        <v>200021.99999999991</v>
      </c>
      <c r="AC155" s="99">
        <v>132.5</v>
      </c>
      <c r="AD155" s="14">
        <v>43075</v>
      </c>
      <c r="AE155" s="10">
        <v>342</v>
      </c>
      <c r="AF155" s="12">
        <f t="shared" si="128"/>
        <v>5.8379707077259244E-3</v>
      </c>
      <c r="AG155" s="13">
        <f t="shared" si="120"/>
        <v>61628.39999999998</v>
      </c>
      <c r="AH155" s="15"/>
      <c r="AI155" s="10">
        <v>6320</v>
      </c>
      <c r="AJ155" s="6">
        <f t="shared" si="121"/>
        <v>1.1147930870461396E-3</v>
      </c>
      <c r="AK155" s="13">
        <f t="shared" si="122"/>
        <v>1138863.9999999995</v>
      </c>
      <c r="AL155" s="15"/>
      <c r="AM155" s="23" t="s">
        <v>22</v>
      </c>
      <c r="AN155" s="13">
        <f t="shared" si="123"/>
        <v>15745572</v>
      </c>
      <c r="AO155" s="6">
        <f t="shared" si="124"/>
        <v>2.7773820913270977</v>
      </c>
      <c r="AP155" s="13">
        <f t="shared" si="129"/>
        <v>2837352074.3999991</v>
      </c>
    </row>
    <row r="156" spans="1:47" ht="17" thickTop="1" thickBot="1" x14ac:dyDescent="0.25">
      <c r="C156" s="23" t="s">
        <v>23</v>
      </c>
      <c r="D156" s="18">
        <v>127.50000000000011</v>
      </c>
      <c r="E156" s="36">
        <v>66.75</v>
      </c>
      <c r="F156" s="32">
        <v>2100000</v>
      </c>
      <c r="G156" s="10">
        <v>5940000</v>
      </c>
      <c r="H156" s="6">
        <f t="shared" si="115"/>
        <v>1.4808403361344524</v>
      </c>
      <c r="I156" s="13">
        <f t="shared" si="116"/>
        <v>757350000.00000072</v>
      </c>
      <c r="K156" s="45">
        <v>89.85</v>
      </c>
      <c r="L156" s="14">
        <v>428750</v>
      </c>
      <c r="M156" s="10">
        <v>40200</v>
      </c>
      <c r="N156" s="12">
        <f t="shared" si="125"/>
        <v>6.6073880980963756E-2</v>
      </c>
      <c r="O156" s="13">
        <f t="shared" si="117"/>
        <v>5125500.0000000047</v>
      </c>
      <c r="Q156" s="45">
        <v>68.37</v>
      </c>
      <c r="R156" s="14">
        <v>512750</v>
      </c>
      <c r="S156" s="10">
        <v>502000</v>
      </c>
      <c r="T156" s="12">
        <f t="shared" si="126"/>
        <v>0.5249929159377057</v>
      </c>
      <c r="U156" s="13">
        <f t="shared" si="118"/>
        <v>64005000.00000006</v>
      </c>
      <c r="W156" s="45">
        <v>93.28</v>
      </c>
      <c r="X156" s="14">
        <v>67025</v>
      </c>
      <c r="Y156" s="10">
        <v>1310</v>
      </c>
      <c r="Z156" s="12">
        <f t="shared" si="127"/>
        <v>1.4299235725621829E-2</v>
      </c>
      <c r="AA156" s="13">
        <f t="shared" si="119"/>
        <v>167025.00000000015</v>
      </c>
      <c r="AC156" s="99">
        <v>132.5</v>
      </c>
      <c r="AD156" s="14">
        <v>43075</v>
      </c>
      <c r="AE156" s="10">
        <v>508</v>
      </c>
      <c r="AF156" s="12">
        <f t="shared" si="128"/>
        <v>1.2255869265872328E-2</v>
      </c>
      <c r="AG156" s="13">
        <f t="shared" si="120"/>
        <v>64770.000000000058</v>
      </c>
      <c r="AH156" s="15"/>
      <c r="AI156" s="10">
        <v>4000</v>
      </c>
      <c r="AJ156" s="6">
        <f t="shared" si="121"/>
        <v>9.9719887955181975E-4</v>
      </c>
      <c r="AK156" s="13">
        <f t="shared" si="122"/>
        <v>510000.00000000047</v>
      </c>
      <c r="AL156" s="15"/>
      <c r="AM156" s="23" t="s">
        <v>23</v>
      </c>
      <c r="AN156" s="13">
        <f t="shared" si="123"/>
        <v>6488018</v>
      </c>
      <c r="AO156" s="6">
        <f t="shared" si="124"/>
        <v>1.6174610700280097</v>
      </c>
      <c r="AP156" s="13">
        <f t="shared" si="129"/>
        <v>827222295.00000072</v>
      </c>
    </row>
    <row r="157" spans="1:47" ht="17" thickTop="1" thickBot="1" x14ac:dyDescent="0.25">
      <c r="C157" s="23" t="s">
        <v>24</v>
      </c>
      <c r="D157" s="18">
        <v>172.20000000000005</v>
      </c>
      <c r="E157" s="36">
        <v>66.75</v>
      </c>
      <c r="F157" s="32">
        <v>2100000</v>
      </c>
      <c r="G157" s="10">
        <v>7780000</v>
      </c>
      <c r="H157" s="6">
        <f t="shared" si="115"/>
        <v>1.4360793097726892</v>
      </c>
      <c r="I157" s="13">
        <f t="shared" si="116"/>
        <v>1339716000.0000002</v>
      </c>
      <c r="K157" s="45">
        <v>89.85</v>
      </c>
      <c r="L157" s="14">
        <v>428750</v>
      </c>
      <c r="M157" s="10">
        <v>44900</v>
      </c>
      <c r="N157" s="12">
        <f t="shared" si="125"/>
        <v>5.4642069869261775E-2</v>
      </c>
      <c r="O157" s="13">
        <f t="shared" si="117"/>
        <v>7731780.0000000019</v>
      </c>
      <c r="Q157" s="45">
        <v>68.37</v>
      </c>
      <c r="R157" s="14">
        <v>512750</v>
      </c>
      <c r="S157" s="10">
        <v>800000</v>
      </c>
      <c r="T157" s="12">
        <f t="shared" si="126"/>
        <v>0.61946496737378032</v>
      </c>
      <c r="U157" s="13">
        <f t="shared" si="118"/>
        <v>137760000.00000003</v>
      </c>
      <c r="W157" s="45">
        <v>93.28</v>
      </c>
      <c r="X157" s="14">
        <v>67025</v>
      </c>
      <c r="Y157" s="10">
        <v>1700</v>
      </c>
      <c r="Z157" s="12">
        <f t="shared" si="127"/>
        <v>1.3739391190469689E-2</v>
      </c>
      <c r="AA157" s="13">
        <f t="shared" si="119"/>
        <v>292740.00000000006</v>
      </c>
      <c r="AC157" s="99">
        <v>132.5</v>
      </c>
      <c r="AD157" s="14">
        <v>43075</v>
      </c>
      <c r="AE157" s="10">
        <v>211</v>
      </c>
      <c r="AF157" s="12">
        <f t="shared" si="128"/>
        <v>3.7691194422930043E-3</v>
      </c>
      <c r="AG157" s="13">
        <f t="shared" si="120"/>
        <v>36334.200000000012</v>
      </c>
      <c r="AH157" s="15"/>
      <c r="AI157" s="10">
        <v>7820</v>
      </c>
      <c r="AJ157" s="6">
        <f t="shared" si="121"/>
        <v>1.4434627509540398E-3</v>
      </c>
      <c r="AK157" s="13">
        <f t="shared" si="122"/>
        <v>1346604.0000000005</v>
      </c>
      <c r="AL157" s="15"/>
      <c r="AM157" s="23" t="s">
        <v>24</v>
      </c>
      <c r="AN157" s="13">
        <f t="shared" si="123"/>
        <v>8634631</v>
      </c>
      <c r="AO157" s="6">
        <f t="shared" si="124"/>
        <v>1.59383225277916</v>
      </c>
      <c r="AP157" s="13">
        <f t="shared" si="129"/>
        <v>1486883458.2000003</v>
      </c>
    </row>
    <row r="158" spans="1:47" ht="17" thickTop="1" thickBot="1" x14ac:dyDescent="0.25">
      <c r="C158" s="23" t="s">
        <v>25</v>
      </c>
      <c r="D158" s="18">
        <v>162.70000000000005</v>
      </c>
      <c r="E158" s="36">
        <v>66.75</v>
      </c>
      <c r="F158" s="32">
        <v>2100000</v>
      </c>
      <c r="G158" s="10">
        <v>14200000</v>
      </c>
      <c r="H158" s="6">
        <f t="shared" si="115"/>
        <v>2.7741680568970049</v>
      </c>
      <c r="I158" s="13">
        <f t="shared" si="116"/>
        <v>2310340000.0000005</v>
      </c>
      <c r="K158" s="45">
        <v>89.85</v>
      </c>
      <c r="L158" s="14">
        <v>428750</v>
      </c>
      <c r="M158" s="10">
        <v>58400</v>
      </c>
      <c r="N158" s="12">
        <f t="shared" si="125"/>
        <v>7.5221024224950292E-2</v>
      </c>
      <c r="O158" s="13">
        <f t="shared" si="117"/>
        <v>9501680.0000000019</v>
      </c>
      <c r="Q158" s="45">
        <v>68.37</v>
      </c>
      <c r="R158" s="14">
        <v>512750</v>
      </c>
      <c r="S158" s="10">
        <v>994000</v>
      </c>
      <c r="T158" s="12">
        <f t="shared" si="126"/>
        <v>0.81462689134507049</v>
      </c>
      <c r="U158" s="13">
        <f t="shared" si="118"/>
        <v>161723800.00000006</v>
      </c>
      <c r="W158" s="45">
        <v>93.28</v>
      </c>
      <c r="X158" s="14">
        <v>67025</v>
      </c>
      <c r="Y158" s="10">
        <v>1540</v>
      </c>
      <c r="Z158" s="12">
        <f t="shared" si="127"/>
        <v>1.3173005788417066E-2</v>
      </c>
      <c r="AA158" s="13">
        <f t="shared" si="119"/>
        <v>250558.00000000006</v>
      </c>
      <c r="AC158" s="99">
        <v>132.5</v>
      </c>
      <c r="AD158" s="14">
        <v>43075</v>
      </c>
      <c r="AE158" s="10">
        <v>326</v>
      </c>
      <c r="AF158" s="12">
        <f t="shared" si="128"/>
        <v>6.1634040482698898E-3</v>
      </c>
      <c r="AG158" s="13">
        <f t="shared" si="120"/>
        <v>53040.200000000012</v>
      </c>
      <c r="AH158" s="15"/>
      <c r="AI158" s="10">
        <v>6820</v>
      </c>
      <c r="AJ158" s="6">
        <f t="shared" si="121"/>
        <v>1.3323821231012378E-3</v>
      </c>
      <c r="AK158" s="13">
        <f t="shared" si="122"/>
        <v>1109614.0000000002</v>
      </c>
      <c r="AL158" s="15"/>
      <c r="AM158" s="23" t="s">
        <v>25</v>
      </c>
      <c r="AN158" s="13">
        <f t="shared" si="123"/>
        <v>15261086</v>
      </c>
      <c r="AO158" s="6">
        <f t="shared" si="124"/>
        <v>2.9814660066731049</v>
      </c>
      <c r="AP158" s="13">
        <f t="shared" si="129"/>
        <v>2482978692.2000008</v>
      </c>
    </row>
    <row r="159" spans="1:47" ht="17" thickTop="1" thickBot="1" x14ac:dyDescent="0.25">
      <c r="C159" s="23" t="s">
        <v>26</v>
      </c>
      <c r="D159" s="18">
        <v>150.69999999999993</v>
      </c>
      <c r="E159" s="36">
        <v>66.75</v>
      </c>
      <c r="F159" s="32">
        <v>2100000</v>
      </c>
      <c r="G159" s="10">
        <v>12300000</v>
      </c>
      <c r="H159" s="6">
        <f t="shared" si="115"/>
        <v>2.5943217366575042</v>
      </c>
      <c r="I159" s="13">
        <f t="shared" si="116"/>
        <v>1853609999.999999</v>
      </c>
      <c r="K159" s="45">
        <v>89.85</v>
      </c>
      <c r="L159" s="14">
        <v>428750</v>
      </c>
      <c r="M159" s="10">
        <v>51900</v>
      </c>
      <c r="N159" s="12">
        <f t="shared" si="125"/>
        <v>7.2171885912389447E-2</v>
      </c>
      <c r="O159" s="13">
        <f t="shared" si="117"/>
        <v>7821329.9999999963</v>
      </c>
      <c r="Q159" s="45">
        <v>68.37</v>
      </c>
      <c r="R159" s="14">
        <v>512750</v>
      </c>
      <c r="S159" s="10">
        <v>363000</v>
      </c>
      <c r="T159" s="12">
        <f t="shared" si="126"/>
        <v>0.32118354229911006</v>
      </c>
      <c r="U159" s="13">
        <f t="shared" si="118"/>
        <v>54704099.999999978</v>
      </c>
      <c r="W159" s="45">
        <v>93.28</v>
      </c>
      <c r="X159" s="14">
        <v>67025</v>
      </c>
      <c r="Y159" s="10">
        <v>1060</v>
      </c>
      <c r="Z159" s="12">
        <f t="shared" si="127"/>
        <v>9.7891352229939315E-3</v>
      </c>
      <c r="AA159" s="13">
        <f t="shared" si="119"/>
        <v>159741.99999999994</v>
      </c>
      <c r="AC159" s="99">
        <v>132.5</v>
      </c>
      <c r="AD159" s="14">
        <v>43075</v>
      </c>
      <c r="AE159" s="10">
        <v>182</v>
      </c>
      <c r="AF159" s="12">
        <f t="shared" si="128"/>
        <v>3.7149136877585409E-3</v>
      </c>
      <c r="AG159" s="13">
        <f t="shared" si="120"/>
        <v>27427.399999999987</v>
      </c>
      <c r="AH159" s="15"/>
      <c r="AI159" s="10">
        <v>5430</v>
      </c>
      <c r="AJ159" s="6">
        <f t="shared" si="121"/>
        <v>1.1452981325244104E-3</v>
      </c>
      <c r="AK159" s="13">
        <f t="shared" si="122"/>
        <v>818300.99999999965</v>
      </c>
      <c r="AL159" s="15"/>
      <c r="AM159" s="23" t="s">
        <v>26</v>
      </c>
      <c r="AN159" s="13">
        <f t="shared" si="123"/>
        <v>12721572</v>
      </c>
      <c r="AO159" s="6">
        <f t="shared" si="124"/>
        <v>2.683239899516543</v>
      </c>
      <c r="AP159" s="13">
        <f t="shared" si="129"/>
        <v>1917140900.3999991</v>
      </c>
    </row>
    <row r="160" spans="1:47" ht="17" thickTop="1" thickBot="1" x14ac:dyDescent="0.25">
      <c r="C160" s="23" t="s">
        <v>27</v>
      </c>
      <c r="D160" s="18">
        <v>102.79999999999995</v>
      </c>
      <c r="E160" s="36">
        <v>66.75</v>
      </c>
      <c r="F160" s="32">
        <v>2100000</v>
      </c>
      <c r="G160" s="10">
        <v>6130000</v>
      </c>
      <c r="H160" s="6">
        <f t="shared" si="115"/>
        <v>1.8953932740411348</v>
      </c>
      <c r="I160" s="13">
        <f t="shared" si="116"/>
        <v>630163999.99999976</v>
      </c>
      <c r="K160" s="45">
        <v>89.85</v>
      </c>
      <c r="L160" s="14">
        <v>428750</v>
      </c>
      <c r="M160" s="10">
        <v>14700</v>
      </c>
      <c r="N160" s="12">
        <f t="shared" si="125"/>
        <v>2.9966648137854376E-2</v>
      </c>
      <c r="O160" s="13">
        <f t="shared" si="117"/>
        <v>1511159.9999999993</v>
      </c>
      <c r="Q160" s="45">
        <v>68.37</v>
      </c>
      <c r="R160" s="14">
        <v>512750</v>
      </c>
      <c r="S160" s="10">
        <v>286000</v>
      </c>
      <c r="T160" s="12">
        <f t="shared" si="126"/>
        <v>0.37096490845312258</v>
      </c>
      <c r="U160" s="13">
        <f t="shared" si="118"/>
        <v>29400799.999999989</v>
      </c>
      <c r="W160" s="45">
        <v>93.28</v>
      </c>
      <c r="X160" s="14">
        <v>67025</v>
      </c>
      <c r="Y160" s="10">
        <v>586</v>
      </c>
      <c r="Z160" s="12">
        <f t="shared" si="127"/>
        <v>7.9333427186847397E-3</v>
      </c>
      <c r="AA160" s="13">
        <f t="shared" si="119"/>
        <v>60240.799999999974</v>
      </c>
      <c r="AC160" s="99">
        <v>132.5</v>
      </c>
      <c r="AD160" s="14">
        <v>43075</v>
      </c>
      <c r="AE160" s="10">
        <v>280</v>
      </c>
      <c r="AF160" s="12">
        <f t="shared" si="128"/>
        <v>8.3782923188448384E-3</v>
      </c>
      <c r="AG160" s="13">
        <f t="shared" si="120"/>
        <v>28783.999999999985</v>
      </c>
      <c r="AH160" s="15"/>
      <c r="AI160" s="10">
        <v>4430</v>
      </c>
      <c r="AJ160" s="6">
        <f t="shared" si="121"/>
        <v>1.3697540300166766E-3</v>
      </c>
      <c r="AK160" s="13">
        <f t="shared" si="122"/>
        <v>455403.99999999983</v>
      </c>
      <c r="AL160" s="15"/>
      <c r="AM160" s="23" t="s">
        <v>27</v>
      </c>
      <c r="AN160" s="13">
        <f t="shared" si="123"/>
        <v>6435996</v>
      </c>
      <c r="AO160" s="6">
        <f t="shared" si="124"/>
        <v>1.9900071011673162</v>
      </c>
      <c r="AP160" s="13">
        <f t="shared" si="129"/>
        <v>661620388.79999971</v>
      </c>
    </row>
    <row r="161" spans="3:42" ht="17" thickTop="1" thickBot="1" x14ac:dyDescent="0.25">
      <c r="C161" s="23" t="s">
        <v>28</v>
      </c>
      <c r="D161" s="18">
        <v>193.20000000000005</v>
      </c>
      <c r="E161" s="36">
        <v>66.75</v>
      </c>
      <c r="F161" s="32">
        <v>2100000</v>
      </c>
      <c r="G161" s="10">
        <v>12300000</v>
      </c>
      <c r="H161" s="6">
        <f t="shared" si="115"/>
        <v>2.0236246672582072</v>
      </c>
      <c r="I161" s="13">
        <f t="shared" si="116"/>
        <v>2376360000.0000005</v>
      </c>
      <c r="K161" s="45">
        <v>89.85</v>
      </c>
      <c r="L161" s="14">
        <v>428750</v>
      </c>
      <c r="M161" s="10">
        <v>36100</v>
      </c>
      <c r="N161" s="12">
        <f t="shared" si="125"/>
        <v>3.9157416293935488E-2</v>
      </c>
      <c r="O161" s="13">
        <f t="shared" si="117"/>
        <v>6974520.0000000019</v>
      </c>
      <c r="Q161" s="45">
        <v>68.37</v>
      </c>
      <c r="R161" s="14">
        <v>512750</v>
      </c>
      <c r="S161" s="10">
        <v>738000</v>
      </c>
      <c r="T161" s="12">
        <f t="shared" si="126"/>
        <v>0.50934160279336538</v>
      </c>
      <c r="U161" s="13">
        <f t="shared" si="118"/>
        <v>142581600.00000003</v>
      </c>
      <c r="W161" s="45">
        <v>93.28</v>
      </c>
      <c r="X161" s="14">
        <v>67025</v>
      </c>
      <c r="Y161" s="10">
        <v>1350</v>
      </c>
      <c r="Z161" s="12">
        <f t="shared" si="127"/>
        <v>9.7247481124360276E-3</v>
      </c>
      <c r="AA161" s="13">
        <f t="shared" si="119"/>
        <v>260820.00000000006</v>
      </c>
      <c r="AC161" s="99">
        <v>132.5</v>
      </c>
      <c r="AD161" s="14">
        <v>43075</v>
      </c>
      <c r="AE161" s="10">
        <v>2930</v>
      </c>
      <c r="AF161" s="12">
        <f t="shared" si="128"/>
        <v>4.6649940099181803E-2</v>
      </c>
      <c r="AG161" s="13">
        <f t="shared" si="120"/>
        <v>566076.00000000012</v>
      </c>
      <c r="AH161" s="15"/>
      <c r="AI161" s="10">
        <v>13700</v>
      </c>
      <c r="AJ161" s="6">
        <f t="shared" si="121"/>
        <v>2.2539559301981657E-3</v>
      </c>
      <c r="AK161" s="13">
        <f t="shared" si="122"/>
        <v>2646840.0000000005</v>
      </c>
      <c r="AL161" s="15"/>
      <c r="AM161" s="23" t="s">
        <v>28</v>
      </c>
      <c r="AN161" s="13">
        <f t="shared" si="123"/>
        <v>13092080</v>
      </c>
      <c r="AO161" s="6">
        <f t="shared" si="124"/>
        <v>2.1539395149364089</v>
      </c>
      <c r="AP161" s="13">
        <f t="shared" si="129"/>
        <v>2529389856.0000005</v>
      </c>
    </row>
    <row r="162" spans="3:42" ht="17" thickTop="1" thickBot="1" x14ac:dyDescent="0.25">
      <c r="C162" s="23" t="s">
        <v>29</v>
      </c>
      <c r="D162" s="18">
        <v>138.69999999999993</v>
      </c>
      <c r="E162" s="36">
        <v>66.75</v>
      </c>
      <c r="F162" s="32">
        <v>2100000</v>
      </c>
      <c r="G162" s="10">
        <v>7010000</v>
      </c>
      <c r="H162" s="6">
        <f t="shared" si="115"/>
        <v>1.60647337521887</v>
      </c>
      <c r="I162" s="13">
        <f t="shared" si="116"/>
        <v>972286999.99999952</v>
      </c>
      <c r="K162" s="45">
        <v>89.85</v>
      </c>
      <c r="L162" s="14">
        <v>428750</v>
      </c>
      <c r="M162" s="10">
        <v>22600</v>
      </c>
      <c r="N162" s="12">
        <f t="shared" si="125"/>
        <v>3.4146478861397288E-2</v>
      </c>
      <c r="O162" s="13">
        <f t="shared" si="117"/>
        <v>3134619.9999999986</v>
      </c>
      <c r="Q162" s="45">
        <v>68.37</v>
      </c>
      <c r="R162" s="14">
        <v>512750</v>
      </c>
      <c r="S162" s="10">
        <v>752000</v>
      </c>
      <c r="T162" s="12">
        <f t="shared" si="126"/>
        <v>0.72293839465651866</v>
      </c>
      <c r="U162" s="13">
        <f t="shared" si="118"/>
        <v>104302399.99999996</v>
      </c>
      <c r="W162" s="45">
        <v>93.28</v>
      </c>
      <c r="X162" s="14">
        <v>67025</v>
      </c>
      <c r="Y162" s="10">
        <v>1200</v>
      </c>
      <c r="Z162" s="12">
        <f t="shared" si="127"/>
        <v>1.2040832077690567E-2</v>
      </c>
      <c r="AA162" s="13">
        <f t="shared" si="119"/>
        <v>166439.99999999991</v>
      </c>
      <c r="AC162" s="99">
        <v>132.5</v>
      </c>
      <c r="AD162" s="14">
        <v>43075</v>
      </c>
      <c r="AE162" s="10">
        <v>625</v>
      </c>
      <c r="AF162" s="12">
        <f t="shared" si="128"/>
        <v>1.3860986751616563E-2</v>
      </c>
      <c r="AG162" s="13">
        <f t="shared" si="120"/>
        <v>86687.499999999956</v>
      </c>
      <c r="AH162" s="15"/>
      <c r="AI162" s="10">
        <v>6440</v>
      </c>
      <c r="AJ162" s="6">
        <f t="shared" si="121"/>
        <v>1.4758471521268933E-3</v>
      </c>
      <c r="AK162" s="13">
        <f t="shared" si="122"/>
        <v>893227.99999999953</v>
      </c>
      <c r="AL162" s="15"/>
      <c r="AM162" s="23" t="s">
        <v>29</v>
      </c>
      <c r="AN162" s="13">
        <f t="shared" si="123"/>
        <v>7792865</v>
      </c>
      <c r="AO162" s="6">
        <f t="shared" si="124"/>
        <v>1.7858816175713266</v>
      </c>
      <c r="AP162" s="13">
        <f t="shared" si="129"/>
        <v>1080870375.4999995</v>
      </c>
    </row>
    <row r="163" spans="3:42" ht="17" thickTop="1" thickBot="1" x14ac:dyDescent="0.25">
      <c r="C163" s="23" t="s">
        <v>30</v>
      </c>
      <c r="D163" s="18">
        <v>259</v>
      </c>
      <c r="E163" s="36">
        <v>66.75</v>
      </c>
      <c r="F163" s="32">
        <v>2100000</v>
      </c>
      <c r="G163" s="10">
        <v>11400000</v>
      </c>
      <c r="H163" s="6">
        <f t="shared" si="115"/>
        <v>1.3990623276337562</v>
      </c>
      <c r="I163" s="13">
        <f t="shared" si="116"/>
        <v>2952600000</v>
      </c>
      <c r="K163" s="45">
        <v>89.85</v>
      </c>
      <c r="L163" s="14">
        <v>428750</v>
      </c>
      <c r="M163" s="10">
        <v>31300</v>
      </c>
      <c r="N163" s="12">
        <f t="shared" si="125"/>
        <v>2.532552877742382E-2</v>
      </c>
      <c r="O163" s="13">
        <f t="shared" si="117"/>
        <v>8106700</v>
      </c>
      <c r="Q163" s="45">
        <v>68.37</v>
      </c>
      <c r="R163" s="14">
        <v>512750</v>
      </c>
      <c r="S163" s="10">
        <v>589000</v>
      </c>
      <c r="T163" s="12">
        <f t="shared" si="126"/>
        <v>0.30323228710356942</v>
      </c>
      <c r="U163" s="13">
        <f t="shared" si="118"/>
        <v>152551000</v>
      </c>
      <c r="W163" s="45">
        <v>93.28</v>
      </c>
      <c r="X163" s="14">
        <v>67025</v>
      </c>
      <c r="Y163" s="10">
        <v>1050</v>
      </c>
      <c r="Z163" s="12">
        <f t="shared" si="127"/>
        <v>5.6421061120800024E-3</v>
      </c>
      <c r="AA163" s="13">
        <f t="shared" si="119"/>
        <v>271950</v>
      </c>
      <c r="AC163" s="99">
        <v>132.5</v>
      </c>
      <c r="AD163" s="14">
        <v>43075</v>
      </c>
      <c r="AE163" s="10">
        <v>1950</v>
      </c>
      <c r="AF163" s="12">
        <f t="shared" si="128"/>
        <v>2.3159300582399827E-2</v>
      </c>
      <c r="AG163" s="13">
        <f t="shared" si="120"/>
        <v>505050</v>
      </c>
      <c r="AH163" s="15"/>
      <c r="AI163" s="10">
        <v>10000</v>
      </c>
      <c r="AJ163" s="6">
        <f t="shared" si="121"/>
        <v>1.2272476558190843E-3</v>
      </c>
      <c r="AK163" s="13">
        <f t="shared" si="122"/>
        <v>2590000</v>
      </c>
      <c r="AL163" s="15"/>
      <c r="AM163" s="23" t="s">
        <v>30</v>
      </c>
      <c r="AN163" s="13">
        <f t="shared" si="123"/>
        <v>12033300</v>
      </c>
      <c r="AO163" s="6">
        <f t="shared" si="124"/>
        <v>1.4767839216767789</v>
      </c>
      <c r="AP163" s="13">
        <f t="shared" si="129"/>
        <v>3116624700</v>
      </c>
    </row>
    <row r="164" spans="3:42" ht="17" thickTop="1" thickBot="1" x14ac:dyDescent="0.25">
      <c r="C164" s="23" t="s">
        <v>31</v>
      </c>
      <c r="D164" s="18">
        <v>324.20000000000005</v>
      </c>
      <c r="E164" s="36">
        <v>66.75</v>
      </c>
      <c r="F164" s="32">
        <v>2100000</v>
      </c>
      <c r="G164" s="10">
        <v>17400000</v>
      </c>
      <c r="H164" s="6">
        <f t="shared" si="115"/>
        <v>1.7059575218119323</v>
      </c>
      <c r="I164" s="13">
        <f t="shared" si="116"/>
        <v>5641080000.000001</v>
      </c>
      <c r="K164" s="45">
        <v>89.85</v>
      </c>
      <c r="L164" s="14">
        <v>428750</v>
      </c>
      <c r="M164" s="10">
        <v>48000</v>
      </c>
      <c r="N164" s="12">
        <f t="shared" si="125"/>
        <v>3.1027170716704761E-2</v>
      </c>
      <c r="O164" s="13">
        <f t="shared" si="117"/>
        <v>15561600.000000002</v>
      </c>
      <c r="Q164" s="45">
        <v>68.37</v>
      </c>
      <c r="R164" s="14">
        <v>512750</v>
      </c>
      <c r="S164" s="10">
        <v>1290000</v>
      </c>
      <c r="T164" s="12">
        <f t="shared" si="126"/>
        <v>0.53056257295834675</v>
      </c>
      <c r="U164" s="13">
        <f t="shared" si="118"/>
        <v>418218000.00000006</v>
      </c>
      <c r="W164" s="45">
        <v>93.28</v>
      </c>
      <c r="X164" s="14">
        <v>67025</v>
      </c>
      <c r="Y164" s="10">
        <v>1670</v>
      </c>
      <c r="Z164" s="12">
        <f t="shared" si="127"/>
        <v>7.1689437932433327E-3</v>
      </c>
      <c r="AA164" s="13">
        <f t="shared" si="119"/>
        <v>541414.00000000012</v>
      </c>
      <c r="AC164" s="99">
        <v>132.5</v>
      </c>
      <c r="AD164" s="14">
        <v>43075</v>
      </c>
      <c r="AE164" s="10">
        <v>1370</v>
      </c>
      <c r="AF164" s="12">
        <f t="shared" si="128"/>
        <v>1.2998646966343869E-2</v>
      </c>
      <c r="AG164" s="13">
        <f t="shared" si="120"/>
        <v>444154.00000000006</v>
      </c>
      <c r="AH164" s="15"/>
      <c r="AI164" s="10">
        <v>14300</v>
      </c>
      <c r="AJ164" s="6">
        <f t="shared" si="121"/>
        <v>1.4020225610293466E-3</v>
      </c>
      <c r="AK164" s="13">
        <f t="shared" si="122"/>
        <v>4636060.0000000009</v>
      </c>
      <c r="AL164" s="15"/>
      <c r="AM164" s="23" t="s">
        <v>31</v>
      </c>
      <c r="AN164" s="13">
        <f t="shared" si="123"/>
        <v>18755340</v>
      </c>
      <c r="AO164" s="6">
        <f t="shared" si="124"/>
        <v>1.8388398475367937</v>
      </c>
      <c r="AP164" s="13">
        <f t="shared" si="129"/>
        <v>6080481228.000001</v>
      </c>
    </row>
    <row r="165" spans="3:42" ht="17" thickTop="1" thickBot="1" x14ac:dyDescent="0.25">
      <c r="C165" s="23" t="s">
        <v>32</v>
      </c>
      <c r="D165" s="18">
        <v>347.40000000000009</v>
      </c>
      <c r="E165" s="36">
        <v>66.75</v>
      </c>
      <c r="F165" s="32">
        <v>2100000</v>
      </c>
      <c r="G165" s="10">
        <v>19000000</v>
      </c>
      <c r="H165" s="6">
        <f t="shared" si="115"/>
        <v>1.7384242125174763</v>
      </c>
      <c r="I165" s="13">
        <f t="shared" si="116"/>
        <v>6600600000.0000019</v>
      </c>
      <c r="K165" s="45">
        <v>89.85</v>
      </c>
      <c r="L165" s="14">
        <v>428750</v>
      </c>
      <c r="M165" s="10">
        <v>37800</v>
      </c>
      <c r="N165" s="12">
        <f t="shared" si="125"/>
        <v>2.2802157132282959E-2</v>
      </c>
      <c r="O165" s="13">
        <f t="shared" si="117"/>
        <v>13131720.000000004</v>
      </c>
      <c r="Q165" s="45">
        <v>68.37</v>
      </c>
      <c r="R165" s="14">
        <v>512750</v>
      </c>
      <c r="S165" s="10">
        <v>1450000</v>
      </c>
      <c r="T165" s="12">
        <f t="shared" si="126"/>
        <v>0.55654219812737193</v>
      </c>
      <c r="U165" s="13">
        <f t="shared" si="118"/>
        <v>503730000.00000012</v>
      </c>
      <c r="W165" s="45">
        <v>93.28</v>
      </c>
      <c r="X165" s="14">
        <v>67025</v>
      </c>
      <c r="Y165" s="10">
        <v>1460</v>
      </c>
      <c r="Z165" s="12">
        <f t="shared" si="127"/>
        <v>5.8489075450884982E-3</v>
      </c>
      <c r="AA165" s="13">
        <f t="shared" si="119"/>
        <v>507204.00000000012</v>
      </c>
      <c r="AC165" s="99">
        <v>132.5</v>
      </c>
      <c r="AD165" s="14">
        <v>43075</v>
      </c>
      <c r="AE165" s="10">
        <v>332</v>
      </c>
      <c r="AF165" s="12">
        <f t="shared" si="128"/>
        <v>2.9396719048158421E-3</v>
      </c>
      <c r="AG165" s="13">
        <f t="shared" si="120"/>
        <v>115336.80000000003</v>
      </c>
      <c r="AH165" s="15"/>
      <c r="AI165" s="10">
        <v>7670</v>
      </c>
      <c r="AJ165" s="6">
        <f t="shared" si="121"/>
        <v>7.0177440578994966E-4</v>
      </c>
      <c r="AK165" s="13">
        <f t="shared" si="122"/>
        <v>2664558.0000000005</v>
      </c>
      <c r="AL165" s="15"/>
      <c r="AM165" s="23" t="s">
        <v>32</v>
      </c>
      <c r="AN165" s="13">
        <f t="shared" si="123"/>
        <v>20497262</v>
      </c>
      <c r="AO165" s="6">
        <f t="shared" si="124"/>
        <v>1.875417713216547</v>
      </c>
      <c r="AP165" s="13">
        <f t="shared" si="129"/>
        <v>7120748818.8000021</v>
      </c>
    </row>
    <row r="166" spans="3:42" ht="17" thickTop="1" thickBot="1" x14ac:dyDescent="0.25">
      <c r="C166" s="23" t="s">
        <v>33</v>
      </c>
      <c r="D166" s="18">
        <v>316.70000000000005</v>
      </c>
      <c r="E166" s="36">
        <v>66.75</v>
      </c>
      <c r="F166" s="32">
        <v>2100000</v>
      </c>
      <c r="G166" s="10">
        <v>8080000</v>
      </c>
      <c r="H166" s="6">
        <f t="shared" si="115"/>
        <v>0.8109522305922684</v>
      </c>
      <c r="I166" s="13">
        <f t="shared" si="116"/>
        <v>2558936000.0000005</v>
      </c>
      <c r="K166" s="45">
        <v>89.85</v>
      </c>
      <c r="L166" s="14">
        <v>428750</v>
      </c>
      <c r="M166" s="10">
        <v>38300</v>
      </c>
      <c r="N166" s="12">
        <f t="shared" si="125"/>
        <v>2.5343387208282202E-2</v>
      </c>
      <c r="O166" s="13">
        <f t="shared" si="117"/>
        <v>12129610.000000002</v>
      </c>
      <c r="Q166" s="45">
        <v>68.37</v>
      </c>
      <c r="R166" s="14">
        <v>512750</v>
      </c>
      <c r="S166" s="10">
        <v>1250000</v>
      </c>
      <c r="T166" s="12">
        <f t="shared" si="126"/>
        <v>0.52628605236503878</v>
      </c>
      <c r="U166" s="13">
        <f t="shared" si="118"/>
        <v>395875000.00000006</v>
      </c>
      <c r="W166" s="45">
        <v>93.28</v>
      </c>
      <c r="X166" s="14">
        <v>67025</v>
      </c>
      <c r="Y166" s="10">
        <v>1860</v>
      </c>
      <c r="Z166" s="12">
        <f t="shared" si="127"/>
        <v>8.173660512227043E-3</v>
      </c>
      <c r="AA166" s="13">
        <f t="shared" si="119"/>
        <v>589062.00000000012</v>
      </c>
      <c r="AC166" s="99">
        <v>132.5</v>
      </c>
      <c r="AD166" s="14">
        <v>43075</v>
      </c>
      <c r="AE166" s="10">
        <v>997</v>
      </c>
      <c r="AF166" s="12">
        <f t="shared" si="128"/>
        <v>9.6836188486864212E-3</v>
      </c>
      <c r="AG166" s="13">
        <f t="shared" si="120"/>
        <v>315749.90000000002</v>
      </c>
      <c r="AH166" s="15"/>
      <c r="AI166" s="10">
        <v>10000</v>
      </c>
      <c r="AJ166" s="6">
        <f t="shared" si="121"/>
        <v>1.0036537507330052E-3</v>
      </c>
      <c r="AK166" s="13">
        <f t="shared" si="122"/>
        <v>3167000.0000000005</v>
      </c>
      <c r="AL166" s="15"/>
      <c r="AM166" s="23" t="s">
        <v>33</v>
      </c>
      <c r="AN166" s="13">
        <f t="shared" si="123"/>
        <v>9381157</v>
      </c>
      <c r="AO166" s="6">
        <f t="shared" si="124"/>
        <v>0.94154334092651892</v>
      </c>
      <c r="AP166" s="13">
        <f t="shared" si="129"/>
        <v>2971012421.9000006</v>
      </c>
    </row>
    <row r="167" spans="3:42" ht="17" thickTop="1" thickBot="1" x14ac:dyDescent="0.25">
      <c r="C167" s="31"/>
      <c r="D167" s="16"/>
      <c r="E167" s="36"/>
      <c r="F167" s="15"/>
      <c r="H167" s="6"/>
      <c r="I167" s="13"/>
      <c r="K167" s="45"/>
      <c r="N167" s="12"/>
      <c r="O167" s="13"/>
      <c r="Q167" s="45"/>
      <c r="T167" s="12"/>
      <c r="U167" s="13"/>
      <c r="W167" s="45"/>
      <c r="Z167" s="12"/>
      <c r="AA167" s="13"/>
      <c r="AC167" s="99"/>
      <c r="AF167" s="12"/>
      <c r="AG167" s="13"/>
      <c r="AH167" s="15"/>
      <c r="AJ167" s="6"/>
      <c r="AK167" s="13"/>
      <c r="AL167" s="15"/>
      <c r="AM167" s="31"/>
      <c r="AN167" s="13"/>
      <c r="AO167" s="6"/>
      <c r="AP167" s="13"/>
    </row>
    <row r="168" spans="3:42" ht="17" thickTop="1" thickBot="1" x14ac:dyDescent="0.25">
      <c r="C168" s="31"/>
      <c r="D168" s="16"/>
      <c r="E168" s="36"/>
      <c r="F168" s="15"/>
      <c r="H168" s="6"/>
      <c r="I168" s="13"/>
      <c r="K168" s="45"/>
      <c r="N168" s="12"/>
      <c r="O168" s="13"/>
      <c r="Q168" s="45"/>
      <c r="T168" s="12"/>
      <c r="U168" s="13"/>
      <c r="W168" s="45"/>
      <c r="Z168" s="12"/>
      <c r="AA168" s="13"/>
      <c r="AC168" s="99"/>
      <c r="AF168" s="12"/>
      <c r="AG168" s="13"/>
      <c r="AH168" s="15"/>
      <c r="AJ168" s="6"/>
      <c r="AK168" s="13"/>
      <c r="AL168" s="15"/>
      <c r="AM168" s="31"/>
      <c r="AN168" s="13"/>
      <c r="AO168" s="6"/>
      <c r="AP168" s="13"/>
    </row>
    <row r="169" spans="3:42" ht="17" thickTop="1" thickBot="1" x14ac:dyDescent="0.25">
      <c r="C169" s="31"/>
      <c r="D169" s="16"/>
      <c r="E169" s="36"/>
      <c r="F169" s="15"/>
      <c r="H169" s="6"/>
      <c r="I169" s="13"/>
      <c r="K169" s="45"/>
      <c r="N169" s="12"/>
      <c r="O169" s="13"/>
      <c r="Q169" s="45"/>
      <c r="T169" s="12"/>
      <c r="U169" s="13"/>
      <c r="W169" s="45"/>
      <c r="Z169" s="12"/>
      <c r="AA169" s="13"/>
      <c r="AC169" s="99"/>
      <c r="AF169" s="12"/>
      <c r="AG169" s="13"/>
      <c r="AH169" s="15"/>
      <c r="AJ169" s="6"/>
      <c r="AK169" s="13"/>
      <c r="AL169" s="15"/>
      <c r="AM169" s="31"/>
      <c r="AN169" s="13"/>
      <c r="AO169" s="6"/>
      <c r="AP169" s="13"/>
    </row>
    <row r="170" spans="3:42" ht="17" thickTop="1" thickBot="1" x14ac:dyDescent="0.25">
      <c r="C170" s="31"/>
      <c r="D170" s="16"/>
      <c r="E170" s="36"/>
      <c r="F170" s="15"/>
      <c r="H170" s="6"/>
      <c r="I170" s="13"/>
      <c r="K170" s="45"/>
      <c r="N170" s="12"/>
      <c r="O170" s="13"/>
      <c r="Q170" s="45"/>
      <c r="T170" s="12"/>
      <c r="U170" s="13"/>
      <c r="W170" s="45"/>
      <c r="Z170" s="12"/>
      <c r="AA170" s="13"/>
      <c r="AC170" s="99"/>
      <c r="AF170" s="12"/>
      <c r="AG170" s="13"/>
      <c r="AH170" s="15"/>
      <c r="AJ170" s="6"/>
      <c r="AK170" s="13"/>
      <c r="AL170" s="15"/>
      <c r="AM170" s="31"/>
      <c r="AN170" s="13"/>
      <c r="AO170" s="6"/>
      <c r="AP170" s="13"/>
    </row>
    <row r="171" spans="3:42" ht="17" thickTop="1" thickBot="1" x14ac:dyDescent="0.25">
      <c r="C171" s="31"/>
      <c r="D171" s="16"/>
      <c r="E171" s="36"/>
      <c r="F171" s="15"/>
      <c r="H171" s="6"/>
      <c r="I171" s="13"/>
      <c r="K171" s="45"/>
      <c r="N171" s="12"/>
      <c r="O171" s="13"/>
      <c r="Q171" s="45"/>
      <c r="T171" s="12"/>
      <c r="U171" s="13"/>
      <c r="W171" s="45"/>
      <c r="Z171" s="12"/>
      <c r="AA171" s="13"/>
      <c r="AC171" s="99"/>
      <c r="AF171" s="12"/>
      <c r="AG171" s="13"/>
      <c r="AH171" s="15"/>
      <c r="AJ171" s="6"/>
      <c r="AK171" s="13"/>
      <c r="AL171" s="15"/>
      <c r="AM171" s="31"/>
      <c r="AN171" s="13"/>
      <c r="AO171" s="6"/>
      <c r="AP171" s="13"/>
    </row>
    <row r="172" spans="3:42" s="39" customFormat="1" ht="17" thickTop="1" thickBot="1" x14ac:dyDescent="0.25">
      <c r="C172" s="40"/>
      <c r="D172" s="41"/>
      <c r="E172" s="36"/>
      <c r="F172" s="42"/>
      <c r="H172" s="43"/>
      <c r="I172" s="44"/>
      <c r="K172" s="45"/>
      <c r="N172" s="50"/>
      <c r="O172" s="44"/>
      <c r="Q172" s="45"/>
      <c r="T172" s="50"/>
      <c r="U172" s="44"/>
      <c r="W172" s="45"/>
      <c r="Z172" s="50"/>
      <c r="AA172" s="44"/>
      <c r="AC172" s="101"/>
      <c r="AF172" s="50"/>
      <c r="AG172" s="44"/>
      <c r="AH172" s="42"/>
      <c r="AJ172" s="43"/>
      <c r="AK172" s="44"/>
      <c r="AL172" s="42"/>
      <c r="AM172" s="40"/>
      <c r="AN172" s="44"/>
      <c r="AO172" s="43"/>
      <c r="AP172" s="44"/>
    </row>
    <row r="173" spans="3:42" x14ac:dyDescent="0.2">
      <c r="G173" s="74" t="s">
        <v>46</v>
      </c>
      <c r="H173" s="96">
        <f>AVERAGE(H151:H172)</f>
        <v>1.9532916854506532</v>
      </c>
      <c r="I173" s="75">
        <f>AVERAGE(I151:I172)</f>
        <v>3162038562.5</v>
      </c>
      <c r="J173" s="76"/>
      <c r="K173" s="67"/>
      <c r="L173" s="67"/>
      <c r="M173" s="74" t="s">
        <v>46</v>
      </c>
      <c r="N173" s="96">
        <f>AVERAGE(N151:N172)</f>
        <v>4.7102146613802041E-2</v>
      </c>
      <c r="O173" s="75">
        <f>AVERAGE(O151:O172)</f>
        <v>10080530.625</v>
      </c>
      <c r="P173" s="75"/>
      <c r="Q173" s="75"/>
      <c r="R173" s="76"/>
      <c r="S173" s="74" t="s">
        <v>46</v>
      </c>
      <c r="T173" s="96">
        <f>AVERAGE(T151:T172)</f>
        <v>0.60596766345395603</v>
      </c>
      <c r="U173" s="75">
        <f>AVERAGE(U151:U172)</f>
        <v>245691318.75</v>
      </c>
      <c r="V173" s="76"/>
      <c r="W173" s="74"/>
      <c r="X173" s="75"/>
      <c r="Y173" s="74" t="s">
        <v>46</v>
      </c>
      <c r="Z173" s="96">
        <f>AVERAGE(Z151:Z172)</f>
        <v>1.097585138798181E-2</v>
      </c>
      <c r="AA173" s="75">
        <f>AVERAGE(AA151:AA172)</f>
        <v>362354.23749999999</v>
      </c>
      <c r="AB173" s="75"/>
      <c r="AC173" s="75"/>
      <c r="AD173" s="76"/>
      <c r="AE173" s="74" t="s">
        <v>46</v>
      </c>
      <c r="AF173" s="96">
        <f>AVERAGE(AF151:AF172)</f>
        <v>2.2420639062413993E-2</v>
      </c>
      <c r="AG173" s="75">
        <f>AVERAGE(AG151:AG172)</f>
        <v>463345.875</v>
      </c>
      <c r="AH173" s="75"/>
      <c r="AI173" s="74" t="s">
        <v>46</v>
      </c>
      <c r="AJ173" s="96">
        <f>AVERAGE(AJ151:AJ172)</f>
        <v>1.3977077066502043E-3</v>
      </c>
      <c r="AK173" s="75">
        <f>AVERAGE(AK151:AK172)</f>
        <v>2246851.4375</v>
      </c>
      <c r="AL173" s="80"/>
      <c r="AM173" s="67"/>
      <c r="AN173" s="74" t="s">
        <v>46</v>
      </c>
      <c r="AO173" s="96">
        <f>AVERAGE(AO151:AO172)</f>
        <v>2.1067673568294993</v>
      </c>
      <c r="AP173" s="75">
        <f>AVERAGE(AP151:AP172)</f>
        <v>3420882963.4250002</v>
      </c>
    </row>
    <row r="174" spans="3:42" x14ac:dyDescent="0.2">
      <c r="G174" s="78" t="s">
        <v>47</v>
      </c>
      <c r="H174" s="97">
        <f>STDEV(H151:H172)</f>
        <v>0.67856901340458864</v>
      </c>
      <c r="I174" s="79">
        <f>STDEV(I151:I172)</f>
        <v>2115187871.1020761</v>
      </c>
      <c r="J174" s="80"/>
      <c r="K174" s="67"/>
      <c r="L174" s="67"/>
      <c r="M174" s="78" t="s">
        <v>47</v>
      </c>
      <c r="N174" s="97">
        <f>STDEV(N151:N172)</f>
        <v>2.4543729102741992E-2</v>
      </c>
      <c r="O174" s="79">
        <f>STDEV(O151:O172)</f>
        <v>5295586.7015600409</v>
      </c>
      <c r="P174" s="79"/>
      <c r="Q174" s="79"/>
      <c r="R174" s="80"/>
      <c r="S174" s="78" t="s">
        <v>47</v>
      </c>
      <c r="T174" s="97">
        <f>STDEV(T151:T172)</f>
        <v>0.25961256790733672</v>
      </c>
      <c r="U174" s="79">
        <f>STDEV(U151:U172)</f>
        <v>178171798.04598039</v>
      </c>
      <c r="V174" s="80"/>
      <c r="W174" s="78"/>
      <c r="X174" s="79"/>
      <c r="Y174" s="78" t="s">
        <v>47</v>
      </c>
      <c r="Z174" s="97">
        <f>STDEV(Z151:Z172)</f>
        <v>7.8646599669623465E-3</v>
      </c>
      <c r="AA174" s="79">
        <f>STDEV(AA151:AA172)</f>
        <v>266957.02683220216</v>
      </c>
      <c r="AB174" s="79"/>
      <c r="AC174" s="79"/>
      <c r="AD174" s="80"/>
      <c r="AE174" s="78" t="s">
        <v>47</v>
      </c>
      <c r="AF174" s="97">
        <f>STDEV(AF151:AF172)</f>
        <v>3.1293549446525716E-2</v>
      </c>
      <c r="AG174" s="79">
        <f>STDEV(AG151:AG172)</f>
        <v>860608.03362750472</v>
      </c>
      <c r="AH174" s="79"/>
      <c r="AI174" s="78" t="s">
        <v>47</v>
      </c>
      <c r="AJ174" s="97">
        <f>STDEV(AJ151:AJ172)</f>
        <v>4.6034876799451501E-4</v>
      </c>
      <c r="AK174" s="79">
        <f>STDEV(AK151:AK172)</f>
        <v>1341661.5948104532</v>
      </c>
      <c r="AL174" s="80"/>
      <c r="AM174" s="67"/>
      <c r="AN174" s="78" t="s">
        <v>47</v>
      </c>
      <c r="AO174" s="97">
        <f>STDEV(AO151:AO172)</f>
        <v>0.70493690886235305</v>
      </c>
      <c r="AP174" s="79">
        <f>STDEV(AP151:AP172)</f>
        <v>2271603499.7593489</v>
      </c>
    </row>
    <row r="175" spans="3:42" x14ac:dyDescent="0.2">
      <c r="G175" s="67"/>
      <c r="H175" s="67"/>
      <c r="I175" s="67"/>
      <c r="J175" s="67"/>
      <c r="K175" s="67"/>
      <c r="L175" s="67"/>
      <c r="M175" s="67"/>
      <c r="N175" s="67"/>
      <c r="O175" s="67"/>
      <c r="P175" s="67"/>
      <c r="Q175" s="67"/>
      <c r="R175" s="67"/>
      <c r="S175" s="67"/>
      <c r="T175" s="67"/>
      <c r="U175" s="67"/>
      <c r="V175" s="67"/>
      <c r="W175" s="67"/>
      <c r="X175" s="67"/>
      <c r="Y175" s="67"/>
      <c r="Z175" s="67"/>
      <c r="AA175" s="67"/>
      <c r="AB175" s="67"/>
      <c r="AC175" s="67"/>
      <c r="AD175" s="67"/>
      <c r="AE175" s="67"/>
      <c r="AF175" s="67"/>
      <c r="AG175" s="67"/>
      <c r="AH175" s="67"/>
      <c r="AI175" s="67"/>
      <c r="AJ175" s="67"/>
      <c r="AK175" s="67"/>
      <c r="AL175" s="67"/>
      <c r="AM175" s="67"/>
      <c r="AN175" s="67"/>
      <c r="AO175" s="67"/>
      <c r="AP175" s="67"/>
    </row>
    <row r="177" spans="1:39" ht="16" x14ac:dyDescent="0.2">
      <c r="B177" s="136" t="s">
        <v>104</v>
      </c>
      <c r="C177" s="137"/>
      <c r="D177" s="137"/>
      <c r="E177" s="137"/>
      <c r="G177" s="1" t="s">
        <v>106</v>
      </c>
      <c r="H177" s="2"/>
      <c r="I177" s="2"/>
      <c r="J177" s="2"/>
    </row>
    <row r="178" spans="1:39" ht="16" x14ac:dyDescent="0.2">
      <c r="A178" s="3"/>
      <c r="B178" s="137"/>
      <c r="C178" s="137"/>
      <c r="D178" s="137"/>
      <c r="E178" s="137"/>
      <c r="G178" t="s">
        <v>3</v>
      </c>
      <c r="H178" t="s">
        <v>1</v>
      </c>
      <c r="J178" t="s">
        <v>107</v>
      </c>
    </row>
    <row r="180" spans="1:39" x14ac:dyDescent="0.2">
      <c r="B180" s="138" t="s">
        <v>5</v>
      </c>
      <c r="C180" s="138"/>
      <c r="G180" s="5" t="s">
        <v>126</v>
      </c>
      <c r="I180" s="4"/>
      <c r="J180" s="6"/>
      <c r="K180" s="5" t="s">
        <v>127</v>
      </c>
      <c r="L180" s="4"/>
      <c r="M180" s="4"/>
      <c r="N180" s="6"/>
      <c r="O180" s="5" t="s">
        <v>128</v>
      </c>
      <c r="P180" s="4"/>
      <c r="Q180" s="4"/>
      <c r="R180" s="6"/>
      <c r="S180" s="5" t="s">
        <v>129</v>
      </c>
      <c r="T180" s="4"/>
      <c r="U180" s="4"/>
      <c r="V180" s="6"/>
      <c r="W180" s="5" t="s">
        <v>130</v>
      </c>
      <c r="X180" s="4"/>
      <c r="Y180" s="4"/>
      <c r="Z180" s="6"/>
      <c r="AA180" s="5" t="s">
        <v>131</v>
      </c>
      <c r="AB180" s="4"/>
      <c r="AC180" s="4"/>
      <c r="AD180" s="6"/>
      <c r="AE180" s="7"/>
      <c r="AG180" s="5" t="s">
        <v>4</v>
      </c>
      <c r="AI180" s="6"/>
    </row>
    <row r="181" spans="1:39" ht="33" thickBot="1" x14ac:dyDescent="0.25">
      <c r="A181" s="17"/>
      <c r="B181" s="17"/>
      <c r="C181" s="17"/>
      <c r="D181" s="86" t="s">
        <v>18</v>
      </c>
      <c r="E181" s="17" t="s">
        <v>12</v>
      </c>
      <c r="F181" s="4" t="s">
        <v>13</v>
      </c>
      <c r="G181" s="87" t="s">
        <v>14</v>
      </c>
      <c r="H181" s="88" t="s">
        <v>35</v>
      </c>
      <c r="I181" s="22" t="s">
        <v>45</v>
      </c>
      <c r="J181" s="4" t="s">
        <v>17</v>
      </c>
      <c r="K181" s="87" t="s">
        <v>14</v>
      </c>
      <c r="L181" s="88" t="s">
        <v>35</v>
      </c>
      <c r="M181" s="22" t="s">
        <v>45</v>
      </c>
      <c r="N181" s="4" t="s">
        <v>17</v>
      </c>
      <c r="O181" s="87" t="s">
        <v>14</v>
      </c>
      <c r="P181" s="88" t="s">
        <v>35</v>
      </c>
      <c r="Q181" s="22" t="s">
        <v>45</v>
      </c>
      <c r="R181" s="4" t="s">
        <v>17</v>
      </c>
      <c r="S181" s="87" t="s">
        <v>14</v>
      </c>
      <c r="T181" s="88" t="s">
        <v>35</v>
      </c>
      <c r="U181" s="22" t="s">
        <v>45</v>
      </c>
      <c r="V181" s="4" t="s">
        <v>17</v>
      </c>
      <c r="W181" s="87" t="s">
        <v>14</v>
      </c>
      <c r="X181" s="88" t="s">
        <v>35</v>
      </c>
      <c r="Y181" s="22" t="s">
        <v>45</v>
      </c>
      <c r="Z181" s="4" t="s">
        <v>17</v>
      </c>
      <c r="AA181" s="87" t="s">
        <v>14</v>
      </c>
      <c r="AB181" s="88" t="s">
        <v>35</v>
      </c>
      <c r="AC181" s="22" t="s">
        <v>45</v>
      </c>
      <c r="AD181" s="4" t="s">
        <v>17</v>
      </c>
      <c r="AE181" s="11" t="s">
        <v>4</v>
      </c>
      <c r="AF181" s="98" t="s">
        <v>125</v>
      </c>
      <c r="AG181" s="88" t="s">
        <v>35</v>
      </c>
      <c r="AH181" s="90" t="s">
        <v>45</v>
      </c>
      <c r="AI181" s="91" t="s">
        <v>17</v>
      </c>
      <c r="AK181" s="21"/>
      <c r="AL181" s="9"/>
      <c r="AM181" s="8"/>
    </row>
    <row r="182" spans="1:39" ht="17" thickTop="1" thickBot="1" x14ac:dyDescent="0.25">
      <c r="A182" s="14"/>
      <c r="B182" s="14"/>
      <c r="C182" s="23" t="s">
        <v>34</v>
      </c>
      <c r="D182" s="18">
        <v>333.29999999999995</v>
      </c>
      <c r="E182" s="36">
        <v>149.94</v>
      </c>
      <c r="F182" s="32">
        <v>372250</v>
      </c>
      <c r="G182" s="10">
        <v>1300000</v>
      </c>
      <c r="H182" s="12">
        <f t="shared" ref="H182:H197" si="130">(G182*$E182/$F182)/$D182</f>
        <v>1.5710530085916585</v>
      </c>
      <c r="I182" s="13">
        <f t="shared" ref="I182:I197" si="131">G182*$D182</f>
        <v>433289999.99999994</v>
      </c>
      <c r="J182" s="32"/>
      <c r="K182" s="10">
        <v>122000</v>
      </c>
      <c r="L182" s="12">
        <f t="shared" ref="L182:L197" si="132">(K182*$E182/$F182)/$D182</f>
        <v>0.14743728234475564</v>
      </c>
      <c r="M182" s="13">
        <f t="shared" ref="M182:M197" si="133">K182*$D182</f>
        <v>40662599.999999993</v>
      </c>
      <c r="N182" s="32"/>
      <c r="O182" s="10">
        <v>289000</v>
      </c>
      <c r="P182" s="12">
        <f t="shared" ref="P182:P197" si="134">(O182*$E182/$F182)/$D182</f>
        <v>0.34925716883306868</v>
      </c>
      <c r="Q182" s="13">
        <f t="shared" ref="Q182:Q197" si="135">O182*$D182</f>
        <v>96323699.999999985</v>
      </c>
      <c r="R182" s="32"/>
      <c r="S182" s="10">
        <v>4220000</v>
      </c>
      <c r="T182" s="12">
        <f t="shared" ref="T182:T197" si="136">(S182*$E182/$F182)/$D182</f>
        <v>5.0998797663513837</v>
      </c>
      <c r="U182" s="13">
        <f t="shared" ref="U182:U197" si="137">S182*$D182</f>
        <v>1406525999.9999998</v>
      </c>
      <c r="V182" s="32"/>
      <c r="W182" s="10">
        <v>5270000</v>
      </c>
      <c r="X182" s="12">
        <f t="shared" ref="X182:X197" si="138">(W182*$E182/$F182)/$D182</f>
        <v>6.3688071963677242</v>
      </c>
      <c r="Y182" s="13">
        <f t="shared" ref="Y182:Y197" si="139">W182*$D182</f>
        <v>1756490999.9999998</v>
      </c>
      <c r="Z182" s="32"/>
      <c r="AA182" s="10">
        <v>4830000</v>
      </c>
      <c r="AB182" s="12">
        <f t="shared" ref="AB182:AB197" si="140">(AA182*$E182/$F182)/$D182</f>
        <v>5.8370661780751627</v>
      </c>
      <c r="AC182" s="13">
        <f t="shared" ref="AC182:AC197" si="141">AA182*$D182</f>
        <v>1609838999.9999998</v>
      </c>
      <c r="AD182" s="32"/>
      <c r="AE182" s="23" t="s">
        <v>34</v>
      </c>
      <c r="AF182" s="13">
        <f t="shared" ref="AF182:AF197" si="142">G182+K182+O182+S182+W182+AA182</f>
        <v>16031000</v>
      </c>
      <c r="AG182" s="12">
        <f t="shared" ref="AG182:AG197" si="143">(AF182*$E182/$F182)/$D182</f>
        <v>19.373500600563755</v>
      </c>
      <c r="AH182" s="13">
        <f t="shared" ref="AH182:AH197" si="144">AF182*$D182</f>
        <v>5343132299.999999</v>
      </c>
      <c r="AI182" s="14"/>
      <c r="AJ182" s="12">
        <f>AVERAGE(AG182:AG197)</f>
        <v>18.229992595403104</v>
      </c>
    </row>
    <row r="183" spans="1:39" ht="17" thickTop="1" thickBot="1" x14ac:dyDescent="0.25">
      <c r="C183" s="23" t="s">
        <v>19</v>
      </c>
      <c r="D183" s="18">
        <v>265.79999999999995</v>
      </c>
      <c r="E183" s="36">
        <v>149.94</v>
      </c>
      <c r="F183" s="32">
        <v>372250</v>
      </c>
      <c r="G183" s="10">
        <v>1180000</v>
      </c>
      <c r="H183" s="6">
        <f t="shared" si="130"/>
        <v>1.7881742257366666</v>
      </c>
      <c r="I183" s="13">
        <f t="shared" si="131"/>
        <v>313643999.99999994</v>
      </c>
      <c r="J183" s="15"/>
      <c r="K183" s="10">
        <v>206000</v>
      </c>
      <c r="L183" s="6">
        <f t="shared" si="132"/>
        <v>0.31217278856080793</v>
      </c>
      <c r="M183" s="13">
        <f t="shared" si="133"/>
        <v>54754799.999999993</v>
      </c>
      <c r="N183" s="15"/>
      <c r="O183" s="10">
        <v>306000</v>
      </c>
      <c r="P183" s="6">
        <f t="shared" si="134"/>
        <v>0.46371297718255927</v>
      </c>
      <c r="Q183" s="13">
        <f t="shared" si="135"/>
        <v>81334799.999999985</v>
      </c>
      <c r="R183" s="15"/>
      <c r="S183" s="10">
        <v>2890000</v>
      </c>
      <c r="T183" s="6">
        <f t="shared" si="136"/>
        <v>4.3795114511686162</v>
      </c>
      <c r="U183" s="13">
        <f t="shared" si="137"/>
        <v>768161999.99999988</v>
      </c>
      <c r="V183" s="15"/>
      <c r="W183" s="10">
        <v>1550000</v>
      </c>
      <c r="X183" s="6">
        <f t="shared" si="138"/>
        <v>2.3488729236371468</v>
      </c>
      <c r="Y183" s="13">
        <f t="shared" si="139"/>
        <v>411989999.99999994</v>
      </c>
      <c r="Z183" s="15"/>
      <c r="AA183" s="10">
        <v>4160000</v>
      </c>
      <c r="AB183" s="6">
        <f t="shared" si="140"/>
        <v>6.3040718466648586</v>
      </c>
      <c r="AC183" s="13">
        <f t="shared" si="141"/>
        <v>1105727999.9999998</v>
      </c>
      <c r="AD183" s="15"/>
      <c r="AE183" s="23" t="s">
        <v>19</v>
      </c>
      <c r="AF183" s="13">
        <f t="shared" si="142"/>
        <v>10292000</v>
      </c>
      <c r="AG183" s="6">
        <f t="shared" si="143"/>
        <v>15.596516212950656</v>
      </c>
      <c r="AH183" s="13">
        <f t="shared" si="144"/>
        <v>2735613599.9999995</v>
      </c>
    </row>
    <row r="184" spans="1:39" ht="17" thickTop="1" thickBot="1" x14ac:dyDescent="0.25">
      <c r="C184" s="23" t="s">
        <v>20</v>
      </c>
      <c r="D184" s="18">
        <v>244.80000000000007</v>
      </c>
      <c r="E184" s="36">
        <v>149.94</v>
      </c>
      <c r="F184" s="32">
        <v>372250</v>
      </c>
      <c r="G184" s="10">
        <v>1120000</v>
      </c>
      <c r="H184" s="6">
        <f t="shared" si="130"/>
        <v>1.8428475486903957</v>
      </c>
      <c r="I184" s="13">
        <f t="shared" si="131"/>
        <v>274176000.00000006</v>
      </c>
      <c r="J184" s="15"/>
      <c r="K184" s="10">
        <v>251000</v>
      </c>
      <c r="L184" s="6">
        <f t="shared" si="132"/>
        <v>0.412995298858294</v>
      </c>
      <c r="M184" s="13">
        <f t="shared" si="133"/>
        <v>61444800.000000015</v>
      </c>
      <c r="N184" s="15"/>
      <c r="O184" s="10">
        <v>329000</v>
      </c>
      <c r="P184" s="6">
        <f t="shared" si="134"/>
        <v>0.54133646742780384</v>
      </c>
      <c r="Q184" s="13">
        <f t="shared" si="135"/>
        <v>80539200.00000003</v>
      </c>
      <c r="R184" s="15"/>
      <c r="S184" s="10">
        <v>1550000</v>
      </c>
      <c r="T184" s="6">
        <f t="shared" si="136"/>
        <v>2.5503693754197441</v>
      </c>
      <c r="U184" s="13">
        <f t="shared" si="137"/>
        <v>379440000.00000012</v>
      </c>
      <c r="V184" s="15"/>
      <c r="W184" s="10">
        <v>2850000</v>
      </c>
      <c r="X184" s="6">
        <f t="shared" si="138"/>
        <v>4.6893888515782391</v>
      </c>
      <c r="Y184" s="13">
        <f t="shared" si="139"/>
        <v>697680000.00000024</v>
      </c>
      <c r="Z184" s="15"/>
      <c r="AA184" s="10">
        <v>2060000</v>
      </c>
      <c r="AB184" s="6">
        <f t="shared" si="140"/>
        <v>3.389523169912692</v>
      </c>
      <c r="AC184" s="13">
        <f t="shared" si="141"/>
        <v>504288000.00000012</v>
      </c>
      <c r="AD184" s="15"/>
      <c r="AE184" s="23" t="s">
        <v>20</v>
      </c>
      <c r="AF184" s="13">
        <f t="shared" si="142"/>
        <v>8160000</v>
      </c>
      <c r="AG184" s="6">
        <f t="shared" si="143"/>
        <v>13.42646071188717</v>
      </c>
      <c r="AH184" s="13">
        <f t="shared" si="144"/>
        <v>1997568000.0000005</v>
      </c>
    </row>
    <row r="185" spans="1:39" ht="17" thickTop="1" thickBot="1" x14ac:dyDescent="0.25">
      <c r="C185" s="23" t="s">
        <v>21</v>
      </c>
      <c r="D185" s="18">
        <v>208.09999999999991</v>
      </c>
      <c r="E185" s="36">
        <v>149.94</v>
      </c>
      <c r="F185" s="32">
        <v>372250</v>
      </c>
      <c r="G185" s="10">
        <v>1780000</v>
      </c>
      <c r="H185" s="6">
        <f t="shared" si="130"/>
        <v>3.4453291783506743</v>
      </c>
      <c r="I185" s="13">
        <f t="shared" si="131"/>
        <v>370417999.99999982</v>
      </c>
      <c r="J185" s="15"/>
      <c r="K185" s="10">
        <v>216000</v>
      </c>
      <c r="L185" s="6">
        <f t="shared" si="132"/>
        <v>0.41808488905828406</v>
      </c>
      <c r="M185" s="13">
        <f t="shared" si="133"/>
        <v>44949599.999999978</v>
      </c>
      <c r="N185" s="15"/>
      <c r="O185" s="10">
        <v>363000</v>
      </c>
      <c r="P185" s="6">
        <f t="shared" si="134"/>
        <v>0.7026148830007275</v>
      </c>
      <c r="Q185" s="13">
        <f t="shared" si="135"/>
        <v>75540299.99999997</v>
      </c>
      <c r="R185" s="15"/>
      <c r="S185" s="10">
        <v>2850000</v>
      </c>
      <c r="T185" s="6">
        <f t="shared" si="136"/>
        <v>5.5163978417412478</v>
      </c>
      <c r="U185" s="13">
        <f t="shared" si="137"/>
        <v>593084999.99999976</v>
      </c>
      <c r="V185" s="15"/>
      <c r="W185" s="10">
        <v>5680000</v>
      </c>
      <c r="X185" s="6">
        <f t="shared" si="138"/>
        <v>10.994084119680803</v>
      </c>
      <c r="Y185" s="13">
        <f t="shared" si="139"/>
        <v>1182007999.9999995</v>
      </c>
      <c r="Z185" s="15"/>
      <c r="AA185" s="10">
        <v>4030000</v>
      </c>
      <c r="AB185" s="6">
        <f t="shared" si="140"/>
        <v>7.8003801060411329</v>
      </c>
      <c r="AC185" s="13">
        <f t="shared" si="141"/>
        <v>838642999.99999964</v>
      </c>
      <c r="AD185" s="15"/>
      <c r="AE185" s="23" t="s">
        <v>21</v>
      </c>
      <c r="AF185" s="13">
        <f t="shared" si="142"/>
        <v>14919000</v>
      </c>
      <c r="AG185" s="6">
        <f t="shared" si="143"/>
        <v>28.876891017872868</v>
      </c>
      <c r="AH185" s="13">
        <f t="shared" si="144"/>
        <v>3104643899.9999986</v>
      </c>
    </row>
    <row r="186" spans="1:39" ht="17" thickTop="1" thickBot="1" x14ac:dyDescent="0.25">
      <c r="C186" s="23" t="s">
        <v>22</v>
      </c>
      <c r="D186" s="18">
        <v>180.19999999999993</v>
      </c>
      <c r="E186" s="36">
        <v>149.94</v>
      </c>
      <c r="F186" s="32">
        <v>372250</v>
      </c>
      <c r="G186" s="10">
        <v>446000</v>
      </c>
      <c r="H186" s="6">
        <f t="shared" si="130"/>
        <v>0.99692588415677275</v>
      </c>
      <c r="I186" s="13">
        <f t="shared" si="131"/>
        <v>80369199.99999997</v>
      </c>
      <c r="J186" s="15"/>
      <c r="K186" s="10">
        <v>25600</v>
      </c>
      <c r="L186" s="6">
        <f t="shared" si="132"/>
        <v>5.7222651646666775E-2</v>
      </c>
      <c r="M186" s="13">
        <f t="shared" si="133"/>
        <v>4613119.9999999981</v>
      </c>
      <c r="N186" s="15"/>
      <c r="O186" s="10">
        <v>322000</v>
      </c>
      <c r="P186" s="6">
        <f t="shared" si="134"/>
        <v>0.71975366524323048</v>
      </c>
      <c r="Q186" s="13">
        <f t="shared" si="135"/>
        <v>58024399.999999978</v>
      </c>
      <c r="R186" s="15"/>
      <c r="S186" s="10">
        <v>4020000</v>
      </c>
      <c r="T186" s="6">
        <f t="shared" si="136"/>
        <v>8.9857445163906409</v>
      </c>
      <c r="U186" s="13">
        <f t="shared" si="137"/>
        <v>724403999.99999976</v>
      </c>
      <c r="V186" s="15"/>
      <c r="W186" s="10">
        <v>2040000</v>
      </c>
      <c r="X186" s="6">
        <f t="shared" si="138"/>
        <v>4.5599300530937583</v>
      </c>
      <c r="Y186" s="13">
        <f t="shared" si="139"/>
        <v>367607999.99999988</v>
      </c>
      <c r="Z186" s="15"/>
      <c r="AA186" s="10">
        <v>2640000</v>
      </c>
      <c r="AB186" s="6">
        <f t="shared" si="140"/>
        <v>5.9010859510625107</v>
      </c>
      <c r="AC186" s="13">
        <f t="shared" si="141"/>
        <v>475727999.99999982</v>
      </c>
      <c r="AD186" s="15"/>
      <c r="AE186" s="23" t="s">
        <v>22</v>
      </c>
      <c r="AF186" s="13">
        <f t="shared" si="142"/>
        <v>9493600</v>
      </c>
      <c r="AG186" s="6">
        <f t="shared" si="143"/>
        <v>21.22066272159358</v>
      </c>
      <c r="AH186" s="13">
        <f t="shared" si="144"/>
        <v>1710746719.9999993</v>
      </c>
    </row>
    <row r="187" spans="1:39" ht="17" thickTop="1" thickBot="1" x14ac:dyDescent="0.25">
      <c r="C187" s="23" t="s">
        <v>23</v>
      </c>
      <c r="D187" s="18">
        <v>127.50000000000011</v>
      </c>
      <c r="E187" s="36">
        <v>149.94</v>
      </c>
      <c r="F187" s="32">
        <v>372250</v>
      </c>
      <c r="G187" s="10">
        <v>1110000</v>
      </c>
      <c r="H187" s="6">
        <f t="shared" si="130"/>
        <v>3.5066756212222936</v>
      </c>
      <c r="I187" s="13">
        <f t="shared" si="131"/>
        <v>141525000.00000012</v>
      </c>
      <c r="J187" s="15"/>
      <c r="K187" s="10">
        <v>214000</v>
      </c>
      <c r="L187" s="6">
        <f t="shared" si="132"/>
        <v>0.67606178643384762</v>
      </c>
      <c r="M187" s="13">
        <f t="shared" si="133"/>
        <v>27285000.000000026</v>
      </c>
      <c r="N187" s="15"/>
      <c r="O187" s="10">
        <v>363000</v>
      </c>
      <c r="P187" s="6">
        <f t="shared" si="134"/>
        <v>1.1467777031564799</v>
      </c>
      <c r="Q187" s="13">
        <f t="shared" si="135"/>
        <v>46282500.000000045</v>
      </c>
      <c r="R187" s="15"/>
      <c r="S187" s="10">
        <v>1980000</v>
      </c>
      <c r="T187" s="6">
        <f t="shared" si="136"/>
        <v>6.2551511081262543</v>
      </c>
      <c r="U187" s="13">
        <f t="shared" si="137"/>
        <v>252450000.00000024</v>
      </c>
      <c r="V187" s="15"/>
      <c r="W187" s="10">
        <v>2690000</v>
      </c>
      <c r="X187" s="6">
        <f t="shared" si="138"/>
        <v>8.4981598388179922</v>
      </c>
      <c r="Y187" s="13">
        <f t="shared" si="139"/>
        <v>342975000.0000003</v>
      </c>
      <c r="Z187" s="15"/>
      <c r="AA187" s="10">
        <v>2810000</v>
      </c>
      <c r="AB187" s="6">
        <f t="shared" si="140"/>
        <v>8.8772599059771586</v>
      </c>
      <c r="AC187" s="13">
        <f t="shared" si="141"/>
        <v>358275000.0000003</v>
      </c>
      <c r="AD187" s="15"/>
      <c r="AE187" s="23" t="s">
        <v>23</v>
      </c>
      <c r="AF187" s="13">
        <f t="shared" si="142"/>
        <v>9167000</v>
      </c>
      <c r="AG187" s="6">
        <f t="shared" si="143"/>
        <v>28.960085963734024</v>
      </c>
      <c r="AH187" s="13">
        <f t="shared" si="144"/>
        <v>1168792500.000001</v>
      </c>
    </row>
    <row r="188" spans="1:39" ht="17" thickTop="1" thickBot="1" x14ac:dyDescent="0.25">
      <c r="C188" s="23" t="s">
        <v>24</v>
      </c>
      <c r="D188" s="18">
        <v>172.20000000000005</v>
      </c>
      <c r="E188" s="36">
        <v>149.94</v>
      </c>
      <c r="F188" s="32">
        <v>372250</v>
      </c>
      <c r="G188" s="10">
        <v>637000</v>
      </c>
      <c r="H188" s="6">
        <f t="shared" si="130"/>
        <v>1.4900096643679663</v>
      </c>
      <c r="I188" s="13">
        <f t="shared" si="131"/>
        <v>109691400.00000003</v>
      </c>
      <c r="J188" s="15"/>
      <c r="K188" s="10">
        <v>140000</v>
      </c>
      <c r="L188" s="6">
        <f t="shared" si="132"/>
        <v>0.32747465150944316</v>
      </c>
      <c r="M188" s="13">
        <f t="shared" si="133"/>
        <v>24108000.000000007</v>
      </c>
      <c r="N188" s="15"/>
      <c r="O188" s="10">
        <v>269000</v>
      </c>
      <c r="P188" s="6">
        <f t="shared" si="134"/>
        <v>0.62921915182885868</v>
      </c>
      <c r="Q188" s="13">
        <f t="shared" si="135"/>
        <v>46321800.000000015</v>
      </c>
      <c r="R188" s="15"/>
      <c r="S188" s="10">
        <v>1650000</v>
      </c>
      <c r="T188" s="6">
        <f t="shared" si="136"/>
        <v>3.8595226785041512</v>
      </c>
      <c r="U188" s="13">
        <f t="shared" si="137"/>
        <v>284130000.00000006</v>
      </c>
      <c r="V188" s="15"/>
      <c r="W188" s="10">
        <v>1530000</v>
      </c>
      <c r="X188" s="6">
        <f t="shared" si="138"/>
        <v>3.5788301200674857</v>
      </c>
      <c r="Y188" s="13">
        <f t="shared" si="139"/>
        <v>263466000.00000006</v>
      </c>
      <c r="Z188" s="15"/>
      <c r="AA188" s="10">
        <v>2400000</v>
      </c>
      <c r="AB188" s="6">
        <f t="shared" si="140"/>
        <v>5.6138511687333112</v>
      </c>
      <c r="AC188" s="13">
        <f t="shared" si="141"/>
        <v>413280000.00000012</v>
      </c>
      <c r="AD188" s="15"/>
      <c r="AE188" s="23" t="s">
        <v>24</v>
      </c>
      <c r="AF188" s="13">
        <f t="shared" si="142"/>
        <v>6626000</v>
      </c>
      <c r="AG188" s="6">
        <f t="shared" si="143"/>
        <v>15.498907435011217</v>
      </c>
      <c r="AH188" s="13">
        <f t="shared" si="144"/>
        <v>1140997200.0000002</v>
      </c>
    </row>
    <row r="189" spans="1:39" ht="17" thickTop="1" thickBot="1" x14ac:dyDescent="0.25">
      <c r="C189" s="23" t="s">
        <v>25</v>
      </c>
      <c r="D189" s="18">
        <v>162.70000000000005</v>
      </c>
      <c r="E189" s="36">
        <v>149.94</v>
      </c>
      <c r="F189" s="32">
        <v>372250</v>
      </c>
      <c r="G189" s="10">
        <v>987000</v>
      </c>
      <c r="H189" s="6">
        <f t="shared" si="130"/>
        <v>2.443500317633553</v>
      </c>
      <c r="I189" s="13">
        <f t="shared" si="131"/>
        <v>160584900.00000006</v>
      </c>
      <c r="J189" s="15"/>
      <c r="K189" s="10">
        <v>237000</v>
      </c>
      <c r="L189" s="6">
        <f t="shared" si="132"/>
        <v>0.58673715833754003</v>
      </c>
      <c r="M189" s="13">
        <f t="shared" si="133"/>
        <v>38559900.000000007</v>
      </c>
      <c r="N189" s="15"/>
      <c r="O189" s="10">
        <v>288000</v>
      </c>
      <c r="P189" s="6">
        <f t="shared" si="134"/>
        <v>0.71299705316966899</v>
      </c>
      <c r="Q189" s="13">
        <f t="shared" si="135"/>
        <v>46857600.000000015</v>
      </c>
      <c r="R189" s="15"/>
      <c r="S189" s="10">
        <v>1860000</v>
      </c>
      <c r="T189" s="6">
        <f t="shared" si="136"/>
        <v>4.6047726350541121</v>
      </c>
      <c r="U189" s="13">
        <f t="shared" si="137"/>
        <v>302622000.00000006</v>
      </c>
      <c r="V189" s="15"/>
      <c r="W189" s="10">
        <v>2450000</v>
      </c>
      <c r="X189" s="6">
        <f t="shared" si="138"/>
        <v>6.0654263203669752</v>
      </c>
      <c r="Y189" s="13">
        <f t="shared" si="139"/>
        <v>398615000.00000012</v>
      </c>
      <c r="Z189" s="15"/>
      <c r="AA189" s="10">
        <v>2670000</v>
      </c>
      <c r="AB189" s="6">
        <f t="shared" si="140"/>
        <v>6.6100768470938061</v>
      </c>
      <c r="AC189" s="13">
        <f t="shared" si="141"/>
        <v>434409000.00000012</v>
      </c>
      <c r="AD189" s="15"/>
      <c r="AE189" s="23" t="s">
        <v>25</v>
      </c>
      <c r="AF189" s="13">
        <f t="shared" si="142"/>
        <v>8492000</v>
      </c>
      <c r="AG189" s="6">
        <f t="shared" si="143"/>
        <v>21.023510331655654</v>
      </c>
      <c r="AH189" s="13">
        <f t="shared" si="144"/>
        <v>1381648400.0000005</v>
      </c>
    </row>
    <row r="190" spans="1:39" ht="17" thickTop="1" thickBot="1" x14ac:dyDescent="0.25">
      <c r="C190" s="23" t="s">
        <v>26</v>
      </c>
      <c r="D190" s="18">
        <v>150.69999999999993</v>
      </c>
      <c r="E190" s="36">
        <v>149.94</v>
      </c>
      <c r="F190" s="32">
        <v>372250</v>
      </c>
      <c r="G190" s="10">
        <v>684000</v>
      </c>
      <c r="H190" s="6">
        <f t="shared" si="130"/>
        <v>1.828208187179329</v>
      </c>
      <c r="I190" s="13">
        <f t="shared" si="131"/>
        <v>103078799.99999996</v>
      </c>
      <c r="J190" s="15"/>
      <c r="K190" s="10">
        <v>103000</v>
      </c>
      <c r="L190" s="6">
        <f t="shared" si="132"/>
        <v>0.2753003556717411</v>
      </c>
      <c r="M190" s="13">
        <f t="shared" si="133"/>
        <v>15522099.999999993</v>
      </c>
      <c r="N190" s="15"/>
      <c r="O190" s="10">
        <v>189000</v>
      </c>
      <c r="P190" s="6">
        <f t="shared" si="134"/>
        <v>0.50516278856270935</v>
      </c>
      <c r="Q190" s="13">
        <f t="shared" si="135"/>
        <v>28482299.999999989</v>
      </c>
      <c r="R190" s="15"/>
      <c r="S190" s="10">
        <v>1420000</v>
      </c>
      <c r="T190" s="6">
        <f t="shared" si="136"/>
        <v>3.7954029616880809</v>
      </c>
      <c r="U190" s="13">
        <f t="shared" si="137"/>
        <v>213993999.99999991</v>
      </c>
      <c r="V190" s="15"/>
      <c r="W190" s="10">
        <v>1230000</v>
      </c>
      <c r="X190" s="6">
        <f t="shared" si="138"/>
        <v>3.2875673541382673</v>
      </c>
      <c r="Y190" s="13">
        <f t="shared" si="139"/>
        <v>185360999.99999991</v>
      </c>
      <c r="Z190" s="15"/>
      <c r="AA190" s="10">
        <v>1950000</v>
      </c>
      <c r="AB190" s="6">
        <f t="shared" si="140"/>
        <v>5.2119970248533507</v>
      </c>
      <c r="AC190" s="13">
        <f t="shared" si="141"/>
        <v>293864999.99999988</v>
      </c>
      <c r="AD190" s="15"/>
      <c r="AE190" s="23" t="s">
        <v>26</v>
      </c>
      <c r="AF190" s="13">
        <f t="shared" si="142"/>
        <v>5576000</v>
      </c>
      <c r="AG190" s="6">
        <f t="shared" si="143"/>
        <v>14.903638672093479</v>
      </c>
      <c r="AH190" s="13">
        <f t="shared" si="144"/>
        <v>840303199.99999964</v>
      </c>
    </row>
    <row r="191" spans="1:39" ht="17" thickTop="1" thickBot="1" x14ac:dyDescent="0.25">
      <c r="C191" s="23" t="s">
        <v>27</v>
      </c>
      <c r="D191" s="18">
        <v>102.79999999999995</v>
      </c>
      <c r="E191" s="36">
        <v>149.94</v>
      </c>
      <c r="F191" s="32">
        <v>372250</v>
      </c>
      <c r="G191" s="10">
        <v>401000</v>
      </c>
      <c r="H191" s="6">
        <f t="shared" si="130"/>
        <v>1.5712093615175364</v>
      </c>
      <c r="I191" s="13">
        <f t="shared" si="131"/>
        <v>41222799.999999985</v>
      </c>
      <c r="J191" s="15"/>
      <c r="K191" s="10">
        <v>24000</v>
      </c>
      <c r="L191" s="6">
        <f t="shared" si="132"/>
        <v>9.4037468020999701E-2</v>
      </c>
      <c r="M191" s="13">
        <f t="shared" si="133"/>
        <v>2467199.9999999991</v>
      </c>
      <c r="N191" s="15"/>
      <c r="O191" s="10">
        <v>271000</v>
      </c>
      <c r="P191" s="6">
        <f t="shared" si="134"/>
        <v>1.0618397430704549</v>
      </c>
      <c r="Q191" s="13">
        <f t="shared" si="135"/>
        <v>27858799.999999989</v>
      </c>
      <c r="R191" s="15"/>
      <c r="S191" s="10">
        <v>2410000</v>
      </c>
      <c r="T191" s="6">
        <f t="shared" si="136"/>
        <v>9.4429290804420525</v>
      </c>
      <c r="U191" s="13">
        <f t="shared" si="137"/>
        <v>247747999.99999988</v>
      </c>
      <c r="V191" s="15"/>
      <c r="W191" s="10">
        <v>1370000</v>
      </c>
      <c r="X191" s="6">
        <f t="shared" si="138"/>
        <v>5.3679721328653986</v>
      </c>
      <c r="Y191" s="13">
        <f t="shared" si="139"/>
        <v>140835999.99999994</v>
      </c>
      <c r="Z191" s="15"/>
      <c r="AA191" s="10">
        <v>1770000</v>
      </c>
      <c r="AB191" s="6">
        <f t="shared" si="140"/>
        <v>6.9352632665487279</v>
      </c>
      <c r="AC191" s="13">
        <f t="shared" si="141"/>
        <v>181955999.99999991</v>
      </c>
      <c r="AD191" s="15"/>
      <c r="AE191" s="23" t="s">
        <v>27</v>
      </c>
      <c r="AF191" s="13">
        <f t="shared" si="142"/>
        <v>6246000</v>
      </c>
      <c r="AG191" s="6">
        <f t="shared" si="143"/>
        <v>24.473251052465169</v>
      </c>
      <c r="AH191" s="13">
        <f t="shared" si="144"/>
        <v>642088799.99999976</v>
      </c>
    </row>
    <row r="192" spans="1:39" ht="17" thickTop="1" thickBot="1" x14ac:dyDescent="0.25">
      <c r="C192" s="23" t="s">
        <v>28</v>
      </c>
      <c r="D192" s="18">
        <v>193.20000000000005</v>
      </c>
      <c r="E192" s="36">
        <v>149.94</v>
      </c>
      <c r="F192" s="32">
        <v>372250</v>
      </c>
      <c r="G192" s="10">
        <v>514000</v>
      </c>
      <c r="H192" s="6">
        <f t="shared" si="130"/>
        <v>1.0716150319736033</v>
      </c>
      <c r="I192" s="13">
        <f t="shared" si="131"/>
        <v>99304800.00000003</v>
      </c>
      <c r="J192" s="15"/>
      <c r="K192" s="10">
        <v>26500</v>
      </c>
      <c r="L192" s="6">
        <f t="shared" si="132"/>
        <v>5.5248634916927018E-2</v>
      </c>
      <c r="M192" s="13">
        <f t="shared" si="133"/>
        <v>5119800.0000000009</v>
      </c>
      <c r="N192" s="15"/>
      <c r="O192" s="10">
        <v>320000</v>
      </c>
      <c r="P192" s="6">
        <f t="shared" si="134"/>
        <v>0.66715332729874144</v>
      </c>
      <c r="Q192" s="13">
        <f t="shared" si="135"/>
        <v>61824000.000000015</v>
      </c>
      <c r="R192" s="15"/>
      <c r="S192" s="10">
        <v>3530000</v>
      </c>
      <c r="T192" s="6">
        <f t="shared" si="136"/>
        <v>7.3595351417642405</v>
      </c>
      <c r="U192" s="13">
        <f t="shared" si="137"/>
        <v>681996000.00000012</v>
      </c>
      <c r="V192" s="15"/>
      <c r="W192" s="10">
        <v>3950000</v>
      </c>
      <c r="X192" s="6">
        <f t="shared" si="138"/>
        <v>8.2351738838438386</v>
      </c>
      <c r="Y192" s="13">
        <f t="shared" si="139"/>
        <v>763140000.00000024</v>
      </c>
      <c r="Z192" s="15"/>
      <c r="AA192" s="10">
        <v>1930000</v>
      </c>
      <c r="AB192" s="6">
        <f t="shared" si="140"/>
        <v>4.0237685052705343</v>
      </c>
      <c r="AC192" s="13">
        <f t="shared" si="141"/>
        <v>372876000.00000006</v>
      </c>
      <c r="AD192" s="15"/>
      <c r="AE192" s="23" t="s">
        <v>28</v>
      </c>
      <c r="AF192" s="13">
        <f t="shared" si="142"/>
        <v>10270500</v>
      </c>
      <c r="AG192" s="6">
        <f t="shared" si="143"/>
        <v>21.412494525067881</v>
      </c>
      <c r="AH192" s="13">
        <f t="shared" si="144"/>
        <v>1984260600.0000005</v>
      </c>
    </row>
    <row r="193" spans="1:40" ht="17" thickTop="1" thickBot="1" x14ac:dyDescent="0.25">
      <c r="C193" s="23" t="s">
        <v>29</v>
      </c>
      <c r="D193" s="18">
        <v>138.69999999999993</v>
      </c>
      <c r="E193" s="36">
        <v>149.94</v>
      </c>
      <c r="F193" s="32">
        <v>372250</v>
      </c>
      <c r="G193" s="10">
        <v>950000</v>
      </c>
      <c r="H193" s="6">
        <f t="shared" si="130"/>
        <v>2.7588617901138037</v>
      </c>
      <c r="I193" s="13">
        <f t="shared" si="131"/>
        <v>131764999.99999994</v>
      </c>
      <c r="J193" s="15"/>
      <c r="K193" s="10">
        <v>102000</v>
      </c>
      <c r="L193" s="6">
        <f t="shared" si="132"/>
        <v>0.29621463430695577</v>
      </c>
      <c r="M193" s="13">
        <f t="shared" si="133"/>
        <v>14147399.999999993</v>
      </c>
      <c r="N193" s="15"/>
      <c r="O193" s="10">
        <v>293000</v>
      </c>
      <c r="P193" s="6">
        <f t="shared" si="134"/>
        <v>0.85089105737194171</v>
      </c>
      <c r="Q193" s="13">
        <f t="shared" si="135"/>
        <v>40639099.999999978</v>
      </c>
      <c r="R193" s="15"/>
      <c r="S193" s="10">
        <v>1720000</v>
      </c>
      <c r="T193" s="6">
        <f t="shared" si="136"/>
        <v>4.9949918726270983</v>
      </c>
      <c r="U193" s="13">
        <f t="shared" si="137"/>
        <v>238563999.99999988</v>
      </c>
      <c r="V193" s="15"/>
      <c r="W193" s="10">
        <v>2340000</v>
      </c>
      <c r="X193" s="6">
        <f t="shared" si="138"/>
        <v>6.7955121988066329</v>
      </c>
      <c r="Y193" s="13">
        <f t="shared" si="139"/>
        <v>324557999.99999982</v>
      </c>
      <c r="Z193" s="15"/>
      <c r="AA193" s="10">
        <v>2460000</v>
      </c>
      <c r="AB193" s="6">
        <f t="shared" si="140"/>
        <v>7.1440000038736393</v>
      </c>
      <c r="AC193" s="13">
        <f t="shared" si="141"/>
        <v>341201999.99999982</v>
      </c>
      <c r="AD193" s="15"/>
      <c r="AE193" s="23" t="s">
        <v>29</v>
      </c>
      <c r="AF193" s="13">
        <f t="shared" si="142"/>
        <v>7865000</v>
      </c>
      <c r="AG193" s="6">
        <f t="shared" si="143"/>
        <v>22.840471557100074</v>
      </c>
      <c r="AH193" s="13">
        <f t="shared" si="144"/>
        <v>1090875499.9999995</v>
      </c>
    </row>
    <row r="194" spans="1:40" ht="17" thickTop="1" thickBot="1" x14ac:dyDescent="0.25">
      <c r="C194" s="23" t="s">
        <v>30</v>
      </c>
      <c r="D194" s="18">
        <v>259</v>
      </c>
      <c r="E194" s="36">
        <v>149.94</v>
      </c>
      <c r="F194" s="32">
        <v>372250</v>
      </c>
      <c r="G194" s="10">
        <v>341000</v>
      </c>
      <c r="H194" s="6">
        <f t="shared" si="130"/>
        <v>0.53031927831121928</v>
      </c>
      <c r="I194" s="13">
        <f t="shared" si="131"/>
        <v>88319000</v>
      </c>
      <c r="J194" s="15"/>
      <c r="K194" s="10">
        <v>14800</v>
      </c>
      <c r="L194" s="6">
        <f t="shared" si="132"/>
        <v>2.3016789791806581E-2</v>
      </c>
      <c r="M194" s="13">
        <f t="shared" si="133"/>
        <v>3833200</v>
      </c>
      <c r="N194" s="15"/>
      <c r="O194" s="10">
        <v>263000</v>
      </c>
      <c r="P194" s="6">
        <f t="shared" si="134"/>
        <v>0.40901457535440072</v>
      </c>
      <c r="Q194" s="13">
        <f t="shared" si="135"/>
        <v>68117000</v>
      </c>
      <c r="R194" s="15"/>
      <c r="S194" s="10">
        <v>3730000</v>
      </c>
      <c r="T194" s="6">
        <f t="shared" si="136"/>
        <v>5.8008531029350365</v>
      </c>
      <c r="U194" s="13">
        <f t="shared" si="137"/>
        <v>966070000</v>
      </c>
      <c r="V194" s="15"/>
      <c r="W194" s="10">
        <v>3580000</v>
      </c>
      <c r="X194" s="6">
        <f t="shared" si="138"/>
        <v>5.5675748280180786</v>
      </c>
      <c r="Y194" s="13">
        <f t="shared" si="139"/>
        <v>927220000</v>
      </c>
      <c r="Z194" s="15"/>
      <c r="AA194" s="10">
        <v>2680000</v>
      </c>
      <c r="AB194" s="6">
        <f t="shared" si="140"/>
        <v>4.1679051785163272</v>
      </c>
      <c r="AC194" s="13">
        <f t="shared" si="141"/>
        <v>694120000</v>
      </c>
      <c r="AD194" s="15"/>
      <c r="AE194" s="23" t="s">
        <v>30</v>
      </c>
      <c r="AF194" s="13">
        <f t="shared" si="142"/>
        <v>10608800</v>
      </c>
      <c r="AG194" s="6">
        <f t="shared" si="143"/>
        <v>16.498683752926869</v>
      </c>
      <c r="AH194" s="13">
        <f t="shared" si="144"/>
        <v>2747679200</v>
      </c>
    </row>
    <row r="195" spans="1:40" ht="17" thickTop="1" thickBot="1" x14ac:dyDescent="0.25">
      <c r="C195" s="23" t="s">
        <v>31</v>
      </c>
      <c r="D195" s="18">
        <v>324.20000000000005</v>
      </c>
      <c r="E195" s="36">
        <v>149.94</v>
      </c>
      <c r="F195" s="32">
        <v>372250</v>
      </c>
      <c r="G195" s="10">
        <v>639000</v>
      </c>
      <c r="H195" s="6">
        <f t="shared" si="130"/>
        <v>0.79390885825686941</v>
      </c>
      <c r="I195" s="13">
        <f t="shared" si="131"/>
        <v>207163800.00000003</v>
      </c>
      <c r="J195" s="15"/>
      <c r="K195" s="10">
        <v>21800</v>
      </c>
      <c r="L195" s="6">
        <f t="shared" si="132"/>
        <v>2.708484054773044E-2</v>
      </c>
      <c r="M195" s="13">
        <f t="shared" si="133"/>
        <v>7067560.0000000009</v>
      </c>
      <c r="N195" s="15"/>
      <c r="O195" s="10">
        <v>241000</v>
      </c>
      <c r="P195" s="6">
        <f t="shared" si="134"/>
        <v>0.29942415467903838</v>
      </c>
      <c r="Q195" s="13">
        <f t="shared" si="135"/>
        <v>78132200.000000015</v>
      </c>
      <c r="R195" s="15"/>
      <c r="S195" s="10">
        <v>2820000</v>
      </c>
      <c r="T195" s="6">
        <f t="shared" si="136"/>
        <v>3.5036353369082498</v>
      </c>
      <c r="U195" s="13">
        <f t="shared" si="137"/>
        <v>914244000.00000012</v>
      </c>
      <c r="V195" s="15"/>
      <c r="W195" s="10">
        <v>3320000</v>
      </c>
      <c r="X195" s="6">
        <f t="shared" si="138"/>
        <v>4.1248472760763795</v>
      </c>
      <c r="Y195" s="13">
        <f t="shared" si="139"/>
        <v>1076344000.0000002</v>
      </c>
      <c r="Z195" s="15"/>
      <c r="AA195" s="10">
        <v>2650000</v>
      </c>
      <c r="AB195" s="6">
        <f t="shared" si="140"/>
        <v>3.2924232775910856</v>
      </c>
      <c r="AC195" s="13">
        <f t="shared" si="141"/>
        <v>859130000.00000012</v>
      </c>
      <c r="AD195" s="15"/>
      <c r="AE195" s="23" t="s">
        <v>31</v>
      </c>
      <c r="AF195" s="13">
        <f t="shared" si="142"/>
        <v>9691800</v>
      </c>
      <c r="AG195" s="6">
        <f t="shared" si="143"/>
        <v>12.041323744059355</v>
      </c>
      <c r="AH195" s="13">
        <f t="shared" si="144"/>
        <v>3142081560.0000005</v>
      </c>
    </row>
    <row r="196" spans="1:40" ht="17" thickTop="1" thickBot="1" x14ac:dyDescent="0.25">
      <c r="C196" s="23" t="s">
        <v>32</v>
      </c>
      <c r="D196" s="18">
        <v>347.40000000000009</v>
      </c>
      <c r="E196" s="36">
        <v>149.94</v>
      </c>
      <c r="F196" s="32">
        <v>372250</v>
      </c>
      <c r="G196" s="10">
        <v>321000</v>
      </c>
      <c r="H196" s="6">
        <f t="shared" si="130"/>
        <v>0.37218427361967021</v>
      </c>
      <c r="I196" s="13">
        <f t="shared" si="131"/>
        <v>111515400.00000003</v>
      </c>
      <c r="J196" s="15"/>
      <c r="K196" s="10">
        <v>15400</v>
      </c>
      <c r="L196" s="6">
        <f t="shared" si="132"/>
        <v>1.7855569513217824E-2</v>
      </c>
      <c r="M196" s="13">
        <f t="shared" si="133"/>
        <v>5349960.0000000019</v>
      </c>
      <c r="N196" s="15"/>
      <c r="O196" s="10">
        <v>210000</v>
      </c>
      <c r="P196" s="6">
        <f t="shared" si="134"/>
        <v>0.24348503881660669</v>
      </c>
      <c r="Q196" s="13">
        <f t="shared" si="135"/>
        <v>72954000.000000015</v>
      </c>
      <c r="R196" s="15"/>
      <c r="S196" s="10">
        <v>2410000</v>
      </c>
      <c r="T196" s="6">
        <f t="shared" si="136"/>
        <v>2.7942806835620102</v>
      </c>
      <c r="U196" s="13">
        <f t="shared" si="137"/>
        <v>837234000.00000024</v>
      </c>
      <c r="V196" s="15"/>
      <c r="W196" s="10">
        <v>1290000</v>
      </c>
      <c r="X196" s="6">
        <f t="shared" si="138"/>
        <v>1.4956938098734411</v>
      </c>
      <c r="Y196" s="13">
        <f t="shared" si="139"/>
        <v>448146000.00000012</v>
      </c>
      <c r="Z196" s="15"/>
      <c r="AA196" s="10">
        <v>1650000</v>
      </c>
      <c r="AB196" s="6">
        <f t="shared" si="140"/>
        <v>1.9130967335590525</v>
      </c>
      <c r="AC196" s="13">
        <f t="shared" si="141"/>
        <v>573210000.00000012</v>
      </c>
      <c r="AD196" s="15"/>
      <c r="AE196" s="23" t="s">
        <v>32</v>
      </c>
      <c r="AF196" s="13">
        <f t="shared" si="142"/>
        <v>5896400</v>
      </c>
      <c r="AG196" s="6">
        <f t="shared" si="143"/>
        <v>6.8365961089439988</v>
      </c>
      <c r="AH196" s="13">
        <f t="shared" si="144"/>
        <v>2048409360.0000005</v>
      </c>
    </row>
    <row r="197" spans="1:40" ht="17" thickTop="1" thickBot="1" x14ac:dyDescent="0.25">
      <c r="C197" s="23" t="s">
        <v>33</v>
      </c>
      <c r="D197" s="18">
        <v>316.70000000000005</v>
      </c>
      <c r="E197" s="36">
        <v>149.94</v>
      </c>
      <c r="F197" s="32">
        <v>372250</v>
      </c>
      <c r="G197" s="10">
        <v>361000</v>
      </c>
      <c r="H197" s="6">
        <f t="shared" si="130"/>
        <v>0.45913662617536488</v>
      </c>
      <c r="I197" s="13">
        <f t="shared" si="131"/>
        <v>114328700.00000001</v>
      </c>
      <c r="J197" s="15"/>
      <c r="K197" s="10">
        <v>16000</v>
      </c>
      <c r="L197" s="6">
        <f t="shared" si="132"/>
        <v>2.0349545758464926E-2</v>
      </c>
      <c r="M197" s="13">
        <f t="shared" si="133"/>
        <v>5067200.0000000009</v>
      </c>
      <c r="N197" s="15"/>
      <c r="O197" s="10">
        <v>211000</v>
      </c>
      <c r="P197" s="6">
        <f t="shared" si="134"/>
        <v>0.26835963468975621</v>
      </c>
      <c r="Q197" s="13">
        <f t="shared" si="135"/>
        <v>66823700.000000007</v>
      </c>
      <c r="R197" s="15"/>
      <c r="S197" s="10">
        <v>2740000</v>
      </c>
      <c r="T197" s="6">
        <f t="shared" si="136"/>
        <v>3.4848597111371182</v>
      </c>
      <c r="U197" s="13">
        <f t="shared" si="137"/>
        <v>867758000.00000012</v>
      </c>
      <c r="V197" s="15"/>
      <c r="W197" s="10">
        <v>1870000</v>
      </c>
      <c r="X197" s="6">
        <f t="shared" si="138"/>
        <v>2.3783531605205885</v>
      </c>
      <c r="Y197" s="13">
        <f t="shared" si="139"/>
        <v>592229000.00000012</v>
      </c>
      <c r="Z197" s="15"/>
      <c r="AA197" s="10">
        <v>1640000</v>
      </c>
      <c r="AB197" s="6">
        <f t="shared" si="140"/>
        <v>2.0858284402426546</v>
      </c>
      <c r="AC197" s="13">
        <f t="shared" si="141"/>
        <v>519388000.00000006</v>
      </c>
      <c r="AD197" s="15"/>
      <c r="AE197" s="23" t="s">
        <v>33</v>
      </c>
      <c r="AF197" s="13">
        <f t="shared" si="142"/>
        <v>6838000</v>
      </c>
      <c r="AG197" s="6">
        <f t="shared" si="143"/>
        <v>8.6968871185239482</v>
      </c>
      <c r="AH197" s="13">
        <f t="shared" si="144"/>
        <v>2165594600.0000005</v>
      </c>
    </row>
    <row r="198" spans="1:40" ht="17" thickTop="1" thickBot="1" x14ac:dyDescent="0.25">
      <c r="C198" s="31"/>
      <c r="D198" s="16"/>
      <c r="E198" s="36"/>
      <c r="F198" s="15"/>
      <c r="H198" s="6"/>
      <c r="I198" s="13"/>
      <c r="J198" s="15"/>
      <c r="L198" s="6"/>
      <c r="M198" s="13"/>
      <c r="N198" s="15"/>
      <c r="P198" s="6"/>
      <c r="Q198" s="13"/>
      <c r="R198" s="15"/>
      <c r="T198" s="6"/>
      <c r="U198" s="13"/>
      <c r="V198" s="15"/>
      <c r="X198" s="6"/>
      <c r="Y198" s="13"/>
      <c r="Z198" s="15"/>
      <c r="AB198" s="6"/>
      <c r="AC198" s="13"/>
      <c r="AD198" s="15"/>
      <c r="AE198" s="31"/>
      <c r="AF198" s="13"/>
      <c r="AG198" s="6"/>
      <c r="AH198" s="13"/>
    </row>
    <row r="199" spans="1:40" ht="17" thickTop="1" thickBot="1" x14ac:dyDescent="0.25">
      <c r="C199" s="31"/>
      <c r="D199" s="16"/>
      <c r="E199" s="36"/>
      <c r="F199" s="15"/>
      <c r="H199" s="6"/>
      <c r="I199" s="13"/>
      <c r="J199" s="15"/>
      <c r="L199" s="6"/>
      <c r="M199" s="13"/>
      <c r="N199" s="15"/>
      <c r="P199" s="6"/>
      <c r="Q199" s="13"/>
      <c r="R199" s="15"/>
      <c r="T199" s="6"/>
      <c r="U199" s="13"/>
      <c r="V199" s="15"/>
      <c r="X199" s="6"/>
      <c r="Y199" s="13"/>
      <c r="Z199" s="15"/>
      <c r="AB199" s="6"/>
      <c r="AC199" s="13"/>
      <c r="AD199" s="15"/>
      <c r="AE199" s="31"/>
      <c r="AF199" s="13"/>
      <c r="AG199" s="6"/>
      <c r="AH199" s="13"/>
    </row>
    <row r="200" spans="1:40" ht="17" thickTop="1" thickBot="1" x14ac:dyDescent="0.25">
      <c r="C200" s="31"/>
      <c r="D200" s="16"/>
      <c r="E200" s="36"/>
      <c r="F200" s="15"/>
      <c r="H200" s="6"/>
      <c r="I200" s="13"/>
      <c r="J200" s="15"/>
      <c r="L200" s="6"/>
      <c r="M200" s="13"/>
      <c r="N200" s="15"/>
      <c r="P200" s="6"/>
      <c r="Q200" s="13"/>
      <c r="R200" s="15"/>
      <c r="T200" s="6"/>
      <c r="U200" s="13"/>
      <c r="V200" s="15"/>
      <c r="X200" s="6"/>
      <c r="Y200" s="13"/>
      <c r="Z200" s="15"/>
      <c r="AB200" s="6"/>
      <c r="AC200" s="13"/>
      <c r="AD200" s="15"/>
      <c r="AE200" s="31"/>
      <c r="AF200" s="13"/>
      <c r="AG200" s="6"/>
      <c r="AH200" s="13"/>
    </row>
    <row r="201" spans="1:40" ht="17" thickTop="1" thickBot="1" x14ac:dyDescent="0.25">
      <c r="C201" s="31"/>
      <c r="D201" s="16"/>
      <c r="E201" s="36"/>
      <c r="F201" s="15"/>
      <c r="H201" s="6"/>
      <c r="I201" s="13"/>
      <c r="J201" s="15"/>
      <c r="L201" s="6"/>
      <c r="M201" s="13"/>
      <c r="N201" s="15"/>
      <c r="P201" s="6"/>
      <c r="Q201" s="13"/>
      <c r="R201" s="15"/>
      <c r="T201" s="6"/>
      <c r="U201" s="13"/>
      <c r="V201" s="15"/>
      <c r="X201" s="6"/>
      <c r="Y201" s="13"/>
      <c r="Z201" s="15"/>
      <c r="AB201" s="6"/>
      <c r="AC201" s="13"/>
      <c r="AD201" s="15"/>
      <c r="AE201" s="31"/>
      <c r="AF201" s="13"/>
      <c r="AG201" s="6"/>
      <c r="AH201" s="13"/>
    </row>
    <row r="202" spans="1:40" ht="17" thickTop="1" thickBot="1" x14ac:dyDescent="0.25">
      <c r="C202" s="31"/>
      <c r="D202" s="16"/>
      <c r="E202" s="36"/>
      <c r="F202" s="15"/>
      <c r="H202" s="6"/>
      <c r="I202" s="13"/>
      <c r="J202" s="15"/>
      <c r="L202" s="6"/>
      <c r="M202" s="13"/>
      <c r="N202" s="15"/>
      <c r="P202" s="6"/>
      <c r="Q202" s="13"/>
      <c r="R202" s="15"/>
      <c r="T202" s="6"/>
      <c r="U202" s="13"/>
      <c r="V202" s="15"/>
      <c r="X202" s="6"/>
      <c r="Y202" s="13"/>
      <c r="Z202" s="15"/>
      <c r="AB202" s="6"/>
      <c r="AC202" s="13"/>
      <c r="AD202" s="15"/>
      <c r="AE202" s="31"/>
      <c r="AF202" s="13"/>
      <c r="AG202" s="6"/>
      <c r="AH202" s="13"/>
    </row>
    <row r="203" spans="1:40" ht="17" thickTop="1" thickBot="1" x14ac:dyDescent="0.25">
      <c r="C203" s="31"/>
      <c r="D203" s="16"/>
      <c r="E203" s="36"/>
      <c r="F203" s="15"/>
      <c r="H203" s="6"/>
      <c r="I203" s="13"/>
      <c r="J203" s="15"/>
      <c r="L203" s="6"/>
      <c r="M203" s="13"/>
      <c r="N203" s="15"/>
      <c r="P203" s="6"/>
      <c r="Q203" s="13"/>
      <c r="R203" s="15"/>
      <c r="T203" s="6"/>
      <c r="U203" s="13"/>
      <c r="V203" s="15"/>
      <c r="X203" s="6"/>
      <c r="Y203" s="13"/>
      <c r="Z203" s="15"/>
      <c r="AB203" s="6"/>
      <c r="AC203" s="13"/>
      <c r="AD203" s="15"/>
      <c r="AE203" s="31"/>
      <c r="AF203" s="13"/>
      <c r="AG203" s="6"/>
      <c r="AH203" s="13"/>
    </row>
    <row r="204" spans="1:40" x14ac:dyDescent="0.2">
      <c r="A204" s="19"/>
      <c r="B204" s="19"/>
      <c r="C204" s="19"/>
      <c r="D204" s="19"/>
      <c r="E204" s="19"/>
      <c r="F204" s="19"/>
      <c r="G204" s="74" t="s">
        <v>46</v>
      </c>
      <c r="H204" s="96">
        <f>AVERAGE(H182:H203)</f>
        <v>1.6543724284935859</v>
      </c>
      <c r="I204" s="75">
        <f>AVERAGE(I182:I203)</f>
        <v>173774800</v>
      </c>
      <c r="J204" s="76"/>
      <c r="K204" s="74" t="s">
        <v>46</v>
      </c>
      <c r="L204" s="96">
        <f>AVERAGE(L182:L203)</f>
        <v>0.23420589657984273</v>
      </c>
      <c r="M204" s="75">
        <f>AVERAGE(M182:M203)</f>
        <v>22184515</v>
      </c>
      <c r="N204" s="76"/>
      <c r="O204" s="74" t="s">
        <v>46</v>
      </c>
      <c r="P204" s="96">
        <f>AVERAGE(P182:P203)</f>
        <v>0.59818746185537797</v>
      </c>
      <c r="Q204" s="75">
        <f>AVERAGE(Q182:Q203)</f>
        <v>61003462.5</v>
      </c>
      <c r="R204" s="76"/>
      <c r="S204" s="74" t="s">
        <v>46</v>
      </c>
      <c r="T204" s="96">
        <f>AVERAGE(T182:T203)</f>
        <v>5.1517398289887524</v>
      </c>
      <c r="U204" s="75">
        <f>AVERAGE(U182:U203)</f>
        <v>604901687.5</v>
      </c>
      <c r="V204" s="76"/>
      <c r="W204" s="74" t="s">
        <v>46</v>
      </c>
      <c r="X204" s="96">
        <f>AVERAGE(X182:X203)</f>
        <v>5.2722621292345471</v>
      </c>
      <c r="Y204" s="75">
        <f>AVERAGE(Y182:Y203)</f>
        <v>617416687.5</v>
      </c>
      <c r="Z204" s="76"/>
      <c r="AA204" s="74" t="s">
        <v>46</v>
      </c>
      <c r="AB204" s="96">
        <f>AVERAGE(AB182:AB203)</f>
        <v>5.3192248502510013</v>
      </c>
      <c r="AC204" s="75">
        <f>AVERAGE(AC182:AC203)</f>
        <v>598496062.5</v>
      </c>
      <c r="AD204" s="76"/>
      <c r="AE204" s="77"/>
      <c r="AF204" s="74" t="s">
        <v>46</v>
      </c>
      <c r="AG204" s="96">
        <f>AVERAGE(AG182:AG203)</f>
        <v>18.229992595403104</v>
      </c>
      <c r="AH204" s="75">
        <f>AVERAGE(AH182:AH203)</f>
        <v>2077777214.9999998</v>
      </c>
      <c r="AI204" s="77"/>
      <c r="AJ204" s="77"/>
      <c r="AK204" s="19"/>
      <c r="AL204" s="19"/>
      <c r="AM204" s="19"/>
      <c r="AN204" s="19"/>
    </row>
    <row r="205" spans="1:40" x14ac:dyDescent="0.2">
      <c r="G205" s="78" t="s">
        <v>47</v>
      </c>
      <c r="H205" s="97">
        <f>STDEV(H182:H203)</f>
        <v>0.98163200997768374</v>
      </c>
      <c r="I205" s="79">
        <f>STDEV(I182:I203)</f>
        <v>114137912.08316946</v>
      </c>
      <c r="J205" s="80"/>
      <c r="K205" s="78" t="s">
        <v>47</v>
      </c>
      <c r="L205" s="97">
        <f>STDEV(L182:L203)</f>
        <v>0.2123158828926264</v>
      </c>
      <c r="M205" s="79">
        <f>STDEV(M182:M203)</f>
        <v>19998603.062990841</v>
      </c>
      <c r="N205" s="80"/>
      <c r="O205" s="78" t="s">
        <v>47</v>
      </c>
      <c r="P205" s="97">
        <f>STDEV(P182:P203)</f>
        <v>0.26782446080083838</v>
      </c>
      <c r="Q205" s="79">
        <f>STDEV(Q182:Q203)</f>
        <v>19978900.72938199</v>
      </c>
      <c r="R205" s="80"/>
      <c r="S205" s="78" t="s">
        <v>47</v>
      </c>
      <c r="T205" s="97">
        <f>STDEV(T182:T203)</f>
        <v>2.0332538924749404</v>
      </c>
      <c r="U205" s="79">
        <f>STDEV(U182:U203)</f>
        <v>348589531.87643081</v>
      </c>
      <c r="V205" s="80"/>
      <c r="W205" s="78" t="s">
        <v>47</v>
      </c>
      <c r="X205" s="97">
        <f>STDEV(X182:X203)</f>
        <v>2.5341207090880968</v>
      </c>
      <c r="Y205" s="79">
        <f>STDEV(Y182:Y203)</f>
        <v>434546197.76907778</v>
      </c>
      <c r="Z205" s="80"/>
      <c r="AA205" s="78" t="s">
        <v>47</v>
      </c>
      <c r="AB205" s="97">
        <f>STDEV(AB182:AB203)</f>
        <v>2.0164383573493359</v>
      </c>
      <c r="AC205" s="79">
        <f>STDEV(AC182:AC203)</f>
        <v>360373325.74474627</v>
      </c>
      <c r="AD205" s="80"/>
      <c r="AE205" s="67"/>
      <c r="AF205" s="78" t="s">
        <v>47</v>
      </c>
      <c r="AG205" s="97">
        <f>STDEV(AG182:AG203)</f>
        <v>6.4675040489406737</v>
      </c>
      <c r="AH205" s="79">
        <f>STDEV(AH182:AH203)</f>
        <v>1173162343.2661002</v>
      </c>
      <c r="AI205" s="67"/>
      <c r="AJ205" s="67"/>
    </row>
    <row r="206" spans="1:40" x14ac:dyDescent="0.2">
      <c r="G206" s="67"/>
      <c r="H206" s="67"/>
      <c r="I206" s="67"/>
      <c r="J206" s="67"/>
      <c r="K206" s="67"/>
      <c r="L206" s="67"/>
      <c r="M206" s="67"/>
      <c r="N206" s="67"/>
      <c r="O206" s="67"/>
      <c r="P206" s="67"/>
      <c r="Q206" s="67"/>
      <c r="R206" s="67"/>
      <c r="S206" s="67"/>
      <c r="T206" s="67"/>
      <c r="U206" s="67"/>
      <c r="V206" s="67"/>
      <c r="W206" s="67"/>
      <c r="X206" s="67"/>
      <c r="Y206" s="67"/>
      <c r="Z206" s="67"/>
      <c r="AA206" s="67"/>
      <c r="AB206" s="67"/>
      <c r="AC206" s="67"/>
      <c r="AD206" s="67"/>
      <c r="AE206" s="67"/>
      <c r="AF206" s="67"/>
      <c r="AG206" s="67"/>
      <c r="AH206" s="67"/>
      <c r="AI206" s="67"/>
      <c r="AJ206" s="67"/>
    </row>
    <row r="207" spans="1:40" x14ac:dyDescent="0.2">
      <c r="G207" s="67"/>
      <c r="H207" s="67"/>
      <c r="I207" s="67"/>
      <c r="J207" s="67"/>
      <c r="K207" s="67"/>
      <c r="L207" s="67"/>
      <c r="M207" s="67"/>
      <c r="N207" s="67"/>
      <c r="O207" s="67"/>
      <c r="P207" s="67"/>
      <c r="Q207" s="67"/>
      <c r="R207" s="67"/>
      <c r="S207" s="67"/>
      <c r="T207" s="67"/>
      <c r="U207" s="67"/>
      <c r="V207" s="67"/>
      <c r="W207" s="67"/>
      <c r="X207" s="67"/>
      <c r="Y207" s="67"/>
      <c r="Z207" s="67"/>
      <c r="AA207" s="67"/>
      <c r="AB207" s="67"/>
      <c r="AC207" s="67"/>
      <c r="AD207" s="67"/>
      <c r="AE207" s="67"/>
      <c r="AF207" s="67"/>
      <c r="AG207" s="67"/>
      <c r="AH207" s="67"/>
      <c r="AI207" s="67"/>
      <c r="AJ207" s="67"/>
    </row>
    <row r="208" spans="1:40" ht="16" x14ac:dyDescent="0.2">
      <c r="B208" s="136" t="s">
        <v>105</v>
      </c>
      <c r="C208" s="137"/>
      <c r="D208" s="137"/>
      <c r="E208" s="137"/>
      <c r="G208" s="1" t="s">
        <v>108</v>
      </c>
      <c r="H208" s="2"/>
      <c r="I208" s="2"/>
      <c r="J208" s="2"/>
      <c r="K208" s="2"/>
    </row>
    <row r="209" spans="1:39" ht="16" x14ac:dyDescent="0.2">
      <c r="A209" s="3"/>
      <c r="B209" s="137"/>
      <c r="C209" s="137"/>
      <c r="D209" s="137"/>
      <c r="E209" s="137"/>
      <c r="G209" t="s">
        <v>3</v>
      </c>
      <c r="H209" t="s">
        <v>1</v>
      </c>
      <c r="J209" t="s">
        <v>109</v>
      </c>
    </row>
    <row r="211" spans="1:39" x14ac:dyDescent="0.2">
      <c r="B211" s="138" t="s">
        <v>5</v>
      </c>
      <c r="C211" s="138"/>
      <c r="G211" s="5" t="s">
        <v>132</v>
      </c>
      <c r="I211" s="4"/>
      <c r="J211" s="6"/>
      <c r="K211" s="5" t="s">
        <v>133</v>
      </c>
      <c r="L211" s="4"/>
      <c r="M211" s="4"/>
      <c r="N211" s="6"/>
      <c r="O211" s="5" t="s">
        <v>134</v>
      </c>
      <c r="P211" s="4"/>
      <c r="Q211" s="4"/>
      <c r="R211" s="6"/>
      <c r="S211" s="5" t="s">
        <v>135</v>
      </c>
      <c r="T211" s="4"/>
      <c r="U211" s="4"/>
      <c r="V211" s="6"/>
      <c r="W211" s="5" t="s">
        <v>136</v>
      </c>
      <c r="X211" s="4"/>
      <c r="Y211" s="4"/>
      <c r="Z211" s="6"/>
      <c r="AA211" s="5" t="s">
        <v>137</v>
      </c>
      <c r="AB211" s="4"/>
      <c r="AC211" s="4"/>
      <c r="AD211" s="6"/>
      <c r="AE211" s="7"/>
      <c r="AG211" s="5" t="s">
        <v>4</v>
      </c>
      <c r="AI211" s="6"/>
    </row>
    <row r="212" spans="1:39" ht="33" thickBot="1" x14ac:dyDescent="0.25">
      <c r="A212" s="17"/>
      <c r="B212" s="17"/>
      <c r="C212" s="17"/>
      <c r="D212" s="86" t="s">
        <v>18</v>
      </c>
      <c r="E212" s="17" t="s">
        <v>12</v>
      </c>
      <c r="F212" s="4" t="s">
        <v>13</v>
      </c>
      <c r="G212" s="87" t="s">
        <v>14</v>
      </c>
      <c r="H212" s="88" t="s">
        <v>35</v>
      </c>
      <c r="I212" s="22" t="s">
        <v>45</v>
      </c>
      <c r="J212" s="4" t="s">
        <v>17</v>
      </c>
      <c r="K212" s="87" t="s">
        <v>14</v>
      </c>
      <c r="L212" s="88" t="s">
        <v>35</v>
      </c>
      <c r="M212" s="22" t="s">
        <v>45</v>
      </c>
      <c r="N212" s="4" t="s">
        <v>17</v>
      </c>
      <c r="O212" s="87" t="s">
        <v>14</v>
      </c>
      <c r="P212" s="88" t="s">
        <v>35</v>
      </c>
      <c r="Q212" s="22" t="s">
        <v>45</v>
      </c>
      <c r="R212" s="4" t="s">
        <v>17</v>
      </c>
      <c r="S212" s="87" t="s">
        <v>14</v>
      </c>
      <c r="T212" s="88" t="s">
        <v>35</v>
      </c>
      <c r="U212" s="22" t="s">
        <v>45</v>
      </c>
      <c r="V212" s="4" t="s">
        <v>17</v>
      </c>
      <c r="W212" s="87" t="s">
        <v>14</v>
      </c>
      <c r="X212" s="88" t="s">
        <v>35</v>
      </c>
      <c r="Y212" s="22" t="s">
        <v>45</v>
      </c>
      <c r="Z212" s="4" t="s">
        <v>17</v>
      </c>
      <c r="AA212" s="87" t="s">
        <v>14</v>
      </c>
      <c r="AB212" s="88" t="s">
        <v>35</v>
      </c>
      <c r="AC212" s="22" t="s">
        <v>45</v>
      </c>
      <c r="AD212" s="4" t="s">
        <v>17</v>
      </c>
      <c r="AE212" s="11" t="s">
        <v>4</v>
      </c>
      <c r="AF212" s="98" t="s">
        <v>125</v>
      </c>
      <c r="AG212" s="88" t="s">
        <v>35</v>
      </c>
      <c r="AH212" s="90" t="s">
        <v>45</v>
      </c>
      <c r="AI212" s="91" t="s">
        <v>17</v>
      </c>
      <c r="AK212" s="21"/>
      <c r="AL212" s="9"/>
      <c r="AM212" s="8"/>
    </row>
    <row r="213" spans="1:39" ht="17" thickTop="1" thickBot="1" x14ac:dyDescent="0.25">
      <c r="A213" s="14"/>
      <c r="B213" s="14"/>
      <c r="C213" s="23" t="s">
        <v>34</v>
      </c>
      <c r="D213" s="18">
        <v>333.29999999999995</v>
      </c>
      <c r="E213" s="36">
        <v>193.3</v>
      </c>
      <c r="F213" s="32">
        <v>230500</v>
      </c>
      <c r="G213" s="10">
        <v>192000</v>
      </c>
      <c r="H213" s="12">
        <f t="shared" ref="H213:H228" si="145">(G213*$E213/$F213)/$D213</f>
        <v>0.48308865593717731</v>
      </c>
      <c r="I213" s="13">
        <f t="shared" ref="I213:I228" si="146">G213*$D213</f>
        <v>63993599.999999993</v>
      </c>
      <c r="J213" s="32"/>
      <c r="K213" s="10">
        <v>489</v>
      </c>
      <c r="L213" s="12">
        <f t="shared" ref="L213:L228" si="147">(K213*$E213/$F213)/$D213</f>
        <v>1.2303664205899985E-3</v>
      </c>
      <c r="M213" s="13">
        <f t="shared" ref="M213:M228" si="148">K213*$D213</f>
        <v>162983.69999999998</v>
      </c>
      <c r="N213" s="32"/>
      <c r="O213" s="10">
        <v>2840</v>
      </c>
      <c r="P213" s="12">
        <f t="shared" ref="P213:P228" si="149">(O213*$E213/$F213)/$D213</f>
        <v>7.145686369070748E-3</v>
      </c>
      <c r="Q213" s="13">
        <f t="shared" ref="Q213:Q228" si="150">O213*$D213</f>
        <v>946571.99999999988</v>
      </c>
      <c r="R213" s="32"/>
      <c r="S213" s="10">
        <v>89600</v>
      </c>
      <c r="T213" s="12">
        <f t="shared" ref="T213:T228" si="151">(S213*$E213/$F213)/$D213</f>
        <v>0.22544137277068271</v>
      </c>
      <c r="U213" s="13">
        <f t="shared" ref="U213:U228" si="152">S213*$D213</f>
        <v>29863679.999999996</v>
      </c>
      <c r="V213" s="32"/>
      <c r="W213" s="10">
        <v>301000</v>
      </c>
      <c r="X213" s="12">
        <f t="shared" ref="X213:X228" si="153">(W213*$E213/$F213)/$D213</f>
        <v>0.75734211165151233</v>
      </c>
      <c r="Y213" s="13">
        <f t="shared" ref="Y213:Y228" si="154">W213*$D213</f>
        <v>100323299.99999999</v>
      </c>
      <c r="Z213" s="32"/>
      <c r="AA213" s="10">
        <v>116000</v>
      </c>
      <c r="AB213" s="12">
        <f t="shared" ref="AB213:AB228" si="155">(AA213*$E213/$F213)/$D213</f>
        <v>0.29186606296204459</v>
      </c>
      <c r="AC213" s="13">
        <f t="shared" ref="AC213:AC228" si="156">AA213*$D213</f>
        <v>38662799.999999993</v>
      </c>
      <c r="AD213" s="32"/>
      <c r="AE213" s="23" t="s">
        <v>34</v>
      </c>
      <c r="AF213" s="13">
        <f t="shared" ref="AF213:AF228" si="157">G213+K213+O213+S213+W213+AA213</f>
        <v>701929</v>
      </c>
      <c r="AG213" s="12">
        <f t="shared" ref="AG213:AG228" si="158">(AF213*$E213/$F213)/$D213</f>
        <v>1.7661142561110779</v>
      </c>
      <c r="AH213" s="13">
        <f t="shared" ref="AH213:AH228" si="159">AF213*$D213</f>
        <v>233952935.69999996</v>
      </c>
      <c r="AI213" s="14"/>
      <c r="AJ213" s="12">
        <f>AVERAGE(AG213:AG228)</f>
        <v>2.9907107684397047</v>
      </c>
    </row>
    <row r="214" spans="1:39" ht="17" thickTop="1" thickBot="1" x14ac:dyDescent="0.25">
      <c r="C214" s="23" t="s">
        <v>19</v>
      </c>
      <c r="D214" s="18">
        <v>265.79999999999995</v>
      </c>
      <c r="E214" s="36">
        <v>193.3</v>
      </c>
      <c r="F214" s="32">
        <v>230500</v>
      </c>
      <c r="G214" s="10">
        <v>176000</v>
      </c>
      <c r="H214" s="6">
        <f t="shared" si="145"/>
        <v>0.55528841837925536</v>
      </c>
      <c r="I214" s="13">
        <f t="shared" si="146"/>
        <v>46780799.999999993</v>
      </c>
      <c r="J214" s="15"/>
      <c r="K214" s="10">
        <v>1190</v>
      </c>
      <c r="L214" s="6">
        <f t="shared" si="147"/>
        <v>3.7545069197233751E-3</v>
      </c>
      <c r="M214" s="13">
        <f t="shared" si="148"/>
        <v>316301.99999999994</v>
      </c>
      <c r="N214" s="15"/>
      <c r="O214" s="10">
        <v>3340</v>
      </c>
      <c r="P214" s="6">
        <f t="shared" si="149"/>
        <v>1.0537859757879053E-2</v>
      </c>
      <c r="Q214" s="13">
        <f t="shared" si="150"/>
        <v>887771.99999999988</v>
      </c>
      <c r="R214" s="15"/>
      <c r="S214" s="10">
        <v>106000</v>
      </c>
      <c r="T214" s="6">
        <f t="shared" si="151"/>
        <v>0.33443507016023338</v>
      </c>
      <c r="U214" s="13">
        <f t="shared" si="152"/>
        <v>28174799.999999996</v>
      </c>
      <c r="V214" s="15"/>
      <c r="W214" s="10">
        <v>99500</v>
      </c>
      <c r="X214" s="6">
        <f t="shared" si="153"/>
        <v>0.31392725925418136</v>
      </c>
      <c r="Y214" s="13">
        <f t="shared" si="154"/>
        <v>26447099.999999996</v>
      </c>
      <c r="Z214" s="15"/>
      <c r="AA214" s="10">
        <v>122000</v>
      </c>
      <c r="AB214" s="6">
        <f t="shared" si="155"/>
        <v>0.38491583546743841</v>
      </c>
      <c r="AC214" s="13">
        <f t="shared" si="156"/>
        <v>32427599.999999996</v>
      </c>
      <c r="AD214" s="15"/>
      <c r="AE214" s="23" t="s">
        <v>19</v>
      </c>
      <c r="AF214" s="13">
        <f t="shared" si="157"/>
        <v>508030</v>
      </c>
      <c r="AG214" s="6">
        <f t="shared" si="158"/>
        <v>1.6028589499387109</v>
      </c>
      <c r="AH214" s="13">
        <f t="shared" si="159"/>
        <v>135034373.99999997</v>
      </c>
    </row>
    <row r="215" spans="1:39" ht="17" thickTop="1" thickBot="1" x14ac:dyDescent="0.25">
      <c r="C215" s="23" t="s">
        <v>20</v>
      </c>
      <c r="D215" s="18">
        <v>244.80000000000007</v>
      </c>
      <c r="E215" s="36">
        <v>193.3</v>
      </c>
      <c r="F215" s="32">
        <v>230500</v>
      </c>
      <c r="G215" s="10">
        <v>359000</v>
      </c>
      <c r="H215" s="6">
        <f t="shared" si="145"/>
        <v>1.2298268186522616</v>
      </c>
      <c r="I215" s="13">
        <f t="shared" si="146"/>
        <v>87883200.00000003</v>
      </c>
      <c r="J215" s="15"/>
      <c r="K215" s="10">
        <v>2880</v>
      </c>
      <c r="L215" s="6">
        <f t="shared" si="147"/>
        <v>9.8660201607758038E-3</v>
      </c>
      <c r="M215" s="13">
        <f t="shared" si="148"/>
        <v>705024.00000000023</v>
      </c>
      <c r="N215" s="15"/>
      <c r="O215" s="10">
        <v>8610</v>
      </c>
      <c r="P215" s="6">
        <f t="shared" si="149"/>
        <v>2.9495289438985998E-2</v>
      </c>
      <c r="Q215" s="13">
        <f t="shared" si="150"/>
        <v>2107728.0000000005</v>
      </c>
      <c r="R215" s="15"/>
      <c r="S215" s="10">
        <v>374000</v>
      </c>
      <c r="T215" s="6">
        <f t="shared" si="151"/>
        <v>1.2812123403229689</v>
      </c>
      <c r="U215" s="13">
        <f t="shared" si="152"/>
        <v>91555200.00000003</v>
      </c>
      <c r="V215" s="15"/>
      <c r="W215" s="10">
        <v>416000</v>
      </c>
      <c r="X215" s="6">
        <f t="shared" si="153"/>
        <v>1.4250918010009497</v>
      </c>
      <c r="Y215" s="13">
        <f t="shared" si="154"/>
        <v>101836800.00000003</v>
      </c>
      <c r="Z215" s="15"/>
      <c r="AA215" s="10">
        <v>446000</v>
      </c>
      <c r="AB215" s="6">
        <f t="shared" si="155"/>
        <v>1.5278628443423643</v>
      </c>
      <c r="AC215" s="13">
        <f t="shared" si="156"/>
        <v>109180800.00000003</v>
      </c>
      <c r="AD215" s="15"/>
      <c r="AE215" s="23" t="s">
        <v>20</v>
      </c>
      <c r="AF215" s="13">
        <f t="shared" si="157"/>
        <v>1606490</v>
      </c>
      <c r="AG215" s="6">
        <f t="shared" si="158"/>
        <v>5.5033551139183068</v>
      </c>
      <c r="AH215" s="13">
        <f t="shared" si="159"/>
        <v>393268752.00000012</v>
      </c>
    </row>
    <row r="216" spans="1:39" ht="17" thickTop="1" thickBot="1" x14ac:dyDescent="0.25">
      <c r="C216" s="23" t="s">
        <v>21</v>
      </c>
      <c r="D216" s="18">
        <v>208.09999999999991</v>
      </c>
      <c r="E216" s="36">
        <v>193.3</v>
      </c>
      <c r="F216" s="32">
        <v>230500</v>
      </c>
      <c r="G216" s="10">
        <v>362000</v>
      </c>
      <c r="H216" s="6">
        <f t="shared" si="145"/>
        <v>1.4588055759109644</v>
      </c>
      <c r="I216" s="13">
        <f t="shared" si="146"/>
        <v>75332199.99999997</v>
      </c>
      <c r="J216" s="15"/>
      <c r="K216" s="10">
        <v>2380</v>
      </c>
      <c r="L216" s="6">
        <f t="shared" si="147"/>
        <v>9.5910421841660098E-3</v>
      </c>
      <c r="M216" s="13">
        <f t="shared" si="148"/>
        <v>495277.99999999977</v>
      </c>
      <c r="N216" s="15"/>
      <c r="O216" s="10">
        <v>4560</v>
      </c>
      <c r="P216" s="6">
        <f t="shared" si="149"/>
        <v>1.8376114436889499E-2</v>
      </c>
      <c r="Q216" s="13">
        <f t="shared" si="150"/>
        <v>948935.99999999953</v>
      </c>
      <c r="R216" s="15"/>
      <c r="S216" s="10">
        <v>160000</v>
      </c>
      <c r="T216" s="6">
        <f t="shared" si="151"/>
        <v>0.64477594515401748</v>
      </c>
      <c r="U216" s="13">
        <f t="shared" si="152"/>
        <v>33295999.999999985</v>
      </c>
      <c r="V216" s="15"/>
      <c r="W216" s="10">
        <v>362000</v>
      </c>
      <c r="X216" s="6">
        <f t="shared" si="153"/>
        <v>1.4588055759109644</v>
      </c>
      <c r="Y216" s="13">
        <f t="shared" si="154"/>
        <v>75332199.99999997</v>
      </c>
      <c r="Z216" s="15"/>
      <c r="AA216" s="10">
        <v>198000</v>
      </c>
      <c r="AB216" s="6">
        <f t="shared" si="155"/>
        <v>0.79791023212809664</v>
      </c>
      <c r="AC216" s="13">
        <f t="shared" si="156"/>
        <v>41203799.999999985</v>
      </c>
      <c r="AD216" s="15"/>
      <c r="AE216" s="23" t="s">
        <v>21</v>
      </c>
      <c r="AF216" s="13">
        <f t="shared" si="157"/>
        <v>1088940</v>
      </c>
      <c r="AG216" s="6">
        <f t="shared" si="158"/>
        <v>4.3882644857250988</v>
      </c>
      <c r="AH216" s="13">
        <f t="shared" si="159"/>
        <v>226608413.99999991</v>
      </c>
    </row>
    <row r="217" spans="1:39" ht="17" thickTop="1" thickBot="1" x14ac:dyDescent="0.25">
      <c r="C217" s="23" t="s">
        <v>22</v>
      </c>
      <c r="D217" s="18">
        <v>180.19999999999993</v>
      </c>
      <c r="E217" s="36">
        <v>193.3</v>
      </c>
      <c r="F217" s="32">
        <v>230500</v>
      </c>
      <c r="G217" s="10">
        <v>133000</v>
      </c>
      <c r="H217" s="6">
        <f t="shared" si="145"/>
        <v>0.61895315159584097</v>
      </c>
      <c r="I217" s="13">
        <f t="shared" si="146"/>
        <v>23966599.999999993</v>
      </c>
      <c r="J217" s="15"/>
      <c r="K217" s="10">
        <v>469</v>
      </c>
      <c r="L217" s="6">
        <f t="shared" si="147"/>
        <v>2.182624271416913E-3</v>
      </c>
      <c r="M217" s="13">
        <f t="shared" si="148"/>
        <v>84513.799999999974</v>
      </c>
      <c r="N217" s="15"/>
      <c r="O217" s="10">
        <v>6010</v>
      </c>
      <c r="P217" s="6">
        <f t="shared" si="149"/>
        <v>2.7969236399180482E-2</v>
      </c>
      <c r="Q217" s="13">
        <f t="shared" si="150"/>
        <v>1083001.9999999995</v>
      </c>
      <c r="R217" s="15"/>
      <c r="S217" s="10">
        <v>314000</v>
      </c>
      <c r="T217" s="6">
        <f t="shared" si="151"/>
        <v>1.4612878917375494</v>
      </c>
      <c r="U217" s="13">
        <f t="shared" si="152"/>
        <v>56582799.999999978</v>
      </c>
      <c r="V217" s="15"/>
      <c r="W217" s="10">
        <v>307000</v>
      </c>
      <c r="X217" s="6">
        <f t="shared" si="153"/>
        <v>1.4287114100746101</v>
      </c>
      <c r="Y217" s="13">
        <f t="shared" si="154"/>
        <v>55321399.999999978</v>
      </c>
      <c r="Z217" s="15"/>
      <c r="AA217" s="10">
        <v>232000</v>
      </c>
      <c r="AB217" s="6">
        <f t="shared" si="155"/>
        <v>1.0796776779716926</v>
      </c>
      <c r="AC217" s="13">
        <f t="shared" si="156"/>
        <v>41806399.999999985</v>
      </c>
      <c r="AD217" s="15"/>
      <c r="AE217" s="23" t="s">
        <v>22</v>
      </c>
      <c r="AF217" s="13">
        <f t="shared" si="157"/>
        <v>992479</v>
      </c>
      <c r="AG217" s="6">
        <f t="shared" si="158"/>
        <v>4.6187819920502911</v>
      </c>
      <c r="AH217" s="13">
        <f t="shared" si="159"/>
        <v>178844715.79999992</v>
      </c>
    </row>
    <row r="218" spans="1:39" ht="17" thickTop="1" thickBot="1" x14ac:dyDescent="0.25">
      <c r="C218" s="23" t="s">
        <v>23</v>
      </c>
      <c r="D218" s="18">
        <v>127.50000000000011</v>
      </c>
      <c r="E218" s="36">
        <v>193.3</v>
      </c>
      <c r="F218" s="32">
        <v>230500</v>
      </c>
      <c r="G218" s="10">
        <v>200000</v>
      </c>
      <c r="H218" s="6">
        <f t="shared" si="145"/>
        <v>1.3154693547701064</v>
      </c>
      <c r="I218" s="13">
        <f t="shared" si="146"/>
        <v>25500000.000000022</v>
      </c>
      <c r="J218" s="15"/>
      <c r="K218" s="10">
        <v>1830</v>
      </c>
      <c r="L218" s="6">
        <f t="shared" si="147"/>
        <v>1.2036544596146474E-2</v>
      </c>
      <c r="M218" s="13">
        <f t="shared" si="148"/>
        <v>233325.0000000002</v>
      </c>
      <c r="N218" s="15"/>
      <c r="O218" s="10">
        <v>4620</v>
      </c>
      <c r="P218" s="6">
        <f t="shared" si="149"/>
        <v>3.0387342095189458E-2</v>
      </c>
      <c r="Q218" s="13">
        <f t="shared" si="150"/>
        <v>589050.00000000058</v>
      </c>
      <c r="R218" s="15"/>
      <c r="S218" s="10">
        <v>223000</v>
      </c>
      <c r="T218" s="6">
        <f t="shared" si="151"/>
        <v>1.4667483305686688</v>
      </c>
      <c r="U218" s="13">
        <f t="shared" si="152"/>
        <v>28432500.000000026</v>
      </c>
      <c r="V218" s="15"/>
      <c r="W218" s="10">
        <v>334000</v>
      </c>
      <c r="X218" s="6">
        <f t="shared" si="153"/>
        <v>2.1968338224660782</v>
      </c>
      <c r="Y218" s="13">
        <f t="shared" si="154"/>
        <v>42585000.000000037</v>
      </c>
      <c r="Z218" s="15"/>
      <c r="AA218" s="10">
        <v>295000</v>
      </c>
      <c r="AB218" s="6">
        <f t="shared" si="155"/>
        <v>1.9403172982859072</v>
      </c>
      <c r="AC218" s="13">
        <f t="shared" si="156"/>
        <v>37612500.000000037</v>
      </c>
      <c r="AD218" s="15"/>
      <c r="AE218" s="23" t="s">
        <v>23</v>
      </c>
      <c r="AF218" s="13">
        <f t="shared" si="157"/>
        <v>1058450</v>
      </c>
      <c r="AG218" s="6">
        <f t="shared" si="158"/>
        <v>6.9617926927820957</v>
      </c>
      <c r="AH218" s="13">
        <f t="shared" si="159"/>
        <v>134952375.00000012</v>
      </c>
    </row>
    <row r="219" spans="1:39" ht="17" thickTop="1" thickBot="1" x14ac:dyDescent="0.25">
      <c r="C219" s="23" t="s">
        <v>24</v>
      </c>
      <c r="D219" s="18">
        <v>172.20000000000005</v>
      </c>
      <c r="E219" s="36">
        <v>193.3</v>
      </c>
      <c r="F219" s="32">
        <v>230500</v>
      </c>
      <c r="G219" s="10">
        <v>115000</v>
      </c>
      <c r="H219" s="6">
        <f t="shared" si="145"/>
        <v>0.56004847312185535</v>
      </c>
      <c r="I219" s="13">
        <f t="shared" si="146"/>
        <v>19803000.000000004</v>
      </c>
      <c r="J219" s="15"/>
      <c r="K219" s="10">
        <v>1650</v>
      </c>
      <c r="L219" s="6">
        <f t="shared" si="147"/>
        <v>8.0354780926179242E-3</v>
      </c>
      <c r="M219" s="13">
        <f t="shared" si="148"/>
        <v>284130.00000000006</v>
      </c>
      <c r="N219" s="15"/>
      <c r="O219" s="10">
        <v>4500</v>
      </c>
      <c r="P219" s="6">
        <f t="shared" si="149"/>
        <v>2.1914940252594339E-2</v>
      </c>
      <c r="Q219" s="13">
        <f t="shared" si="150"/>
        <v>774900.00000000023</v>
      </c>
      <c r="R219" s="15"/>
      <c r="S219" s="10">
        <v>156000</v>
      </c>
      <c r="T219" s="6">
        <f t="shared" si="151"/>
        <v>0.75971792875660371</v>
      </c>
      <c r="U219" s="13">
        <f t="shared" si="152"/>
        <v>26863200.000000007</v>
      </c>
      <c r="V219" s="15"/>
      <c r="W219" s="10">
        <v>254000</v>
      </c>
      <c r="X219" s="6">
        <f t="shared" si="153"/>
        <v>1.2369766275908805</v>
      </c>
      <c r="Y219" s="13">
        <f t="shared" si="154"/>
        <v>43738800.000000015</v>
      </c>
      <c r="Z219" s="15"/>
      <c r="AA219" s="10">
        <v>200000</v>
      </c>
      <c r="AB219" s="6">
        <f t="shared" si="155"/>
        <v>0.9739973445597484</v>
      </c>
      <c r="AC219" s="13">
        <f t="shared" si="156"/>
        <v>34440000.000000007</v>
      </c>
      <c r="AD219" s="15"/>
      <c r="AE219" s="23" t="s">
        <v>24</v>
      </c>
      <c r="AF219" s="13">
        <f t="shared" si="157"/>
        <v>731150</v>
      </c>
      <c r="AG219" s="6">
        <f t="shared" si="158"/>
        <v>3.5606907923743005</v>
      </c>
      <c r="AH219" s="13">
        <f t="shared" si="159"/>
        <v>125904030.00000003</v>
      </c>
    </row>
    <row r="220" spans="1:39" ht="17" thickTop="1" thickBot="1" x14ac:dyDescent="0.25">
      <c r="C220" s="23" t="s">
        <v>25</v>
      </c>
      <c r="D220" s="18">
        <v>162.70000000000005</v>
      </c>
      <c r="E220" s="36">
        <v>193.3</v>
      </c>
      <c r="F220" s="32">
        <v>230500</v>
      </c>
      <c r="G220" s="10">
        <v>201000</v>
      </c>
      <c r="H220" s="6">
        <f t="shared" si="145"/>
        <v>1.036023075887244</v>
      </c>
      <c r="I220" s="13">
        <f t="shared" si="146"/>
        <v>32702700.000000007</v>
      </c>
      <c r="J220" s="15"/>
      <c r="K220" s="10">
        <v>1070</v>
      </c>
      <c r="L220" s="6">
        <f t="shared" si="147"/>
        <v>5.5151477174097078E-3</v>
      </c>
      <c r="M220" s="13">
        <f t="shared" si="148"/>
        <v>174089.00000000006</v>
      </c>
      <c r="N220" s="15"/>
      <c r="O220" s="10">
        <v>3440</v>
      </c>
      <c r="P220" s="6">
        <f t="shared" si="149"/>
        <v>1.7730942194289154E-2</v>
      </c>
      <c r="Q220" s="13">
        <f t="shared" si="150"/>
        <v>559688.00000000012</v>
      </c>
      <c r="R220" s="15"/>
      <c r="S220" s="10">
        <v>185000</v>
      </c>
      <c r="T220" s="6">
        <f t="shared" si="151"/>
        <v>0.95355357730915502</v>
      </c>
      <c r="U220" s="13">
        <f t="shared" si="152"/>
        <v>30099500.000000007</v>
      </c>
      <c r="V220" s="15"/>
      <c r="W220" s="10">
        <v>345000</v>
      </c>
      <c r="X220" s="6">
        <f t="shared" si="153"/>
        <v>1.778248563090046</v>
      </c>
      <c r="Y220" s="13">
        <f t="shared" si="154"/>
        <v>56131500.000000015</v>
      </c>
      <c r="Z220" s="15"/>
      <c r="AA220" s="10">
        <v>251000</v>
      </c>
      <c r="AB220" s="6">
        <f t="shared" si="155"/>
        <v>1.2937402589437725</v>
      </c>
      <c r="AC220" s="13">
        <f t="shared" si="156"/>
        <v>40837700.000000015</v>
      </c>
      <c r="AD220" s="15"/>
      <c r="AE220" s="23" t="s">
        <v>25</v>
      </c>
      <c r="AF220" s="13">
        <f t="shared" si="157"/>
        <v>986510</v>
      </c>
      <c r="AG220" s="6">
        <f t="shared" si="158"/>
        <v>5.0848115651419166</v>
      </c>
      <c r="AH220" s="13">
        <f t="shared" si="159"/>
        <v>160505177.00000006</v>
      </c>
    </row>
    <row r="221" spans="1:39" ht="17" thickTop="1" thickBot="1" x14ac:dyDescent="0.25">
      <c r="C221" s="23" t="s">
        <v>26</v>
      </c>
      <c r="D221" s="18">
        <v>150.69999999999993</v>
      </c>
      <c r="E221" s="36">
        <v>193.3</v>
      </c>
      <c r="F221" s="32">
        <v>230500</v>
      </c>
      <c r="G221" s="10">
        <v>83700</v>
      </c>
      <c r="H221" s="6">
        <f t="shared" si="145"/>
        <v>0.46577173479654627</v>
      </c>
      <c r="I221" s="13">
        <f t="shared" si="146"/>
        <v>12613589.999999994</v>
      </c>
      <c r="J221" s="15"/>
      <c r="K221" s="10">
        <v>2220</v>
      </c>
      <c r="L221" s="6">
        <f t="shared" si="147"/>
        <v>1.2353802284926314E-2</v>
      </c>
      <c r="M221" s="13">
        <f t="shared" si="148"/>
        <v>334553.99999999983</v>
      </c>
      <c r="N221" s="15"/>
      <c r="O221" s="10">
        <v>3400</v>
      </c>
      <c r="P221" s="6">
        <f t="shared" si="149"/>
        <v>1.8920237733670933E-2</v>
      </c>
      <c r="Q221" s="13">
        <f t="shared" si="150"/>
        <v>512379.99999999977</v>
      </c>
      <c r="R221" s="15"/>
      <c r="S221" s="10">
        <v>126000</v>
      </c>
      <c r="T221" s="6">
        <f t="shared" si="151"/>
        <v>0.70116175130662872</v>
      </c>
      <c r="U221" s="13">
        <f t="shared" si="152"/>
        <v>18988199.999999993</v>
      </c>
      <c r="V221" s="15"/>
      <c r="W221" s="10">
        <v>75300</v>
      </c>
      <c r="X221" s="6">
        <f t="shared" si="153"/>
        <v>0.41902761804277094</v>
      </c>
      <c r="Y221" s="13">
        <f t="shared" si="154"/>
        <v>11347709.999999994</v>
      </c>
      <c r="Z221" s="15"/>
      <c r="AA221" s="10">
        <v>182000</v>
      </c>
      <c r="AB221" s="6">
        <f t="shared" si="155"/>
        <v>1.012789196331797</v>
      </c>
      <c r="AC221" s="13">
        <f t="shared" si="156"/>
        <v>27427399.999999989</v>
      </c>
      <c r="AD221" s="15"/>
      <c r="AE221" s="23" t="s">
        <v>26</v>
      </c>
      <c r="AF221" s="13">
        <f t="shared" si="157"/>
        <v>472620</v>
      </c>
      <c r="AG221" s="6">
        <f t="shared" si="158"/>
        <v>2.6300243404963402</v>
      </c>
      <c r="AH221" s="13">
        <f t="shared" si="159"/>
        <v>71223833.99999997</v>
      </c>
    </row>
    <row r="222" spans="1:39" ht="17" thickTop="1" thickBot="1" x14ac:dyDescent="0.25">
      <c r="C222" s="23" t="s">
        <v>27</v>
      </c>
      <c r="D222" s="18">
        <v>102.79999999999995</v>
      </c>
      <c r="E222" s="36">
        <v>193.3</v>
      </c>
      <c r="F222" s="32">
        <v>230500</v>
      </c>
      <c r="G222" s="10">
        <v>56600</v>
      </c>
      <c r="H222" s="6">
        <f t="shared" si="145"/>
        <v>0.46172590460595753</v>
      </c>
      <c r="I222" s="13">
        <f t="shared" si="146"/>
        <v>5818479.9999999972</v>
      </c>
      <c r="J222" s="15"/>
      <c r="K222" s="10">
        <v>833</v>
      </c>
      <c r="L222" s="6">
        <f t="shared" si="147"/>
        <v>6.7953653451724846E-3</v>
      </c>
      <c r="M222" s="13">
        <f t="shared" si="148"/>
        <v>85632.399999999965</v>
      </c>
      <c r="N222" s="15"/>
      <c r="O222" s="10">
        <v>3230</v>
      </c>
      <c r="P222" s="6">
        <f t="shared" si="149"/>
        <v>2.6349375828219834E-2</v>
      </c>
      <c r="Q222" s="13">
        <f t="shared" si="150"/>
        <v>332043.99999999983</v>
      </c>
      <c r="R222" s="15"/>
      <c r="S222" s="10">
        <v>103000</v>
      </c>
      <c r="T222" s="6">
        <f t="shared" si="151"/>
        <v>0.84024325396490485</v>
      </c>
      <c r="U222" s="13">
        <f t="shared" si="152"/>
        <v>10588399.999999994</v>
      </c>
      <c r="V222" s="15"/>
      <c r="W222" s="10">
        <v>43200</v>
      </c>
      <c r="X222" s="6">
        <f t="shared" si="153"/>
        <v>0.35241270457557183</v>
      </c>
      <c r="Y222" s="13">
        <f t="shared" si="154"/>
        <v>4440959.9999999981</v>
      </c>
      <c r="Z222" s="15"/>
      <c r="AA222" s="10">
        <v>100000</v>
      </c>
      <c r="AB222" s="6">
        <f t="shared" si="155"/>
        <v>0.81577014948049031</v>
      </c>
      <c r="AC222" s="13">
        <f t="shared" si="156"/>
        <v>10279999.999999996</v>
      </c>
      <c r="AD222" s="15"/>
      <c r="AE222" s="23" t="s">
        <v>27</v>
      </c>
      <c r="AF222" s="13">
        <f t="shared" si="157"/>
        <v>306863</v>
      </c>
      <c r="AG222" s="6">
        <f t="shared" si="158"/>
        <v>2.503296753800317</v>
      </c>
      <c r="AH222" s="13">
        <f t="shared" si="159"/>
        <v>31545516.399999987</v>
      </c>
    </row>
    <row r="223" spans="1:39" ht="17" thickTop="1" thickBot="1" x14ac:dyDescent="0.25">
      <c r="C223" s="23" t="s">
        <v>28</v>
      </c>
      <c r="D223" s="18">
        <v>193.20000000000005</v>
      </c>
      <c r="E223" s="36">
        <v>193.3</v>
      </c>
      <c r="F223" s="32">
        <v>230500</v>
      </c>
      <c r="G223" s="10">
        <v>97800</v>
      </c>
      <c r="H223" s="6">
        <f t="shared" si="145"/>
        <v>0.42451462524083466</v>
      </c>
      <c r="I223" s="13">
        <f t="shared" si="146"/>
        <v>18894960.000000004</v>
      </c>
      <c r="J223" s="15"/>
      <c r="K223" s="10">
        <v>710</v>
      </c>
      <c r="L223" s="6">
        <f t="shared" si="147"/>
        <v>3.081854641318943E-3</v>
      </c>
      <c r="M223" s="13">
        <f t="shared" si="148"/>
        <v>137172.00000000003</v>
      </c>
      <c r="N223" s="15"/>
      <c r="O223" s="10">
        <v>2320</v>
      </c>
      <c r="P223" s="6">
        <f t="shared" si="149"/>
        <v>1.0070285588535139E-2</v>
      </c>
      <c r="Q223" s="13">
        <f t="shared" si="150"/>
        <v>448224.00000000012</v>
      </c>
      <c r="R223" s="15"/>
      <c r="S223" s="10">
        <v>127000</v>
      </c>
      <c r="T223" s="6">
        <f t="shared" si="151"/>
        <v>0.55126132316550114</v>
      </c>
      <c r="U223" s="13">
        <f t="shared" si="152"/>
        <v>24536400.000000007</v>
      </c>
      <c r="V223" s="15"/>
      <c r="W223" s="10">
        <v>166000</v>
      </c>
      <c r="X223" s="6">
        <f t="shared" si="153"/>
        <v>0.72054629642104873</v>
      </c>
      <c r="Y223" s="13">
        <f t="shared" si="154"/>
        <v>32071200.000000007</v>
      </c>
      <c r="Z223" s="15"/>
      <c r="AA223" s="10">
        <v>113000</v>
      </c>
      <c r="AB223" s="6">
        <f t="shared" si="155"/>
        <v>0.49049235840709937</v>
      </c>
      <c r="AC223" s="13">
        <f t="shared" si="156"/>
        <v>21831600.000000004</v>
      </c>
      <c r="AD223" s="15"/>
      <c r="AE223" s="23" t="s">
        <v>28</v>
      </c>
      <c r="AF223" s="13">
        <f t="shared" si="157"/>
        <v>506830</v>
      </c>
      <c r="AG223" s="6">
        <f t="shared" si="158"/>
        <v>2.199966743464338</v>
      </c>
      <c r="AH223" s="13">
        <f t="shared" si="159"/>
        <v>97919556.00000003</v>
      </c>
    </row>
    <row r="224" spans="1:39" ht="17" thickTop="1" thickBot="1" x14ac:dyDescent="0.25">
      <c r="C224" s="23" t="s">
        <v>29</v>
      </c>
      <c r="D224" s="18">
        <v>138.69999999999993</v>
      </c>
      <c r="E224" s="36">
        <v>193.3</v>
      </c>
      <c r="F224" s="32">
        <v>230500</v>
      </c>
      <c r="G224" s="10">
        <v>121000</v>
      </c>
      <c r="H224" s="6">
        <f t="shared" si="145"/>
        <v>0.73159349209501967</v>
      </c>
      <c r="I224" s="13">
        <f t="shared" si="146"/>
        <v>16782699.999999993</v>
      </c>
      <c r="J224" s="15"/>
      <c r="K224" s="10">
        <v>1510</v>
      </c>
      <c r="L224" s="6">
        <f t="shared" si="147"/>
        <v>9.1298030831692533E-3</v>
      </c>
      <c r="M224" s="13">
        <f t="shared" si="148"/>
        <v>209436.99999999988</v>
      </c>
      <c r="N224" s="15"/>
      <c r="O224" s="10">
        <v>3310</v>
      </c>
      <c r="P224" s="6">
        <f t="shared" si="149"/>
        <v>2.0013012056483596E-2</v>
      </c>
      <c r="Q224" s="13">
        <f t="shared" si="150"/>
        <v>459096.99999999977</v>
      </c>
      <c r="R224" s="15"/>
      <c r="S224" s="10">
        <v>116000</v>
      </c>
      <c r="T224" s="6">
        <f t="shared" si="151"/>
        <v>0.70136235605803532</v>
      </c>
      <c r="U224" s="13">
        <f t="shared" si="152"/>
        <v>16089199.999999993</v>
      </c>
      <c r="V224" s="15"/>
      <c r="W224" s="10">
        <v>108000</v>
      </c>
      <c r="X224" s="6">
        <f t="shared" si="153"/>
        <v>0.65299253839886051</v>
      </c>
      <c r="Y224" s="13">
        <f t="shared" si="154"/>
        <v>14979599.999999993</v>
      </c>
      <c r="Z224" s="15"/>
      <c r="AA224" s="10">
        <v>154000</v>
      </c>
      <c r="AB224" s="6">
        <f t="shared" si="155"/>
        <v>0.9311189899391159</v>
      </c>
      <c r="AC224" s="13">
        <f t="shared" si="156"/>
        <v>21359799.999999989</v>
      </c>
      <c r="AD224" s="15"/>
      <c r="AE224" s="23" t="s">
        <v>29</v>
      </c>
      <c r="AF224" s="13">
        <f t="shared" si="157"/>
        <v>503820</v>
      </c>
      <c r="AG224" s="6">
        <f t="shared" si="158"/>
        <v>3.0462101916306841</v>
      </c>
      <c r="AH224" s="13">
        <f t="shared" si="159"/>
        <v>69879833.99999997</v>
      </c>
    </row>
    <row r="225" spans="1:40" ht="17" thickTop="1" thickBot="1" x14ac:dyDescent="0.25">
      <c r="C225" s="23" t="s">
        <v>30</v>
      </c>
      <c r="D225" s="18">
        <v>259</v>
      </c>
      <c r="E225" s="36">
        <v>193.3</v>
      </c>
      <c r="F225" s="32">
        <v>230500</v>
      </c>
      <c r="G225" s="10">
        <v>63500</v>
      </c>
      <c r="H225" s="6">
        <f t="shared" si="145"/>
        <v>0.2056055745860518</v>
      </c>
      <c r="I225" s="13">
        <f t="shared" si="146"/>
        <v>16446500</v>
      </c>
      <c r="J225" s="15"/>
      <c r="K225" s="10">
        <v>290</v>
      </c>
      <c r="L225" s="6">
        <f t="shared" si="147"/>
        <v>9.3898608866070904E-4</v>
      </c>
      <c r="M225" s="13">
        <f t="shared" si="148"/>
        <v>75110</v>
      </c>
      <c r="N225" s="15"/>
      <c r="O225" s="10">
        <v>1780</v>
      </c>
      <c r="P225" s="6">
        <f t="shared" si="149"/>
        <v>5.7634318545381454E-3</v>
      </c>
      <c r="Q225" s="13">
        <f t="shared" si="150"/>
        <v>461020</v>
      </c>
      <c r="R225" s="15"/>
      <c r="S225" s="10">
        <v>115000</v>
      </c>
      <c r="T225" s="6">
        <f t="shared" si="151"/>
        <v>0.37235655239993637</v>
      </c>
      <c r="U225" s="13">
        <f t="shared" si="152"/>
        <v>29785000</v>
      </c>
      <c r="V225" s="15"/>
      <c r="W225" s="10">
        <v>131000</v>
      </c>
      <c r="X225" s="6">
        <f t="shared" si="153"/>
        <v>0.42416268142949271</v>
      </c>
      <c r="Y225" s="13">
        <f t="shared" si="154"/>
        <v>33929000</v>
      </c>
      <c r="Z225" s="15"/>
      <c r="AA225" s="10">
        <v>95100</v>
      </c>
      <c r="AB225" s="6">
        <f t="shared" si="155"/>
        <v>0.30792267941942564</v>
      </c>
      <c r="AC225" s="13">
        <f t="shared" si="156"/>
        <v>24630900</v>
      </c>
      <c r="AD225" s="15"/>
      <c r="AE225" s="23" t="s">
        <v>30</v>
      </c>
      <c r="AF225" s="13">
        <f t="shared" si="157"/>
        <v>406670</v>
      </c>
      <c r="AG225" s="6">
        <f t="shared" si="158"/>
        <v>1.3167499057781054</v>
      </c>
      <c r="AH225" s="13">
        <f t="shared" si="159"/>
        <v>105327530</v>
      </c>
    </row>
    <row r="226" spans="1:40" ht="17" thickTop="1" thickBot="1" x14ac:dyDescent="0.25">
      <c r="C226" s="23" t="s">
        <v>31</v>
      </c>
      <c r="D226" s="18">
        <v>324.20000000000005</v>
      </c>
      <c r="E226" s="36">
        <v>193.3</v>
      </c>
      <c r="F226" s="32">
        <v>230500</v>
      </c>
      <c r="G226" s="10">
        <v>106000</v>
      </c>
      <c r="H226" s="6">
        <f t="shared" si="145"/>
        <v>0.27419136844105491</v>
      </c>
      <c r="I226" s="13">
        <f t="shared" si="146"/>
        <v>34365200.000000007</v>
      </c>
      <c r="J226" s="15"/>
      <c r="K226" s="10">
        <v>246</v>
      </c>
      <c r="L226" s="6">
        <f t="shared" si="147"/>
        <v>6.3633091166508983E-4</v>
      </c>
      <c r="M226" s="13">
        <f t="shared" si="148"/>
        <v>79753.200000000012</v>
      </c>
      <c r="N226" s="15"/>
      <c r="O226" s="10">
        <v>3160</v>
      </c>
      <c r="P226" s="6">
        <f t="shared" si="149"/>
        <v>8.1740068327710719E-3</v>
      </c>
      <c r="Q226" s="13">
        <f t="shared" si="150"/>
        <v>1024472.0000000001</v>
      </c>
      <c r="R226" s="15"/>
      <c r="S226" s="10">
        <v>105000</v>
      </c>
      <c r="T226" s="6">
        <f t="shared" si="151"/>
        <v>0.27160465741802614</v>
      </c>
      <c r="U226" s="13">
        <f t="shared" si="152"/>
        <v>34041000.000000007</v>
      </c>
      <c r="V226" s="15"/>
      <c r="W226" s="10">
        <v>157000</v>
      </c>
      <c r="X226" s="6">
        <f t="shared" si="153"/>
        <v>0.40611363061552475</v>
      </c>
      <c r="Y226" s="13">
        <f t="shared" si="154"/>
        <v>50899400.000000007</v>
      </c>
      <c r="Z226" s="15"/>
      <c r="AA226" s="10">
        <v>108000</v>
      </c>
      <c r="AB226" s="6">
        <f t="shared" si="155"/>
        <v>0.27936479048711255</v>
      </c>
      <c r="AC226" s="13">
        <f t="shared" si="156"/>
        <v>35013600.000000007</v>
      </c>
      <c r="AD226" s="15"/>
      <c r="AE226" s="23" t="s">
        <v>31</v>
      </c>
      <c r="AF226" s="13">
        <f t="shared" si="157"/>
        <v>479406</v>
      </c>
      <c r="AG226" s="6">
        <f t="shared" si="158"/>
        <v>1.2400847847061547</v>
      </c>
      <c r="AH226" s="13">
        <f t="shared" si="159"/>
        <v>155423425.20000002</v>
      </c>
    </row>
    <row r="227" spans="1:40" ht="17" thickTop="1" thickBot="1" x14ac:dyDescent="0.25">
      <c r="C227" s="23" t="s">
        <v>32</v>
      </c>
      <c r="D227" s="18">
        <v>347.40000000000009</v>
      </c>
      <c r="E227" s="36">
        <v>193.3</v>
      </c>
      <c r="F227" s="32">
        <v>230500</v>
      </c>
      <c r="G227" s="10">
        <v>36200</v>
      </c>
      <c r="H227" s="6">
        <f t="shared" si="145"/>
        <v>8.7385561412513385E-2</v>
      </c>
      <c r="I227" s="13">
        <f t="shared" si="146"/>
        <v>12575880.000000004</v>
      </c>
      <c r="J227" s="15"/>
      <c r="K227" s="10">
        <v>218</v>
      </c>
      <c r="L227" s="6">
        <f t="shared" si="147"/>
        <v>5.2624454110298125E-4</v>
      </c>
      <c r="M227" s="13">
        <f t="shared" si="148"/>
        <v>75733.200000000026</v>
      </c>
      <c r="N227" s="15"/>
      <c r="O227" s="10">
        <v>2860</v>
      </c>
      <c r="P227" s="6">
        <f t="shared" si="149"/>
        <v>6.903942144745533E-3</v>
      </c>
      <c r="Q227" s="13">
        <f t="shared" si="150"/>
        <v>993564.00000000023</v>
      </c>
      <c r="R227" s="15"/>
      <c r="S227" s="10">
        <v>69300</v>
      </c>
      <c r="T227" s="6">
        <f t="shared" si="151"/>
        <v>0.16728782889191099</v>
      </c>
      <c r="U227" s="13">
        <f t="shared" si="152"/>
        <v>24074820.000000007</v>
      </c>
      <c r="V227" s="15"/>
      <c r="W227" s="10">
        <v>85000</v>
      </c>
      <c r="X227" s="6">
        <f t="shared" si="153"/>
        <v>0.20518709171446514</v>
      </c>
      <c r="Y227" s="13">
        <f t="shared" si="154"/>
        <v>29529000.000000007</v>
      </c>
      <c r="Z227" s="15"/>
      <c r="AA227" s="10">
        <v>63000</v>
      </c>
      <c r="AB227" s="6">
        <f t="shared" si="155"/>
        <v>0.1520798444471918</v>
      </c>
      <c r="AC227" s="13">
        <f t="shared" si="156"/>
        <v>21886200.000000007</v>
      </c>
      <c r="AD227" s="15"/>
      <c r="AE227" s="23" t="s">
        <v>32</v>
      </c>
      <c r="AF227" s="13">
        <f t="shared" si="157"/>
        <v>256578</v>
      </c>
      <c r="AG227" s="6">
        <f t="shared" si="158"/>
        <v>0.61937051315192992</v>
      </c>
      <c r="AH227" s="13">
        <f t="shared" si="159"/>
        <v>89135197.200000018</v>
      </c>
    </row>
    <row r="228" spans="1:40" ht="17" thickTop="1" thickBot="1" x14ac:dyDescent="0.25">
      <c r="C228" s="23" t="s">
        <v>33</v>
      </c>
      <c r="D228" s="18">
        <v>316.70000000000005</v>
      </c>
      <c r="E228" s="36">
        <v>193.3</v>
      </c>
      <c r="F228" s="32">
        <v>230500</v>
      </c>
      <c r="G228" s="10">
        <v>44500</v>
      </c>
      <c r="H228" s="6">
        <f t="shared" si="145"/>
        <v>0.11783461085612405</v>
      </c>
      <c r="I228" s="13">
        <f t="shared" si="146"/>
        <v>14093150.000000002</v>
      </c>
      <c r="J228" s="15"/>
      <c r="K228" s="10">
        <v>86.9</v>
      </c>
      <c r="L228" s="6">
        <f t="shared" si="147"/>
        <v>2.3010848726735236E-4</v>
      </c>
      <c r="M228" s="13">
        <f t="shared" si="148"/>
        <v>27521.230000000007</v>
      </c>
      <c r="N228" s="15"/>
      <c r="O228" s="10">
        <v>2230</v>
      </c>
      <c r="P228" s="6">
        <f t="shared" si="149"/>
        <v>5.9049703867226208E-3</v>
      </c>
      <c r="Q228" s="13">
        <f t="shared" si="150"/>
        <v>706241.00000000012</v>
      </c>
      <c r="R228" s="15"/>
      <c r="S228" s="10">
        <v>81700</v>
      </c>
      <c r="T228" s="6">
        <f t="shared" si="151"/>
        <v>0.21633904959427719</v>
      </c>
      <c r="U228" s="13">
        <f t="shared" si="152"/>
        <v>25874390.000000004</v>
      </c>
      <c r="V228" s="15"/>
      <c r="W228" s="10">
        <v>121000</v>
      </c>
      <c r="X228" s="6">
        <f t="shared" si="153"/>
        <v>0.32040422277732605</v>
      </c>
      <c r="Y228" s="13">
        <f t="shared" si="154"/>
        <v>38320700.000000007</v>
      </c>
      <c r="Z228" s="15"/>
      <c r="AA228" s="10">
        <v>56000</v>
      </c>
      <c r="AB228" s="6">
        <f t="shared" si="155"/>
        <v>0.14828625186388644</v>
      </c>
      <c r="AC228" s="13">
        <f t="shared" si="156"/>
        <v>17735200.000000004</v>
      </c>
      <c r="AD228" s="15"/>
      <c r="AE228" s="23" t="s">
        <v>33</v>
      </c>
      <c r="AF228" s="13">
        <f t="shared" si="157"/>
        <v>305516.90000000002</v>
      </c>
      <c r="AG228" s="6">
        <f t="shared" si="158"/>
        <v>0.80899921396560381</v>
      </c>
      <c r="AH228" s="13">
        <f t="shared" si="159"/>
        <v>96757202.230000019</v>
      </c>
    </row>
    <row r="229" spans="1:40" ht="17" thickTop="1" thickBot="1" x14ac:dyDescent="0.25">
      <c r="C229" s="31"/>
      <c r="D229" s="16"/>
      <c r="E229" s="36"/>
      <c r="F229" s="15"/>
      <c r="H229" s="6"/>
      <c r="I229" s="13"/>
      <c r="J229" s="15"/>
      <c r="L229" s="6"/>
      <c r="M229" s="13"/>
      <c r="N229" s="15"/>
      <c r="P229" s="6"/>
      <c r="Q229" s="13"/>
      <c r="R229" s="15"/>
      <c r="T229" s="6"/>
      <c r="U229" s="13"/>
      <c r="V229" s="15"/>
      <c r="X229" s="6"/>
      <c r="Y229" s="13"/>
      <c r="Z229" s="15"/>
      <c r="AB229" s="6"/>
      <c r="AC229" s="13"/>
      <c r="AD229" s="15"/>
      <c r="AE229" s="31"/>
      <c r="AF229" s="13"/>
      <c r="AG229" s="6"/>
      <c r="AH229" s="13"/>
    </row>
    <row r="230" spans="1:40" ht="17" thickTop="1" thickBot="1" x14ac:dyDescent="0.25">
      <c r="C230" s="31"/>
      <c r="D230" s="16"/>
      <c r="E230" s="36"/>
      <c r="F230" s="15"/>
      <c r="H230" s="6"/>
      <c r="I230" s="13"/>
      <c r="J230" s="15"/>
      <c r="L230" s="6"/>
      <c r="M230" s="13"/>
      <c r="N230" s="15"/>
      <c r="P230" s="6"/>
      <c r="Q230" s="13"/>
      <c r="R230" s="15"/>
      <c r="T230" s="6"/>
      <c r="U230" s="13"/>
      <c r="V230" s="15"/>
      <c r="X230" s="6"/>
      <c r="Y230" s="13"/>
      <c r="Z230" s="15"/>
      <c r="AB230" s="6"/>
      <c r="AC230" s="13"/>
      <c r="AD230" s="15"/>
      <c r="AE230" s="31"/>
      <c r="AF230" s="13"/>
      <c r="AG230" s="6"/>
      <c r="AH230" s="13"/>
    </row>
    <row r="231" spans="1:40" ht="17" thickTop="1" thickBot="1" x14ac:dyDescent="0.25">
      <c r="C231" s="31"/>
      <c r="D231" s="16"/>
      <c r="E231" s="36"/>
      <c r="F231" s="15"/>
      <c r="H231" s="6"/>
      <c r="I231" s="13"/>
      <c r="J231" s="15"/>
      <c r="L231" s="6"/>
      <c r="M231" s="13"/>
      <c r="N231" s="15"/>
      <c r="P231" s="6"/>
      <c r="Q231" s="13"/>
      <c r="R231" s="15"/>
      <c r="T231" s="6"/>
      <c r="U231" s="13"/>
      <c r="V231" s="15"/>
      <c r="X231" s="6"/>
      <c r="Y231" s="13"/>
      <c r="Z231" s="15"/>
      <c r="AB231" s="6"/>
      <c r="AC231" s="13"/>
      <c r="AD231" s="15"/>
      <c r="AE231" s="31"/>
      <c r="AF231" s="13"/>
      <c r="AG231" s="6"/>
      <c r="AH231" s="13"/>
    </row>
    <row r="232" spans="1:40" ht="17" thickTop="1" thickBot="1" x14ac:dyDescent="0.25">
      <c r="C232" s="31"/>
      <c r="D232" s="16"/>
      <c r="E232" s="36"/>
      <c r="F232" s="15"/>
      <c r="H232" s="6"/>
      <c r="I232" s="13"/>
      <c r="J232" s="15"/>
      <c r="L232" s="6"/>
      <c r="M232" s="13"/>
      <c r="N232" s="15"/>
      <c r="P232" s="6"/>
      <c r="Q232" s="13"/>
      <c r="R232" s="15"/>
      <c r="T232" s="6"/>
      <c r="U232" s="13"/>
      <c r="V232" s="15"/>
      <c r="X232" s="6"/>
      <c r="Y232" s="13"/>
      <c r="Z232" s="15"/>
      <c r="AB232" s="6"/>
      <c r="AC232" s="13"/>
      <c r="AD232" s="15"/>
      <c r="AE232" s="31"/>
      <c r="AF232" s="13"/>
      <c r="AG232" s="6"/>
      <c r="AH232" s="13"/>
    </row>
    <row r="233" spans="1:40" ht="17" thickTop="1" thickBot="1" x14ac:dyDescent="0.25">
      <c r="C233" s="31"/>
      <c r="D233" s="16"/>
      <c r="E233" s="36"/>
      <c r="F233" s="15"/>
      <c r="H233" s="6"/>
      <c r="I233" s="13"/>
      <c r="J233" s="15"/>
      <c r="L233" s="6"/>
      <c r="M233" s="13"/>
      <c r="N233" s="15"/>
      <c r="P233" s="6"/>
      <c r="Q233" s="13"/>
      <c r="R233" s="15"/>
      <c r="T233" s="6"/>
      <c r="U233" s="13"/>
      <c r="V233" s="15"/>
      <c r="X233" s="6"/>
      <c r="Y233" s="13"/>
      <c r="Z233" s="15"/>
      <c r="AB233" s="6"/>
      <c r="AC233" s="13"/>
      <c r="AD233" s="15"/>
      <c r="AE233" s="31"/>
      <c r="AF233" s="13"/>
      <c r="AG233" s="6"/>
      <c r="AH233" s="13"/>
    </row>
    <row r="234" spans="1:40" ht="17" thickTop="1" thickBot="1" x14ac:dyDescent="0.25">
      <c r="C234" s="31"/>
      <c r="D234" s="16"/>
      <c r="E234" s="36"/>
      <c r="F234" s="15"/>
      <c r="H234" s="6"/>
      <c r="I234" s="13"/>
      <c r="J234" s="15"/>
      <c r="L234" s="6"/>
      <c r="M234" s="13"/>
      <c r="N234" s="15"/>
      <c r="P234" s="6"/>
      <c r="Q234" s="13"/>
      <c r="R234" s="15"/>
      <c r="T234" s="6"/>
      <c r="U234" s="13"/>
      <c r="V234" s="15"/>
      <c r="X234" s="6"/>
      <c r="Y234" s="13"/>
      <c r="Z234" s="15"/>
      <c r="AB234" s="6"/>
      <c r="AC234" s="13"/>
      <c r="AD234" s="15"/>
      <c r="AE234" s="31"/>
      <c r="AF234" s="13"/>
      <c r="AG234" s="6"/>
      <c r="AH234" s="13"/>
    </row>
    <row r="235" spans="1:40" x14ac:dyDescent="0.2">
      <c r="A235" s="19"/>
      <c r="B235" s="19"/>
      <c r="C235" s="19"/>
      <c r="D235" s="19"/>
      <c r="E235" s="19"/>
      <c r="F235" s="19"/>
      <c r="G235" s="74" t="s">
        <v>46</v>
      </c>
      <c r="H235" s="96">
        <f>AVERAGE(H213:H234)</f>
        <v>0.62663289976805048</v>
      </c>
      <c r="I235" s="75">
        <f>AVERAGE(I213:I234)</f>
        <v>31722035</v>
      </c>
      <c r="J235" s="76"/>
      <c r="K235" s="74" t="s">
        <v>46</v>
      </c>
      <c r="L235" s="96">
        <f>AVERAGE(L213:L234)</f>
        <v>5.3690141091330837E-3</v>
      </c>
      <c r="M235" s="75">
        <f>AVERAGE(M213:M234)</f>
        <v>217534.90812500005</v>
      </c>
      <c r="N235" s="76"/>
      <c r="O235" s="74" t="s">
        <v>46</v>
      </c>
      <c r="P235" s="96">
        <f>AVERAGE(P213:P234)</f>
        <v>1.6603542085610351E-2</v>
      </c>
      <c r="Q235" s="75">
        <f>AVERAGE(Q213:Q234)</f>
        <v>802168.125</v>
      </c>
      <c r="R235" s="76"/>
      <c r="S235" s="74" t="s">
        <v>46</v>
      </c>
      <c r="T235" s="96">
        <f>AVERAGE(T213:T234)</f>
        <v>0.68429932684869388</v>
      </c>
      <c r="U235" s="75">
        <f>AVERAGE(U213:U234)</f>
        <v>31802818.125</v>
      </c>
      <c r="V235" s="76"/>
      <c r="W235" s="74" t="s">
        <v>46</v>
      </c>
      <c r="X235" s="96">
        <f>AVERAGE(X213:X234)</f>
        <v>0.88104899718839269</v>
      </c>
      <c r="Y235" s="75">
        <f>AVERAGE(Y213:Y234)</f>
        <v>44827104.375000007</v>
      </c>
      <c r="Z235" s="76"/>
      <c r="AA235" s="74" t="s">
        <v>46</v>
      </c>
      <c r="AB235" s="96">
        <f>AVERAGE(AB213:AB234)</f>
        <v>0.77675698843982399</v>
      </c>
      <c r="AC235" s="75">
        <f>AVERAGE(AC213:AC234)</f>
        <v>34771018.750000007</v>
      </c>
      <c r="AD235" s="76"/>
      <c r="AE235" s="77"/>
      <c r="AF235" s="74" t="s">
        <v>46</v>
      </c>
      <c r="AG235" s="96">
        <f>AVERAGE(AG213:AG234)</f>
        <v>2.9907107684397047</v>
      </c>
      <c r="AH235" s="75">
        <f>AVERAGE(AH213:AH234)</f>
        <v>144142679.28312501</v>
      </c>
      <c r="AI235" s="77"/>
      <c r="AJ235" s="19"/>
      <c r="AK235" s="19"/>
      <c r="AL235" s="19"/>
      <c r="AM235" s="19"/>
      <c r="AN235" s="19"/>
    </row>
    <row r="236" spans="1:40" x14ac:dyDescent="0.2">
      <c r="G236" s="78" t="s">
        <v>47</v>
      </c>
      <c r="H236" s="97">
        <f>STDEV(H213:H234)</f>
        <v>0.4230617985331841</v>
      </c>
      <c r="I236" s="79">
        <f>STDEV(I213:I234)</f>
        <v>24368770.165586118</v>
      </c>
      <c r="J236" s="80"/>
      <c r="K236" s="78" t="s">
        <v>47</v>
      </c>
      <c r="L236" s="97">
        <f>STDEV(L213:L234)</f>
        <v>4.3328561272075782E-3</v>
      </c>
      <c r="M236" s="79">
        <f>STDEV(M213:M234)</f>
        <v>179792.67623401634</v>
      </c>
      <c r="N236" s="80"/>
      <c r="O236" s="78" t="s">
        <v>47</v>
      </c>
      <c r="P236" s="97">
        <f>STDEV(P213:P234)</f>
        <v>8.9293517519822077E-3</v>
      </c>
      <c r="Q236" s="79">
        <f>STDEV(Q213:Q234)</f>
        <v>424078.49918945844</v>
      </c>
      <c r="R236" s="80"/>
      <c r="S236" s="78" t="s">
        <v>47</v>
      </c>
      <c r="T236" s="97">
        <f>STDEV(T213:T234)</f>
        <v>0.43061602042865649</v>
      </c>
      <c r="U236" s="79">
        <f>STDEV(U213:U234)</f>
        <v>18726346.919136237</v>
      </c>
      <c r="V236" s="80"/>
      <c r="W236" s="78" t="s">
        <v>47</v>
      </c>
      <c r="X236" s="97">
        <f>STDEV(X213:X234)</f>
        <v>0.61674968429450827</v>
      </c>
      <c r="Y236" s="79">
        <f>STDEV(Y213:Y234)</f>
        <v>28378340.861874901</v>
      </c>
      <c r="Z236" s="80"/>
      <c r="AA236" s="78" t="s">
        <v>47</v>
      </c>
      <c r="AB236" s="97">
        <f>STDEV(AB213:AB234)</f>
        <v>0.52411735764624556</v>
      </c>
      <c r="AC236" s="79">
        <f>STDEV(AC213:AC234)</f>
        <v>21990096.563656971</v>
      </c>
      <c r="AD236" s="80"/>
      <c r="AE236" s="67"/>
      <c r="AF236" s="78" t="s">
        <v>47</v>
      </c>
      <c r="AG236" s="97">
        <f>STDEV(AG213:AG234)</f>
        <v>1.8631251498312709</v>
      </c>
      <c r="AH236" s="79">
        <f>STDEV(AH213:AH234)</f>
        <v>86199078.706716761</v>
      </c>
      <c r="AI236" s="67"/>
    </row>
    <row r="237" spans="1:40" x14ac:dyDescent="0.2">
      <c r="G237" s="67"/>
      <c r="H237" s="67"/>
      <c r="I237" s="67"/>
      <c r="J237" s="67"/>
      <c r="K237" s="67"/>
      <c r="L237" s="67"/>
      <c r="M237" s="67"/>
      <c r="N237" s="67"/>
      <c r="O237" s="67"/>
      <c r="P237" s="67"/>
      <c r="Q237" s="67"/>
      <c r="R237" s="67"/>
      <c r="S237" s="67"/>
      <c r="T237" s="67"/>
      <c r="U237" s="67"/>
      <c r="V237" s="67"/>
      <c r="W237" s="67"/>
      <c r="X237" s="67"/>
      <c r="Y237" s="67"/>
      <c r="Z237" s="67"/>
      <c r="AA237" s="67"/>
      <c r="AB237" s="67"/>
      <c r="AC237" s="67"/>
      <c r="AD237" s="67"/>
      <c r="AE237" s="67"/>
      <c r="AF237" s="67"/>
      <c r="AG237" s="67"/>
      <c r="AH237" s="67"/>
      <c r="AI237" s="67"/>
    </row>
  </sheetData>
  <mergeCells count="28">
    <mergeCell ref="B24:C24"/>
    <mergeCell ref="B21:E22"/>
    <mergeCell ref="B52:E53"/>
    <mergeCell ref="B55:C55"/>
    <mergeCell ref="B83:E84"/>
    <mergeCell ref="B208:E209"/>
    <mergeCell ref="B211:C211"/>
    <mergeCell ref="AZ30:BF30"/>
    <mergeCell ref="BG30:BM30"/>
    <mergeCell ref="BN30:BT30"/>
    <mergeCell ref="B114:E115"/>
    <mergeCell ref="B117:C117"/>
    <mergeCell ref="B146:E147"/>
    <mergeCell ref="B149:C149"/>
    <mergeCell ref="B177:E178"/>
    <mergeCell ref="B180:C180"/>
    <mergeCell ref="B86:C86"/>
    <mergeCell ref="AW101:BG101"/>
    <mergeCell ref="AW92:BH92"/>
    <mergeCell ref="BU30:CA30"/>
    <mergeCell ref="CB30:CH30"/>
    <mergeCell ref="AS57:AY57"/>
    <mergeCell ref="AZ57:BF57"/>
    <mergeCell ref="BG57:BM57"/>
    <mergeCell ref="BN57:BT57"/>
    <mergeCell ref="BU57:CA57"/>
    <mergeCell ref="CB57:CH57"/>
    <mergeCell ref="AS30:AY30"/>
  </mergeCells>
  <pageMargins left="0.7" right="0.7" top="0.78740157499999996" bottom="0.78740157499999996" header="0.3" footer="0.3"/>
  <pageSetup paperSize="9" scale="65" orientation="landscape" horizontalDpi="4294967293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3EAD5-B750-442E-9636-1846A8F495DF}">
  <dimension ref="A21:FD236"/>
  <sheetViews>
    <sheetView topLeftCell="Q198" zoomScale="50" zoomScaleNormal="50" workbookViewId="0">
      <selection activeCell="AI235" sqref="AI235:AI236"/>
    </sheetView>
  </sheetViews>
  <sheetFormatPr baseColWidth="10" defaultColWidth="8.83203125" defaultRowHeight="15" x14ac:dyDescent="0.2"/>
  <cols>
    <col min="7" max="7" width="12.33203125" customWidth="1"/>
    <col min="8" max="8" width="18.5" bestFit="1" customWidth="1"/>
    <col min="9" max="9" width="17.6640625" customWidth="1"/>
    <col min="11" max="11" width="11.6640625" customWidth="1"/>
    <col min="14" max="14" width="16.33203125" bestFit="1" customWidth="1"/>
    <col min="15" max="15" width="17.5" customWidth="1"/>
    <col min="19" max="19" width="10.6640625" customWidth="1"/>
    <col min="20" max="20" width="16.33203125" bestFit="1" customWidth="1"/>
    <col min="21" max="21" width="16.83203125" customWidth="1"/>
    <col min="26" max="26" width="16.33203125" bestFit="1" customWidth="1"/>
    <col min="27" max="27" width="17.5" customWidth="1"/>
    <col min="28" max="28" width="18.5" bestFit="1" customWidth="1"/>
    <col min="29" max="29" width="15.6640625" customWidth="1"/>
    <col min="32" max="32" width="16.33203125" bestFit="1" customWidth="1"/>
    <col min="33" max="33" width="18.33203125" customWidth="1"/>
    <col min="37" max="37" width="16.5" customWidth="1"/>
    <col min="45" max="45" width="12.33203125" customWidth="1"/>
    <col min="46" max="51" width="16.33203125" bestFit="1" customWidth="1"/>
    <col min="52" max="52" width="10.33203125" customWidth="1"/>
    <col min="53" max="53" width="10" customWidth="1"/>
    <col min="58" max="59" width="16.33203125" bestFit="1" customWidth="1"/>
    <col min="64" max="72" width="16.33203125" bestFit="1" customWidth="1"/>
    <col min="79" max="86" width="16.33203125" bestFit="1" customWidth="1"/>
  </cols>
  <sheetData>
    <row r="21" spans="1:86" ht="16" x14ac:dyDescent="0.2">
      <c r="B21" s="136" t="s">
        <v>99</v>
      </c>
      <c r="C21" s="137"/>
      <c r="D21" s="137"/>
      <c r="E21" s="137"/>
      <c r="G21" s="1" t="s">
        <v>0</v>
      </c>
      <c r="H21" s="2"/>
      <c r="I21" s="2"/>
      <c r="J21" s="2"/>
      <c r="L21" t="s">
        <v>1</v>
      </c>
      <c r="N21" t="s">
        <v>2</v>
      </c>
    </row>
    <row r="22" spans="1:86" ht="16" x14ac:dyDescent="0.2">
      <c r="A22" s="3"/>
      <c r="B22" s="137"/>
      <c r="C22" s="137"/>
      <c r="D22" s="137"/>
      <c r="E22" s="137"/>
      <c r="G22" t="s">
        <v>3</v>
      </c>
    </row>
    <row r="24" spans="1:86" x14ac:dyDescent="0.2">
      <c r="B24" s="138" t="s">
        <v>5</v>
      </c>
      <c r="C24" s="138"/>
      <c r="G24" s="5" t="s">
        <v>6</v>
      </c>
      <c r="I24" s="4"/>
      <c r="J24" s="6"/>
      <c r="K24" s="5" t="s">
        <v>7</v>
      </c>
      <c r="L24" s="4"/>
      <c r="M24" s="4"/>
      <c r="N24" s="6"/>
      <c r="O24" s="5" t="s">
        <v>8</v>
      </c>
      <c r="P24" s="4"/>
      <c r="Q24" s="4"/>
      <c r="R24" s="6"/>
      <c r="S24" s="5" t="s">
        <v>9</v>
      </c>
      <c r="T24" s="4"/>
      <c r="U24" s="4"/>
      <c r="V24" s="6"/>
      <c r="W24" s="5" t="s">
        <v>10</v>
      </c>
      <c r="X24" s="4"/>
      <c r="Y24" s="4"/>
      <c r="Z24" s="6"/>
      <c r="AA24" s="5" t="s">
        <v>11</v>
      </c>
      <c r="AB24" s="4"/>
      <c r="AC24" s="4"/>
      <c r="AD24" s="6"/>
      <c r="AE24" s="7"/>
      <c r="AG24" s="11" t="s">
        <v>4</v>
      </c>
      <c r="AI24" s="6"/>
    </row>
    <row r="25" spans="1:86" ht="40" thickBot="1" x14ac:dyDescent="0.25">
      <c r="D25" t="s">
        <v>18</v>
      </c>
      <c r="E25" t="s">
        <v>12</v>
      </c>
      <c r="F25" s="11" t="s">
        <v>13</v>
      </c>
      <c r="G25" s="5" t="s">
        <v>14</v>
      </c>
      <c r="H25" s="24" t="s">
        <v>35</v>
      </c>
      <c r="I25" s="22" t="s">
        <v>45</v>
      </c>
      <c r="J25" s="25" t="s">
        <v>17</v>
      </c>
      <c r="K25" s="5" t="s">
        <v>14</v>
      </c>
      <c r="L25" s="24" t="s">
        <v>15</v>
      </c>
      <c r="M25" s="22" t="s">
        <v>45</v>
      </c>
      <c r="N25" s="25" t="s">
        <v>17</v>
      </c>
      <c r="O25" s="5" t="s">
        <v>14</v>
      </c>
      <c r="P25" s="24" t="s">
        <v>15</v>
      </c>
      <c r="Q25" s="22" t="s">
        <v>45</v>
      </c>
      <c r="R25" s="25" t="s">
        <v>17</v>
      </c>
      <c r="S25" s="5" t="s">
        <v>14</v>
      </c>
      <c r="T25" s="24" t="s">
        <v>15</v>
      </c>
      <c r="U25" s="22" t="s">
        <v>45</v>
      </c>
      <c r="V25" s="25" t="s">
        <v>17</v>
      </c>
      <c r="W25" s="5" t="s">
        <v>14</v>
      </c>
      <c r="X25" s="24" t="s">
        <v>15</v>
      </c>
      <c r="Y25" s="22" t="s">
        <v>45</v>
      </c>
      <c r="Z25" s="25" t="s">
        <v>17</v>
      </c>
      <c r="AA25" s="5" t="s">
        <v>14</v>
      </c>
      <c r="AB25" s="24" t="s">
        <v>15</v>
      </c>
      <c r="AC25" s="22" t="s">
        <v>45</v>
      </c>
      <c r="AD25" s="26" t="s">
        <v>17</v>
      </c>
      <c r="AE25" s="25" t="s">
        <v>4</v>
      </c>
      <c r="AF25" s="33" t="s">
        <v>16</v>
      </c>
      <c r="AG25" s="24" t="s">
        <v>15</v>
      </c>
      <c r="AH25" s="22" t="s">
        <v>45</v>
      </c>
      <c r="AI25" s="11" t="s">
        <v>17</v>
      </c>
      <c r="AK25" s="21"/>
      <c r="AL25" s="9"/>
      <c r="AM25" s="8"/>
    </row>
    <row r="26" spans="1:86" ht="17" thickTop="1" thickBot="1" x14ac:dyDescent="0.25">
      <c r="A26" s="14"/>
      <c r="B26" s="14"/>
      <c r="C26" s="35" t="s">
        <v>48</v>
      </c>
      <c r="D26" s="14">
        <v>298.40000000000009</v>
      </c>
      <c r="E26" s="36">
        <v>114.1</v>
      </c>
      <c r="F26" s="32">
        <v>3825000</v>
      </c>
      <c r="G26" s="27">
        <v>390000</v>
      </c>
      <c r="H26" s="12">
        <f t="shared" ref="H26:H47" si="0">(G26*$E26/$F26)/$D26</f>
        <v>3.8987015717815258E-2</v>
      </c>
      <c r="I26" s="13">
        <f t="shared" ref="I26:I47" si="1">G26*$D26</f>
        <v>116376000.00000003</v>
      </c>
      <c r="J26" s="32"/>
      <c r="K26" s="14">
        <v>323000</v>
      </c>
      <c r="L26" s="12">
        <f t="shared" ref="L26:L47" si="2">(K26*$E26/$F26)/$D26</f>
        <v>3.2289246350908539E-2</v>
      </c>
      <c r="M26" s="13">
        <f t="shared" ref="M26:M47" si="3">K26*$D26</f>
        <v>96383200.00000003</v>
      </c>
      <c r="N26" s="32"/>
      <c r="O26" s="14">
        <v>3950000</v>
      </c>
      <c r="P26" s="12">
        <f t="shared" ref="P26:P47" si="4">(O26*$E26/$F26)/$D26</f>
        <v>0.39486849252659051</v>
      </c>
      <c r="Q26" s="13">
        <f t="shared" ref="Q26:Q47" si="5">O26*$D26</f>
        <v>1178680000.0000005</v>
      </c>
      <c r="R26" s="32"/>
      <c r="S26" s="109">
        <v>6870000</v>
      </c>
      <c r="T26" s="12">
        <f t="shared" ref="T26:T47" si="6">(S26*$E26/$F26)/$D26</f>
        <v>0.68677127687536121</v>
      </c>
      <c r="U26" s="13">
        <f t="shared" ref="U26:U47" si="7">S26*$D26</f>
        <v>2050008000.0000007</v>
      </c>
      <c r="V26" s="32"/>
      <c r="W26" s="14">
        <v>5480000</v>
      </c>
      <c r="X26" s="12">
        <f t="shared" ref="X26:X47" si="8">(W26*$E26/$F26)/$D26</f>
        <v>0.54781755418878886</v>
      </c>
      <c r="Y26" s="13">
        <f t="shared" ref="Y26:Y47" si="9">W26*$D26</f>
        <v>1635232000.0000005</v>
      </c>
      <c r="Z26" s="32"/>
      <c r="AA26" s="14">
        <v>21300000</v>
      </c>
      <c r="AB26" s="12">
        <f t="shared" ref="AB26:AB47" si="10">(AA26*$E26/$F26)/$D26</f>
        <v>2.1292908584345258</v>
      </c>
      <c r="AC26" s="13">
        <f t="shared" ref="AC26:AC47" si="11">AA26*$D26</f>
        <v>6355920000.0000019</v>
      </c>
      <c r="AD26" s="32"/>
      <c r="AE26" s="35" t="s">
        <v>48</v>
      </c>
      <c r="AF26" s="13">
        <f t="shared" ref="AF26:AF47" si="12">G26+K26+O26+S26+W26+AA26</f>
        <v>38313000</v>
      </c>
      <c r="AG26" s="12">
        <f t="shared" ref="AG26:AG47" si="13">(AF26*$E26/$F26)/$D26</f>
        <v>3.8300244440939903</v>
      </c>
      <c r="AH26" s="13">
        <f t="shared" ref="AH26:AH47" si="14">AF26*$D26</f>
        <v>11432599200.000004</v>
      </c>
      <c r="AI26" s="14"/>
      <c r="AJ26" s="14"/>
    </row>
    <row r="27" spans="1:86" ht="17" thickTop="1" thickBot="1" x14ac:dyDescent="0.25">
      <c r="C27" s="31" t="s">
        <v>49</v>
      </c>
      <c r="D27" s="16">
        <v>241.89999999999998</v>
      </c>
      <c r="E27" s="17">
        <v>114.1</v>
      </c>
      <c r="F27" s="32">
        <v>3825000</v>
      </c>
      <c r="G27">
        <v>641000</v>
      </c>
      <c r="H27" s="6">
        <f t="shared" si="0"/>
        <v>7.9045357153471843E-2</v>
      </c>
      <c r="I27" s="13">
        <f t="shared" si="1"/>
        <v>155057900</v>
      </c>
      <c r="J27" s="15"/>
      <c r="K27">
        <v>429000</v>
      </c>
      <c r="L27" s="6">
        <f t="shared" si="2"/>
        <v>5.2902430918626245E-2</v>
      </c>
      <c r="M27" s="13">
        <f t="shared" si="3"/>
        <v>103775099.99999999</v>
      </c>
      <c r="N27" s="15"/>
      <c r="O27">
        <v>3710000</v>
      </c>
      <c r="P27" s="6">
        <f t="shared" si="4"/>
        <v>0.45750120910979802</v>
      </c>
      <c r="Q27" s="13">
        <f t="shared" si="5"/>
        <v>897448999.99999988</v>
      </c>
      <c r="R27" s="15"/>
      <c r="S27" s="110">
        <v>6530000</v>
      </c>
      <c r="T27" s="6">
        <f t="shared" si="6"/>
        <v>0.80525145430915934</v>
      </c>
      <c r="U27" s="13">
        <f t="shared" si="7"/>
        <v>1579606999.9999998</v>
      </c>
      <c r="V27" s="15"/>
      <c r="W27">
        <v>4130000</v>
      </c>
      <c r="X27" s="6">
        <f t="shared" si="8"/>
        <v>0.5092937988203412</v>
      </c>
      <c r="Y27" s="13">
        <f t="shared" si="9"/>
        <v>999046999.99999988</v>
      </c>
      <c r="Z27" s="15"/>
      <c r="AA27">
        <v>18700000</v>
      </c>
      <c r="AB27" s="6">
        <f t="shared" si="10"/>
        <v>2.3060033990170412</v>
      </c>
      <c r="AC27" s="13">
        <f t="shared" si="11"/>
        <v>4523530000</v>
      </c>
      <c r="AD27" s="15"/>
      <c r="AE27" s="31" t="s">
        <v>49</v>
      </c>
      <c r="AF27" s="13">
        <f t="shared" si="12"/>
        <v>34140000</v>
      </c>
      <c r="AG27" s="6">
        <f t="shared" si="13"/>
        <v>4.2099976493284377</v>
      </c>
      <c r="AH27" s="13">
        <f t="shared" si="14"/>
        <v>8258465999.999999</v>
      </c>
    </row>
    <row r="28" spans="1:86" ht="17" thickTop="1" thickBot="1" x14ac:dyDescent="0.25">
      <c r="C28" s="31" t="s">
        <v>50</v>
      </c>
      <c r="D28" s="16">
        <v>352.50000000000011</v>
      </c>
      <c r="E28" s="17">
        <v>114.1</v>
      </c>
      <c r="F28" s="32">
        <v>3825000</v>
      </c>
      <c r="G28">
        <v>795000</v>
      </c>
      <c r="H28" s="6">
        <f t="shared" si="0"/>
        <v>6.7276317619246254E-2</v>
      </c>
      <c r="I28" s="13">
        <f t="shared" si="1"/>
        <v>280237500.00000012</v>
      </c>
      <c r="J28" s="15"/>
      <c r="K28">
        <v>629000</v>
      </c>
      <c r="L28" s="6">
        <f t="shared" si="2"/>
        <v>5.3228684003152074E-2</v>
      </c>
      <c r="M28" s="13">
        <f t="shared" si="3"/>
        <v>221722500.00000006</v>
      </c>
      <c r="N28" s="15"/>
      <c r="O28">
        <v>5620000</v>
      </c>
      <c r="P28" s="6">
        <f t="shared" si="4"/>
        <v>0.47558855977379111</v>
      </c>
      <c r="Q28" s="13">
        <f t="shared" si="5"/>
        <v>1981050000.0000007</v>
      </c>
      <c r="R28" s="15"/>
      <c r="S28" s="110">
        <v>7910000</v>
      </c>
      <c r="T28" s="6">
        <f t="shared" si="6"/>
        <v>0.6693782042367773</v>
      </c>
      <c r="U28" s="13">
        <f t="shared" si="7"/>
        <v>2788275000.000001</v>
      </c>
      <c r="V28" s="15"/>
      <c r="W28">
        <v>6140000</v>
      </c>
      <c r="X28" s="6">
        <f t="shared" si="8"/>
        <v>0.51959319519770064</v>
      </c>
      <c r="Y28" s="13">
        <f t="shared" si="9"/>
        <v>2164350000.0000005</v>
      </c>
      <c r="Z28" s="15"/>
      <c r="AA28">
        <v>23000000</v>
      </c>
      <c r="AB28" s="6">
        <f t="shared" si="10"/>
        <v>1.9463588745190741</v>
      </c>
      <c r="AC28" s="13">
        <f t="shared" si="11"/>
        <v>8107500000.0000029</v>
      </c>
      <c r="AD28" s="15"/>
      <c r="AE28" s="31" t="s">
        <v>50</v>
      </c>
      <c r="AF28" s="13">
        <f t="shared" si="12"/>
        <v>44094000</v>
      </c>
      <c r="AG28" s="6">
        <f t="shared" si="13"/>
        <v>3.7314238353497418</v>
      </c>
      <c r="AH28" s="13">
        <f t="shared" si="14"/>
        <v>15543135000.000006</v>
      </c>
    </row>
    <row r="29" spans="1:86" ht="17" thickTop="1" thickBot="1" x14ac:dyDescent="0.25">
      <c r="C29" s="31" t="s">
        <v>51</v>
      </c>
      <c r="D29" s="16">
        <v>317.80000000000007</v>
      </c>
      <c r="E29" s="17">
        <v>114.1</v>
      </c>
      <c r="F29" s="32">
        <v>3825000</v>
      </c>
      <c r="G29">
        <v>800000</v>
      </c>
      <c r="H29" s="6">
        <f t="shared" si="0"/>
        <v>7.5091416889810247E-2</v>
      </c>
      <c r="I29" s="13">
        <f t="shared" si="1"/>
        <v>254240000.00000006</v>
      </c>
      <c r="J29" s="15"/>
      <c r="K29">
        <v>615000</v>
      </c>
      <c r="L29" s="6">
        <f t="shared" si="2"/>
        <v>5.7726526734041619E-2</v>
      </c>
      <c r="M29" s="13">
        <f t="shared" si="3"/>
        <v>195447000.00000003</v>
      </c>
      <c r="N29" s="15"/>
      <c r="O29">
        <v>5190000</v>
      </c>
      <c r="P29" s="6">
        <f t="shared" si="4"/>
        <v>0.4871555670726439</v>
      </c>
      <c r="Q29" s="13">
        <f t="shared" si="5"/>
        <v>1649382000.0000002</v>
      </c>
      <c r="R29" s="15"/>
      <c r="S29" s="110">
        <v>7080000</v>
      </c>
      <c r="T29" s="6">
        <f t="shared" si="6"/>
        <v>0.66455903947482065</v>
      </c>
      <c r="U29" s="13">
        <f t="shared" si="7"/>
        <v>2250024000.0000005</v>
      </c>
      <c r="V29" s="15"/>
      <c r="W29">
        <v>5160000</v>
      </c>
      <c r="X29" s="6">
        <f t="shared" si="8"/>
        <v>0.48433963893927606</v>
      </c>
      <c r="Y29" s="13">
        <f t="shared" si="9"/>
        <v>1639848000.0000002</v>
      </c>
      <c r="Z29" s="15"/>
      <c r="AA29">
        <v>20900000</v>
      </c>
      <c r="AB29" s="6">
        <f t="shared" si="10"/>
        <v>1.9617632662462925</v>
      </c>
      <c r="AC29" s="13">
        <f t="shared" si="11"/>
        <v>6642020000.000001</v>
      </c>
      <c r="AD29" s="15"/>
      <c r="AE29" s="31" t="s">
        <v>51</v>
      </c>
      <c r="AF29" s="13">
        <f t="shared" si="12"/>
        <v>39745000</v>
      </c>
      <c r="AG29" s="6">
        <f t="shared" si="13"/>
        <v>3.730635455356885</v>
      </c>
      <c r="AH29" s="13">
        <f t="shared" si="14"/>
        <v>12630961000.000002</v>
      </c>
    </row>
    <row r="30" spans="1:86" ht="23" thickTop="1" thickBot="1" x14ac:dyDescent="0.3">
      <c r="C30" s="31" t="s">
        <v>52</v>
      </c>
      <c r="D30" s="16">
        <v>193.40000000000009</v>
      </c>
      <c r="E30" s="17">
        <v>114.1</v>
      </c>
      <c r="F30" s="32">
        <v>3825000</v>
      </c>
      <c r="G30">
        <v>1720000</v>
      </c>
      <c r="H30" s="6">
        <f t="shared" si="0"/>
        <v>0.26529323897776952</v>
      </c>
      <c r="I30" s="13">
        <f t="shared" si="1"/>
        <v>332648000.00000018</v>
      </c>
      <c r="J30" s="15"/>
      <c r="K30">
        <v>711000</v>
      </c>
      <c r="L30" s="6">
        <f t="shared" si="2"/>
        <v>0.10966482146115938</v>
      </c>
      <c r="M30" s="13">
        <f t="shared" si="3"/>
        <v>137507400.00000006</v>
      </c>
      <c r="N30" s="15"/>
      <c r="O30">
        <v>2880000</v>
      </c>
      <c r="P30" s="6">
        <f t="shared" si="4"/>
        <v>0.4442119350325443</v>
      </c>
      <c r="Q30" s="13">
        <f t="shared" si="5"/>
        <v>556992000.00000024</v>
      </c>
      <c r="R30" s="15"/>
      <c r="S30" s="110">
        <v>5300000</v>
      </c>
      <c r="T30" s="6">
        <f t="shared" si="6"/>
        <v>0.81747335266405741</v>
      </c>
      <c r="U30" s="13">
        <f t="shared" si="7"/>
        <v>1025020000.0000005</v>
      </c>
      <c r="V30" s="15"/>
      <c r="W30">
        <v>3140000</v>
      </c>
      <c r="X30" s="6">
        <f t="shared" si="8"/>
        <v>0.48431440138964904</v>
      </c>
      <c r="Y30" s="13">
        <f t="shared" si="9"/>
        <v>607276000.00000024</v>
      </c>
      <c r="Z30" s="15"/>
      <c r="AA30">
        <v>17200000</v>
      </c>
      <c r="AB30" s="6">
        <f t="shared" si="10"/>
        <v>2.6529323897776953</v>
      </c>
      <c r="AC30" s="13">
        <f t="shared" si="11"/>
        <v>3326480000.0000014</v>
      </c>
      <c r="AD30" s="15"/>
      <c r="AE30" s="31" t="s">
        <v>52</v>
      </c>
      <c r="AF30" s="13">
        <f t="shared" si="12"/>
        <v>30951000</v>
      </c>
      <c r="AG30" s="6">
        <f t="shared" si="13"/>
        <v>4.7738901393028748</v>
      </c>
      <c r="AH30" s="13">
        <f t="shared" si="14"/>
        <v>5985923400.0000029</v>
      </c>
      <c r="AS30" s="133" t="s">
        <v>147</v>
      </c>
      <c r="AT30" s="133"/>
      <c r="AU30" s="133"/>
      <c r="AV30" s="133"/>
      <c r="AW30" s="133"/>
      <c r="AX30" s="133"/>
      <c r="AY30" s="134"/>
      <c r="AZ30" s="135" t="s">
        <v>148</v>
      </c>
      <c r="BA30" s="133"/>
      <c r="BB30" s="133"/>
      <c r="BC30" s="133"/>
      <c r="BD30" s="133"/>
      <c r="BE30" s="133"/>
      <c r="BF30" s="134"/>
      <c r="BG30" s="135" t="s">
        <v>110</v>
      </c>
      <c r="BH30" s="133"/>
      <c r="BI30" s="133"/>
      <c r="BJ30" s="133"/>
      <c r="BK30" s="133"/>
      <c r="BL30" s="133"/>
      <c r="BM30" s="134"/>
      <c r="BN30" s="135" t="s">
        <v>111</v>
      </c>
      <c r="BO30" s="133"/>
      <c r="BP30" s="133"/>
      <c r="BQ30" s="133"/>
      <c r="BR30" s="133"/>
      <c r="BS30" s="133"/>
      <c r="BT30" s="134"/>
      <c r="BU30" s="135" t="s">
        <v>149</v>
      </c>
      <c r="BV30" s="133"/>
      <c r="BW30" s="133"/>
      <c r="BX30" s="133"/>
      <c r="BY30" s="133"/>
      <c r="BZ30" s="133"/>
      <c r="CA30" s="134"/>
      <c r="CB30" s="135" t="s">
        <v>112</v>
      </c>
      <c r="CC30" s="133"/>
      <c r="CD30" s="133"/>
      <c r="CE30" s="133"/>
      <c r="CF30" s="133"/>
      <c r="CG30" s="133"/>
      <c r="CH30" s="134"/>
    </row>
    <row r="31" spans="1:86" ht="17" thickTop="1" thickBot="1" x14ac:dyDescent="0.25">
      <c r="C31" s="31" t="s">
        <v>53</v>
      </c>
      <c r="D31" s="16">
        <v>255.39999999999998</v>
      </c>
      <c r="E31" s="17">
        <v>114.1</v>
      </c>
      <c r="F31" s="32">
        <v>3825000</v>
      </c>
      <c r="G31">
        <v>1900000</v>
      </c>
      <c r="H31" s="6">
        <f t="shared" si="0"/>
        <v>0.2219151299256325</v>
      </c>
      <c r="I31" s="13">
        <f t="shared" si="1"/>
        <v>485259999.99999994</v>
      </c>
      <c r="J31" s="15"/>
      <c r="K31">
        <v>1160000</v>
      </c>
      <c r="L31" s="6">
        <f t="shared" si="2"/>
        <v>0.1354850266914388</v>
      </c>
      <c r="M31" s="13">
        <f t="shared" si="3"/>
        <v>296264000</v>
      </c>
      <c r="N31" s="15"/>
      <c r="O31">
        <v>8070000</v>
      </c>
      <c r="P31" s="6">
        <f t="shared" si="4"/>
        <v>0.94255531499992329</v>
      </c>
      <c r="Q31" s="13">
        <f t="shared" si="5"/>
        <v>2061077999.9999998</v>
      </c>
      <c r="R31" s="15"/>
      <c r="S31" s="110">
        <v>9870000</v>
      </c>
      <c r="T31" s="6">
        <f t="shared" si="6"/>
        <v>1.1527907012452594</v>
      </c>
      <c r="U31" s="13">
        <f t="shared" si="7"/>
        <v>2520798000</v>
      </c>
      <c r="V31" s="15"/>
      <c r="W31">
        <v>8870000</v>
      </c>
      <c r="X31" s="6">
        <f t="shared" si="8"/>
        <v>1.0359932644422949</v>
      </c>
      <c r="Y31" s="13">
        <f t="shared" si="9"/>
        <v>2265398000</v>
      </c>
      <c r="Z31" s="15"/>
      <c r="AA31">
        <v>29400000</v>
      </c>
      <c r="AB31" s="6">
        <f t="shared" si="10"/>
        <v>3.4338446420071556</v>
      </c>
      <c r="AC31" s="13">
        <f t="shared" si="11"/>
        <v>7508759999.999999</v>
      </c>
      <c r="AD31" s="15"/>
      <c r="AE31" s="31" t="s">
        <v>53</v>
      </c>
      <c r="AF31" s="13">
        <f t="shared" si="12"/>
        <v>59270000</v>
      </c>
      <c r="AG31" s="6">
        <f t="shared" si="13"/>
        <v>6.9225840793117044</v>
      </c>
      <c r="AH31" s="13">
        <f t="shared" si="14"/>
        <v>15137557999.999998</v>
      </c>
      <c r="AR31" s="51"/>
      <c r="AS31" s="52" t="s">
        <v>119</v>
      </c>
      <c r="AT31" s="52" t="s">
        <v>120</v>
      </c>
      <c r="AU31" s="52" t="s">
        <v>121</v>
      </c>
      <c r="AV31" s="52" t="s">
        <v>122</v>
      </c>
      <c r="AW31" s="52" t="s">
        <v>123</v>
      </c>
      <c r="AX31" s="53" t="s">
        <v>124</v>
      </c>
      <c r="AY31" s="54" t="s">
        <v>125</v>
      </c>
      <c r="AZ31" s="60" t="s">
        <v>119</v>
      </c>
      <c r="BA31" s="52" t="s">
        <v>120</v>
      </c>
      <c r="BB31" s="52" t="s">
        <v>121</v>
      </c>
      <c r="BC31" s="52" t="s">
        <v>122</v>
      </c>
      <c r="BD31" s="52" t="s">
        <v>123</v>
      </c>
      <c r="BE31" s="53" t="s">
        <v>124</v>
      </c>
      <c r="BF31" s="54" t="s">
        <v>125</v>
      </c>
      <c r="BG31" s="60" t="s">
        <v>119</v>
      </c>
      <c r="BH31" s="52" t="s">
        <v>120</v>
      </c>
      <c r="BI31" s="52" t="s">
        <v>121</v>
      </c>
      <c r="BJ31" s="52" t="s">
        <v>122</v>
      </c>
      <c r="BK31" s="52" t="s">
        <v>123</v>
      </c>
      <c r="BL31" s="53" t="s">
        <v>124</v>
      </c>
      <c r="BM31" s="54" t="s">
        <v>125</v>
      </c>
      <c r="BN31" s="60" t="s">
        <v>119</v>
      </c>
      <c r="BO31" s="52" t="s">
        <v>120</v>
      </c>
      <c r="BP31" s="52" t="s">
        <v>121</v>
      </c>
      <c r="BQ31" s="52" t="s">
        <v>122</v>
      </c>
      <c r="BR31" s="52" t="s">
        <v>123</v>
      </c>
      <c r="BS31" s="53" t="s">
        <v>124</v>
      </c>
      <c r="BT31" s="54" t="s">
        <v>125</v>
      </c>
      <c r="BU31" s="60" t="s">
        <v>119</v>
      </c>
      <c r="BV31" s="52" t="s">
        <v>120</v>
      </c>
      <c r="BW31" s="52" t="s">
        <v>121</v>
      </c>
      <c r="BX31" s="52" t="s">
        <v>122</v>
      </c>
      <c r="BY31" s="52" t="s">
        <v>123</v>
      </c>
      <c r="BZ31" s="53" t="s">
        <v>124</v>
      </c>
      <c r="CA31" s="54" t="s">
        <v>125</v>
      </c>
      <c r="CB31" s="60" t="s">
        <v>119</v>
      </c>
      <c r="CC31" s="52" t="s">
        <v>120</v>
      </c>
      <c r="CD31" s="52" t="s">
        <v>121</v>
      </c>
      <c r="CE31" s="52" t="s">
        <v>122</v>
      </c>
      <c r="CF31" s="52" t="s">
        <v>123</v>
      </c>
      <c r="CG31" s="53" t="s">
        <v>124</v>
      </c>
      <c r="CH31" s="54" t="s">
        <v>125</v>
      </c>
    </row>
    <row r="32" spans="1:86" ht="17" thickTop="1" thickBot="1" x14ac:dyDescent="0.25">
      <c r="C32" s="31" t="s">
        <v>54</v>
      </c>
      <c r="D32" s="16">
        <v>344.4</v>
      </c>
      <c r="E32" s="17">
        <v>114.1</v>
      </c>
      <c r="F32" s="32">
        <v>3825000</v>
      </c>
      <c r="G32">
        <v>1800000</v>
      </c>
      <c r="H32" s="6">
        <f t="shared" si="0"/>
        <v>0.1559062649450024</v>
      </c>
      <c r="I32" s="13">
        <f t="shared" si="1"/>
        <v>619920000</v>
      </c>
      <c r="J32" s="15"/>
      <c r="K32">
        <v>1680000</v>
      </c>
      <c r="L32" s="6">
        <f t="shared" si="2"/>
        <v>0.1455125139486689</v>
      </c>
      <c r="M32" s="13">
        <f t="shared" si="3"/>
        <v>578592000</v>
      </c>
      <c r="N32" s="15"/>
      <c r="O32">
        <v>10000000</v>
      </c>
      <c r="P32" s="6">
        <f t="shared" si="4"/>
        <v>0.86614591636112448</v>
      </c>
      <c r="Q32" s="13">
        <f t="shared" si="5"/>
        <v>3444000000</v>
      </c>
      <c r="R32" s="15"/>
      <c r="S32" s="110">
        <v>11700000</v>
      </c>
      <c r="T32" s="6">
        <f t="shared" si="6"/>
        <v>1.0133907221425156</v>
      </c>
      <c r="U32" s="13">
        <f t="shared" si="7"/>
        <v>4029479999.9999995</v>
      </c>
      <c r="V32" s="15"/>
      <c r="W32">
        <v>9430000</v>
      </c>
      <c r="X32" s="6">
        <f t="shared" si="8"/>
        <v>0.81677559912854036</v>
      </c>
      <c r="Y32" s="13">
        <f t="shared" si="9"/>
        <v>3247692000</v>
      </c>
      <c r="Z32" s="15"/>
      <c r="AA32">
        <v>35200000</v>
      </c>
      <c r="AB32" s="6">
        <f t="shared" si="10"/>
        <v>3.0488336255911577</v>
      </c>
      <c r="AC32" s="13">
        <f t="shared" si="11"/>
        <v>12122880000</v>
      </c>
      <c r="AD32" s="15"/>
      <c r="AE32" s="31" t="s">
        <v>54</v>
      </c>
      <c r="AF32" s="13">
        <f t="shared" si="12"/>
        <v>69810000</v>
      </c>
      <c r="AG32" s="6">
        <f t="shared" si="13"/>
        <v>6.0465646421170103</v>
      </c>
      <c r="AH32" s="13">
        <f t="shared" si="14"/>
        <v>24042564000</v>
      </c>
      <c r="AR32" s="31" t="s">
        <v>48</v>
      </c>
      <c r="AS32" s="17">
        <f>$H57/$T151</f>
        <v>9.1635303117274507E-3</v>
      </c>
      <c r="AT32" s="17">
        <f>$L57/$T151</f>
        <v>4.6948951597122132E-3</v>
      </c>
      <c r="AU32" s="17">
        <f>$P57/$T151</f>
        <v>3.2524876106440025E-3</v>
      </c>
      <c r="AV32" s="17"/>
      <c r="AW32" s="17">
        <f>$X57/$T151</f>
        <v>2.0731073205235251E-3</v>
      </c>
      <c r="AX32" s="17">
        <f>$AB57/$T151</f>
        <v>4.9777201693334307E-3</v>
      </c>
      <c r="AY32" s="57">
        <f>$AG57/$T151</f>
        <v>2.4161740571940621E-2</v>
      </c>
      <c r="AZ32" s="46"/>
      <c r="BA32" s="17"/>
      <c r="BB32" s="17"/>
      <c r="BC32" s="17"/>
      <c r="BD32" s="17"/>
      <c r="BE32" s="17"/>
      <c r="BF32" s="57">
        <f>$Z151/$T151</f>
        <v>1.7549589458410376E-2</v>
      </c>
      <c r="BG32" s="46">
        <f>$H26/H57</f>
        <v>12.037037037037035</v>
      </c>
      <c r="BH32" s="17">
        <f>$L26/L57</f>
        <v>19.457831325301203</v>
      </c>
      <c r="BI32" s="17">
        <f>$P26/P57</f>
        <v>343.47826086956525</v>
      </c>
      <c r="BJ32" s="17"/>
      <c r="BK32" s="17">
        <f>$X26/X57</f>
        <v>747.61255115961796</v>
      </c>
      <c r="BL32" s="17">
        <f>$AB26/AB57</f>
        <v>1210.2272727272725</v>
      </c>
      <c r="BM32" s="57">
        <f>$AG26/AG57</f>
        <v>448.47243357134499</v>
      </c>
      <c r="BN32" s="46">
        <f>$H26/H88</f>
        <v>2.6605908764303077E-3</v>
      </c>
      <c r="BO32" s="17">
        <f>$L26/L88</f>
        <v>2.9618675755745387E-2</v>
      </c>
      <c r="BP32" s="17">
        <f>$P26/P88</f>
        <v>0.38205692485304549</v>
      </c>
      <c r="BQ32" s="17">
        <f>$T26/T88</f>
        <v>0.19799056407445192</v>
      </c>
      <c r="BR32" s="17">
        <f>$X26/X88</f>
        <v>0.15055711197183896</v>
      </c>
      <c r="BS32" s="17">
        <f>$AB26/AB88</f>
        <v>0.28111217908624175</v>
      </c>
      <c r="BT32" s="57">
        <f>$AG26/AG88</f>
        <v>0.12174634873569433</v>
      </c>
      <c r="BU32" s="46">
        <f>H26/H119</f>
        <v>1.0068415199653997</v>
      </c>
      <c r="BV32" s="17">
        <f>L26/L119</f>
        <v>1.7957779788916497</v>
      </c>
      <c r="BW32" s="17"/>
      <c r="BX32" s="17"/>
      <c r="BY32" s="17"/>
      <c r="BZ32" s="17">
        <f>AB26/AB119</f>
        <v>6.1637301561942355</v>
      </c>
      <c r="CA32" s="57">
        <f>AG26/AG119</f>
        <v>9.5236890297733776</v>
      </c>
      <c r="CB32" s="46">
        <f>$H26/$H151</f>
        <v>3.2389809458634795E-2</v>
      </c>
      <c r="CC32" s="17">
        <f>$L26/$H151</f>
        <v>2.6825406295228307E-2</v>
      </c>
      <c r="CD32" s="17">
        <f>$P26/$H151</f>
        <v>0.32805063426053194</v>
      </c>
      <c r="CE32" s="17">
        <f>$T26/$H151</f>
        <v>0.57055895123287448</v>
      </c>
      <c r="CF32" s="17">
        <f>$X26/$H151</f>
        <v>0.45511834829056075</v>
      </c>
      <c r="CG32" s="17">
        <f>$AB26/$H151</f>
        <v>1.7689819012023618</v>
      </c>
      <c r="CH32" s="57">
        <f>$AG26/$H151</f>
        <v>3.1819250507401922</v>
      </c>
    </row>
    <row r="33" spans="1:160" ht="17" thickTop="1" thickBot="1" x14ac:dyDescent="0.25">
      <c r="C33" s="31" t="s">
        <v>55</v>
      </c>
      <c r="D33" s="16">
        <v>282.00000000000011</v>
      </c>
      <c r="E33" s="17">
        <v>114.1</v>
      </c>
      <c r="F33" s="32">
        <v>3825000</v>
      </c>
      <c r="G33">
        <v>756000</v>
      </c>
      <c r="H33" s="6">
        <f t="shared" si="0"/>
        <v>7.9969962453066298E-2</v>
      </c>
      <c r="I33" s="13">
        <f t="shared" si="1"/>
        <v>213192000.00000009</v>
      </c>
      <c r="J33" s="15"/>
      <c r="K33">
        <v>596000</v>
      </c>
      <c r="L33" s="6">
        <f t="shared" si="2"/>
        <v>6.3045102674639572E-2</v>
      </c>
      <c r="M33" s="13">
        <f t="shared" si="3"/>
        <v>168072000.00000006</v>
      </c>
      <c r="N33" s="15"/>
      <c r="O33">
        <v>2460000</v>
      </c>
      <c r="P33" s="6">
        <f t="shared" si="4"/>
        <v>0.26021971909331093</v>
      </c>
      <c r="Q33" s="13">
        <f t="shared" si="5"/>
        <v>693720000.00000024</v>
      </c>
      <c r="R33" s="15"/>
      <c r="S33" s="110">
        <v>4420000</v>
      </c>
      <c r="T33" s="6">
        <f t="shared" si="6"/>
        <v>0.46754925137903847</v>
      </c>
      <c r="U33" s="13">
        <f t="shared" si="7"/>
        <v>1246440000.0000005</v>
      </c>
      <c r="V33" s="15"/>
      <c r="W33">
        <v>4640000</v>
      </c>
      <c r="X33" s="6">
        <f t="shared" si="8"/>
        <v>0.49082093357437523</v>
      </c>
      <c r="Y33" s="13">
        <f t="shared" si="9"/>
        <v>1308480000.0000005</v>
      </c>
      <c r="Z33" s="15"/>
      <c r="AA33">
        <v>14900000</v>
      </c>
      <c r="AB33" s="6">
        <f t="shared" si="10"/>
        <v>1.5761275668659893</v>
      </c>
      <c r="AC33" s="13">
        <f t="shared" si="11"/>
        <v>4201800000.0000019</v>
      </c>
      <c r="AD33" s="15"/>
      <c r="AE33" s="31" t="s">
        <v>55</v>
      </c>
      <c r="AF33" s="13">
        <f t="shared" si="12"/>
        <v>27772000</v>
      </c>
      <c r="AG33" s="6">
        <f t="shared" si="13"/>
        <v>2.9377325360404196</v>
      </c>
      <c r="AH33" s="13">
        <f t="shared" si="14"/>
        <v>7831704000.0000029</v>
      </c>
      <c r="AR33" s="31" t="s">
        <v>49</v>
      </c>
      <c r="AS33" s="17">
        <f t="shared" ref="AS33:AS53" si="15">$H58/$T152</f>
        <v>1.6339937651444654E-2</v>
      </c>
      <c r="AT33" s="17">
        <f t="shared" ref="AT33:AT53" si="16">$L58/$T152</f>
        <v>3.8601731901399452E-3</v>
      </c>
      <c r="AU33" s="17">
        <f t="shared" ref="AU33:AU53" si="17">$P58/$T152</f>
        <v>2.2371458261038315E-3</v>
      </c>
      <c r="AV33" s="17"/>
      <c r="AW33" s="17">
        <f t="shared" ref="AW33:AW53" si="18">$X58/$T152</f>
        <v>1.1734049185936765E-3</v>
      </c>
      <c r="AX33" s="17">
        <f t="shared" ref="AX33:AX53" si="19">$AB58/$T152</f>
        <v>3.2899203325056346E-3</v>
      </c>
      <c r="AY33" s="57">
        <f t="shared" ref="AY33:AY53" si="20">$AG58/$T152</f>
        <v>2.690058191878774E-2</v>
      </c>
      <c r="AZ33" s="46"/>
      <c r="BA33" s="17"/>
      <c r="BB33" s="17"/>
      <c r="BC33" s="17"/>
      <c r="BD33" s="17"/>
      <c r="BE33" s="17"/>
      <c r="BF33" s="57">
        <f t="shared" ref="BF33:BF53" si="21">$Z152/$T152</f>
        <v>1.5349099139321771E-2</v>
      </c>
      <c r="BG33" s="46">
        <f t="shared" ref="BG33:BG47" si="22">$H27/H58</f>
        <v>8.6040268456375841</v>
      </c>
      <c r="BH33" s="17">
        <f t="shared" ref="BH33:BH47" si="23">$L27/L58</f>
        <v>24.375</v>
      </c>
      <c r="BI33" s="17">
        <f t="shared" ref="BI33:BI47" si="24">$P27/P58</f>
        <v>363.72549019607845</v>
      </c>
      <c r="BJ33" s="17"/>
      <c r="BK33" s="17">
        <f t="shared" ref="BK33:BK47" si="25">$X27/X58</f>
        <v>771.96261682242994</v>
      </c>
      <c r="BL33" s="17">
        <f t="shared" ref="BL33:BL47" si="26">$AB27/AB58</f>
        <v>1246.6666666666667</v>
      </c>
      <c r="BM33" s="57">
        <f t="shared" ref="BM33:BM47" si="27">$AG27/AG58</f>
        <v>278.3530370974317</v>
      </c>
      <c r="BN33" s="46">
        <f t="shared" ref="BN33:BN47" si="28">$H27/H89</f>
        <v>4.6420226380132585E-3</v>
      </c>
      <c r="BO33" s="17">
        <f t="shared" ref="BO33:BO47" si="29">$L27/L89</f>
        <v>4.1780451211253879E-2</v>
      </c>
      <c r="BP33" s="17">
        <f t="shared" ref="BP33:BP47" si="30">$P27/P89</f>
        <v>0.54347642711250754</v>
      </c>
      <c r="BQ33" s="17">
        <f t="shared" ref="BQ33:BQ47" si="31">$T27/T89</f>
        <v>0.18974080898911105</v>
      </c>
      <c r="BR33" s="17">
        <f t="shared" ref="BR33:BR47" si="32">$X27/X89</f>
        <v>0.17514173759675325</v>
      </c>
      <c r="BS33" s="17">
        <f t="shared" ref="BS33:BS47" si="33">$AB27/AB89</f>
        <v>0.25391718993032736</v>
      </c>
      <c r="BT33" s="57">
        <f t="shared" ref="BT33:BT47" si="34">$AG27/AG89</f>
        <v>0.11902808277191652</v>
      </c>
      <c r="BU33" s="46">
        <f t="shared" ref="BU33:BU47" si="35">H27/H120</f>
        <v>1.4165796782669566</v>
      </c>
      <c r="BV33" s="17">
        <f t="shared" ref="BV33:BV47" si="36">L27/L120</f>
        <v>2.0747141868602093</v>
      </c>
      <c r="BW33" s="17"/>
      <c r="BX33" s="17"/>
      <c r="BY33" s="17"/>
      <c r="BZ33" s="17">
        <f t="shared" ref="BZ33:BZ47" si="37">AB27/AB120</f>
        <v>7.502098793396037</v>
      </c>
      <c r="CA33" s="57">
        <f t="shared" ref="CA33:CA47" si="38">AG27/AG120</f>
        <v>10.831528790370044</v>
      </c>
      <c r="CB33" s="46">
        <f t="shared" ref="CB33:CB53" si="39">$H27/$H152</f>
        <v>3.3420100691129558E-2</v>
      </c>
      <c r="CC33" s="17">
        <f t="shared" ref="CC33:CC53" si="40">$L27/$H152</f>
        <v>2.2366962865046146E-2</v>
      </c>
      <c r="CD33" s="17">
        <f t="shared" ref="CD33:CD53" si="41">$P27/$H152</f>
        <v>0.19342991195645967</v>
      </c>
      <c r="CE33" s="17">
        <f t="shared" ref="CE33:CE53" si="42">$T27/$H152</f>
        <v>0.34045750002039937</v>
      </c>
      <c r="CF33" s="17">
        <f t="shared" ref="CF33:CF53" si="43">$X27/$H152</f>
        <v>0.21532763783832304</v>
      </c>
      <c r="CG33" s="17">
        <f t="shared" ref="CG33:CG53" si="44">$AB27/$H152</f>
        <v>0.97497017616867809</v>
      </c>
      <c r="CH33" s="57">
        <f t="shared" ref="CH33:CH53" si="45">$AG27/$H152</f>
        <v>1.7799722895400358</v>
      </c>
    </row>
    <row r="34" spans="1:160" ht="17" thickTop="1" thickBot="1" x14ac:dyDescent="0.25">
      <c r="C34" s="31" t="s">
        <v>56</v>
      </c>
      <c r="D34" s="16">
        <v>246.29999999999995</v>
      </c>
      <c r="E34" s="17">
        <v>114.1</v>
      </c>
      <c r="F34" s="32">
        <v>3825000</v>
      </c>
      <c r="G34">
        <v>310000</v>
      </c>
      <c r="H34" s="6">
        <f t="shared" si="0"/>
        <v>3.7544946250255416E-2</v>
      </c>
      <c r="I34" s="13">
        <f t="shared" si="1"/>
        <v>76352999.999999985</v>
      </c>
      <c r="J34" s="15"/>
      <c r="K34">
        <v>250000</v>
      </c>
      <c r="L34" s="6">
        <f t="shared" si="2"/>
        <v>3.0278182459883406E-2</v>
      </c>
      <c r="M34" s="13">
        <f t="shared" si="3"/>
        <v>61574999.999999985</v>
      </c>
      <c r="N34" s="15"/>
      <c r="O34">
        <v>2040000</v>
      </c>
      <c r="P34" s="6">
        <f t="shared" si="4"/>
        <v>0.24706996887264857</v>
      </c>
      <c r="Q34" s="13">
        <f t="shared" si="5"/>
        <v>502451999.99999988</v>
      </c>
      <c r="R34" s="15"/>
      <c r="S34" s="110">
        <v>4410000</v>
      </c>
      <c r="T34" s="6">
        <f t="shared" si="6"/>
        <v>0.53410713859234327</v>
      </c>
      <c r="U34" s="13">
        <f t="shared" si="7"/>
        <v>1086182999.9999998</v>
      </c>
      <c r="V34" s="15"/>
      <c r="W34">
        <v>5150000</v>
      </c>
      <c r="X34" s="6">
        <f t="shared" si="8"/>
        <v>0.62373055867359806</v>
      </c>
      <c r="Y34" s="13">
        <f t="shared" si="9"/>
        <v>1268444999.9999998</v>
      </c>
      <c r="Z34" s="15"/>
      <c r="AA34">
        <v>15000000</v>
      </c>
      <c r="AB34" s="6">
        <f t="shared" si="10"/>
        <v>1.8166909475930042</v>
      </c>
      <c r="AC34" s="13">
        <f t="shared" si="11"/>
        <v>3694499999.9999995</v>
      </c>
      <c r="AD34" s="15"/>
      <c r="AE34" s="31" t="s">
        <v>56</v>
      </c>
      <c r="AF34" s="13">
        <f t="shared" si="12"/>
        <v>27160000</v>
      </c>
      <c r="AG34" s="6">
        <f t="shared" si="13"/>
        <v>3.2894217424417329</v>
      </c>
      <c r="AH34" s="13">
        <f t="shared" si="14"/>
        <v>6689507999.999999</v>
      </c>
      <c r="AR34" s="31" t="s">
        <v>50</v>
      </c>
      <c r="AS34" s="17">
        <f t="shared" si="15"/>
        <v>2.0766947934939255E-2</v>
      </c>
      <c r="AT34" s="17">
        <f t="shared" si="16"/>
        <v>6.4180413043962367E-3</v>
      </c>
      <c r="AU34" s="17">
        <f t="shared" si="17"/>
        <v>2.8422754348040478E-3</v>
      </c>
      <c r="AV34" s="17"/>
      <c r="AW34" s="17">
        <f t="shared" si="18"/>
        <v>1.4761495000111347E-3</v>
      </c>
      <c r="AX34" s="17">
        <f t="shared" si="19"/>
        <v>4.584315217425884E-3</v>
      </c>
      <c r="AY34" s="57">
        <f t="shared" si="20"/>
        <v>3.6087729391576555E-2</v>
      </c>
      <c r="AZ34" s="46"/>
      <c r="BA34" s="17"/>
      <c r="BB34" s="17"/>
      <c r="BC34" s="17"/>
      <c r="BD34" s="17"/>
      <c r="BE34" s="17"/>
      <c r="BF34" s="57">
        <f t="shared" si="21"/>
        <v>1.7752113840641813E-2</v>
      </c>
      <c r="BG34" s="46">
        <f t="shared" si="22"/>
        <v>8.774834437086092</v>
      </c>
      <c r="BH34" s="17">
        <f t="shared" si="23"/>
        <v>22.464285714285715</v>
      </c>
      <c r="BI34" s="17">
        <f t="shared" si="24"/>
        <v>453.22580645161287</v>
      </c>
      <c r="BJ34" s="17"/>
      <c r="BK34" s="17">
        <f t="shared" si="25"/>
        <v>953.41614906832285</v>
      </c>
      <c r="BL34" s="17">
        <f t="shared" si="26"/>
        <v>1150</v>
      </c>
      <c r="BM34" s="57">
        <f t="shared" si="27"/>
        <v>280.06859756097566</v>
      </c>
      <c r="BN34" s="46">
        <f t="shared" si="28"/>
        <v>4.4906680777410616E-3</v>
      </c>
      <c r="BO34" s="17">
        <f t="shared" si="29"/>
        <v>4.4191467519307998E-2</v>
      </c>
      <c r="BP34" s="17">
        <f t="shared" si="30"/>
        <v>0.61048753258115063</v>
      </c>
      <c r="BQ34" s="17">
        <f t="shared" si="31"/>
        <v>0.21774237433601709</v>
      </c>
      <c r="BR34" s="17">
        <f t="shared" si="32"/>
        <v>0.23245739960991219</v>
      </c>
      <c r="BS34" s="17">
        <f t="shared" si="33"/>
        <v>0.2824319545749096</v>
      </c>
      <c r="BT34" s="57">
        <f t="shared" si="34"/>
        <v>0.12793871589301484</v>
      </c>
      <c r="BU34" s="46">
        <f t="shared" si="35"/>
        <v>1.6781270843576466</v>
      </c>
      <c r="BV34" s="17">
        <f t="shared" si="36"/>
        <v>2.5021084426425095</v>
      </c>
      <c r="BW34" s="17"/>
      <c r="BX34" s="17"/>
      <c r="BY34" s="17"/>
      <c r="BZ34" s="17">
        <f t="shared" si="37"/>
        <v>11.047508427249866</v>
      </c>
      <c r="CA34" s="57">
        <f t="shared" si="38"/>
        <v>15.708318119356791</v>
      </c>
      <c r="CB34" s="46">
        <f t="shared" si="39"/>
        <v>3.3913036511846822E-2</v>
      </c>
      <c r="CC34" s="17">
        <f t="shared" si="40"/>
        <v>2.6831823856542959E-2</v>
      </c>
      <c r="CD34" s="17">
        <f t="shared" si="41"/>
        <v>0.23973744049884166</v>
      </c>
      <c r="CE34" s="17">
        <f t="shared" si="42"/>
        <v>0.33742404881598537</v>
      </c>
      <c r="CF34" s="17">
        <f t="shared" si="43"/>
        <v>0.26191955243111886</v>
      </c>
      <c r="CG34" s="17">
        <f t="shared" si="44"/>
        <v>0.98113187392764389</v>
      </c>
      <c r="CH34" s="57">
        <f t="shared" si="45"/>
        <v>1.8809577760419798</v>
      </c>
    </row>
    <row r="35" spans="1:160" ht="17" thickTop="1" thickBot="1" x14ac:dyDescent="0.25">
      <c r="C35" s="31" t="s">
        <v>57</v>
      </c>
      <c r="D35" s="16">
        <v>131.69999999999993</v>
      </c>
      <c r="E35" s="17">
        <v>114.1</v>
      </c>
      <c r="F35" s="32">
        <v>3825000</v>
      </c>
      <c r="G35">
        <v>332000</v>
      </c>
      <c r="H35" s="6">
        <f t="shared" si="0"/>
        <v>7.5198038719410859E-2</v>
      </c>
      <c r="I35" s="13">
        <f t="shared" si="1"/>
        <v>43724399.999999978</v>
      </c>
      <c r="J35" s="15"/>
      <c r="K35">
        <v>140000</v>
      </c>
      <c r="L35" s="6">
        <f t="shared" si="2"/>
        <v>3.1710016327462412E-2</v>
      </c>
      <c r="M35" s="13">
        <f t="shared" si="3"/>
        <v>18437999.999999989</v>
      </c>
      <c r="N35" s="15"/>
      <c r="O35">
        <v>593000</v>
      </c>
      <c r="P35" s="6">
        <f t="shared" si="4"/>
        <v>0.13431456915846579</v>
      </c>
      <c r="Q35" s="13">
        <f t="shared" si="5"/>
        <v>78098099.999999955</v>
      </c>
      <c r="R35" s="15"/>
      <c r="S35" s="110">
        <v>2290000</v>
      </c>
      <c r="T35" s="6">
        <f t="shared" si="6"/>
        <v>0.51868526707063511</v>
      </c>
      <c r="U35" s="13">
        <f t="shared" si="7"/>
        <v>301592999.99999982</v>
      </c>
      <c r="V35" s="15"/>
      <c r="W35">
        <v>2220000</v>
      </c>
      <c r="X35" s="6">
        <f t="shared" si="8"/>
        <v>0.50283025890690392</v>
      </c>
      <c r="Y35" s="13">
        <f t="shared" si="9"/>
        <v>292373999.99999982</v>
      </c>
      <c r="Z35" s="15"/>
      <c r="AA35">
        <v>8980000</v>
      </c>
      <c r="AB35" s="6">
        <f t="shared" si="10"/>
        <v>2.0339710472900889</v>
      </c>
      <c r="AC35" s="13">
        <f t="shared" si="11"/>
        <v>1182665999.9999993</v>
      </c>
      <c r="AD35" s="15"/>
      <c r="AE35" s="31" t="s">
        <v>57</v>
      </c>
      <c r="AF35" s="13">
        <f t="shared" si="12"/>
        <v>14555000</v>
      </c>
      <c r="AG35" s="6">
        <f t="shared" si="13"/>
        <v>3.2967091974729668</v>
      </c>
      <c r="AH35" s="13">
        <f t="shared" si="14"/>
        <v>1916893499.999999</v>
      </c>
      <c r="AR35" s="31" t="s">
        <v>51</v>
      </c>
      <c r="AS35" s="17">
        <f t="shared" si="15"/>
        <v>8.5050112871705996E-3</v>
      </c>
      <c r="AT35" s="17">
        <f t="shared" si="16"/>
        <v>3.8957194558014996E-3</v>
      </c>
      <c r="AU35" s="17">
        <f t="shared" si="17"/>
        <v>1.8225024186794146E-3</v>
      </c>
      <c r="AV35" s="17"/>
      <c r="AW35" s="17">
        <f t="shared" si="18"/>
        <v>1.2960017199498059E-3</v>
      </c>
      <c r="AX35" s="17">
        <f t="shared" si="19"/>
        <v>3.9728624153223214E-3</v>
      </c>
      <c r="AY35" s="57">
        <f t="shared" si="20"/>
        <v>1.9492097296923642E-2</v>
      </c>
      <c r="AZ35" s="46"/>
      <c r="BA35" s="17"/>
      <c r="BB35" s="17"/>
      <c r="BC35" s="17"/>
      <c r="BD35" s="17"/>
      <c r="BE35" s="17"/>
      <c r="BF35" s="57">
        <f t="shared" si="21"/>
        <v>1.3766554090129626E-2</v>
      </c>
      <c r="BG35" s="46">
        <f t="shared" si="22"/>
        <v>18.140589569161001</v>
      </c>
      <c r="BH35" s="17">
        <f t="shared" si="23"/>
        <v>30.445544554455445</v>
      </c>
      <c r="BI35" s="17">
        <f t="shared" si="24"/>
        <v>549.20634920634916</v>
      </c>
      <c r="BJ35" s="17"/>
      <c r="BK35" s="17">
        <f t="shared" si="25"/>
        <v>767.85714285714278</v>
      </c>
      <c r="BL35" s="17">
        <f t="shared" si="26"/>
        <v>1014.5631067961166</v>
      </c>
      <c r="BM35" s="57">
        <f t="shared" si="27"/>
        <v>393.24230731176414</v>
      </c>
      <c r="BN35" s="46">
        <f t="shared" si="28"/>
        <v>4.7268946372369808E-3</v>
      </c>
      <c r="BO35" s="17">
        <f t="shared" si="29"/>
        <v>5.328087486612558E-2</v>
      </c>
      <c r="BP35" s="17">
        <f t="shared" si="30"/>
        <v>0.69801040202084796</v>
      </c>
      <c r="BQ35" s="17">
        <f t="shared" si="31"/>
        <v>0.21317891667274627</v>
      </c>
      <c r="BR35" s="17">
        <f t="shared" si="32"/>
        <v>0.20759955635420707</v>
      </c>
      <c r="BS35" s="17">
        <f t="shared" si="33"/>
        <v>0.29872610580038517</v>
      </c>
      <c r="BT35" s="57">
        <f t="shared" si="34"/>
        <v>0.12567463092901682</v>
      </c>
      <c r="BU35" s="46">
        <f t="shared" si="35"/>
        <v>1.8162826660765894</v>
      </c>
      <c r="BV35" s="17">
        <f t="shared" si="36"/>
        <v>2.5246461055751368</v>
      </c>
      <c r="BW35" s="17"/>
      <c r="BX35" s="17"/>
      <c r="BY35" s="17"/>
      <c r="BZ35" s="17">
        <f t="shared" si="37"/>
        <v>9.3695680168501756</v>
      </c>
      <c r="CA35" s="57">
        <f t="shared" si="38"/>
        <v>13.636124920529374</v>
      </c>
      <c r="CB35" s="46">
        <f t="shared" si="39"/>
        <v>3.5247848501993334E-2</v>
      </c>
      <c r="CC35" s="17">
        <f t="shared" si="40"/>
        <v>2.709678353590737E-2</v>
      </c>
      <c r="CD35" s="17">
        <f t="shared" si="41"/>
        <v>0.22867041715668171</v>
      </c>
      <c r="CE35" s="17">
        <f t="shared" si="42"/>
        <v>0.311943459242641</v>
      </c>
      <c r="CF35" s="17">
        <f t="shared" si="43"/>
        <v>0.22734862283785698</v>
      </c>
      <c r="CG35" s="17">
        <f t="shared" si="44"/>
        <v>0.92085004211457566</v>
      </c>
      <c r="CH35" s="57">
        <f t="shared" si="45"/>
        <v>1.751157173389656</v>
      </c>
    </row>
    <row r="36" spans="1:160" ht="17" thickTop="1" thickBot="1" x14ac:dyDescent="0.25">
      <c r="C36" s="31" t="s">
        <v>58</v>
      </c>
      <c r="D36" s="16">
        <v>152.69999999999993</v>
      </c>
      <c r="E36" s="17">
        <v>114.1</v>
      </c>
      <c r="F36" s="32">
        <v>3825000</v>
      </c>
      <c r="G36">
        <v>394000</v>
      </c>
      <c r="H36" s="6">
        <f t="shared" si="0"/>
        <v>7.6968210554250113E-2</v>
      </c>
      <c r="I36" s="13">
        <f t="shared" si="1"/>
        <v>60163799.99999997</v>
      </c>
      <c r="J36" s="15"/>
      <c r="K36">
        <v>229000</v>
      </c>
      <c r="L36" s="6">
        <f t="shared" si="2"/>
        <v>4.473533049980527E-2</v>
      </c>
      <c r="M36" s="13">
        <f t="shared" si="3"/>
        <v>34968299.999999985</v>
      </c>
      <c r="N36" s="15"/>
      <c r="O36">
        <v>1990000</v>
      </c>
      <c r="P36" s="6">
        <f t="shared" si="4"/>
        <v>0.38874806853542571</v>
      </c>
      <c r="Q36" s="13">
        <f t="shared" si="5"/>
        <v>303872999.99999988</v>
      </c>
      <c r="R36" s="15"/>
      <c r="S36" s="10">
        <v>4710000</v>
      </c>
      <c r="T36" s="6">
        <f t="shared" si="6"/>
        <v>0.92010221246324375</v>
      </c>
      <c r="U36" s="13">
        <f t="shared" si="7"/>
        <v>719216999.99999964</v>
      </c>
      <c r="V36" s="15"/>
      <c r="W36">
        <v>6150000</v>
      </c>
      <c r="X36" s="6">
        <f t="shared" si="8"/>
        <v>1.2014073474838534</v>
      </c>
      <c r="Y36" s="13">
        <f t="shared" si="9"/>
        <v>939104999.99999952</v>
      </c>
      <c r="Z36" s="15"/>
      <c r="AA36">
        <v>16400000</v>
      </c>
      <c r="AB36" s="6">
        <f t="shared" si="10"/>
        <v>3.2037529266236087</v>
      </c>
      <c r="AC36" s="13">
        <f t="shared" si="11"/>
        <v>2504279999.999999</v>
      </c>
      <c r="AD36" s="15"/>
      <c r="AE36" s="31" t="s">
        <v>58</v>
      </c>
      <c r="AF36" s="13">
        <f t="shared" si="12"/>
        <v>29873000</v>
      </c>
      <c r="AG36" s="6">
        <f t="shared" si="13"/>
        <v>5.8357140961601868</v>
      </c>
      <c r="AH36" s="13">
        <f t="shared" si="14"/>
        <v>4561607099.9999981</v>
      </c>
      <c r="AR36" s="31" t="s">
        <v>52</v>
      </c>
      <c r="AS36" s="17">
        <f t="shared" si="15"/>
        <v>1.85478863077186E-2</v>
      </c>
      <c r="AT36" s="17">
        <f t="shared" si="16"/>
        <v>2.9448628708797775E-3</v>
      </c>
      <c r="AU36" s="17">
        <f t="shared" si="17"/>
        <v>1.0449513412799211E-3</v>
      </c>
      <c r="AV36" s="17"/>
      <c r="AW36" s="17">
        <f t="shared" si="18"/>
        <v>7.1721660242394592E-4</v>
      </c>
      <c r="AX36" s="17">
        <f t="shared" si="19"/>
        <v>2.5886294590798044E-3</v>
      </c>
      <c r="AY36" s="57">
        <f t="shared" si="20"/>
        <v>2.5843546581382049E-2</v>
      </c>
      <c r="AZ36" s="46"/>
      <c r="BA36" s="17"/>
      <c r="BB36" s="17"/>
      <c r="BC36" s="17"/>
      <c r="BD36" s="17"/>
      <c r="BE36" s="17"/>
      <c r="BF36" s="57">
        <f t="shared" si="21"/>
        <v>1.5068839579665361E-2</v>
      </c>
      <c r="BG36" s="46">
        <f t="shared" si="22"/>
        <v>22.023047375160047</v>
      </c>
      <c r="BH36" s="17">
        <f t="shared" si="23"/>
        <v>57.338709677419359</v>
      </c>
      <c r="BI36" s="17">
        <f t="shared" si="24"/>
        <v>654.5454545454545</v>
      </c>
      <c r="BJ36" s="17"/>
      <c r="BK36" s="17">
        <f t="shared" si="25"/>
        <v>1039.7350993377484</v>
      </c>
      <c r="BL36" s="17">
        <f t="shared" si="26"/>
        <v>1577.9816513761468</v>
      </c>
      <c r="BM36" s="57">
        <f t="shared" si="27"/>
        <v>284.4238191508914</v>
      </c>
      <c r="BN36" s="46">
        <f t="shared" si="28"/>
        <v>1.3419418836155925E-2</v>
      </c>
      <c r="BO36" s="17">
        <f t="shared" si="29"/>
        <v>0.101010623592938</v>
      </c>
      <c r="BP36" s="17">
        <f t="shared" si="30"/>
        <v>0.5540899381306128</v>
      </c>
      <c r="BQ36" s="17">
        <f t="shared" si="31"/>
        <v>0.18480115546259521</v>
      </c>
      <c r="BR36" s="17">
        <f t="shared" si="32"/>
        <v>0.23712201533829311</v>
      </c>
      <c r="BS36" s="17">
        <f t="shared" si="33"/>
        <v>0.26145476957418973</v>
      </c>
      <c r="BT36" s="57">
        <f t="shared" si="34"/>
        <v>0.12474386988481118</v>
      </c>
      <c r="BU36" s="46">
        <f t="shared" si="35"/>
        <v>3.7716068468077988</v>
      </c>
      <c r="BV36" s="17">
        <f t="shared" si="36"/>
        <v>5.148951787250275</v>
      </c>
      <c r="BW36" s="17"/>
      <c r="BX36" s="17"/>
      <c r="BY36" s="17"/>
      <c r="BZ36" s="17">
        <f t="shared" si="37"/>
        <v>18.126229920479272</v>
      </c>
      <c r="CA36" s="57">
        <f t="shared" si="38"/>
        <v>20.058631083175833</v>
      </c>
      <c r="CB36" s="46">
        <f t="shared" si="39"/>
        <v>9.3304926135767893E-2</v>
      </c>
      <c r="CC36" s="17">
        <f t="shared" si="40"/>
        <v>3.8569652606122662E-2</v>
      </c>
      <c r="CD36" s="17">
        <f t="shared" si="41"/>
        <v>0.15623150422733229</v>
      </c>
      <c r="CE36" s="17">
        <f t="shared" si="42"/>
        <v>0.28750936541835459</v>
      </c>
      <c r="CF36" s="17">
        <f t="shared" si="43"/>
        <v>0.17033573724785533</v>
      </c>
      <c r="CG36" s="17">
        <f t="shared" si="44"/>
        <v>0.93304926135767896</v>
      </c>
      <c r="CH36" s="57">
        <f t="shared" si="45"/>
        <v>1.6790004469931117</v>
      </c>
    </row>
    <row r="37" spans="1:160" ht="17" thickTop="1" thickBot="1" x14ac:dyDescent="0.25">
      <c r="C37" s="31" t="s">
        <v>59</v>
      </c>
      <c r="D37" s="16">
        <v>157.59999999999991</v>
      </c>
      <c r="E37" s="17">
        <v>114.1</v>
      </c>
      <c r="F37" s="32">
        <v>3825000</v>
      </c>
      <c r="G37">
        <v>513000</v>
      </c>
      <c r="H37" s="6">
        <f t="shared" si="0"/>
        <v>9.7099134069871654E-2</v>
      </c>
      <c r="I37" s="13">
        <f t="shared" si="1"/>
        <v>80848799.999999955</v>
      </c>
      <c r="J37" s="15"/>
      <c r="K37">
        <v>359000</v>
      </c>
      <c r="L37" s="6">
        <f t="shared" si="2"/>
        <v>6.7950466142463792E-2</v>
      </c>
      <c r="M37" s="13">
        <f t="shared" si="3"/>
        <v>56578399.99999997</v>
      </c>
      <c r="N37" s="15"/>
      <c r="O37">
        <v>1240000</v>
      </c>
      <c r="P37" s="6">
        <f t="shared" si="4"/>
        <v>0.23470355993497241</v>
      </c>
      <c r="Q37" s="13">
        <f t="shared" si="5"/>
        <v>195423999.99999988</v>
      </c>
      <c r="R37" s="15"/>
      <c r="S37" s="10">
        <v>3880000</v>
      </c>
      <c r="T37" s="6">
        <f t="shared" si="6"/>
        <v>0.73439501011910735</v>
      </c>
      <c r="U37" s="13">
        <f t="shared" si="7"/>
        <v>611487999.99999964</v>
      </c>
      <c r="V37" s="15"/>
      <c r="W37">
        <v>3950000</v>
      </c>
      <c r="X37" s="6">
        <f t="shared" si="8"/>
        <v>0.74764440463156545</v>
      </c>
      <c r="Y37" s="13">
        <f t="shared" si="9"/>
        <v>622519999.99999964</v>
      </c>
      <c r="Z37" s="15"/>
      <c r="AA37">
        <v>14500000</v>
      </c>
      <c r="AB37" s="6">
        <f t="shared" si="10"/>
        <v>2.744517434723468</v>
      </c>
      <c r="AC37" s="13">
        <f t="shared" si="11"/>
        <v>2285199999.9999986</v>
      </c>
      <c r="AD37" s="15"/>
      <c r="AE37" s="31" t="s">
        <v>59</v>
      </c>
      <c r="AF37" s="13">
        <f t="shared" si="12"/>
        <v>24442000</v>
      </c>
      <c r="AG37" s="6">
        <f t="shared" si="13"/>
        <v>4.6263100096214487</v>
      </c>
      <c r="AH37" s="13">
        <f t="shared" si="14"/>
        <v>3852059199.9999976</v>
      </c>
      <c r="AR37" s="31" t="s">
        <v>53</v>
      </c>
      <c r="AS37" s="17">
        <f t="shared" si="15"/>
        <v>1.9949071060798493E-2</v>
      </c>
      <c r="AT37" s="17">
        <f t="shared" si="16"/>
        <v>3.5623341179997314E-3</v>
      </c>
      <c r="AU37" s="17">
        <f t="shared" si="17"/>
        <v>1.923660423719855E-3</v>
      </c>
      <c r="AV37" s="17"/>
      <c r="AW37" s="17">
        <f t="shared" si="18"/>
        <v>1.7954163954718647E-3</v>
      </c>
      <c r="AX37" s="17">
        <f t="shared" si="19"/>
        <v>4.0468115580476948E-3</v>
      </c>
      <c r="AY37" s="57">
        <f t="shared" si="20"/>
        <v>3.1277293556037644E-2</v>
      </c>
      <c r="AZ37" s="46"/>
      <c r="BA37" s="17"/>
      <c r="BB37" s="17"/>
      <c r="BC37" s="17"/>
      <c r="BD37" s="17"/>
      <c r="BE37" s="17"/>
      <c r="BF37" s="57">
        <f t="shared" si="21"/>
        <v>1.1700510732446046E-2</v>
      </c>
      <c r="BG37" s="46">
        <f t="shared" si="22"/>
        <v>13.571428571428573</v>
      </c>
      <c r="BH37" s="17">
        <f t="shared" si="23"/>
        <v>46.400000000000006</v>
      </c>
      <c r="BI37" s="17">
        <f t="shared" si="24"/>
        <v>597.77777777777771</v>
      </c>
      <c r="BJ37" s="17"/>
      <c r="BK37" s="17">
        <f t="shared" si="25"/>
        <v>703.96825396825398</v>
      </c>
      <c r="BL37" s="17">
        <f t="shared" si="26"/>
        <v>1035.2112676056338</v>
      </c>
      <c r="BM37" s="57">
        <f t="shared" si="27"/>
        <v>270.0227790432802</v>
      </c>
      <c r="BN37" s="46">
        <f t="shared" si="28"/>
        <v>1.2140740128785707E-2</v>
      </c>
      <c r="BO37" s="17">
        <f t="shared" si="29"/>
        <v>0.11700752403817687</v>
      </c>
      <c r="BP37" s="17">
        <f t="shared" si="30"/>
        <v>1.3582990902380934</v>
      </c>
      <c r="BQ37" s="17">
        <f t="shared" si="31"/>
        <v>0.27383137442577193</v>
      </c>
      <c r="BR37" s="17">
        <f t="shared" si="32"/>
        <v>0.33581386556024773</v>
      </c>
      <c r="BS37" s="17">
        <f t="shared" si="33"/>
        <v>0.34597914435426425</v>
      </c>
      <c r="BT37" s="57">
        <f t="shared" si="34"/>
        <v>0.18534225677777288</v>
      </c>
      <c r="BU37" s="46">
        <f t="shared" si="35"/>
        <v>4.0408186272012676</v>
      </c>
      <c r="BV37" s="17">
        <f t="shared" si="36"/>
        <v>5.3885043964949864</v>
      </c>
      <c r="BW37" s="17"/>
      <c r="BX37" s="17"/>
      <c r="BY37" s="17"/>
      <c r="BZ37" s="17">
        <f t="shared" si="37"/>
        <v>16.945917274494576</v>
      </c>
      <c r="CA37" s="57">
        <f t="shared" si="38"/>
        <v>24.487627190835124</v>
      </c>
      <c r="CB37" s="46">
        <f t="shared" si="39"/>
        <v>5.7892874548525576E-2</v>
      </c>
      <c r="CC37" s="17">
        <f t="shared" si="40"/>
        <v>3.5345123408573514E-2</v>
      </c>
      <c r="CD37" s="17">
        <f t="shared" si="41"/>
        <v>0.24589236716136914</v>
      </c>
      <c r="CE37" s="17">
        <f t="shared" si="42"/>
        <v>0.30073824831260393</v>
      </c>
      <c r="CF37" s="17">
        <f t="shared" si="43"/>
        <v>0.27026831433969573</v>
      </c>
      <c r="CG37" s="17">
        <f t="shared" si="44"/>
        <v>0.89581605880350101</v>
      </c>
      <c r="CH37" s="57">
        <f t="shared" si="45"/>
        <v>1.8059529865742689</v>
      </c>
    </row>
    <row r="38" spans="1:160" ht="17" thickTop="1" thickBot="1" x14ac:dyDescent="0.25">
      <c r="C38" s="31" t="s">
        <v>60</v>
      </c>
      <c r="D38" s="16">
        <v>218.39999999999998</v>
      </c>
      <c r="E38" s="17">
        <v>114.1</v>
      </c>
      <c r="F38" s="32">
        <v>3825000</v>
      </c>
      <c r="G38">
        <v>415000</v>
      </c>
      <c r="H38" s="6">
        <f t="shared" si="0"/>
        <v>5.6682587564940511E-2</v>
      </c>
      <c r="I38" s="13">
        <f t="shared" si="1"/>
        <v>90635999.999999985</v>
      </c>
      <c r="J38" s="15"/>
      <c r="K38">
        <v>334000</v>
      </c>
      <c r="L38" s="6">
        <f t="shared" si="2"/>
        <v>4.5619239148650917E-2</v>
      </c>
      <c r="M38" s="13">
        <f t="shared" si="3"/>
        <v>72945599.999999985</v>
      </c>
      <c r="N38" s="15"/>
      <c r="O38">
        <v>237</v>
      </c>
      <c r="P38" s="6">
        <f t="shared" si="4"/>
        <v>3.2370537958773255E-5</v>
      </c>
      <c r="Q38" s="13">
        <f t="shared" si="5"/>
        <v>51760.799999999996</v>
      </c>
      <c r="R38" s="15"/>
      <c r="S38" s="10">
        <v>2710000</v>
      </c>
      <c r="T38" s="6">
        <f t="shared" si="6"/>
        <v>0.370144126026479</v>
      </c>
      <c r="U38" s="13">
        <f t="shared" si="7"/>
        <v>591863999.99999988</v>
      </c>
      <c r="V38" s="15"/>
      <c r="W38">
        <v>3870000</v>
      </c>
      <c r="X38" s="6">
        <f t="shared" si="8"/>
        <v>0.52858220211161389</v>
      </c>
      <c r="Y38" s="13">
        <f t="shared" si="9"/>
        <v>845207999.99999988</v>
      </c>
      <c r="Z38" s="15"/>
      <c r="AA38">
        <v>9730000</v>
      </c>
      <c r="AB38" s="6">
        <f t="shared" si="10"/>
        <v>1.3289676554382437</v>
      </c>
      <c r="AC38" s="13">
        <f t="shared" si="11"/>
        <v>2125031999.9999998</v>
      </c>
      <c r="AD38" s="15"/>
      <c r="AE38" s="31" t="s">
        <v>60</v>
      </c>
      <c r="AF38" s="13">
        <f t="shared" si="12"/>
        <v>17059237</v>
      </c>
      <c r="AG38" s="6">
        <f t="shared" si="13"/>
        <v>2.3300281808278869</v>
      </c>
      <c r="AH38" s="13">
        <f t="shared" si="14"/>
        <v>3725737360.7999997</v>
      </c>
      <c r="AR38" s="31" t="s">
        <v>54</v>
      </c>
      <c r="AS38" s="17">
        <f t="shared" si="15"/>
        <v>1.1149529359870229E-2</v>
      </c>
      <c r="AT38" s="17">
        <f t="shared" si="16"/>
        <v>3.808215872267364E-3</v>
      </c>
      <c r="AU38" s="17">
        <f t="shared" si="17"/>
        <v>1.4769506424763159E-3</v>
      </c>
      <c r="AV38" s="17"/>
      <c r="AW38" s="17">
        <f t="shared" si="18"/>
        <v>1.3393915140103847E-3</v>
      </c>
      <c r="AX38" s="17">
        <f t="shared" si="19"/>
        <v>3.2869391749227816E-3</v>
      </c>
      <c r="AY38" s="57">
        <f t="shared" si="20"/>
        <v>2.1061026563547077E-2</v>
      </c>
      <c r="AZ38" s="46"/>
      <c r="BA38" s="17"/>
      <c r="BB38" s="17"/>
      <c r="BC38" s="17"/>
      <c r="BD38" s="17"/>
      <c r="BE38" s="17"/>
      <c r="BF38" s="57">
        <f t="shared" si="21"/>
        <v>9.8969401699626845E-3</v>
      </c>
      <c r="BG38" s="46">
        <f t="shared" si="22"/>
        <v>11.688311688311687</v>
      </c>
      <c r="BH38" s="17">
        <f t="shared" si="23"/>
        <v>31.939163498098857</v>
      </c>
      <c r="BI38" s="17">
        <f t="shared" si="24"/>
        <v>490.19607843137254</v>
      </c>
      <c r="BJ38" s="17"/>
      <c r="BK38" s="17">
        <f t="shared" si="25"/>
        <v>509.72972972972968</v>
      </c>
      <c r="BL38" s="17">
        <f t="shared" si="26"/>
        <v>775.33039647577084</v>
      </c>
      <c r="BM38" s="57">
        <f t="shared" si="27"/>
        <v>239.97937435544858</v>
      </c>
      <c r="BN38" s="46">
        <f t="shared" si="28"/>
        <v>1.059119829655911E-2</v>
      </c>
      <c r="BO38" s="17">
        <f t="shared" si="29"/>
        <v>0.11297278182996383</v>
      </c>
      <c r="BP38" s="17">
        <f t="shared" si="30"/>
        <v>2.1171810687774335</v>
      </c>
      <c r="BQ38" s="17">
        <f t="shared" si="31"/>
        <v>0.30882746434826558</v>
      </c>
      <c r="BR38" s="17">
        <f t="shared" si="32"/>
        <v>0.35043859626860496</v>
      </c>
      <c r="BS38" s="17">
        <f t="shared" si="33"/>
        <v>0.40744281971462359</v>
      </c>
      <c r="BT38" s="57">
        <f t="shared" si="34"/>
        <v>0.20488158809645696</v>
      </c>
      <c r="BU38" s="46">
        <f t="shared" si="35"/>
        <v>3.7162099286172312</v>
      </c>
      <c r="BV38" s="17">
        <f t="shared" si="36"/>
        <v>5.3553688903594603</v>
      </c>
      <c r="BW38" s="17"/>
      <c r="BX38" s="17"/>
      <c r="BY38" s="17"/>
      <c r="BZ38" s="17">
        <f t="shared" si="37"/>
        <v>15.247860124289597</v>
      </c>
      <c r="CA38" s="57">
        <f t="shared" si="38"/>
        <v>22.47159191802421</v>
      </c>
      <c r="CB38" s="46">
        <f t="shared" si="39"/>
        <v>3.5192773738708966E-2</v>
      </c>
      <c r="CC38" s="17">
        <f t="shared" si="40"/>
        <v>3.284658882279503E-2</v>
      </c>
      <c r="CD38" s="17">
        <f t="shared" si="41"/>
        <v>0.19551540965949424</v>
      </c>
      <c r="CE38" s="17">
        <f t="shared" si="42"/>
        <v>0.22875302930160826</v>
      </c>
      <c r="CF38" s="17">
        <f t="shared" si="43"/>
        <v>0.18437103130890306</v>
      </c>
      <c r="CG38" s="17">
        <f t="shared" si="44"/>
        <v>0.68821424200141967</v>
      </c>
      <c r="CH38" s="57">
        <f t="shared" si="45"/>
        <v>1.3648930748329293</v>
      </c>
    </row>
    <row r="39" spans="1:160" ht="17" thickTop="1" thickBot="1" x14ac:dyDescent="0.25">
      <c r="C39" s="31" t="s">
        <v>61</v>
      </c>
      <c r="D39" s="16">
        <v>207.69999999999993</v>
      </c>
      <c r="E39" s="17">
        <v>114.1</v>
      </c>
      <c r="F39" s="32">
        <v>3825000</v>
      </c>
      <c r="G39">
        <v>753000</v>
      </c>
      <c r="H39" s="6">
        <f t="shared" si="0"/>
        <v>0.10814655375872066</v>
      </c>
      <c r="I39" s="13">
        <f t="shared" si="1"/>
        <v>156398099.99999994</v>
      </c>
      <c r="J39" s="15"/>
      <c r="K39">
        <v>284000</v>
      </c>
      <c r="L39" s="6">
        <f t="shared" si="2"/>
        <v>4.0788341656675518E-2</v>
      </c>
      <c r="M39" s="13">
        <f t="shared" si="3"/>
        <v>58986799.999999978</v>
      </c>
      <c r="N39" s="15"/>
      <c r="O39">
        <v>498</v>
      </c>
      <c r="P39" s="6">
        <f t="shared" si="4"/>
        <v>7.1523218820508479E-5</v>
      </c>
      <c r="Q39" s="13">
        <f t="shared" si="5"/>
        <v>103434.59999999996</v>
      </c>
      <c r="R39" s="15"/>
      <c r="S39" s="10">
        <v>5970000</v>
      </c>
      <c r="T39" s="6">
        <f t="shared" si="6"/>
        <v>0.85741690031814399</v>
      </c>
      <c r="U39" s="13">
        <f t="shared" si="7"/>
        <v>1239968999.9999995</v>
      </c>
      <c r="V39" s="15"/>
      <c r="W39">
        <v>4140000</v>
      </c>
      <c r="X39" s="6">
        <f t="shared" si="8"/>
        <v>0.59459061429097415</v>
      </c>
      <c r="Y39" s="13">
        <f t="shared" si="9"/>
        <v>859877999.99999976</v>
      </c>
      <c r="Z39" s="15"/>
      <c r="AA39">
        <v>9120000</v>
      </c>
      <c r="AB39" s="6">
        <f t="shared" si="10"/>
        <v>1.309822802496059</v>
      </c>
      <c r="AC39" s="13">
        <f t="shared" si="11"/>
        <v>1894223999.9999993</v>
      </c>
      <c r="AD39" s="15"/>
      <c r="AE39" s="31" t="s">
        <v>61</v>
      </c>
      <c r="AF39" s="13">
        <f t="shared" si="12"/>
        <v>20267498</v>
      </c>
      <c r="AG39" s="6">
        <f t="shared" si="13"/>
        <v>2.9108367357393932</v>
      </c>
      <c r="AH39" s="13">
        <f t="shared" si="14"/>
        <v>4209559334.5999985</v>
      </c>
      <c r="AR39" s="31" t="s">
        <v>55</v>
      </c>
      <c r="AS39" s="17">
        <f t="shared" si="15"/>
        <v>1.9957272117760796E-2</v>
      </c>
      <c r="AT39" s="17">
        <f t="shared" si="16"/>
        <v>4.6513319693813476E-3</v>
      </c>
      <c r="AU39" s="17">
        <f t="shared" si="17"/>
        <v>1.8347814688909122E-3</v>
      </c>
      <c r="AV39" s="17"/>
      <c r="AW39" s="17">
        <f t="shared" si="18"/>
        <v>1.3696482719527776E-3</v>
      </c>
      <c r="AX39" s="17">
        <f t="shared" si="19"/>
        <v>3.6373737892047907E-3</v>
      </c>
      <c r="AY39" s="57">
        <f t="shared" si="20"/>
        <v>3.1450407617190632E-2</v>
      </c>
      <c r="AZ39" s="46"/>
      <c r="BA39" s="17"/>
      <c r="BB39" s="17"/>
      <c r="BC39" s="17"/>
      <c r="BD39" s="17"/>
      <c r="BE39" s="17"/>
      <c r="BF39" s="57">
        <f t="shared" si="21"/>
        <v>3.7169113455364798E-2</v>
      </c>
      <c r="BG39" s="46">
        <f t="shared" si="22"/>
        <v>6.096774193548387</v>
      </c>
      <c r="BH39" s="17">
        <f t="shared" si="23"/>
        <v>20.622837370242213</v>
      </c>
      <c r="BI39" s="17">
        <f t="shared" si="24"/>
        <v>215.78947368421049</v>
      </c>
      <c r="BJ39" s="17"/>
      <c r="BK39" s="17">
        <f t="shared" si="25"/>
        <v>545.24089306697999</v>
      </c>
      <c r="BL39" s="17">
        <f t="shared" si="26"/>
        <v>659.29203539823004</v>
      </c>
      <c r="BM39" s="57">
        <f t="shared" si="27"/>
        <v>142.12169285092881</v>
      </c>
      <c r="BN39" s="46">
        <f t="shared" si="28"/>
        <v>4.2703711531726328E-3</v>
      </c>
      <c r="BO39" s="17">
        <f t="shared" si="29"/>
        <v>4.0270202135561282E-2</v>
      </c>
      <c r="BP39" s="17">
        <f t="shared" si="30"/>
        <v>0.4002203964598372</v>
      </c>
      <c r="BQ39" s="17">
        <f t="shared" si="31"/>
        <v>0.15682779387199755</v>
      </c>
      <c r="BR39" s="17">
        <f t="shared" si="32"/>
        <v>0.21625152957550836</v>
      </c>
      <c r="BS39" s="17">
        <f t="shared" si="33"/>
        <v>0.24185265075667547</v>
      </c>
      <c r="BT39" s="57">
        <f t="shared" si="34"/>
        <v>8.9810619245836651E-2</v>
      </c>
      <c r="BU39" s="46">
        <f t="shared" si="35"/>
        <v>1.1693239740341272</v>
      </c>
      <c r="BV39" s="17">
        <f t="shared" si="36"/>
        <v>1.7907387758153839</v>
      </c>
      <c r="BW39" s="17"/>
      <c r="BX39" s="17"/>
      <c r="BY39" s="17"/>
      <c r="BZ39" s="17">
        <f t="shared" si="37"/>
        <v>7.0371841524517613</v>
      </c>
      <c r="CA39" s="57">
        <f t="shared" si="38"/>
        <v>8.9683286559048589</v>
      </c>
      <c r="CB39" s="46">
        <f t="shared" si="39"/>
        <v>7.0948631857237279E-2</v>
      </c>
      <c r="CC39" s="17">
        <f t="shared" si="40"/>
        <v>5.5933048395388124E-2</v>
      </c>
      <c r="CD39" s="17">
        <f t="shared" si="41"/>
        <v>0.23086459572593079</v>
      </c>
      <c r="CE39" s="17">
        <f t="shared" si="42"/>
        <v>0.41480549313358311</v>
      </c>
      <c r="CF39" s="17">
        <f t="shared" si="43"/>
        <v>0.43545192039362568</v>
      </c>
      <c r="CG39" s="17">
        <f t="shared" si="44"/>
        <v>1.3983262098847031</v>
      </c>
      <c r="CH39" s="57">
        <f t="shared" si="45"/>
        <v>2.606329899390468</v>
      </c>
    </row>
    <row r="40" spans="1:160" ht="17" thickTop="1" thickBot="1" x14ac:dyDescent="0.25">
      <c r="C40" s="31" t="s">
        <v>62</v>
      </c>
      <c r="D40" s="16">
        <v>126.59999999999991</v>
      </c>
      <c r="E40" s="17">
        <v>114.1</v>
      </c>
      <c r="F40" s="32">
        <v>3825000</v>
      </c>
      <c r="G40">
        <v>282000</v>
      </c>
      <c r="H40" s="6">
        <f t="shared" si="0"/>
        <v>6.6446117151441983E-2</v>
      </c>
      <c r="I40" s="13">
        <f t="shared" si="1"/>
        <v>35701199.999999978</v>
      </c>
      <c r="J40" s="15"/>
      <c r="K40">
        <v>107000</v>
      </c>
      <c r="L40" s="6">
        <f t="shared" si="2"/>
        <v>2.521182459292302E-2</v>
      </c>
      <c r="M40" s="13">
        <f t="shared" si="3"/>
        <v>13546199.999999991</v>
      </c>
      <c r="N40" s="15"/>
      <c r="O40">
        <v>1240</v>
      </c>
      <c r="P40" s="6">
        <f t="shared" si="4"/>
        <v>2.9217441584322007E-4</v>
      </c>
      <c r="Q40" s="13">
        <f t="shared" si="5"/>
        <v>156983.99999999988</v>
      </c>
      <c r="R40" s="15"/>
      <c r="S40" s="10">
        <v>5420000</v>
      </c>
      <c r="T40" s="6">
        <f t="shared" si="6"/>
        <v>1.2770849466695586</v>
      </c>
      <c r="U40" s="13">
        <f t="shared" si="7"/>
        <v>686171999.99999952</v>
      </c>
      <c r="V40" s="15"/>
      <c r="W40">
        <v>5690000</v>
      </c>
      <c r="X40" s="6">
        <f t="shared" si="8"/>
        <v>1.3407035694741309</v>
      </c>
      <c r="Y40" s="13">
        <f t="shared" si="9"/>
        <v>720353999.99999952</v>
      </c>
      <c r="Z40" s="15"/>
      <c r="AA40">
        <v>8820000</v>
      </c>
      <c r="AB40" s="6">
        <f t="shared" si="10"/>
        <v>2.0782083449493558</v>
      </c>
      <c r="AC40" s="13">
        <f t="shared" si="11"/>
        <v>1116611999.9999993</v>
      </c>
      <c r="AD40" s="15"/>
      <c r="AE40" s="31" t="s">
        <v>62</v>
      </c>
      <c r="AF40" s="13">
        <f t="shared" si="12"/>
        <v>20320240</v>
      </c>
      <c r="AG40" s="6">
        <f t="shared" si="13"/>
        <v>4.7879469772532532</v>
      </c>
      <c r="AH40" s="13">
        <f t="shared" si="14"/>
        <v>2572542383.9999981</v>
      </c>
      <c r="AR40" s="31" t="s">
        <v>56</v>
      </c>
      <c r="AS40" s="17">
        <f t="shared" si="15"/>
        <v>1.1079198376895165E-2</v>
      </c>
      <c r="AT40" s="17">
        <f t="shared" si="16"/>
        <v>2.5567380869758074E-3</v>
      </c>
      <c r="AU40" s="17">
        <f t="shared" si="17"/>
        <v>1.3103282695751011E-3</v>
      </c>
      <c r="AV40" s="17"/>
      <c r="AW40" s="17">
        <f t="shared" si="18"/>
        <v>1.3380262655173392E-3</v>
      </c>
      <c r="AX40" s="17">
        <f t="shared" si="19"/>
        <v>3.7072702261149205E-3</v>
      </c>
      <c r="AY40" s="57">
        <f t="shared" si="20"/>
        <v>1.9991561225078336E-2</v>
      </c>
      <c r="AZ40" s="46"/>
      <c r="BA40" s="17"/>
      <c r="BB40" s="17"/>
      <c r="BC40" s="17"/>
      <c r="BD40" s="17"/>
      <c r="BE40" s="17"/>
      <c r="BF40" s="57">
        <f t="shared" si="21"/>
        <v>1.3220690725335818E-2</v>
      </c>
      <c r="BG40" s="46">
        <f t="shared" si="22"/>
        <v>5.9615384615384617</v>
      </c>
      <c r="BH40" s="17">
        <f t="shared" si="23"/>
        <v>20.833333333333336</v>
      </c>
      <c r="BI40" s="17">
        <f t="shared" si="24"/>
        <v>331.70731707317071</v>
      </c>
      <c r="BJ40" s="17"/>
      <c r="BK40" s="17">
        <f t="shared" si="25"/>
        <v>820.06369426751576</v>
      </c>
      <c r="BL40" s="17">
        <f t="shared" si="26"/>
        <v>862.06896551724139</v>
      </c>
      <c r="BM40" s="57">
        <f t="shared" si="27"/>
        <v>289.45966108920385</v>
      </c>
      <c r="BN40" s="46">
        <f t="shared" si="28"/>
        <v>2.156500145769014E-3</v>
      </c>
      <c r="BO40" s="17">
        <f t="shared" si="29"/>
        <v>2.0406933134025262E-2</v>
      </c>
      <c r="BP40" s="17">
        <f t="shared" si="30"/>
        <v>0.33575826767646594</v>
      </c>
      <c r="BQ40" s="17">
        <f t="shared" si="31"/>
        <v>0.16175648307472096</v>
      </c>
      <c r="BR40" s="17">
        <f t="shared" si="32"/>
        <v>0.24486945556578857</v>
      </c>
      <c r="BS40" s="17">
        <f t="shared" si="33"/>
        <v>0.21203600193311531</v>
      </c>
      <c r="BT40" s="57">
        <f t="shared" si="34"/>
        <v>9.6615092526758845E-2</v>
      </c>
      <c r="BU40" s="46">
        <f t="shared" si="35"/>
        <v>0.59804580545233588</v>
      </c>
      <c r="BV40" s="17">
        <f t="shared" si="36"/>
        <v>1.0507141167221341</v>
      </c>
      <c r="BW40" s="17"/>
      <c r="BX40" s="17"/>
      <c r="BY40" s="17"/>
      <c r="BZ40" s="17">
        <f t="shared" si="37"/>
        <v>4.2706444744189964</v>
      </c>
      <c r="CA40" s="57">
        <f t="shared" si="38"/>
        <v>6.3626840463292504</v>
      </c>
      <c r="CB40" s="46">
        <f t="shared" si="39"/>
        <v>2.4654824540112492E-2</v>
      </c>
      <c r="CC40" s="17">
        <f t="shared" si="40"/>
        <v>1.9882923016219755E-2</v>
      </c>
      <c r="CD40" s="17">
        <f t="shared" si="41"/>
        <v>0.1622446518123532</v>
      </c>
      <c r="CE40" s="17">
        <f t="shared" si="42"/>
        <v>0.35073476200611647</v>
      </c>
      <c r="CF40" s="17">
        <f t="shared" si="43"/>
        <v>0.40958821413412694</v>
      </c>
      <c r="CG40" s="17">
        <f t="shared" si="44"/>
        <v>1.1929753809731853</v>
      </c>
      <c r="CH40" s="57">
        <f t="shared" si="45"/>
        <v>2.1600807564821141</v>
      </c>
    </row>
    <row r="41" spans="1:160" ht="17" thickTop="1" thickBot="1" x14ac:dyDescent="0.25">
      <c r="C41" s="31" t="s">
        <v>63</v>
      </c>
      <c r="D41" s="16">
        <v>213.59999999999991</v>
      </c>
      <c r="E41" s="17">
        <v>114.1</v>
      </c>
      <c r="F41" s="32">
        <v>3825000</v>
      </c>
      <c r="G41">
        <v>501000</v>
      </c>
      <c r="H41" s="6">
        <f t="shared" si="0"/>
        <v>6.9966585885290478E-2</v>
      </c>
      <c r="I41" s="13">
        <f t="shared" si="1"/>
        <v>107013599.99999996</v>
      </c>
      <c r="J41" s="15"/>
      <c r="K41">
        <v>240000</v>
      </c>
      <c r="L41" s="6">
        <f t="shared" si="2"/>
        <v>3.3516927370199033E-2</v>
      </c>
      <c r="M41" s="13">
        <f t="shared" si="3"/>
        <v>51263999.999999978</v>
      </c>
      <c r="N41" s="15"/>
      <c r="O41">
        <v>212</v>
      </c>
      <c r="P41" s="6">
        <f t="shared" si="4"/>
        <v>2.9606619177009141E-5</v>
      </c>
      <c r="Q41" s="13">
        <f t="shared" si="5"/>
        <v>45283.199999999983</v>
      </c>
      <c r="R41" s="15"/>
      <c r="S41" s="10">
        <v>17400000</v>
      </c>
      <c r="T41" s="6">
        <f t="shared" si="6"/>
        <v>2.4299772343394297</v>
      </c>
      <c r="U41" s="13">
        <f t="shared" si="7"/>
        <v>3716639999.9999986</v>
      </c>
      <c r="V41" s="15"/>
      <c r="W41">
        <v>16100000</v>
      </c>
      <c r="X41" s="6">
        <f t="shared" si="8"/>
        <v>2.2484272110841848</v>
      </c>
      <c r="Y41" s="13">
        <f t="shared" si="9"/>
        <v>3438959999.9999986</v>
      </c>
      <c r="Z41" s="15"/>
      <c r="AA41">
        <v>23100000</v>
      </c>
      <c r="AB41" s="6">
        <f t="shared" si="10"/>
        <v>3.2260042593816567</v>
      </c>
      <c r="AC41" s="13">
        <f t="shared" si="11"/>
        <v>4934159999.9999981</v>
      </c>
      <c r="AD41" s="15"/>
      <c r="AE41" s="31" t="s">
        <v>63</v>
      </c>
      <c r="AF41" s="13">
        <f t="shared" si="12"/>
        <v>57341212</v>
      </c>
      <c r="AG41" s="6">
        <f t="shared" si="13"/>
        <v>8.0079218246799382</v>
      </c>
      <c r="AH41" s="13">
        <f t="shared" si="14"/>
        <v>12248082883.199995</v>
      </c>
      <c r="AR41" s="31" t="s">
        <v>57</v>
      </c>
      <c r="AS41" s="17">
        <f t="shared" si="15"/>
        <v>1.9656475462368615E-2</v>
      </c>
      <c r="AT41" s="17">
        <f t="shared" si="16"/>
        <v>3.6380769502173953E-3</v>
      </c>
      <c r="AU41" s="17">
        <f t="shared" si="17"/>
        <v>2.1719862389357586E-3</v>
      </c>
      <c r="AV41" s="17"/>
      <c r="AW41" s="17">
        <f t="shared" si="18"/>
        <v>1.7593088535379645E-3</v>
      </c>
      <c r="AX41" s="17">
        <f t="shared" si="19"/>
        <v>1.0751331882732005E-2</v>
      </c>
      <c r="AY41" s="57">
        <f t="shared" si="20"/>
        <v>3.7977179387791743E-2</v>
      </c>
      <c r="AZ41" s="46"/>
      <c r="BA41" s="17"/>
      <c r="BB41" s="17"/>
      <c r="BC41" s="17"/>
      <c r="BD41" s="17"/>
      <c r="BE41" s="17"/>
      <c r="BF41" s="57">
        <f t="shared" si="21"/>
        <v>6.2320322913246233E-2</v>
      </c>
      <c r="BG41" s="46">
        <f t="shared" si="22"/>
        <v>9.1712707182320443</v>
      </c>
      <c r="BH41" s="17">
        <f t="shared" si="23"/>
        <v>20.895522388059703</v>
      </c>
      <c r="BI41" s="17">
        <f t="shared" si="24"/>
        <v>148.25</v>
      </c>
      <c r="BJ41" s="17"/>
      <c r="BK41" s="17">
        <f t="shared" si="25"/>
        <v>685.18518518518511</v>
      </c>
      <c r="BL41" s="17">
        <f t="shared" si="26"/>
        <v>453.53535353535352</v>
      </c>
      <c r="BM41" s="57">
        <f t="shared" si="27"/>
        <v>208.10694881326847</v>
      </c>
      <c r="BN41" s="46">
        <f t="shared" si="28"/>
        <v>3.2558128096829859E-3</v>
      </c>
      <c r="BO41" s="17">
        <f t="shared" si="29"/>
        <v>2.3905969552894403E-2</v>
      </c>
      <c r="BP41" s="17">
        <f t="shared" si="30"/>
        <v>0.22153723421021346</v>
      </c>
      <c r="BQ41" s="17">
        <f t="shared" si="31"/>
        <v>0.11228631527370538</v>
      </c>
      <c r="BR41" s="17">
        <f t="shared" si="32"/>
        <v>0.21040232857593932</v>
      </c>
      <c r="BS41" s="17">
        <f t="shared" si="33"/>
        <v>0.17347735650360382</v>
      </c>
      <c r="BT41" s="57">
        <f t="shared" si="34"/>
        <v>7.5330714657097467E-2</v>
      </c>
      <c r="BU41" s="46">
        <f t="shared" si="35"/>
        <v>0.6234535167478058</v>
      </c>
      <c r="BV41" s="17">
        <f t="shared" si="36"/>
        <v>0.88259985804659247</v>
      </c>
      <c r="BW41" s="17"/>
      <c r="BX41" s="17"/>
      <c r="BY41" s="17"/>
      <c r="BZ41" s="17">
        <f t="shared" si="37"/>
        <v>4.7853565133635625</v>
      </c>
      <c r="CA41" s="57">
        <f t="shared" si="38"/>
        <v>5.6685012394343746</v>
      </c>
      <c r="CB41" s="46">
        <f t="shared" si="39"/>
        <v>4.5618353855544663E-2</v>
      </c>
      <c r="CC41" s="17">
        <f t="shared" si="40"/>
        <v>1.9236655240289918E-2</v>
      </c>
      <c r="CD41" s="17">
        <f t="shared" si="41"/>
        <v>8.1480975410656589E-2</v>
      </c>
      <c r="CE41" s="17">
        <f t="shared" si="42"/>
        <v>0.31465671785902793</v>
      </c>
      <c r="CF41" s="17">
        <f t="shared" si="43"/>
        <v>0.30503839023888296</v>
      </c>
      <c r="CG41" s="17">
        <f t="shared" si="44"/>
        <v>1.2338940289843106</v>
      </c>
      <c r="CH41" s="57">
        <f t="shared" si="45"/>
        <v>1.9999251215887124</v>
      </c>
    </row>
    <row r="42" spans="1:160" ht="17" thickTop="1" thickBot="1" x14ac:dyDescent="0.25">
      <c r="C42" s="31" t="s">
        <v>64</v>
      </c>
      <c r="D42" s="16">
        <v>416.09999999999991</v>
      </c>
      <c r="E42" s="17">
        <v>114.1</v>
      </c>
      <c r="F42" s="32">
        <v>3825000</v>
      </c>
      <c r="G42">
        <v>413000</v>
      </c>
      <c r="H42" s="6">
        <f t="shared" si="0"/>
        <v>2.9607827429618011E-2</v>
      </c>
      <c r="I42" s="13">
        <f t="shared" si="1"/>
        <v>171849299.99999997</v>
      </c>
      <c r="J42" s="15"/>
      <c r="K42">
        <v>185000</v>
      </c>
      <c r="L42" s="6">
        <f t="shared" si="2"/>
        <v>1.3262586136753832E-2</v>
      </c>
      <c r="M42" s="13">
        <f t="shared" si="3"/>
        <v>76978499.999999985</v>
      </c>
      <c r="N42" s="15"/>
      <c r="O42">
        <v>0</v>
      </c>
      <c r="P42" s="6">
        <f t="shared" si="4"/>
        <v>0</v>
      </c>
      <c r="Q42" s="13">
        <f t="shared" si="5"/>
        <v>0</v>
      </c>
      <c r="R42" s="15"/>
      <c r="S42" s="10">
        <v>18100000</v>
      </c>
      <c r="T42" s="6">
        <f t="shared" si="6"/>
        <v>1.2975827517580776</v>
      </c>
      <c r="U42" s="13">
        <f t="shared" si="7"/>
        <v>7531409999.9999981</v>
      </c>
      <c r="V42" s="15"/>
      <c r="W42">
        <v>16100000</v>
      </c>
      <c r="X42" s="6">
        <f t="shared" si="8"/>
        <v>1.1542034421715497</v>
      </c>
      <c r="Y42" s="13">
        <f t="shared" si="9"/>
        <v>6699209999.9999981</v>
      </c>
      <c r="Z42" s="15"/>
      <c r="AA42">
        <v>22400000</v>
      </c>
      <c r="AB42" s="6">
        <f t="shared" si="10"/>
        <v>1.6058482673691126</v>
      </c>
      <c r="AC42" s="13">
        <f t="shared" si="11"/>
        <v>9320639999.9999981</v>
      </c>
      <c r="AD42" s="15"/>
      <c r="AE42" s="31" t="s">
        <v>64</v>
      </c>
      <c r="AF42" s="13">
        <f t="shared" si="12"/>
        <v>57198000</v>
      </c>
      <c r="AG42" s="6">
        <f t="shared" si="13"/>
        <v>4.1005048748651118</v>
      </c>
      <c r="AH42" s="13">
        <f t="shared" si="14"/>
        <v>23800087799.999996</v>
      </c>
      <c r="AR42" s="31" t="s">
        <v>58</v>
      </c>
      <c r="AS42" s="17">
        <f t="shared" si="15"/>
        <v>2.8862658585484664E-2</v>
      </c>
      <c r="AT42" s="17">
        <f t="shared" si="16"/>
        <v>4.4627002230568655E-3</v>
      </c>
      <c r="AU42" s="17">
        <f t="shared" si="17"/>
        <v>1.6749615122901742E-3</v>
      </c>
      <c r="AV42" s="17"/>
      <c r="AW42" s="17">
        <f t="shared" si="18"/>
        <v>1.8459350922644311E-3</v>
      </c>
      <c r="AX42" s="17">
        <f t="shared" si="19"/>
        <v>5.3030788364896529E-3</v>
      </c>
      <c r="AY42" s="57">
        <f t="shared" si="20"/>
        <v>4.2149334249585793E-2</v>
      </c>
      <c r="AZ42" s="46"/>
      <c r="BA42" s="17"/>
      <c r="BB42" s="17"/>
      <c r="BC42" s="17"/>
      <c r="BD42" s="17"/>
      <c r="BE42" s="17"/>
      <c r="BF42" s="57">
        <f t="shared" si="21"/>
        <v>3.5287022218223156E-2</v>
      </c>
      <c r="BG42" s="46">
        <f t="shared" si="22"/>
        <v>3.9558232931726911</v>
      </c>
      <c r="BH42" s="17">
        <f t="shared" si="23"/>
        <v>14.870129870129873</v>
      </c>
      <c r="BI42" s="17">
        <f t="shared" si="24"/>
        <v>344.29065743944642</v>
      </c>
      <c r="BJ42" s="17"/>
      <c r="BK42" s="17">
        <f t="shared" si="25"/>
        <v>965.46310832025119</v>
      </c>
      <c r="BL42" s="17">
        <f t="shared" si="26"/>
        <v>896.17486338797812</v>
      </c>
      <c r="BM42" s="57">
        <f t="shared" si="27"/>
        <v>205.38329322791336</v>
      </c>
      <c r="BN42" s="46">
        <f t="shared" si="28"/>
        <v>2.8100553056190501E-3</v>
      </c>
      <c r="BO42" s="17">
        <f t="shared" si="29"/>
        <v>2.0597744457851688E-2</v>
      </c>
      <c r="BP42" s="17">
        <f t="shared" si="30"/>
        <v>0.31934067591140353</v>
      </c>
      <c r="BQ42" s="17">
        <f t="shared" si="31"/>
        <v>0.15798747102705754</v>
      </c>
      <c r="BR42" s="17">
        <f t="shared" si="32"/>
        <v>0.24602783578409268</v>
      </c>
      <c r="BS42" s="17">
        <f t="shared" si="33"/>
        <v>0.22484874053536494</v>
      </c>
      <c r="BT42" s="57">
        <f t="shared" si="34"/>
        <v>0.10470451450752388</v>
      </c>
      <c r="BU42" s="46">
        <f t="shared" si="35"/>
        <v>0.79257970158486035</v>
      </c>
      <c r="BV42" s="17">
        <f t="shared" si="36"/>
        <v>0.86698280962003094</v>
      </c>
      <c r="BW42" s="17"/>
      <c r="BX42" s="17"/>
      <c r="BY42" s="17"/>
      <c r="BZ42" s="17">
        <f t="shared" si="37"/>
        <v>4.8248792239880389</v>
      </c>
      <c r="CA42" s="57">
        <f t="shared" si="38"/>
        <v>7.1805019395883187</v>
      </c>
      <c r="CB42" s="46">
        <f t="shared" si="39"/>
        <v>4.2995202645120419E-2</v>
      </c>
      <c r="CC42" s="17">
        <f t="shared" si="40"/>
        <v>2.4989597476478619E-2</v>
      </c>
      <c r="CD42" s="17">
        <f t="shared" si="41"/>
        <v>0.2171585108218011</v>
      </c>
      <c r="CE42" s="17">
        <f t="shared" si="42"/>
        <v>0.51397818390486594</v>
      </c>
      <c r="CF42" s="17">
        <f t="shared" si="43"/>
        <v>0.67111801083119438</v>
      </c>
      <c r="CG42" s="17">
        <f t="shared" si="44"/>
        <v>1.7896480288831849</v>
      </c>
      <c r="CH42" s="57">
        <f t="shared" si="45"/>
        <v>3.2598875345626452</v>
      </c>
    </row>
    <row r="43" spans="1:160" ht="17" thickTop="1" thickBot="1" x14ac:dyDescent="0.25">
      <c r="C43" s="31" t="s">
        <v>65</v>
      </c>
      <c r="D43" s="16">
        <v>256.39999999999986</v>
      </c>
      <c r="E43" s="17">
        <v>114.1</v>
      </c>
      <c r="F43" s="32">
        <v>3825000</v>
      </c>
      <c r="G43">
        <v>267000</v>
      </c>
      <c r="H43" s="6">
        <f t="shared" si="0"/>
        <v>3.1063289590407162E-2</v>
      </c>
      <c r="I43" s="13">
        <f t="shared" si="1"/>
        <v>68458799.99999997</v>
      </c>
      <c r="J43" s="15"/>
      <c r="K43">
        <v>117000</v>
      </c>
      <c r="L43" s="6">
        <f t="shared" si="2"/>
        <v>1.3612003303661566E-2</v>
      </c>
      <c r="M43" s="13">
        <f t="shared" si="3"/>
        <v>29998799.999999985</v>
      </c>
      <c r="N43" s="15"/>
      <c r="O43">
        <v>452</v>
      </c>
      <c r="P43" s="6">
        <f t="shared" si="4"/>
        <v>5.25865426773934E-5</v>
      </c>
      <c r="Q43" s="13">
        <f t="shared" si="5"/>
        <v>115892.79999999994</v>
      </c>
      <c r="R43" s="15"/>
      <c r="S43" s="10">
        <v>8550000</v>
      </c>
      <c r="T43" s="6">
        <f t="shared" si="6"/>
        <v>0.99472331834449912</v>
      </c>
      <c r="U43" s="13">
        <f t="shared" si="7"/>
        <v>2192219999.999999</v>
      </c>
      <c r="V43" s="15"/>
      <c r="W43">
        <v>10200000</v>
      </c>
      <c r="X43" s="6">
        <f t="shared" si="8"/>
        <v>1.1866874674987005</v>
      </c>
      <c r="Y43" s="13">
        <f t="shared" si="9"/>
        <v>2615279999.9999986</v>
      </c>
      <c r="Z43" s="15"/>
      <c r="AA43">
        <v>11200000</v>
      </c>
      <c r="AB43" s="6">
        <f t="shared" si="10"/>
        <v>1.3030293760770046</v>
      </c>
      <c r="AC43" s="13">
        <f t="shared" si="11"/>
        <v>2871679999.9999986</v>
      </c>
      <c r="AD43" s="15"/>
      <c r="AE43" s="31" t="s">
        <v>65</v>
      </c>
      <c r="AF43" s="13">
        <f t="shared" si="12"/>
        <v>30334452</v>
      </c>
      <c r="AG43" s="6">
        <f t="shared" si="13"/>
        <v>3.5291680413569497</v>
      </c>
      <c r="AH43" s="13">
        <f t="shared" si="14"/>
        <v>7777753492.7999954</v>
      </c>
      <c r="AR43" s="31" t="s">
        <v>59</v>
      </c>
      <c r="AS43" s="17">
        <f t="shared" si="15"/>
        <v>2.8036333958039429E-2</v>
      </c>
      <c r="AT43" s="17">
        <f t="shared" si="16"/>
        <v>4.1286382198482728E-3</v>
      </c>
      <c r="AU43" s="17">
        <f t="shared" si="17"/>
        <v>2.9348536803107486E-3</v>
      </c>
      <c r="AV43" s="17"/>
      <c r="AW43" s="17">
        <f t="shared" si="18"/>
        <v>2.0547176256919312E-3</v>
      </c>
      <c r="AX43" s="17">
        <f t="shared" si="19"/>
        <v>5.6328707495604336E-3</v>
      </c>
      <c r="AY43" s="57">
        <f t="shared" si="20"/>
        <v>4.2787414233450817E-2</v>
      </c>
      <c r="AZ43" s="46"/>
      <c r="BA43" s="17"/>
      <c r="BB43" s="17"/>
      <c r="BC43" s="17"/>
      <c r="BD43" s="17"/>
      <c r="BE43" s="17"/>
      <c r="BF43" s="57">
        <f t="shared" si="21"/>
        <v>3.807630601943339E-2</v>
      </c>
      <c r="BG43" s="46">
        <f t="shared" si="22"/>
        <v>5.8561643835616435</v>
      </c>
      <c r="BH43" s="17">
        <f t="shared" si="23"/>
        <v>27.829457364341085</v>
      </c>
      <c r="BI43" s="17">
        <f t="shared" si="24"/>
        <v>135.22355507088332</v>
      </c>
      <c r="BJ43" s="17"/>
      <c r="BK43" s="17">
        <f t="shared" si="25"/>
        <v>615.26479750778822</v>
      </c>
      <c r="BL43" s="17">
        <f t="shared" si="26"/>
        <v>823.86363636363637</v>
      </c>
      <c r="BM43" s="57">
        <f t="shared" si="27"/>
        <v>182.82594060887126</v>
      </c>
      <c r="BN43" s="46">
        <f t="shared" si="28"/>
        <v>4.1634365717508224E-3</v>
      </c>
      <c r="BO43" s="17">
        <f t="shared" si="29"/>
        <v>4.1554537578849401E-2</v>
      </c>
      <c r="BP43" s="17">
        <f t="shared" si="30"/>
        <v>0.28991359575570186</v>
      </c>
      <c r="BQ43" s="17">
        <f t="shared" si="31"/>
        <v>0.12312763862366848</v>
      </c>
      <c r="BR43" s="17">
        <f t="shared" si="32"/>
        <v>0.21789183995525255</v>
      </c>
      <c r="BS43" s="17">
        <f t="shared" si="33"/>
        <v>0.18959552506186061</v>
      </c>
      <c r="BT43" s="57">
        <f t="shared" si="34"/>
        <v>9.3200867226331766E-2</v>
      </c>
      <c r="BU43" s="46">
        <f t="shared" si="35"/>
        <v>1.0103737287094046</v>
      </c>
      <c r="BV43" s="17">
        <f t="shared" si="36"/>
        <v>1.7127208056147389</v>
      </c>
      <c r="BW43" s="17"/>
      <c r="BX43" s="17"/>
      <c r="BY43" s="17"/>
      <c r="BZ43" s="17">
        <f t="shared" si="37"/>
        <v>7.5280576127503478</v>
      </c>
      <c r="CA43" s="57">
        <f t="shared" si="38"/>
        <v>9.246185150977686</v>
      </c>
      <c r="CB43" s="46">
        <f t="shared" si="39"/>
        <v>6.9976329178130611E-2</v>
      </c>
      <c r="CC43" s="17">
        <f t="shared" si="40"/>
        <v>4.8969789814715191E-2</v>
      </c>
      <c r="CD43" s="17">
        <f t="shared" si="41"/>
        <v>0.16914356370542291</v>
      </c>
      <c r="CE43" s="17">
        <f t="shared" si="42"/>
        <v>0.52925566707825888</v>
      </c>
      <c r="CF43" s="17">
        <f t="shared" si="43"/>
        <v>0.53880409406162955</v>
      </c>
      <c r="CG43" s="17">
        <f t="shared" si="44"/>
        <v>1.9778884465553488</v>
      </c>
      <c r="CH43" s="57">
        <f t="shared" si="45"/>
        <v>3.334037890393506</v>
      </c>
    </row>
    <row r="44" spans="1:160" ht="17" thickTop="1" thickBot="1" x14ac:dyDescent="0.25">
      <c r="C44" s="31" t="s">
        <v>66</v>
      </c>
      <c r="D44" s="16">
        <v>352.79999999999995</v>
      </c>
      <c r="E44" s="17">
        <v>114.1</v>
      </c>
      <c r="F44" s="32">
        <v>3825000</v>
      </c>
      <c r="G44">
        <v>419000</v>
      </c>
      <c r="H44" s="6">
        <f t="shared" si="0"/>
        <v>3.5427430231351802E-2</v>
      </c>
      <c r="I44" s="13">
        <f t="shared" si="1"/>
        <v>147823199.99999997</v>
      </c>
      <c r="J44" s="15"/>
      <c r="K44">
        <v>176000</v>
      </c>
      <c r="L44" s="6">
        <f t="shared" si="2"/>
        <v>1.4881211743956846E-2</v>
      </c>
      <c r="M44" s="13">
        <f t="shared" si="3"/>
        <v>62092799.999999993</v>
      </c>
      <c r="N44" s="15"/>
      <c r="O44">
        <v>284</v>
      </c>
      <c r="P44" s="6">
        <f t="shared" si="4"/>
        <v>2.4012864405021269E-5</v>
      </c>
      <c r="Q44" s="13">
        <f t="shared" si="5"/>
        <v>100195.19999999998</v>
      </c>
      <c r="R44" s="15"/>
      <c r="S44" s="10">
        <v>15200000</v>
      </c>
      <c r="T44" s="6">
        <f t="shared" si="6"/>
        <v>1.2851955597053637</v>
      </c>
      <c r="U44" s="13">
        <f t="shared" si="7"/>
        <v>5362559999.999999</v>
      </c>
      <c r="V44" s="15"/>
      <c r="W44">
        <v>13200000</v>
      </c>
      <c r="X44" s="6">
        <f t="shared" si="8"/>
        <v>1.1160908807967633</v>
      </c>
      <c r="Y44" s="13">
        <f t="shared" si="9"/>
        <v>4656959999.999999</v>
      </c>
      <c r="Z44" s="15"/>
      <c r="AA44">
        <v>19300000</v>
      </c>
      <c r="AB44" s="6">
        <f t="shared" si="10"/>
        <v>1.6318601514679947</v>
      </c>
      <c r="AC44" s="13">
        <f t="shared" si="11"/>
        <v>6809039999.999999</v>
      </c>
      <c r="AD44" s="15"/>
      <c r="AE44" s="31" t="s">
        <v>66</v>
      </c>
      <c r="AF44" s="13">
        <f t="shared" si="12"/>
        <v>48295284</v>
      </c>
      <c r="AG44" s="6">
        <f t="shared" si="13"/>
        <v>4.0834792468098353</v>
      </c>
      <c r="AH44" s="13">
        <f t="shared" si="14"/>
        <v>17038576195.199997</v>
      </c>
      <c r="AR44" s="31" t="s">
        <v>60</v>
      </c>
      <c r="AS44" s="17">
        <f t="shared" si="15"/>
        <v>1.9304403499444352E-2</v>
      </c>
      <c r="AT44" s="17">
        <f t="shared" si="16"/>
        <v>3.6263412181199201E-3</v>
      </c>
      <c r="AU44" s="17">
        <f t="shared" si="17"/>
        <v>1.0427986189419471E-3</v>
      </c>
      <c r="AV44" s="17"/>
      <c r="AW44" s="17">
        <f t="shared" si="18"/>
        <v>2.5618928008608391E-3</v>
      </c>
      <c r="AX44" s="17">
        <f t="shared" si="19"/>
        <v>2.5979757980560624E-3</v>
      </c>
      <c r="AY44" s="57">
        <f t="shared" si="20"/>
        <v>2.9133411935423122E-2</v>
      </c>
      <c r="AZ44" s="46"/>
      <c r="BA44" s="17"/>
      <c r="BB44" s="17"/>
      <c r="BC44" s="17"/>
      <c r="BD44" s="17"/>
      <c r="BE44" s="17"/>
      <c r="BF44" s="57">
        <f t="shared" si="21"/>
        <v>3.350064670214551E-2</v>
      </c>
      <c r="BG44" s="46">
        <f t="shared" si="22"/>
        <v>3.8785046728971961</v>
      </c>
      <c r="BH44" s="17">
        <f t="shared" si="23"/>
        <v>16.616915422885572</v>
      </c>
      <c r="BI44" s="17">
        <f t="shared" si="24"/>
        <v>4.1003460207612454E-2</v>
      </c>
      <c r="BJ44" s="17"/>
      <c r="BK44" s="17">
        <f t="shared" si="25"/>
        <v>272.53521126760563</v>
      </c>
      <c r="BL44" s="17">
        <f t="shared" si="26"/>
        <v>675.69444444444434</v>
      </c>
      <c r="BM44" s="57">
        <f t="shared" si="27"/>
        <v>105.64303319296508</v>
      </c>
      <c r="BN44" s="46">
        <f t="shared" si="28"/>
        <v>2.9302315287146872E-3</v>
      </c>
      <c r="BO44" s="17">
        <f t="shared" si="29"/>
        <v>5.154769006995618E-2</v>
      </c>
      <c r="BP44" s="17">
        <f t="shared" si="30"/>
        <v>4.0371757077354384E-5</v>
      </c>
      <c r="BQ44" s="17">
        <f t="shared" si="31"/>
        <v>9.4492666283704327E-2</v>
      </c>
      <c r="BR44" s="17">
        <f t="shared" si="32"/>
        <v>0.30193692381350834</v>
      </c>
      <c r="BS44" s="17">
        <f t="shared" si="33"/>
        <v>0.12722513509323471</v>
      </c>
      <c r="BT44" s="57">
        <f t="shared" si="34"/>
        <v>6.2728799727458304E-2</v>
      </c>
      <c r="BU44" s="46">
        <f t="shared" si="35"/>
        <v>0.94068427888111938</v>
      </c>
      <c r="BV44" s="17">
        <f t="shared" si="36"/>
        <v>1.4037540599407707</v>
      </c>
      <c r="BW44" s="17"/>
      <c r="BX44" s="17"/>
      <c r="BY44" s="17"/>
      <c r="BZ44" s="17">
        <f t="shared" si="37"/>
        <v>5.2046646174505113</v>
      </c>
      <c r="CA44" s="57">
        <f t="shared" si="38"/>
        <v>6.6936282987866313</v>
      </c>
      <c r="CB44" s="46">
        <f t="shared" si="39"/>
        <v>3.3287751798436967E-2</v>
      </c>
      <c r="CC44" s="17">
        <f t="shared" si="40"/>
        <v>2.6790624338983007E-2</v>
      </c>
      <c r="CD44" s="17">
        <f t="shared" si="41"/>
        <v>1.9010113677661593E-5</v>
      </c>
      <c r="CE44" s="17">
        <f t="shared" si="42"/>
        <v>0.21737302981629925</v>
      </c>
      <c r="CF44" s="17">
        <f t="shared" si="43"/>
        <v>0.31041831195168929</v>
      </c>
      <c r="CG44" s="17">
        <f t="shared" si="44"/>
        <v>0.78045740963564258</v>
      </c>
      <c r="CH44" s="57">
        <f t="shared" si="45"/>
        <v>1.3683461376547288</v>
      </c>
    </row>
    <row r="45" spans="1:160" s="19" customFormat="1" ht="17" thickTop="1" thickBot="1" x14ac:dyDescent="0.25">
      <c r="A45"/>
      <c r="B45"/>
      <c r="C45" s="31" t="s">
        <v>67</v>
      </c>
      <c r="D45" s="16">
        <v>358.4</v>
      </c>
      <c r="E45" s="17">
        <v>114.1</v>
      </c>
      <c r="F45" s="32">
        <v>3825000</v>
      </c>
      <c r="G45">
        <v>403000</v>
      </c>
      <c r="H45" s="6">
        <f t="shared" si="0"/>
        <v>3.3542177287581701E-2</v>
      </c>
      <c r="I45" s="13">
        <f t="shared" si="1"/>
        <v>144435200</v>
      </c>
      <c r="J45" s="15"/>
      <c r="K45">
        <v>226000</v>
      </c>
      <c r="L45" s="6">
        <f t="shared" si="2"/>
        <v>1.8810253267973857E-2</v>
      </c>
      <c r="M45" s="13">
        <f t="shared" si="3"/>
        <v>80998400</v>
      </c>
      <c r="N45" s="15"/>
      <c r="O45">
        <v>0</v>
      </c>
      <c r="P45" s="6">
        <f t="shared" si="4"/>
        <v>0</v>
      </c>
      <c r="Q45" s="13">
        <f t="shared" si="5"/>
        <v>0</v>
      </c>
      <c r="R45" s="15"/>
      <c r="S45" s="10">
        <v>9200000</v>
      </c>
      <c r="T45" s="6">
        <f t="shared" si="6"/>
        <v>0.76572712418300659</v>
      </c>
      <c r="U45" s="13">
        <f t="shared" si="7"/>
        <v>3297280000</v>
      </c>
      <c r="V45" s="15"/>
      <c r="W45">
        <v>9010000</v>
      </c>
      <c r="X45" s="6">
        <f t="shared" si="8"/>
        <v>0.7499131944444446</v>
      </c>
      <c r="Y45" s="13">
        <f t="shared" si="9"/>
        <v>3229184000</v>
      </c>
      <c r="Z45" s="15"/>
      <c r="AA45">
        <v>15100000</v>
      </c>
      <c r="AB45" s="6">
        <f t="shared" si="10"/>
        <v>1.2567912581699348</v>
      </c>
      <c r="AC45" s="13">
        <f t="shared" si="11"/>
        <v>5411840000</v>
      </c>
      <c r="AD45" s="15"/>
      <c r="AE45" s="31" t="s">
        <v>67</v>
      </c>
      <c r="AF45" s="13">
        <f t="shared" si="12"/>
        <v>33939000</v>
      </c>
      <c r="AG45" s="6">
        <f t="shared" si="13"/>
        <v>2.8247840073529416</v>
      </c>
      <c r="AH45" s="13">
        <f t="shared" si="14"/>
        <v>12163737600</v>
      </c>
      <c r="AI45"/>
      <c r="AJ45"/>
      <c r="AK45"/>
      <c r="AL45"/>
      <c r="AM45"/>
      <c r="AN45"/>
      <c r="AO45"/>
      <c r="AP45"/>
      <c r="AQ45"/>
      <c r="AR45" s="31" t="s">
        <v>61</v>
      </c>
      <c r="AS45" s="17">
        <f t="shared" si="15"/>
        <v>3.2755717703077905E-2</v>
      </c>
      <c r="AT45" s="17">
        <f t="shared" si="16"/>
        <v>7.7359248192375484E-3</v>
      </c>
      <c r="AU45" s="17">
        <f t="shared" si="17"/>
        <v>2.1256369998805874E-3</v>
      </c>
      <c r="AV45" s="17"/>
      <c r="AW45" s="17">
        <f t="shared" si="18"/>
        <v>5.6311957242738192E-3</v>
      </c>
      <c r="AX45" s="17">
        <f t="shared" si="19"/>
        <v>3.5264666293100891E-3</v>
      </c>
      <c r="AY45" s="57">
        <f t="shared" si="20"/>
        <v>5.1774941875779946E-2</v>
      </c>
      <c r="AZ45" s="46"/>
      <c r="BA45" s="17"/>
      <c r="BB45" s="17"/>
      <c r="BC45" s="17"/>
      <c r="BD45" s="17"/>
      <c r="BE45" s="17"/>
      <c r="BF45" s="57">
        <f t="shared" si="21"/>
        <v>2.6142241375233636E-2</v>
      </c>
      <c r="BG45" s="46">
        <f t="shared" si="22"/>
        <v>16.021276595744681</v>
      </c>
      <c r="BH45" s="17">
        <f t="shared" si="23"/>
        <v>25.58558558558558</v>
      </c>
      <c r="BI45" s="17">
        <f t="shared" si="24"/>
        <v>0.16327868852459015</v>
      </c>
      <c r="BJ45" s="17"/>
      <c r="BK45" s="17">
        <f t="shared" si="25"/>
        <v>512.37623762376234</v>
      </c>
      <c r="BL45" s="17">
        <f t="shared" si="26"/>
        <v>1802.3715415019765</v>
      </c>
      <c r="BM45" s="57">
        <f t="shared" si="27"/>
        <v>272.81596446358856</v>
      </c>
      <c r="BN45" s="46">
        <f t="shared" si="28"/>
        <v>9.246576599778563E-3</v>
      </c>
      <c r="BO45" s="17">
        <f t="shared" si="29"/>
        <v>0.1063802057019553</v>
      </c>
      <c r="BP45" s="17">
        <f t="shared" si="30"/>
        <v>8.3225510874736656E-5</v>
      </c>
      <c r="BQ45" s="17">
        <f t="shared" si="31"/>
        <v>0.16027744950686412</v>
      </c>
      <c r="BR45" s="17">
        <f t="shared" si="32"/>
        <v>0.42987804850739914</v>
      </c>
      <c r="BS45" s="17">
        <f t="shared" si="33"/>
        <v>0.24072704913300702</v>
      </c>
      <c r="BT45" s="57">
        <f t="shared" si="34"/>
        <v>0.11591181505109081</v>
      </c>
      <c r="BU45" s="46">
        <f t="shared" si="35"/>
        <v>2.3525582056958734</v>
      </c>
      <c r="BV45" s="17">
        <f t="shared" si="36"/>
        <v>3.3144907065815832</v>
      </c>
      <c r="BW45" s="17"/>
      <c r="BX45" s="17"/>
      <c r="BY45" s="17"/>
      <c r="BZ45" s="17">
        <f t="shared" si="37"/>
        <v>21.865699709025257</v>
      </c>
      <c r="CA45" s="57">
        <f t="shared" si="38"/>
        <v>24.63076193839531</v>
      </c>
      <c r="CB45" s="46">
        <f t="shared" si="39"/>
        <v>7.1816148035902042E-2</v>
      </c>
      <c r="CC45" s="17">
        <f t="shared" si="40"/>
        <v>2.7086037240632375E-2</v>
      </c>
      <c r="CD45" s="17">
        <f t="shared" si="41"/>
        <v>4.7495938541672268E-5</v>
      </c>
      <c r="CE45" s="17">
        <f t="shared" si="42"/>
        <v>0.5693790222766737</v>
      </c>
      <c r="CF45" s="17">
        <f t="shared" si="43"/>
        <v>0.39484575414161283</v>
      </c>
      <c r="CG45" s="17">
        <f t="shared" si="44"/>
        <v>0.86980513955833549</v>
      </c>
      <c r="CH45" s="57">
        <f t="shared" si="45"/>
        <v>1.9329795971916977</v>
      </c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</row>
    <row r="46" spans="1:160" ht="17" thickTop="1" thickBot="1" x14ac:dyDescent="0.25">
      <c r="C46" s="31" t="s">
        <v>68</v>
      </c>
      <c r="D46" s="16">
        <v>323.60000000000002</v>
      </c>
      <c r="E46" s="17">
        <v>114.1</v>
      </c>
      <c r="F46" s="32">
        <v>3825000</v>
      </c>
      <c r="G46">
        <v>226000</v>
      </c>
      <c r="H46" s="6">
        <f t="shared" si="0"/>
        <v>2.0833111159585384E-2</v>
      </c>
      <c r="I46" s="13">
        <f t="shared" si="1"/>
        <v>73133600</v>
      </c>
      <c r="J46" s="15"/>
      <c r="K46">
        <v>109000</v>
      </c>
      <c r="L46" s="6">
        <f t="shared" si="2"/>
        <v>1.0047827948649586E-2</v>
      </c>
      <c r="M46" s="13">
        <f t="shared" si="3"/>
        <v>35272400</v>
      </c>
      <c r="N46" s="15"/>
      <c r="O46">
        <v>2180</v>
      </c>
      <c r="P46" s="6">
        <f t="shared" si="4"/>
        <v>2.0095655897299175E-4</v>
      </c>
      <c r="Q46" s="13">
        <f t="shared" si="5"/>
        <v>705448</v>
      </c>
      <c r="R46" s="15"/>
      <c r="S46" s="10">
        <v>9390000</v>
      </c>
      <c r="T46" s="6">
        <f t="shared" si="6"/>
        <v>0.86558811410843695</v>
      </c>
      <c r="U46" s="13">
        <f t="shared" si="7"/>
        <v>3038604000</v>
      </c>
      <c r="V46" s="15"/>
      <c r="W46">
        <v>7750000</v>
      </c>
      <c r="X46" s="6">
        <f t="shared" si="8"/>
        <v>0.71440978533976429</v>
      </c>
      <c r="Y46" s="13">
        <f t="shared" si="9"/>
        <v>2507900000</v>
      </c>
      <c r="Z46" s="15"/>
      <c r="AA46">
        <v>13600000</v>
      </c>
      <c r="AB46" s="6">
        <f t="shared" si="10"/>
        <v>1.2536739458865538</v>
      </c>
      <c r="AC46" s="13">
        <f t="shared" si="11"/>
        <v>4400960000</v>
      </c>
      <c r="AD46" s="15"/>
      <c r="AE46" s="31" t="s">
        <v>68</v>
      </c>
      <c r="AF46" s="13">
        <f t="shared" si="12"/>
        <v>31077180</v>
      </c>
      <c r="AG46" s="6">
        <f t="shared" si="13"/>
        <v>2.8647537410019628</v>
      </c>
      <c r="AH46" s="13">
        <f t="shared" si="14"/>
        <v>10056575448</v>
      </c>
      <c r="AR46" s="31" t="s">
        <v>62</v>
      </c>
      <c r="AS46" s="17">
        <f t="shared" si="15"/>
        <v>3.7371973626821237E-2</v>
      </c>
      <c r="AT46" s="17">
        <f t="shared" si="16"/>
        <v>6.4786708605665874E-3</v>
      </c>
      <c r="AU46" s="17">
        <f t="shared" si="17"/>
        <v>2.5216383589031629E-3</v>
      </c>
      <c r="AV46" s="17"/>
      <c r="AW46" s="17">
        <f t="shared" si="18"/>
        <v>1.3060793551242022E-2</v>
      </c>
      <c r="AX46" s="17">
        <f t="shared" si="19"/>
        <v>1.1263318003100794E-2</v>
      </c>
      <c r="AY46" s="57">
        <f t="shared" si="20"/>
        <v>7.06963944006338E-2</v>
      </c>
      <c r="AZ46" s="46"/>
      <c r="BA46" s="17"/>
      <c r="BB46" s="17"/>
      <c r="BC46" s="17"/>
      <c r="BD46" s="17"/>
      <c r="BE46" s="17"/>
      <c r="BF46" s="57">
        <f t="shared" si="21"/>
        <v>5.1342293005449256E-2</v>
      </c>
      <c r="BG46" s="46">
        <f t="shared" si="22"/>
        <v>9.7577854671280271</v>
      </c>
      <c r="BH46" s="17">
        <f t="shared" si="23"/>
        <v>21.357285429141715</v>
      </c>
      <c r="BI46" s="17">
        <f t="shared" si="24"/>
        <v>0.63589743589743586</v>
      </c>
      <c r="BJ46" s="17"/>
      <c r="BK46" s="17">
        <f t="shared" si="25"/>
        <v>563.36633663366342</v>
      </c>
      <c r="BL46" s="17">
        <f t="shared" si="26"/>
        <v>1012.6291618828933</v>
      </c>
      <c r="BM46" s="57">
        <f t="shared" si="27"/>
        <v>371.68904335101519</v>
      </c>
      <c r="BN46" s="46">
        <f t="shared" si="28"/>
        <v>3.8291255379867546E-3</v>
      </c>
      <c r="BO46" s="17">
        <f t="shared" si="29"/>
        <v>4.8121368056553065E-2</v>
      </c>
      <c r="BP46" s="17">
        <f t="shared" si="30"/>
        <v>1.9221494164263882E-4</v>
      </c>
      <c r="BQ46" s="17">
        <f t="shared" si="31"/>
        <v>0.11012814343856187</v>
      </c>
      <c r="BR46" s="17">
        <f t="shared" si="32"/>
        <v>0.30668660716244966</v>
      </c>
      <c r="BS46" s="17">
        <f t="shared" si="33"/>
        <v>0.16992154429404521</v>
      </c>
      <c r="BT46" s="57">
        <f t="shared" si="34"/>
        <v>0.10059746013376443</v>
      </c>
      <c r="BU46" s="46">
        <f t="shared" si="35"/>
        <v>0.97366517347340475</v>
      </c>
      <c r="BV46" s="17">
        <f t="shared" si="36"/>
        <v>1.0141013134065546</v>
      </c>
      <c r="BW46" s="17"/>
      <c r="BX46" s="17"/>
      <c r="BY46" s="17"/>
      <c r="BZ46" s="17">
        <f t="shared" si="37"/>
        <v>11.862142092146204</v>
      </c>
      <c r="CA46" s="57">
        <f t="shared" si="38"/>
        <v>17.84541387012208</v>
      </c>
      <c r="CB46" s="46">
        <f t="shared" si="39"/>
        <v>7.172077466533644E-2</v>
      </c>
      <c r="CC46" s="17">
        <f t="shared" si="40"/>
        <v>2.721320173471985E-2</v>
      </c>
      <c r="CD46" s="17">
        <f t="shared" si="41"/>
        <v>3.1536794533694034E-4</v>
      </c>
      <c r="CE46" s="17">
        <f t="shared" si="42"/>
        <v>1.3784631159082392</v>
      </c>
      <c r="CF46" s="17">
        <f t="shared" si="43"/>
        <v>1.4471319427154765</v>
      </c>
      <c r="CG46" s="17">
        <f t="shared" si="44"/>
        <v>2.243181675703076</v>
      </c>
      <c r="CH46" s="57">
        <f t="shared" si="45"/>
        <v>5.1680260786721846</v>
      </c>
    </row>
    <row r="47" spans="1:160" ht="17" thickTop="1" thickBot="1" x14ac:dyDescent="0.25">
      <c r="C47" s="31" t="s">
        <v>69</v>
      </c>
      <c r="D47" s="16">
        <v>284.10000000000014</v>
      </c>
      <c r="E47" s="17">
        <v>114.1</v>
      </c>
      <c r="F47" s="32">
        <v>3825000</v>
      </c>
      <c r="G47">
        <v>300000</v>
      </c>
      <c r="H47" s="6">
        <f t="shared" si="0"/>
        <v>3.1499541034294733E-2</v>
      </c>
      <c r="I47" s="13">
        <f t="shared" si="1"/>
        <v>85230000.000000045</v>
      </c>
      <c r="J47" s="15"/>
      <c r="K47">
        <v>184000</v>
      </c>
      <c r="L47" s="6">
        <f t="shared" si="2"/>
        <v>1.9319718501034103E-2</v>
      </c>
      <c r="M47" s="13">
        <f t="shared" si="3"/>
        <v>52274400.000000022</v>
      </c>
      <c r="N47" s="15"/>
      <c r="O47">
        <v>4830000</v>
      </c>
      <c r="P47" s="6">
        <f t="shared" si="4"/>
        <v>0.50714261065214516</v>
      </c>
      <c r="Q47" s="13">
        <f t="shared" si="5"/>
        <v>1372203000.0000007</v>
      </c>
      <c r="R47" s="15"/>
      <c r="S47" s="10">
        <v>13400000</v>
      </c>
      <c r="T47" s="6">
        <f t="shared" si="6"/>
        <v>1.4069794995318312</v>
      </c>
      <c r="U47" s="13">
        <f t="shared" si="7"/>
        <v>3806940000.0000019</v>
      </c>
      <c r="V47" s="15"/>
      <c r="W47">
        <v>10300000</v>
      </c>
      <c r="X47" s="6">
        <f t="shared" si="8"/>
        <v>1.0814842421774524</v>
      </c>
      <c r="Y47" s="13">
        <f t="shared" si="9"/>
        <v>2926230000.0000014</v>
      </c>
      <c r="Z47" s="15"/>
      <c r="AA47">
        <v>17500000</v>
      </c>
      <c r="AB47" s="6">
        <f t="shared" si="10"/>
        <v>1.8374732270005261</v>
      </c>
      <c r="AC47" s="13">
        <f t="shared" si="11"/>
        <v>4971750000.0000029</v>
      </c>
      <c r="AD47" s="15"/>
      <c r="AE47" s="31" t="s">
        <v>69</v>
      </c>
      <c r="AF47" s="13">
        <f t="shared" si="12"/>
        <v>46514000</v>
      </c>
      <c r="AG47" s="6">
        <f t="shared" si="13"/>
        <v>4.8838988388972835</v>
      </c>
      <c r="AH47" s="13">
        <f t="shared" si="14"/>
        <v>13214627400.000006</v>
      </c>
      <c r="AR47" s="31" t="s">
        <v>63</v>
      </c>
      <c r="AS47" s="17">
        <f t="shared" si="15"/>
        <v>9.463126844419207E-3</v>
      </c>
      <c r="AT47" s="17">
        <f t="shared" si="16"/>
        <v>3.288604364372632E-3</v>
      </c>
      <c r="AU47" s="17">
        <f t="shared" si="17"/>
        <v>3.4228331139388615E-3</v>
      </c>
      <c r="AV47" s="17"/>
      <c r="AW47" s="17">
        <f t="shared" si="18"/>
        <v>9.5078697609412826E-3</v>
      </c>
      <c r="AX47" s="17">
        <f t="shared" si="19"/>
        <v>5.6376074817816547E-3</v>
      </c>
      <c r="AY47" s="57">
        <f t="shared" si="20"/>
        <v>3.1320041565453635E-2</v>
      </c>
      <c r="AZ47" s="46"/>
      <c r="BA47" s="17"/>
      <c r="BB47" s="17"/>
      <c r="BC47" s="17"/>
      <c r="BD47" s="17"/>
      <c r="BE47" s="17"/>
      <c r="BF47" s="57">
        <f t="shared" si="21"/>
        <v>1.5969202744550364E-2</v>
      </c>
      <c r="BG47" s="46">
        <f t="shared" si="22"/>
        <v>11.843971631205674</v>
      </c>
      <c r="BH47" s="17">
        <f t="shared" si="23"/>
        <v>16.326530612244898</v>
      </c>
      <c r="BI47" s="17">
        <f t="shared" si="24"/>
        <v>1.3856209150326797E-2</v>
      </c>
      <c r="BJ47" s="17"/>
      <c r="BK47" s="17">
        <f t="shared" si="25"/>
        <v>378.8235294117647</v>
      </c>
      <c r="BL47" s="17">
        <f t="shared" si="26"/>
        <v>916.66666666666674</v>
      </c>
      <c r="BM47" s="57">
        <f t="shared" si="27"/>
        <v>409.58008571428576</v>
      </c>
      <c r="BN47" s="46">
        <f t="shared" si="28"/>
        <v>6.7380194877156999E-3</v>
      </c>
      <c r="BO47" s="17">
        <f t="shared" si="29"/>
        <v>0.10759312555234653</v>
      </c>
      <c r="BP47" s="17">
        <f t="shared" si="30"/>
        <v>3.0517622002997366E-5</v>
      </c>
      <c r="BQ47" s="17">
        <f t="shared" si="31"/>
        <v>0.25489190921179605</v>
      </c>
      <c r="BR47" s="17">
        <f t="shared" si="32"/>
        <v>0.51672209871091412</v>
      </c>
      <c r="BS47" s="17">
        <f t="shared" si="33"/>
        <v>0.35926091138107996</v>
      </c>
      <c r="BT47" s="57">
        <f t="shared" si="34"/>
        <v>0.23191360096881464</v>
      </c>
      <c r="BU47" s="46">
        <f t="shared" si="35"/>
        <v>2.2318361079184497</v>
      </c>
      <c r="BV47" s="17">
        <f t="shared" si="36"/>
        <v>3.7995330211871252</v>
      </c>
      <c r="BW47" s="17"/>
      <c r="BX47" s="17"/>
      <c r="BY47" s="17"/>
      <c r="BZ47" s="17">
        <f t="shared" si="37"/>
        <v>17.351537634788325</v>
      </c>
      <c r="CA47" s="57">
        <f t="shared" si="38"/>
        <v>35.419015359229853</v>
      </c>
      <c r="CB47" s="46">
        <f t="shared" si="39"/>
        <v>4.2743223377195612E-2</v>
      </c>
      <c r="CC47" s="17">
        <f t="shared" si="40"/>
        <v>2.0475795629794308E-2</v>
      </c>
      <c r="CD47" s="17">
        <f t="shared" si="41"/>
        <v>1.8086952806318303E-5</v>
      </c>
      <c r="CE47" s="17">
        <f t="shared" si="42"/>
        <v>1.4844951831600872</v>
      </c>
      <c r="CF47" s="17">
        <f t="shared" si="43"/>
        <v>1.3735846234987013</v>
      </c>
      <c r="CG47" s="17">
        <f t="shared" si="44"/>
        <v>1.9707953293677021</v>
      </c>
      <c r="CH47" s="57">
        <f t="shared" si="45"/>
        <v>4.892112241986287</v>
      </c>
    </row>
    <row r="48" spans="1:160" x14ac:dyDescent="0.2">
      <c r="A48" s="19"/>
      <c r="B48" s="19"/>
      <c r="C48" s="19"/>
      <c r="D48" s="19"/>
      <c r="E48" s="19"/>
      <c r="F48" s="19"/>
      <c r="G48" s="28" t="s">
        <v>46</v>
      </c>
      <c r="H48" s="29">
        <f>AVERAGE(H26:H47)</f>
        <v>7.9705011562219763E-2</v>
      </c>
      <c r="I48" s="29">
        <f>AVERAGE(I26:I47)</f>
        <v>172668200.00000003</v>
      </c>
      <c r="J48" s="20"/>
      <c r="K48" s="28" t="s">
        <v>46</v>
      </c>
      <c r="L48" s="29">
        <f>AVERAGE(L26:L47)</f>
        <v>4.8163558267396739E-2</v>
      </c>
      <c r="M48" s="29">
        <f>AVERAGE(M26:M47)</f>
        <v>113803672.72727273</v>
      </c>
      <c r="N48" s="20"/>
      <c r="O48" s="28" t="s">
        <v>46</v>
      </c>
      <c r="P48" s="29">
        <f>AVERAGE(P26:P47)</f>
        <v>0.26549676008551093</v>
      </c>
      <c r="Q48" s="29">
        <f>AVERAGE(Q26:Q47)</f>
        <v>677985459.0272727</v>
      </c>
      <c r="R48" s="20"/>
      <c r="S48" s="28" t="s">
        <v>46</v>
      </c>
      <c r="T48" s="29">
        <f>AVERAGE(T26:T47)</f>
        <v>0.93340332752532484</v>
      </c>
      <c r="U48" s="29">
        <f>AVERAGE(U26:U47)</f>
        <v>2348717818.181818</v>
      </c>
      <c r="V48" s="20"/>
      <c r="W48" s="28" t="s">
        <v>46</v>
      </c>
      <c r="X48" s="29">
        <f>AVERAGE(X26:X47)</f>
        <v>0.84907516203483946</v>
      </c>
      <c r="Y48" s="29">
        <f>AVERAGE(Y26:Y47)</f>
        <v>2067678681.8181818</v>
      </c>
      <c r="Z48" s="20"/>
      <c r="AA48" s="28" t="s">
        <v>46</v>
      </c>
      <c r="AB48" s="29">
        <f>AVERAGE(AB26:AB47)</f>
        <v>2.0766257394057064</v>
      </c>
      <c r="AC48" s="29">
        <f>AVERAGE(AC26:AC47)</f>
        <v>4832339727.272727</v>
      </c>
      <c r="AD48" s="20"/>
      <c r="AE48" s="19"/>
      <c r="AF48" s="28" t="s">
        <v>46</v>
      </c>
      <c r="AG48" s="29">
        <f>AVERAGE(AG26:AG47)</f>
        <v>4.252469558880998</v>
      </c>
      <c r="AH48" s="29">
        <f>AVERAGE(AH26:AH47)</f>
        <v>10213193559.027271</v>
      </c>
      <c r="AI48" s="19"/>
      <c r="AJ48" s="19"/>
      <c r="AK48" s="19"/>
      <c r="AL48" s="19"/>
      <c r="AM48" s="19"/>
      <c r="AN48" s="19"/>
      <c r="AR48" s="31" t="s">
        <v>64</v>
      </c>
      <c r="AS48" s="17">
        <f>$H73/$T167</f>
        <v>1.3174303198167007E-2</v>
      </c>
      <c r="AT48" s="17">
        <f>$L73/$T167</f>
        <v>2.6956226250337526E-3</v>
      </c>
      <c r="AU48" s="17">
        <f>$P73/$T167</f>
        <v>1.582573528836414E-3</v>
      </c>
      <c r="AV48" s="17"/>
      <c r="AW48" s="17">
        <f>$X73/$T167</f>
        <v>7.9819153548642864E-3</v>
      </c>
      <c r="AX48" s="17">
        <f>$AB73/$T167</f>
        <v>4.9714351691196252E-3</v>
      </c>
      <c r="AY48" s="57">
        <f>$AG73/$T167</f>
        <v>3.0405849876021084E-2</v>
      </c>
      <c r="AZ48" s="46"/>
      <c r="BA48" s="17"/>
      <c r="BB48" s="17"/>
      <c r="BC48" s="17"/>
      <c r="BD48" s="17"/>
      <c r="BE48" s="17"/>
      <c r="BF48" s="57">
        <f>$Z167/$T167</f>
        <v>1.9586208481978989E-2</v>
      </c>
      <c r="BG48" s="46">
        <f>$H42/H73</f>
        <v>8.6582809224318655</v>
      </c>
      <c r="BH48" s="17">
        <f>$L42/L73</f>
        <v>18.954918032786885</v>
      </c>
      <c r="BI48" s="17">
        <f>$P42/P73</f>
        <v>0</v>
      </c>
      <c r="BJ48" s="17"/>
      <c r="BK48" s="17">
        <f>$X42/X73</f>
        <v>557.09342560553637</v>
      </c>
      <c r="BL48" s="17">
        <f>$AB42/AB73</f>
        <v>1244.4444444444446</v>
      </c>
      <c r="BM48" s="57">
        <f>$AG42/AG73</f>
        <v>519.55672631483333</v>
      </c>
      <c r="BN48" s="46">
        <f>$H42/H104</f>
        <v>4.9848033008306689E-3</v>
      </c>
      <c r="BO48" s="17">
        <f>$L42/L104</f>
        <v>7.1185165662613459E-2</v>
      </c>
      <c r="BP48" s="17">
        <f>$P42/P104</f>
        <v>0</v>
      </c>
      <c r="BQ48" s="17">
        <f>$T42/T104</f>
        <v>0.24113294234933322</v>
      </c>
      <c r="BR48" s="17">
        <f>$X42/X104</f>
        <v>0.52997138329324534</v>
      </c>
      <c r="BS48" s="17">
        <f>$AB42/AB104</f>
        <v>0.39246127682865856</v>
      </c>
      <c r="BT48" s="57">
        <f>$AG42/AG104</f>
        <v>0.22526973083689872</v>
      </c>
      <c r="BU48" s="46">
        <f>H42/H135</f>
        <v>1.6066721382842652</v>
      </c>
      <c r="BV48" s="17">
        <f>L42/L135</f>
        <v>4.1012489479088128</v>
      </c>
      <c r="BW48" s="17"/>
      <c r="BX48" s="17"/>
      <c r="BY48" s="17"/>
      <c r="BZ48" s="17">
        <f>AB42/AB135</f>
        <v>18.498467200227996</v>
      </c>
      <c r="CA48" s="57">
        <f>AG42/AG135</f>
        <v>37.802552856684791</v>
      </c>
      <c r="CB48" s="46">
        <f>$H42/$H167</f>
        <v>2.3925293093147001E-2</v>
      </c>
      <c r="CC48" s="17">
        <f>$L42/$H167</f>
        <v>1.0717140973927834E-2</v>
      </c>
      <c r="CD48" s="17">
        <f>$P42/$H167</f>
        <v>0</v>
      </c>
      <c r="CE48" s="17">
        <f>$T42/$H167</f>
        <v>1.0485419006923988</v>
      </c>
      <c r="CF48" s="17">
        <f>$X42/$H167</f>
        <v>0.9326809171904763</v>
      </c>
      <c r="CG48" s="17">
        <f>$AB42/$H167</f>
        <v>1.2976430152215321</v>
      </c>
      <c r="CH48" s="57">
        <f>$AG42/$H167</f>
        <v>3.3135082671714824</v>
      </c>
    </row>
    <row r="49" spans="1:86" x14ac:dyDescent="0.2">
      <c r="G49" s="17" t="s">
        <v>47</v>
      </c>
      <c r="H49" s="6">
        <f>STDEV(H26:H47)</f>
        <v>6.2022230916672354E-2</v>
      </c>
      <c r="I49" s="6">
        <f>STDEV(I26:I47)</f>
        <v>146964595.12280336</v>
      </c>
      <c r="J49" s="15"/>
      <c r="K49" s="17" t="s">
        <v>47</v>
      </c>
      <c r="L49" s="6">
        <f>STDEV(L26:L47)</f>
        <v>3.7770818069681369E-2</v>
      </c>
      <c r="M49" s="6">
        <f>STDEV(M26:M47)</f>
        <v>126033787.76366802</v>
      </c>
      <c r="N49" s="15"/>
      <c r="O49" s="17" t="s">
        <v>47</v>
      </c>
      <c r="P49" s="6">
        <f>STDEV(P26:P47)</f>
        <v>0.28653365381187368</v>
      </c>
      <c r="Q49" s="6">
        <f>STDEV(Q26:Q47)</f>
        <v>923239675.44059813</v>
      </c>
      <c r="R49" s="15"/>
      <c r="S49" s="17" t="s">
        <v>47</v>
      </c>
      <c r="T49" s="6">
        <f>STDEV(T26:T47)</f>
        <v>0.44042477697328103</v>
      </c>
      <c r="U49" s="6">
        <f>STDEV(U26:U47)</f>
        <v>1780646197.8204536</v>
      </c>
      <c r="V49" s="15"/>
      <c r="W49" s="17" t="s">
        <v>47</v>
      </c>
      <c r="X49" s="6">
        <f>STDEV(X26:X47)</f>
        <v>0.4241515488546766</v>
      </c>
      <c r="Y49" s="6">
        <f>STDEV(Y26:Y47)</f>
        <v>1546100085.766161</v>
      </c>
      <c r="Z49" s="15"/>
      <c r="AA49" s="17" t="s">
        <v>47</v>
      </c>
      <c r="AB49" s="6">
        <f>STDEV(AB26:AB47)</f>
        <v>0.69466725117119132</v>
      </c>
      <c r="AC49" s="6">
        <f>STDEV(AC26:AC47)</f>
        <v>2795728103.9163198</v>
      </c>
      <c r="AD49" s="15"/>
      <c r="AF49" s="17" t="s">
        <v>47</v>
      </c>
      <c r="AG49" s="6">
        <f>STDEV(AG26:AG47)</f>
        <v>1.4206571453369461</v>
      </c>
      <c r="AH49" s="6">
        <f>STDEV(AH26:AH47)</f>
        <v>6259708884.569911</v>
      </c>
      <c r="AR49" s="31" t="s">
        <v>65</v>
      </c>
      <c r="AS49" s="17">
        <f t="shared" si="15"/>
        <v>2.4033880849438187E-2</v>
      </c>
      <c r="AT49" s="17">
        <f t="shared" si="16"/>
        <v>5.224756706399606E-3</v>
      </c>
      <c r="AU49" s="17">
        <f t="shared" si="17"/>
        <v>1.709920376639871E-3</v>
      </c>
      <c r="AV49" s="17"/>
      <c r="AW49" s="17">
        <f t="shared" si="18"/>
        <v>8.5496018831993561E-3</v>
      </c>
      <c r="AX49" s="17">
        <f t="shared" si="19"/>
        <v>6.174712471199534E-3</v>
      </c>
      <c r="AY49" s="57">
        <f t="shared" si="20"/>
        <v>4.5692872286876553E-2</v>
      </c>
      <c r="AZ49" s="46"/>
      <c r="BA49" s="17"/>
      <c r="BB49" s="17"/>
      <c r="BC49" s="17"/>
      <c r="BD49" s="17"/>
      <c r="BE49" s="17"/>
      <c r="BF49" s="57">
        <f t="shared" si="21"/>
        <v>2.6813670428522188E-2</v>
      </c>
      <c r="BG49" s="46">
        <f t="shared" ref="BG49:BG53" si="46">$H43/H74</f>
        <v>5.2766798418972334</v>
      </c>
      <c r="BH49" s="17">
        <f t="shared" ref="BH49:BH53" si="47">$L43/L74</f>
        <v>10.636363636363635</v>
      </c>
      <c r="BI49" s="17">
        <f t="shared" ref="BI49:BI53" si="48">$P43/P74</f>
        <v>0.12555555555555556</v>
      </c>
      <c r="BJ49" s="17"/>
      <c r="BK49" s="17">
        <f t="shared" ref="BK49:BK53" si="49">$X43/X74</f>
        <v>566.66666666666652</v>
      </c>
      <c r="BL49" s="17">
        <f t="shared" ref="BL49:BL53" si="50">$AB43/AB74</f>
        <v>861.53846153846155</v>
      </c>
      <c r="BM49" s="57">
        <f t="shared" ref="BM49:BM53" si="51">$AG43/AG74</f>
        <v>315.32694386694385</v>
      </c>
      <c r="BN49" s="46">
        <f t="shared" ref="BN49:BN53" si="52">$H43/H105</f>
        <v>3.1953106725212226E-3</v>
      </c>
      <c r="BO49" s="17">
        <f t="shared" ref="BO49:BO53" si="53">$L43/L105</f>
        <v>4.2914985305538209E-2</v>
      </c>
      <c r="BP49" s="17">
        <f t="shared" ref="BP49:BP53" si="54">$P43/P105</f>
        <v>8.5677344609301422E-5</v>
      </c>
      <c r="BQ49" s="17">
        <f t="shared" ref="BQ49:BQ53" si="55">$T43/T105</f>
        <v>0.15700866135341204</v>
      </c>
      <c r="BR49" s="17">
        <f t="shared" ref="BR49:BR53" si="56">$X43/X105</f>
        <v>0.45727078359747264</v>
      </c>
      <c r="BS49" s="17">
        <f t="shared" ref="BS49:BS53" si="57">$AB43/AB105</f>
        <v>0.23224947806453652</v>
      </c>
      <c r="BT49" s="57">
        <f t="shared" ref="BT49:BT53" si="58">$AG43/AG105</f>
        <v>0.1400820563982795</v>
      </c>
      <c r="BU49" s="46">
        <f t="shared" ref="BU49:BU53" si="59">H43/H136</f>
        <v>1.1057086784677546</v>
      </c>
      <c r="BV49" s="17">
        <f t="shared" ref="BV49:BV53" si="60">L43/L136</f>
        <v>2.4049882594806711</v>
      </c>
      <c r="BW49" s="17"/>
      <c r="BX49" s="17"/>
      <c r="BY49" s="17"/>
      <c r="BZ49" s="17">
        <f t="shared" ref="BZ49:BZ53" si="61">AB43/AB136</f>
        <v>13.290915509407512</v>
      </c>
      <c r="CA49" s="57">
        <f t="shared" ref="CA49:CA53" si="62">AG43/AG136</f>
        <v>26.77820394236036</v>
      </c>
      <c r="CB49" s="46">
        <f t="shared" si="39"/>
        <v>2.6885466633005135E-2</v>
      </c>
      <c r="CC49" s="17">
        <f t="shared" si="40"/>
        <v>1.1781271895361801E-2</v>
      </c>
      <c r="CD49" s="17">
        <f t="shared" si="41"/>
        <v>4.5513973476098583E-5</v>
      </c>
      <c r="CE49" s="17">
        <f t="shared" si="42"/>
        <v>0.86093910004567009</v>
      </c>
      <c r="CF49" s="17">
        <f t="shared" si="43"/>
        <v>1.0270852421597467</v>
      </c>
      <c r="CG49" s="17">
        <f t="shared" si="44"/>
        <v>1.1277798737440357</v>
      </c>
      <c r="CH49" s="57">
        <f t="shared" si="45"/>
        <v>3.0545164684512951</v>
      </c>
    </row>
    <row r="50" spans="1:86" x14ac:dyDescent="0.2">
      <c r="AR50" s="31" t="s">
        <v>66</v>
      </c>
      <c r="AS50" s="17">
        <f t="shared" si="15"/>
        <v>1.0022643046344509E-2</v>
      </c>
      <c r="AT50" s="17">
        <f t="shared" si="16"/>
        <v>2.6162257350200134E-3</v>
      </c>
      <c r="AU50" s="17">
        <f t="shared" si="17"/>
        <v>1.0338542970441326E-3</v>
      </c>
      <c r="AV50" s="17"/>
      <c r="AW50" s="17">
        <f t="shared" si="18"/>
        <v>5.6000441089890524E-3</v>
      </c>
      <c r="AX50" s="17">
        <f t="shared" si="19"/>
        <v>4.767217036370168E-3</v>
      </c>
      <c r="AY50" s="57">
        <f t="shared" si="20"/>
        <v>2.4039984223767873E-2</v>
      </c>
      <c r="AZ50" s="46"/>
      <c r="BA50" s="17"/>
      <c r="BB50" s="17"/>
      <c r="BC50" s="17"/>
      <c r="BD50" s="17"/>
      <c r="BE50" s="17"/>
      <c r="BF50" s="57">
        <f t="shared" si="21"/>
        <v>1.9025789639190119E-2</v>
      </c>
      <c r="BG50" s="46">
        <f t="shared" si="46"/>
        <v>12.005730659025787</v>
      </c>
      <c r="BH50" s="17">
        <f t="shared" si="47"/>
        <v>19.319429198682769</v>
      </c>
      <c r="BI50" s="17">
        <f t="shared" si="48"/>
        <v>7.8888888888888883E-2</v>
      </c>
      <c r="BJ50" s="17"/>
      <c r="BK50" s="17">
        <f t="shared" si="49"/>
        <v>676.92307692307691</v>
      </c>
      <c r="BL50" s="17">
        <f t="shared" si="50"/>
        <v>1162.6506024096384</v>
      </c>
      <c r="BM50" s="57">
        <f t="shared" si="51"/>
        <v>576.93565882212397</v>
      </c>
      <c r="BN50" s="46">
        <f t="shared" si="52"/>
        <v>4.6959916256701234E-3</v>
      </c>
      <c r="BO50" s="17">
        <f t="shared" si="53"/>
        <v>7.9660294880102719E-2</v>
      </c>
      <c r="BP50" s="17">
        <f t="shared" si="54"/>
        <v>4.7972891805786073E-5</v>
      </c>
      <c r="BQ50" s="17">
        <f t="shared" si="55"/>
        <v>0.22266419655283326</v>
      </c>
      <c r="BR50" s="17">
        <f t="shared" si="56"/>
        <v>0.44916889161310924</v>
      </c>
      <c r="BS50" s="17">
        <f t="shared" si="57"/>
        <v>0.35349784197767548</v>
      </c>
      <c r="BT50" s="57">
        <f t="shared" si="58"/>
        <v>0.19348801998511064</v>
      </c>
      <c r="BU50" s="46">
        <f t="shared" si="59"/>
        <v>1.6300136221334314</v>
      </c>
      <c r="BV50" s="17">
        <f t="shared" si="60"/>
        <v>3.313868267012273</v>
      </c>
      <c r="BW50" s="17"/>
      <c r="BX50" s="17"/>
      <c r="BY50" s="17"/>
      <c r="BZ50" s="17">
        <f t="shared" si="61"/>
        <v>18.796333528606052</v>
      </c>
      <c r="CA50" s="57">
        <f t="shared" si="62"/>
        <v>36.123229493830394</v>
      </c>
      <c r="CB50" s="46">
        <f t="shared" si="39"/>
        <v>2.3976865360193587E-2</v>
      </c>
      <c r="CC50" s="17">
        <f t="shared" si="40"/>
        <v>1.0071427931728095E-2</v>
      </c>
      <c r="CD50" s="17">
        <f t="shared" si="41"/>
        <v>1.6251622344379424E-5</v>
      </c>
      <c r="CE50" s="17">
        <f t="shared" si="42"/>
        <v>0.86980513955833527</v>
      </c>
      <c r="CF50" s="17">
        <f t="shared" si="43"/>
        <v>0.75535709487960712</v>
      </c>
      <c r="CG50" s="17">
        <f t="shared" si="44"/>
        <v>1.1044236311497284</v>
      </c>
      <c r="CH50" s="57">
        <f t="shared" si="45"/>
        <v>2.7636504105019366</v>
      </c>
    </row>
    <row r="51" spans="1:86" x14ac:dyDescent="0.2">
      <c r="AR51" s="31" t="s">
        <v>67</v>
      </c>
      <c r="AS51" s="17">
        <f t="shared" si="15"/>
        <v>1.9846779585811419E-2</v>
      </c>
      <c r="AT51" s="17">
        <f t="shared" si="16"/>
        <v>3.7519530312399682E-3</v>
      </c>
      <c r="AU51" s="17">
        <f t="shared" si="17"/>
        <v>9.6078049585023484E-4</v>
      </c>
      <c r="AV51" s="17"/>
      <c r="AW51" s="17">
        <f t="shared" si="18"/>
        <v>3.9272779392418361E-3</v>
      </c>
      <c r="AX51" s="17">
        <f t="shared" si="19"/>
        <v>4.2428627736451974E-3</v>
      </c>
      <c r="AY51" s="57">
        <f t="shared" si="20"/>
        <v>3.2729653825788657E-2</v>
      </c>
      <c r="AZ51" s="46"/>
      <c r="BA51" s="17"/>
      <c r="BB51" s="17"/>
      <c r="BC51" s="17"/>
      <c r="BD51" s="17"/>
      <c r="BE51" s="17"/>
      <c r="BF51" s="57">
        <f t="shared" si="21"/>
        <v>2.6175266243859064E-2</v>
      </c>
      <c r="BG51" s="46">
        <f t="shared" si="46"/>
        <v>7.1201413427561837</v>
      </c>
      <c r="BH51" s="17">
        <f t="shared" si="47"/>
        <v>21.121495327102803</v>
      </c>
      <c r="BI51" s="17">
        <f t="shared" si="48"/>
        <v>0</v>
      </c>
      <c r="BJ51" s="17"/>
      <c r="BK51" s="17">
        <f t="shared" si="49"/>
        <v>804.46428571428578</v>
      </c>
      <c r="BL51" s="17">
        <f t="shared" si="50"/>
        <v>1247.9338842975208</v>
      </c>
      <c r="BM51" s="57">
        <f t="shared" si="51"/>
        <v>363.60617098778658</v>
      </c>
      <c r="BN51" s="46">
        <f t="shared" si="52"/>
        <v>3.7440815030818611E-3</v>
      </c>
      <c r="BO51" s="17">
        <f t="shared" si="53"/>
        <v>6.5265461895633509E-2</v>
      </c>
      <c r="BP51" s="17">
        <f t="shared" si="54"/>
        <v>0</v>
      </c>
      <c r="BQ51" s="17">
        <f t="shared" si="55"/>
        <v>0.17580338173810342</v>
      </c>
      <c r="BR51" s="17">
        <f t="shared" si="56"/>
        <v>0.31261817085011501</v>
      </c>
      <c r="BS51" s="17">
        <f t="shared" si="57"/>
        <v>0.26554934707852645</v>
      </c>
      <c r="BT51" s="57">
        <f t="shared" si="58"/>
        <v>0.13192570819893001</v>
      </c>
      <c r="BU51" s="46">
        <f t="shared" si="59"/>
        <v>1.3914434925878798</v>
      </c>
      <c r="BV51" s="17">
        <f t="shared" si="60"/>
        <v>3.1289030261730182</v>
      </c>
      <c r="BW51" s="17"/>
      <c r="BX51" s="17"/>
      <c r="BY51" s="17"/>
      <c r="BZ51" s="17">
        <f t="shared" si="61"/>
        <v>14.911617182101871</v>
      </c>
      <c r="CA51" s="57">
        <f t="shared" si="62"/>
        <v>24.692061067279379</v>
      </c>
      <c r="CB51" s="46">
        <f t="shared" si="39"/>
        <v>2.8870611331704252E-2</v>
      </c>
      <c r="CC51" s="17">
        <f t="shared" si="40"/>
        <v>1.6190466900657969E-2</v>
      </c>
      <c r="CD51" s="17">
        <f t="shared" si="41"/>
        <v>0</v>
      </c>
      <c r="CE51" s="17">
        <f t="shared" si="42"/>
        <v>0.65908095347811191</v>
      </c>
      <c r="CF51" s="17">
        <f t="shared" si="43"/>
        <v>0.64546949900410755</v>
      </c>
      <c r="CG51" s="17">
        <f t="shared" si="44"/>
        <v>1.0817524345129881</v>
      </c>
      <c r="CH51" s="57">
        <f t="shared" si="45"/>
        <v>2.43136396522757</v>
      </c>
    </row>
    <row r="52" spans="1:86" ht="16" x14ac:dyDescent="0.2">
      <c r="B52" s="136" t="s">
        <v>100</v>
      </c>
      <c r="C52" s="137"/>
      <c r="D52" s="137"/>
      <c r="E52" s="137"/>
      <c r="G52" s="1" t="s">
        <v>0</v>
      </c>
      <c r="H52" s="2"/>
      <c r="I52" s="2"/>
      <c r="J52" s="2"/>
      <c r="L52" t="s">
        <v>1</v>
      </c>
      <c r="N52" t="s">
        <v>2</v>
      </c>
      <c r="AR52" s="31" t="s">
        <v>68</v>
      </c>
      <c r="AS52" s="17">
        <f t="shared" si="15"/>
        <v>6.0049703753313364E-3</v>
      </c>
      <c r="AT52" s="17">
        <f t="shared" si="16"/>
        <v>2.0699486117318608E-3</v>
      </c>
      <c r="AU52" s="17">
        <f t="shared" si="17"/>
        <v>1.1868647330066642E-3</v>
      </c>
      <c r="AV52" s="17"/>
      <c r="AW52" s="17">
        <f t="shared" si="18"/>
        <v>2.7787706050552844E-3</v>
      </c>
      <c r="AX52" s="17">
        <f t="shared" si="19"/>
        <v>4.07396029385224E-3</v>
      </c>
      <c r="AY52" s="57">
        <f t="shared" si="20"/>
        <v>1.6114514618977387E-2</v>
      </c>
      <c r="AZ52" s="46"/>
      <c r="BA52" s="17"/>
      <c r="BB52" s="17"/>
      <c r="BC52" s="17"/>
      <c r="BD52" s="17"/>
      <c r="BE52" s="17"/>
      <c r="BF52" s="57">
        <f t="shared" si="21"/>
        <v>1.7249156043305174E-2</v>
      </c>
      <c r="BG52" s="46">
        <f t="shared" si="46"/>
        <v>8.8627450980392162</v>
      </c>
      <c r="BH52" s="17">
        <f t="shared" si="47"/>
        <v>12.400455062571101</v>
      </c>
      <c r="BI52" s="17">
        <f t="shared" si="48"/>
        <v>0.43253968253968256</v>
      </c>
      <c r="BJ52" s="17"/>
      <c r="BK52" s="17">
        <f t="shared" si="49"/>
        <v>656.77966101694926</v>
      </c>
      <c r="BL52" s="17">
        <f t="shared" si="50"/>
        <v>786.12716763005756</v>
      </c>
      <c r="BM52" s="57">
        <f t="shared" si="51"/>
        <v>454.14555019728186</v>
      </c>
      <c r="BN52" s="46">
        <f t="shared" si="52"/>
        <v>2.3126674541278833E-3</v>
      </c>
      <c r="BO52" s="17">
        <f t="shared" si="53"/>
        <v>3.8577798306597917E-2</v>
      </c>
      <c r="BP52" s="17">
        <f t="shared" si="54"/>
        <v>2.5869817687953903E-4</v>
      </c>
      <c r="BQ52" s="17">
        <f t="shared" si="55"/>
        <v>0.15276705377064526</v>
      </c>
      <c r="BR52" s="17">
        <f t="shared" si="56"/>
        <v>0.21628929327624011</v>
      </c>
      <c r="BS52" s="17">
        <f t="shared" si="57"/>
        <v>0.24496649121293176</v>
      </c>
      <c r="BT52" s="57">
        <f t="shared" si="58"/>
        <v>0.11871011780243297</v>
      </c>
      <c r="BU52" s="46">
        <f t="shared" si="59"/>
        <v>0.98199418052199361</v>
      </c>
      <c r="BV52" s="17">
        <f t="shared" si="60"/>
        <v>1.7651997160931847</v>
      </c>
      <c r="BW52" s="17"/>
      <c r="BX52" s="17"/>
      <c r="BY52" s="17"/>
      <c r="BZ52" s="17">
        <f t="shared" si="61"/>
        <v>13.916936892096993</v>
      </c>
      <c r="CA52" s="57">
        <f t="shared" si="62"/>
        <v>24.487190855028143</v>
      </c>
      <c r="CB52" s="46">
        <f t="shared" si="39"/>
        <v>1.5710749362860696E-2</v>
      </c>
      <c r="CC52" s="17">
        <f t="shared" si="40"/>
        <v>7.5773083210257334E-3</v>
      </c>
      <c r="CD52" s="17">
        <f t="shared" si="41"/>
        <v>1.5154616642051467E-4</v>
      </c>
      <c r="CE52" s="17">
        <f t="shared" si="42"/>
        <v>0.6527607810498316</v>
      </c>
      <c r="CF52" s="17">
        <f t="shared" si="43"/>
        <v>0.5387535732839398</v>
      </c>
      <c r="CG52" s="17">
        <f t="shared" si="44"/>
        <v>0.94542562537568775</v>
      </c>
      <c r="CH52" s="57">
        <f t="shared" si="45"/>
        <v>2.1603795835597661</v>
      </c>
    </row>
    <row r="53" spans="1:86" ht="17" thickBot="1" x14ac:dyDescent="0.25">
      <c r="A53" s="3"/>
      <c r="B53" s="137"/>
      <c r="C53" s="137"/>
      <c r="D53" s="137"/>
      <c r="E53" s="137"/>
      <c r="G53" t="s">
        <v>3</v>
      </c>
      <c r="AR53" s="31" t="s">
        <v>69</v>
      </c>
      <c r="AS53" s="17">
        <f t="shared" si="15"/>
        <v>5.6444910074004368E-3</v>
      </c>
      <c r="AT53" s="17">
        <f t="shared" si="16"/>
        <v>1.3767051237562041E-3</v>
      </c>
      <c r="AU53" s="17">
        <f t="shared" si="17"/>
        <v>1.4025183448266329E-3</v>
      </c>
      <c r="AV53" s="17"/>
      <c r="AW53" s="17">
        <f t="shared" si="18"/>
        <v>2.7017838053715504E-3</v>
      </c>
      <c r="AX53" s="17">
        <f t="shared" si="19"/>
        <v>2.7017838053715504E-3</v>
      </c>
      <c r="AY53" s="57">
        <f t="shared" si="20"/>
        <v>1.3827282086726374E-2</v>
      </c>
      <c r="AZ53" s="46"/>
      <c r="BA53" s="17"/>
      <c r="BB53" s="17"/>
      <c r="BC53" s="17"/>
      <c r="BD53" s="17"/>
      <c r="BE53" s="17"/>
      <c r="BF53" s="57">
        <f t="shared" si="21"/>
        <v>2.1557219391210528E-2</v>
      </c>
      <c r="BG53" s="46">
        <f t="shared" si="46"/>
        <v>4.5731707317073171</v>
      </c>
      <c r="BH53" s="17">
        <f t="shared" si="47"/>
        <v>11.5</v>
      </c>
      <c r="BI53" s="17">
        <f t="shared" si="48"/>
        <v>296.31901840490798</v>
      </c>
      <c r="BJ53" s="17"/>
      <c r="BK53" s="17">
        <f t="shared" si="49"/>
        <v>328.02547770700642</v>
      </c>
      <c r="BL53" s="17">
        <f t="shared" si="50"/>
        <v>557.32484076433127</v>
      </c>
      <c r="BM53" s="57">
        <f t="shared" si="51"/>
        <v>289.44617299315496</v>
      </c>
      <c r="BN53" s="46">
        <f t="shared" si="52"/>
        <v>2.5832190967217347E-3</v>
      </c>
      <c r="BO53" s="17">
        <f t="shared" si="53"/>
        <v>5.2920040368414842E-2</v>
      </c>
      <c r="BP53" s="17">
        <f t="shared" si="54"/>
        <v>0.5931071046073102</v>
      </c>
      <c r="BQ53" s="17">
        <f t="shared" si="55"/>
        <v>0.17047694555422468</v>
      </c>
      <c r="BR53" s="17">
        <f t="shared" si="56"/>
        <v>0.25034846231683039</v>
      </c>
      <c r="BS53" s="17">
        <f t="shared" si="57"/>
        <v>0.28372900143862906</v>
      </c>
      <c r="BT53" s="57">
        <f t="shared" si="58"/>
        <v>0.15044364461530138</v>
      </c>
      <c r="BU53" s="46">
        <f t="shared" si="59"/>
        <v>1.0383527741724619</v>
      </c>
      <c r="BV53" s="17">
        <f t="shared" si="60"/>
        <v>2.0786991856713346</v>
      </c>
      <c r="BW53" s="17"/>
      <c r="BX53" s="17"/>
      <c r="BY53" s="17"/>
      <c r="BZ53" s="17">
        <f t="shared" si="61"/>
        <v>10.744693924045475</v>
      </c>
      <c r="CA53" s="57">
        <f t="shared" si="62"/>
        <v>23.185739384216987</v>
      </c>
      <c r="CB53" s="46">
        <f t="shared" si="39"/>
        <v>1.466365572446207E-2</v>
      </c>
      <c r="CC53" s="17">
        <f t="shared" si="40"/>
        <v>8.9937088443367355E-3</v>
      </c>
      <c r="CD53" s="17">
        <f t="shared" si="41"/>
        <v>0.23608485716383931</v>
      </c>
      <c r="CE53" s="17">
        <f t="shared" si="42"/>
        <v>0.65497662235930576</v>
      </c>
      <c r="CF53" s="17">
        <f t="shared" si="43"/>
        <v>0.50345217987319768</v>
      </c>
      <c r="CG53" s="17">
        <f t="shared" si="44"/>
        <v>0.85537991726028739</v>
      </c>
      <c r="CH53" s="57">
        <f t="shared" si="45"/>
        <v>2.2735509412254289</v>
      </c>
    </row>
    <row r="54" spans="1:86" x14ac:dyDescent="0.2">
      <c r="AR54" s="28" t="s">
        <v>46</v>
      </c>
      <c r="AS54" s="55">
        <f t="shared" ref="AS54:CG54" si="63">AVERAGE(AS32:AS53)</f>
        <v>1.771073373411243E-2</v>
      </c>
      <c r="AT54" s="55">
        <f t="shared" si="63"/>
        <v>3.9766582052797525E-3</v>
      </c>
      <c r="AU54" s="55">
        <f t="shared" si="63"/>
        <v>1.8871047152535724E-3</v>
      </c>
      <c r="AV54" s="55"/>
      <c r="AW54" s="55">
        <f t="shared" si="63"/>
        <v>3.6608849824540045E-3</v>
      </c>
      <c r="AX54" s="55">
        <f t="shared" si="63"/>
        <v>4.8062028760248307E-3</v>
      </c>
      <c r="AY54" s="58">
        <f t="shared" si="63"/>
        <v>3.2041584513124603E-2</v>
      </c>
      <c r="AZ54" s="61"/>
      <c r="BA54" s="55"/>
      <c r="BB54" s="55"/>
      <c r="BC54" s="55"/>
      <c r="BD54" s="55"/>
      <c r="BE54" s="55"/>
      <c r="BF54" s="58">
        <f t="shared" si="63"/>
        <v>2.4750854381710267E-2</v>
      </c>
      <c r="BG54" s="61">
        <f t="shared" si="63"/>
        <v>9.7217787971231093</v>
      </c>
      <c r="BH54" s="55">
        <f t="shared" si="63"/>
        <v>23.240490609228715</v>
      </c>
      <c r="BI54" s="55">
        <f t="shared" si="63"/>
        <v>223.87392086689061</v>
      </c>
      <c r="BJ54" s="55"/>
      <c r="BK54" s="55">
        <f t="shared" si="63"/>
        <v>656.47968772096749</v>
      </c>
      <c r="BL54" s="55">
        <f t="shared" si="63"/>
        <v>998.74074688320331</v>
      </c>
      <c r="BM54" s="58">
        <f t="shared" si="63"/>
        <v>313.69114702660465</v>
      </c>
      <c r="BN54" s="61">
        <f t="shared" si="63"/>
        <v>5.1630789220030024E-3</v>
      </c>
      <c r="BO54" s="55">
        <f t="shared" si="63"/>
        <v>5.9580178248745702E-2</v>
      </c>
      <c r="BP54" s="55">
        <f t="shared" si="63"/>
        <v>0.3829189698445235</v>
      </c>
      <c r="BQ54" s="55">
        <f t="shared" si="63"/>
        <v>0.18353371408816302</v>
      </c>
      <c r="BR54" s="55">
        <f t="shared" si="63"/>
        <v>0.29979381524080556</v>
      </c>
      <c r="BS54" s="55">
        <f t="shared" si="63"/>
        <v>0.26556647792399479</v>
      </c>
      <c r="BT54" s="58">
        <f t="shared" si="63"/>
        <v>0.13364037522592331</v>
      </c>
      <c r="BU54" s="61">
        <f t="shared" si="63"/>
        <v>1.6315078059071844</v>
      </c>
      <c r="BV54" s="55">
        <f t="shared" si="63"/>
        <v>2.6099370298794744</v>
      </c>
      <c r="BW54" s="55"/>
      <c r="BX54" s="55"/>
      <c r="BY54" s="55"/>
      <c r="BZ54" s="55"/>
      <c r="CA54" s="58">
        <f t="shared" si="63"/>
        <v>18.718250415919691</v>
      </c>
      <c r="CB54" s="61">
        <f t="shared" si="63"/>
        <v>4.2234329592954374E-2</v>
      </c>
      <c r="CC54" s="55">
        <f t="shared" si="63"/>
        <v>2.4808697233839785E-2</v>
      </c>
      <c r="CD54" s="55">
        <f t="shared" si="63"/>
        <v>0.12205082328515081</v>
      </c>
      <c r="CE54" s="55">
        <f t="shared" si="63"/>
        <v>0.58621046703051238</v>
      </c>
      <c r="CF54" s="55">
        <f t="shared" si="63"/>
        <v>0.54879404602965121</v>
      </c>
      <c r="CG54" s="55">
        <f t="shared" si="63"/>
        <v>1.2287449864720732</v>
      </c>
      <c r="CH54" s="58">
        <f>AVERAGE(CH32:CH53)</f>
        <v>2.5528433496441818</v>
      </c>
    </row>
    <row r="55" spans="1:86" x14ac:dyDescent="0.2">
      <c r="B55" s="138" t="s">
        <v>5</v>
      </c>
      <c r="C55" s="138"/>
      <c r="G55" s="5" t="s">
        <v>70</v>
      </c>
      <c r="I55" s="4"/>
      <c r="J55" s="6"/>
      <c r="K55" s="5" t="s">
        <v>71</v>
      </c>
      <c r="L55" s="4"/>
      <c r="M55" s="4"/>
      <c r="N55" s="6"/>
      <c r="O55" s="5" t="s">
        <v>72</v>
      </c>
      <c r="P55" s="4"/>
      <c r="Q55" s="4"/>
      <c r="R55" s="6"/>
      <c r="S55" s="5" t="s">
        <v>73</v>
      </c>
      <c r="T55" s="4"/>
      <c r="U55" s="4"/>
      <c r="V55" s="6"/>
      <c r="W55" s="5" t="s">
        <v>74</v>
      </c>
      <c r="X55" s="4"/>
      <c r="Y55" s="4"/>
      <c r="Z55" s="6"/>
      <c r="AA55" s="5" t="s">
        <v>75</v>
      </c>
      <c r="AB55" s="4"/>
      <c r="AC55" s="4"/>
      <c r="AD55" s="6"/>
      <c r="AE55" s="7"/>
      <c r="AG55" s="5" t="s">
        <v>4</v>
      </c>
      <c r="AI55" s="6"/>
      <c r="AR55" s="17" t="s">
        <v>47</v>
      </c>
      <c r="AS55" s="56">
        <f t="shared" ref="AS55:CH55" si="64">STDEV(AS32:AS53)</f>
        <v>8.7065987720995313E-3</v>
      </c>
      <c r="AT55" s="56">
        <f t="shared" si="64"/>
        <v>1.4974576180377213E-3</v>
      </c>
      <c r="AU55" s="56">
        <f t="shared" si="64"/>
        <v>7.3379993156879534E-4</v>
      </c>
      <c r="AV55" s="56"/>
      <c r="AW55" s="56">
        <f t="shared" si="64"/>
        <v>3.3272300298861882E-3</v>
      </c>
      <c r="AX55" s="56">
        <f t="shared" si="64"/>
        <v>2.2446406171692549E-3</v>
      </c>
      <c r="AY55" s="59">
        <f t="shared" si="64"/>
        <v>1.3005348799783304E-2</v>
      </c>
      <c r="AZ55" s="62"/>
      <c r="BA55" s="56"/>
      <c r="BB55" s="56"/>
      <c r="BC55" s="56"/>
      <c r="BD55" s="56"/>
      <c r="BE55" s="56"/>
      <c r="BF55" s="59">
        <f t="shared" si="64"/>
        <v>1.3410562808903355E-2</v>
      </c>
      <c r="BG55" s="62">
        <f t="shared" si="64"/>
        <v>4.6935466770168697</v>
      </c>
      <c r="BH55" s="56">
        <f t="shared" si="64"/>
        <v>10.922360681044374</v>
      </c>
      <c r="BI55" s="56">
        <f t="shared" si="64"/>
        <v>227.19252080460677</v>
      </c>
      <c r="BJ55" s="56"/>
      <c r="BK55" s="56">
        <f t="shared" si="64"/>
        <v>199.05804329029988</v>
      </c>
      <c r="BL55" s="56">
        <f t="shared" si="64"/>
        <v>320.24265352562139</v>
      </c>
      <c r="BM55" s="59">
        <f t="shared" si="64"/>
        <v>118.94358874409362</v>
      </c>
      <c r="BN55" s="62">
        <f t="shared" si="64"/>
        <v>3.2392121808656293E-3</v>
      </c>
      <c r="BO55" s="56">
        <f t="shared" si="64"/>
        <v>3.1171946376478684E-2</v>
      </c>
      <c r="BP55" s="56">
        <f t="shared" si="64"/>
        <v>0.5149986614984996</v>
      </c>
      <c r="BQ55" s="56">
        <f t="shared" si="64"/>
        <v>5.4508342604176058E-2</v>
      </c>
      <c r="BR55" s="56">
        <f t="shared" si="64"/>
        <v>0.11125414425831219</v>
      </c>
      <c r="BS55" s="56">
        <f t="shared" si="64"/>
        <v>7.2732897434830093E-2</v>
      </c>
      <c r="BT55" s="59">
        <f t="shared" si="64"/>
        <v>4.6834387479334341E-2</v>
      </c>
      <c r="BU55" s="62">
        <f t="shared" si="64"/>
        <v>1.0115913657283404</v>
      </c>
      <c r="BV55" s="56">
        <f t="shared" si="64"/>
        <v>1.4232967932064708</v>
      </c>
      <c r="BW55" s="56"/>
      <c r="BX55" s="56"/>
      <c r="BY55" s="56"/>
      <c r="BZ55" s="56"/>
      <c r="CA55" s="59">
        <f t="shared" si="64"/>
        <v>10.122849104769122</v>
      </c>
      <c r="CB55" s="62">
        <f t="shared" si="64"/>
        <v>2.1249143458380783E-2</v>
      </c>
      <c r="CC55" s="56">
        <f t="shared" si="64"/>
        <v>1.240703347583706E-2</v>
      </c>
      <c r="CD55" s="56">
        <f t="shared" si="64"/>
        <v>0.11295548581262413</v>
      </c>
      <c r="CE55" s="56">
        <f t="shared" si="64"/>
        <v>0.35310219601767451</v>
      </c>
      <c r="CF55" s="56">
        <f t="shared" si="64"/>
        <v>0.36279544731722224</v>
      </c>
      <c r="CG55" s="56">
        <f t="shared" si="64"/>
        <v>0.44131335767812568</v>
      </c>
      <c r="CH55" s="59">
        <f t="shared" si="64"/>
        <v>1.0144910862490581</v>
      </c>
    </row>
    <row r="56" spans="1:86" ht="40" thickBot="1" x14ac:dyDescent="0.25">
      <c r="D56" t="s">
        <v>18</v>
      </c>
      <c r="E56" t="s">
        <v>12</v>
      </c>
      <c r="F56" s="11" t="s">
        <v>13</v>
      </c>
      <c r="G56" s="5" t="s">
        <v>14</v>
      </c>
      <c r="H56" s="24" t="s">
        <v>35</v>
      </c>
      <c r="I56" s="22" t="s">
        <v>45</v>
      </c>
      <c r="J56" s="25" t="s">
        <v>17</v>
      </c>
      <c r="K56" s="5" t="s">
        <v>14</v>
      </c>
      <c r="L56" s="24" t="s">
        <v>15</v>
      </c>
      <c r="M56" s="22" t="s">
        <v>45</v>
      </c>
      <c r="N56" s="25" t="s">
        <v>17</v>
      </c>
      <c r="O56" s="5" t="s">
        <v>14</v>
      </c>
      <c r="P56" s="24" t="s">
        <v>15</v>
      </c>
      <c r="Q56" s="22" t="s">
        <v>45</v>
      </c>
      <c r="R56" s="25" t="s">
        <v>17</v>
      </c>
      <c r="S56" s="5" t="s">
        <v>14</v>
      </c>
      <c r="T56" s="24" t="s">
        <v>15</v>
      </c>
      <c r="U56" s="22" t="s">
        <v>45</v>
      </c>
      <c r="V56" s="25" t="s">
        <v>17</v>
      </c>
      <c r="W56" s="5" t="s">
        <v>14</v>
      </c>
      <c r="X56" s="24" t="s">
        <v>15</v>
      </c>
      <c r="Y56" s="22" t="s">
        <v>45</v>
      </c>
      <c r="Z56" s="25" t="s">
        <v>17</v>
      </c>
      <c r="AA56" s="5" t="s">
        <v>14</v>
      </c>
      <c r="AB56" s="24" t="s">
        <v>15</v>
      </c>
      <c r="AC56" s="22" t="s">
        <v>45</v>
      </c>
      <c r="AD56" s="26" t="s">
        <v>17</v>
      </c>
      <c r="AE56" s="25" t="s">
        <v>4</v>
      </c>
      <c r="AF56" s="33" t="s">
        <v>16</v>
      </c>
      <c r="AG56" s="24" t="s">
        <v>15</v>
      </c>
      <c r="AH56" s="22" t="s">
        <v>45</v>
      </c>
      <c r="AI56" s="11" t="s">
        <v>17</v>
      </c>
      <c r="AK56" s="21"/>
      <c r="AL56" s="9"/>
      <c r="AM56" s="8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</row>
    <row r="57" spans="1:86" ht="23" thickTop="1" thickBot="1" x14ac:dyDescent="0.3">
      <c r="A57" s="14"/>
      <c r="B57" s="14"/>
      <c r="C57" s="35" t="s">
        <v>48</v>
      </c>
      <c r="D57" s="14">
        <v>298.40000000000009</v>
      </c>
      <c r="E57" s="36">
        <v>114.1</v>
      </c>
      <c r="F57" s="32">
        <v>3825000</v>
      </c>
      <c r="G57" s="27">
        <v>32400</v>
      </c>
      <c r="H57" s="12">
        <f t="shared" ref="H57:H78" si="65">(G57*$E57/$F57)/$D57</f>
        <v>3.2389213057877298E-3</v>
      </c>
      <c r="I57" s="13">
        <f t="shared" ref="I57:I78" si="66">G57*$D57</f>
        <v>9668160.0000000037</v>
      </c>
      <c r="J57" s="32"/>
      <c r="K57" s="14">
        <v>16600</v>
      </c>
      <c r="L57" s="12">
        <f t="shared" ref="L57:L78" si="67">(K57*$E57/$F57)/$D57</f>
        <v>1.6594473356813678E-3</v>
      </c>
      <c r="M57" s="13">
        <f t="shared" ref="M57:M78" si="68">K57*$D57</f>
        <v>4953440.0000000019</v>
      </c>
      <c r="N57" s="32"/>
      <c r="O57" s="14">
        <v>11500</v>
      </c>
      <c r="P57" s="12">
        <f t="shared" ref="P57:P78" si="69">(O57*$E57/$F57)/$D57</f>
        <v>1.1496171301407065E-3</v>
      </c>
      <c r="Q57" s="13">
        <f t="shared" ref="Q57:Q78" si="70">O57*$D57</f>
        <v>3431600.0000000009</v>
      </c>
      <c r="R57" s="32"/>
      <c r="S57" s="34"/>
      <c r="T57" s="12">
        <f t="shared" ref="T57:T78" si="71">(S57*$E57/$F57)/$D57</f>
        <v>0</v>
      </c>
      <c r="U57" s="13">
        <f t="shared" ref="U57:U78" si="72">S57*$D57</f>
        <v>0</v>
      </c>
      <c r="V57" s="32"/>
      <c r="W57" s="14">
        <v>7330</v>
      </c>
      <c r="X57" s="12">
        <f t="shared" ref="X57:X78" si="73">(W57*$E57/$F57)/$D57</f>
        <v>7.327559620809895E-4</v>
      </c>
      <c r="Y57" s="13">
        <f t="shared" ref="Y57:Y78" si="74">W57*$D57</f>
        <v>2187272.0000000005</v>
      </c>
      <c r="Z57" s="32"/>
      <c r="AA57" s="14">
        <v>17600</v>
      </c>
      <c r="AB57" s="12">
        <f t="shared" ref="AB57:AB78" si="75">(AA57*$E57/$F57)/$D57</f>
        <v>1.7594140426501249E-3</v>
      </c>
      <c r="AC57" s="13">
        <f t="shared" ref="AC57:AC78" si="76">AA57*$D57</f>
        <v>5251840.0000000019</v>
      </c>
      <c r="AD57" s="32"/>
      <c r="AE57" s="35" t="s">
        <v>48</v>
      </c>
      <c r="AF57" s="13">
        <f t="shared" ref="AF57:AF78" si="77">G57+K57+O57+S57+W57+AA57</f>
        <v>85430</v>
      </c>
      <c r="AG57" s="12">
        <f t="shared" ref="AG57:AG78" si="78">(AF57*$E57/$F57)/$D57</f>
        <v>8.5401557763409176E-3</v>
      </c>
      <c r="AH57" s="13">
        <f t="shared" ref="AH57:AH78" si="79">AF57*$D57</f>
        <v>25492312.000000007</v>
      </c>
      <c r="AI57" s="14"/>
      <c r="AJ57" s="14"/>
      <c r="AS57" s="133" t="s">
        <v>113</v>
      </c>
      <c r="AT57" s="133"/>
      <c r="AU57" s="133"/>
      <c r="AV57" s="133"/>
      <c r="AW57" s="133"/>
      <c r="AX57" s="133"/>
      <c r="AY57" s="134"/>
      <c r="AZ57" s="135" t="s">
        <v>117</v>
      </c>
      <c r="BA57" s="133"/>
      <c r="BB57" s="133"/>
      <c r="BC57" s="133"/>
      <c r="BD57" s="133"/>
      <c r="BE57" s="133"/>
      <c r="BF57" s="134"/>
      <c r="BG57" s="135" t="s">
        <v>114</v>
      </c>
      <c r="BH57" s="133"/>
      <c r="BI57" s="133"/>
      <c r="BJ57" s="133"/>
      <c r="BK57" s="133"/>
      <c r="BL57" s="133"/>
      <c r="BM57" s="134"/>
      <c r="BN57" s="135" t="s">
        <v>115</v>
      </c>
      <c r="BO57" s="133"/>
      <c r="BP57" s="133"/>
      <c r="BQ57" s="133"/>
      <c r="BR57" s="133"/>
      <c r="BS57" s="133"/>
      <c r="BT57" s="134"/>
      <c r="BU57" s="135" t="s">
        <v>116</v>
      </c>
      <c r="BV57" s="133"/>
      <c r="BW57" s="133"/>
      <c r="BX57" s="133"/>
      <c r="BY57" s="133"/>
      <c r="BZ57" s="133"/>
      <c r="CA57" s="134"/>
      <c r="CB57" s="135" t="s">
        <v>118</v>
      </c>
      <c r="CC57" s="133"/>
      <c r="CD57" s="133"/>
      <c r="CE57" s="133"/>
      <c r="CF57" s="133"/>
      <c r="CG57" s="133"/>
      <c r="CH57" s="134"/>
    </row>
    <row r="58" spans="1:86" ht="17" thickTop="1" thickBot="1" x14ac:dyDescent="0.25">
      <c r="C58" s="31" t="s">
        <v>49</v>
      </c>
      <c r="D58" s="16">
        <v>241.89999999999998</v>
      </c>
      <c r="E58" s="17">
        <v>114.1</v>
      </c>
      <c r="F58" s="32">
        <v>3825000</v>
      </c>
      <c r="G58">
        <v>74500</v>
      </c>
      <c r="H58" s="6">
        <f t="shared" si="65"/>
        <v>9.187018889132063E-3</v>
      </c>
      <c r="I58" s="13">
        <f t="shared" si="66"/>
        <v>18021550</v>
      </c>
      <c r="J58" s="15"/>
      <c r="K58">
        <v>17600</v>
      </c>
      <c r="L58" s="6">
        <f t="shared" si="67"/>
        <v>2.1703561402513331E-3</v>
      </c>
      <c r="M58" s="13">
        <f t="shared" si="68"/>
        <v>4257440</v>
      </c>
      <c r="N58" s="15"/>
      <c r="O58">
        <v>10200</v>
      </c>
      <c r="P58" s="6">
        <f t="shared" si="69"/>
        <v>1.257820035827477E-3</v>
      </c>
      <c r="Q58" s="13">
        <f t="shared" si="70"/>
        <v>2467380</v>
      </c>
      <c r="R58" s="15"/>
      <c r="S58" s="18"/>
      <c r="T58" s="6">
        <f t="shared" si="71"/>
        <v>0</v>
      </c>
      <c r="U58" s="13">
        <f t="shared" si="72"/>
        <v>0</v>
      </c>
      <c r="V58" s="15"/>
      <c r="W58">
        <v>5350</v>
      </c>
      <c r="X58" s="6">
        <f t="shared" si="73"/>
        <v>6.5973894036049042E-4</v>
      </c>
      <c r="Y58" s="13">
        <f t="shared" si="74"/>
        <v>1294164.9999999998</v>
      </c>
      <c r="Z58" s="15"/>
      <c r="AA58">
        <v>15000</v>
      </c>
      <c r="AB58" s="6">
        <f t="shared" si="75"/>
        <v>1.8497353468051132E-3</v>
      </c>
      <c r="AC58" s="13">
        <f t="shared" si="76"/>
        <v>3628499.9999999995</v>
      </c>
      <c r="AD58" s="15"/>
      <c r="AE58" s="31" t="s">
        <v>49</v>
      </c>
      <c r="AF58" s="13">
        <f t="shared" si="77"/>
        <v>122650</v>
      </c>
      <c r="AG58" s="6">
        <f t="shared" si="78"/>
        <v>1.5124669352376477E-2</v>
      </c>
      <c r="AH58" s="13">
        <f t="shared" si="79"/>
        <v>29669034.999999996</v>
      </c>
      <c r="AR58" s="51"/>
      <c r="AS58" s="52" t="s">
        <v>119</v>
      </c>
      <c r="AT58" s="52" t="s">
        <v>120</v>
      </c>
      <c r="AU58" s="52" t="s">
        <v>121</v>
      </c>
      <c r="AV58" s="52" t="s">
        <v>122</v>
      </c>
      <c r="AW58" s="52" t="s">
        <v>123</v>
      </c>
      <c r="AX58" s="53" t="s">
        <v>124</v>
      </c>
      <c r="AY58" s="54" t="s">
        <v>125</v>
      </c>
      <c r="AZ58" s="60" t="s">
        <v>119</v>
      </c>
      <c r="BA58" s="52" t="s">
        <v>120</v>
      </c>
      <c r="BB58" s="52" t="s">
        <v>121</v>
      </c>
      <c r="BC58" s="52" t="s">
        <v>122</v>
      </c>
      <c r="BD58" s="52" t="s">
        <v>123</v>
      </c>
      <c r="BE58" s="53" t="s">
        <v>124</v>
      </c>
      <c r="BF58" s="54" t="s">
        <v>125</v>
      </c>
      <c r="BG58" s="60" t="s">
        <v>119</v>
      </c>
      <c r="BH58" s="52" t="s">
        <v>120</v>
      </c>
      <c r="BI58" s="52" t="s">
        <v>121</v>
      </c>
      <c r="BJ58" s="52" t="s">
        <v>122</v>
      </c>
      <c r="BK58" s="52" t="s">
        <v>123</v>
      </c>
      <c r="BL58" s="53" t="s">
        <v>124</v>
      </c>
      <c r="BM58" s="54" t="s">
        <v>125</v>
      </c>
      <c r="BN58" s="60" t="s">
        <v>119</v>
      </c>
      <c r="BO58" s="52" t="s">
        <v>120</v>
      </c>
      <c r="BP58" s="52" t="s">
        <v>121</v>
      </c>
      <c r="BQ58" s="52" t="s">
        <v>122</v>
      </c>
      <c r="BR58" s="52" t="s">
        <v>123</v>
      </c>
      <c r="BS58" s="53" t="s">
        <v>124</v>
      </c>
      <c r="BT58" s="54" t="s">
        <v>125</v>
      </c>
      <c r="BU58" s="60" t="s">
        <v>119</v>
      </c>
      <c r="BV58" s="52" t="s">
        <v>120</v>
      </c>
      <c r="BW58" s="52" t="s">
        <v>121</v>
      </c>
      <c r="BX58" s="52" t="s">
        <v>122</v>
      </c>
      <c r="BY58" s="52" t="s">
        <v>123</v>
      </c>
      <c r="BZ58" s="53" t="s">
        <v>124</v>
      </c>
      <c r="CA58" s="54" t="s">
        <v>125</v>
      </c>
      <c r="CB58" s="60" t="s">
        <v>119</v>
      </c>
      <c r="CC58" s="52" t="s">
        <v>120</v>
      </c>
      <c r="CD58" s="52" t="s">
        <v>121</v>
      </c>
      <c r="CE58" s="52" t="s">
        <v>122</v>
      </c>
      <c r="CF58" s="52" t="s">
        <v>123</v>
      </c>
      <c r="CG58" s="53" t="s">
        <v>124</v>
      </c>
      <c r="CH58" s="54" t="s">
        <v>125</v>
      </c>
    </row>
    <row r="59" spans="1:86" ht="17" thickTop="1" thickBot="1" x14ac:dyDescent="0.25">
      <c r="C59" s="31" t="s">
        <v>50</v>
      </c>
      <c r="D59" s="16">
        <v>352.50000000000011</v>
      </c>
      <c r="E59" s="17">
        <v>114.1</v>
      </c>
      <c r="F59" s="32">
        <v>3825000</v>
      </c>
      <c r="G59">
        <v>90600</v>
      </c>
      <c r="H59" s="6">
        <f t="shared" si="65"/>
        <v>7.66696147962731E-3</v>
      </c>
      <c r="I59" s="13">
        <f t="shared" si="66"/>
        <v>31936500.000000011</v>
      </c>
      <c r="J59" s="15"/>
      <c r="K59">
        <v>28000</v>
      </c>
      <c r="L59" s="6">
        <f t="shared" si="67"/>
        <v>2.3694803689797424E-3</v>
      </c>
      <c r="M59" s="13">
        <f t="shared" si="68"/>
        <v>9870000.0000000037</v>
      </c>
      <c r="N59" s="15"/>
      <c r="O59">
        <v>12400</v>
      </c>
      <c r="P59" s="6">
        <f t="shared" si="69"/>
        <v>1.0493413062624573E-3</v>
      </c>
      <c r="Q59" s="13">
        <f t="shared" si="70"/>
        <v>4371000.0000000019</v>
      </c>
      <c r="R59" s="15"/>
      <c r="S59" s="18"/>
      <c r="T59" s="6">
        <f t="shared" si="71"/>
        <v>0</v>
      </c>
      <c r="U59" s="13">
        <f t="shared" si="72"/>
        <v>0</v>
      </c>
      <c r="V59" s="15"/>
      <c r="W59">
        <v>6440</v>
      </c>
      <c r="X59" s="6">
        <f t="shared" si="73"/>
        <v>5.4498048486534083E-4</v>
      </c>
      <c r="Y59" s="13">
        <f t="shared" si="74"/>
        <v>2270100.0000000009</v>
      </c>
      <c r="Z59" s="15"/>
      <c r="AA59">
        <v>20000</v>
      </c>
      <c r="AB59" s="6">
        <f t="shared" si="75"/>
        <v>1.6924859778426732E-3</v>
      </c>
      <c r="AC59" s="13">
        <f t="shared" si="76"/>
        <v>7050000.0000000019</v>
      </c>
      <c r="AD59" s="15"/>
      <c r="AE59" s="31" t="s">
        <v>50</v>
      </c>
      <c r="AF59" s="13">
        <f t="shared" si="77"/>
        <v>157440</v>
      </c>
      <c r="AG59" s="6">
        <f t="shared" si="78"/>
        <v>1.3323249617577523E-2</v>
      </c>
      <c r="AH59" s="13">
        <f t="shared" si="79"/>
        <v>55497600.000000015</v>
      </c>
      <c r="AR59" s="31" t="s">
        <v>48</v>
      </c>
      <c r="AS59" s="17">
        <f>$H26/$N151</f>
        <v>1.1565479048232166</v>
      </c>
      <c r="AT59" s="17">
        <f>$L26/$N151</f>
        <v>0.95785890578948452</v>
      </c>
      <c r="AU59" s="17">
        <f>$P26/$N151</f>
        <v>11.713754420645399</v>
      </c>
      <c r="AV59" s="17">
        <f>$T26/$N151</f>
        <v>20.373036169578203</v>
      </c>
      <c r="AW59" s="17">
        <f>$X26/$N151</f>
        <v>16.250980816490326</v>
      </c>
      <c r="AX59" s="17">
        <f>$AB26/$N151</f>
        <v>63.165308648037211</v>
      </c>
      <c r="AY59" s="57">
        <f>$AG26/$N151</f>
        <v>113.61748686536384</v>
      </c>
      <c r="AZ59" s="46"/>
      <c r="BA59" s="17"/>
      <c r="BB59" s="17"/>
      <c r="BC59" s="17"/>
      <c r="BD59" s="17"/>
      <c r="BE59" s="17"/>
      <c r="BF59" s="57">
        <f>$AG26/$AO151</f>
        <v>2.9584130199835093</v>
      </c>
      <c r="BG59" s="46">
        <f>$H26/$H182</f>
        <v>2.348177381372869E-2</v>
      </c>
      <c r="BH59" s="17">
        <f>$L26/$L182</f>
        <v>9.3440243574281559E-2</v>
      </c>
      <c r="BI59" s="17">
        <f>$P26/$P182</f>
        <v>0.67093741516114347</v>
      </c>
      <c r="BJ59" s="17">
        <f>$T26/$T182</f>
        <v>0.10447182483198485</v>
      </c>
      <c r="BK59" s="17">
        <f>$X26/$X182</f>
        <v>4.1624338780817061E-2</v>
      </c>
      <c r="BL59" s="17">
        <f>$AB26/$AB182</f>
        <v>0.25607683655755825</v>
      </c>
      <c r="BM59" s="57">
        <f>$AG26/$AG182</f>
        <v>0.1249837195134989</v>
      </c>
      <c r="BN59" s="46">
        <f>$H26/$H213</f>
        <v>0.13886487239905168</v>
      </c>
      <c r="BO59" s="17">
        <f>$L26/$L213</f>
        <v>33.693135146333418</v>
      </c>
      <c r="BP59" s="17">
        <f>$P26/$P213</f>
        <v>45.178310638162927</v>
      </c>
      <c r="BQ59" s="17">
        <f>$T26/$T213</f>
        <v>1.2596453498653235</v>
      </c>
      <c r="BR59" s="17">
        <f>$X26/$X213</f>
        <v>0.73557670173783896</v>
      </c>
      <c r="BS59" s="17">
        <f>$AB26/$AB213</f>
        <v>2.5171343047258725</v>
      </c>
      <c r="BT59" s="57">
        <f>$AG26/$AG213</f>
        <v>1.5785271059848651</v>
      </c>
      <c r="BU59" s="46"/>
      <c r="BV59" s="17"/>
      <c r="BW59" s="17"/>
      <c r="BX59" s="17"/>
      <c r="BY59" s="17"/>
      <c r="BZ59" s="17"/>
      <c r="CA59" s="57">
        <f>N151/H151</f>
        <v>2.8005592611908037E-2</v>
      </c>
      <c r="CB59" s="46"/>
      <c r="CC59" s="17"/>
      <c r="CD59" s="17"/>
      <c r="CE59" s="17"/>
      <c r="CF59" s="17"/>
      <c r="CG59" s="17"/>
      <c r="CH59" s="57">
        <f>N151/AO151</f>
        <v>2.6038359953245702E-2</v>
      </c>
    </row>
    <row r="60" spans="1:86" ht="17" thickTop="1" thickBot="1" x14ac:dyDescent="0.25">
      <c r="C60" s="31" t="s">
        <v>51</v>
      </c>
      <c r="D60" s="16">
        <v>317.80000000000007</v>
      </c>
      <c r="E60" s="17">
        <v>114.1</v>
      </c>
      <c r="F60" s="32">
        <v>3825000</v>
      </c>
      <c r="G60">
        <v>44100</v>
      </c>
      <c r="H60" s="6">
        <f t="shared" si="65"/>
        <v>4.1394143560507888E-3</v>
      </c>
      <c r="I60" s="13">
        <f t="shared" si="66"/>
        <v>14014980.000000004</v>
      </c>
      <c r="J60" s="15"/>
      <c r="K60">
        <v>20200</v>
      </c>
      <c r="L60" s="6">
        <f t="shared" si="67"/>
        <v>1.8960582764677085E-3</v>
      </c>
      <c r="M60" s="13">
        <f t="shared" si="68"/>
        <v>6419560.0000000009</v>
      </c>
      <c r="N60" s="15"/>
      <c r="O60">
        <v>9450</v>
      </c>
      <c r="P60" s="6">
        <f t="shared" si="69"/>
        <v>8.8701736201088355E-4</v>
      </c>
      <c r="Q60" s="13">
        <f t="shared" si="70"/>
        <v>3003210.0000000005</v>
      </c>
      <c r="R60" s="15"/>
      <c r="S60" s="18"/>
      <c r="T60" s="6">
        <f t="shared" si="71"/>
        <v>0</v>
      </c>
      <c r="U60" s="13">
        <f t="shared" si="72"/>
        <v>0</v>
      </c>
      <c r="V60" s="15"/>
      <c r="W60">
        <v>6720</v>
      </c>
      <c r="X60" s="6">
        <f t="shared" si="73"/>
        <v>6.3076790187440606E-4</v>
      </c>
      <c r="Y60" s="13">
        <f t="shared" si="74"/>
        <v>2135616.0000000005</v>
      </c>
      <c r="Z60" s="15"/>
      <c r="AA60">
        <v>20600</v>
      </c>
      <c r="AB60" s="6">
        <f t="shared" si="75"/>
        <v>1.9336039849126136E-3</v>
      </c>
      <c r="AC60" s="13">
        <f t="shared" si="76"/>
        <v>6546680.0000000019</v>
      </c>
      <c r="AD60" s="15"/>
      <c r="AE60" s="31" t="s">
        <v>51</v>
      </c>
      <c r="AF60" s="13">
        <f t="shared" si="77"/>
        <v>101070</v>
      </c>
      <c r="AG60" s="6">
        <f t="shared" si="78"/>
        <v>9.486861881316401E-3</v>
      </c>
      <c r="AH60" s="13">
        <f t="shared" si="79"/>
        <v>32120046.000000007</v>
      </c>
      <c r="AR60" s="31" t="s">
        <v>49</v>
      </c>
      <c r="AS60" s="17">
        <f t="shared" ref="AS60:AS80" si="80">$H27/$N152</f>
        <v>1.7313611606870398</v>
      </c>
      <c r="AT60" s="17">
        <f t="shared" ref="AT60:AT80" si="81">$L27/$N152</f>
        <v>1.1587424928779098</v>
      </c>
      <c r="AU60" s="17">
        <f t="shared" ref="AU60:AU80" si="82">$P27/$N152</f>
        <v>10.020826686659777</v>
      </c>
      <c r="AV60" s="17">
        <f t="shared" ref="AV60:AV80" si="83">$T27/$N152</f>
        <v>17.637735381101983</v>
      </c>
      <c r="AW60" s="17">
        <f t="shared" ref="AW60:AW74" si="84">X27/$N152</f>
        <v>11.155259896470319</v>
      </c>
      <c r="AX60" s="17">
        <f t="shared" ref="AX60:AX74" si="85">AB27/$N152</f>
        <v>50.50928815108837</v>
      </c>
      <c r="AY60" s="57">
        <f t="shared" ref="AY60:AY74" si="86">AG27/$N152</f>
        <v>92.213213768885396</v>
      </c>
      <c r="AZ60" s="46"/>
      <c r="BA60" s="17"/>
      <c r="BB60" s="17"/>
      <c r="BC60" s="17"/>
      <c r="BD60" s="17"/>
      <c r="BE60" s="17"/>
      <c r="BF60" s="57">
        <f t="shared" ref="BF60:BF74" si="87">$AG27/$AO152</f>
        <v>1.6788335724845918</v>
      </c>
      <c r="BG60" s="46">
        <f t="shared" ref="BG60:BG80" si="88">$H27/$H183</f>
        <v>3.7086808749916086E-2</v>
      </c>
      <c r="BH60" s="17">
        <f t="shared" ref="BH60:BH80" si="89">$L27/$L183</f>
        <v>0.12810822568538274</v>
      </c>
      <c r="BI60" s="17">
        <f t="shared" ref="BI60:BI80" si="90">$P27/$P183</f>
        <v>0.64496435803652419</v>
      </c>
      <c r="BJ60" s="17">
        <f t="shared" ref="BJ60:BJ80" si="91">$T27/$T183</f>
        <v>0.1385667909003655</v>
      </c>
      <c r="BK60" s="17">
        <f t="shared" ref="BK60:BK80" si="92">$X27/$X183</f>
        <v>4.5045528037596906E-2</v>
      </c>
      <c r="BL60" s="17">
        <f t="shared" ref="BL60:BL80" si="93">$AB27/$AB183</f>
        <v>0.32206575998185666</v>
      </c>
      <c r="BM60" s="57">
        <f t="shared" ref="BM60:BM80" si="94">$AG27/$AG183</f>
        <v>0.15291742925081461</v>
      </c>
      <c r="BN60" s="46">
        <f t="shared" ref="BN60:BN80" si="95">$H27/$H214</f>
        <v>0.19000720261663326</v>
      </c>
      <c r="BO60" s="17">
        <f t="shared" ref="BO60:BO80" si="96">$L27/$L214</f>
        <v>27.948463054820138</v>
      </c>
      <c r="BP60" s="17">
        <f t="shared" ref="BP60:BP80" si="97">$P27/$P214</f>
        <v>33.837836155416262</v>
      </c>
      <c r="BQ60" s="17">
        <f t="shared" ref="BQ60:BQ80" si="98">$T27/$T214</f>
        <v>1.0753571096261183</v>
      </c>
      <c r="BR60" s="17">
        <f t="shared" ref="BR60:BR80" si="99">$X27/$X214</f>
        <v>0.58528798762394074</v>
      </c>
      <c r="BS60" s="17">
        <f t="shared" ref="BS60:BS80" si="100">$AB27/$AB214</f>
        <v>2.3421599320588706</v>
      </c>
      <c r="BT60" s="57">
        <f t="shared" ref="BT60:BT80" si="101">$AG27/$AG214</f>
        <v>1.3871628032175838</v>
      </c>
      <c r="BU60" s="46"/>
      <c r="BV60" s="17"/>
      <c r="BW60" s="17"/>
      <c r="BX60" s="17"/>
      <c r="BY60" s="17"/>
      <c r="BZ60" s="17"/>
      <c r="CA60" s="57">
        <f t="shared" ref="CA60:CA74" si="102">N152/H152</f>
        <v>1.9302789879996944E-2</v>
      </c>
      <c r="CB60" s="46"/>
      <c r="CC60" s="17"/>
      <c r="CD60" s="17"/>
      <c r="CE60" s="17"/>
      <c r="CF60" s="17"/>
      <c r="CG60" s="17"/>
      <c r="CH60" s="57">
        <f t="shared" ref="CH60:CH74" si="103">N152/AO152</f>
        <v>1.8205997859398589E-2</v>
      </c>
    </row>
    <row r="61" spans="1:86" ht="17" thickTop="1" thickBot="1" x14ac:dyDescent="0.25">
      <c r="C61" s="31" t="s">
        <v>52</v>
      </c>
      <c r="D61" s="16">
        <v>193.40000000000009</v>
      </c>
      <c r="E61" s="17">
        <v>114.1</v>
      </c>
      <c r="F61" s="32">
        <v>3825000</v>
      </c>
      <c r="G61">
        <v>78100</v>
      </c>
      <c r="H61" s="6">
        <f t="shared" si="65"/>
        <v>1.2046163932653373E-2</v>
      </c>
      <c r="I61" s="13">
        <f t="shared" si="66"/>
        <v>15104540.000000007</v>
      </c>
      <c r="J61" s="15"/>
      <c r="K61">
        <v>12400</v>
      </c>
      <c r="L61" s="6">
        <f t="shared" si="67"/>
        <v>1.9125791647234547E-3</v>
      </c>
      <c r="M61" s="13">
        <f t="shared" si="68"/>
        <v>2398160.0000000009</v>
      </c>
      <c r="N61" s="15"/>
      <c r="O61">
        <v>4400</v>
      </c>
      <c r="P61" s="6">
        <f t="shared" si="69"/>
        <v>6.7865712296638723E-4</v>
      </c>
      <c r="Q61" s="13">
        <f t="shared" si="70"/>
        <v>850960.00000000035</v>
      </c>
      <c r="R61" s="15"/>
      <c r="S61" s="18"/>
      <c r="T61" s="6">
        <f t="shared" si="71"/>
        <v>0</v>
      </c>
      <c r="U61" s="13">
        <f t="shared" si="72"/>
        <v>0</v>
      </c>
      <c r="V61" s="15"/>
      <c r="W61">
        <v>3020</v>
      </c>
      <c r="X61" s="6">
        <f t="shared" si="73"/>
        <v>4.6580557076329304E-4</v>
      </c>
      <c r="Y61" s="13">
        <f t="shared" si="74"/>
        <v>584068.00000000023</v>
      </c>
      <c r="Z61" s="15"/>
      <c r="AA61">
        <v>10900</v>
      </c>
      <c r="AB61" s="6">
        <f t="shared" si="75"/>
        <v>1.6812187818940046E-3</v>
      </c>
      <c r="AC61" s="13">
        <f t="shared" si="76"/>
        <v>2108060.0000000009</v>
      </c>
      <c r="AD61" s="15"/>
      <c r="AE61" s="31" t="s">
        <v>52</v>
      </c>
      <c r="AF61" s="13">
        <f t="shared" si="77"/>
        <v>108820</v>
      </c>
      <c r="AG61" s="6">
        <f t="shared" si="78"/>
        <v>1.6784424573000511E-2</v>
      </c>
      <c r="AH61" s="13">
        <f t="shared" si="79"/>
        <v>21045788.000000011</v>
      </c>
      <c r="AR61" s="31" t="s">
        <v>50</v>
      </c>
      <c r="AS61" s="17">
        <f t="shared" si="80"/>
        <v>1.502838834339699</v>
      </c>
      <c r="AT61" s="17">
        <f t="shared" si="81"/>
        <v>1.1890385242763155</v>
      </c>
      <c r="AU61" s="17">
        <f t="shared" si="82"/>
        <v>10.623841822627808</v>
      </c>
      <c r="AV61" s="17">
        <f t="shared" si="83"/>
        <v>14.9527738108516</v>
      </c>
      <c r="AW61" s="17">
        <f t="shared" si="84"/>
        <v>11.606830745717927</v>
      </c>
      <c r="AX61" s="17">
        <f t="shared" si="85"/>
        <v>43.478356213601359</v>
      </c>
      <c r="AY61" s="57">
        <f t="shared" si="86"/>
        <v>83.353679951414719</v>
      </c>
      <c r="AZ61" s="46"/>
      <c r="BA61" s="17"/>
      <c r="BB61" s="17"/>
      <c r="BC61" s="17"/>
      <c r="BD61" s="17"/>
      <c r="BE61" s="17"/>
      <c r="BF61" s="57">
        <f t="shared" si="87"/>
        <v>1.7940608097570256</v>
      </c>
      <c r="BG61" s="46">
        <f t="shared" si="88"/>
        <v>4.1461994445205132E-2</v>
      </c>
      <c r="BH61" s="17">
        <f t="shared" si="89"/>
        <v>0.13541401271964429</v>
      </c>
      <c r="BI61" s="17">
        <f t="shared" si="90"/>
        <v>0.96791955673691665</v>
      </c>
      <c r="BJ61" s="17">
        <f t="shared" si="91"/>
        <v>0.16881786888783756</v>
      </c>
      <c r="BK61" s="17">
        <f t="shared" si="92"/>
        <v>7.3937482675022648E-2</v>
      </c>
      <c r="BL61" s="17">
        <f t="shared" si="93"/>
        <v>0.42161676897079498</v>
      </c>
      <c r="BM61" s="57">
        <f t="shared" si="94"/>
        <v>0.20597383196788321</v>
      </c>
      <c r="BN61" s="46">
        <f t="shared" si="95"/>
        <v>0.15623626007039082</v>
      </c>
      <c r="BO61" s="17">
        <f t="shared" si="96"/>
        <v>15.537510458380439</v>
      </c>
      <c r="BP61" s="17">
        <f t="shared" si="97"/>
        <v>39.822257753590151</v>
      </c>
      <c r="BQ61" s="17">
        <f t="shared" si="98"/>
        <v>1.030640292604323</v>
      </c>
      <c r="BR61" s="17">
        <f t="shared" si="99"/>
        <v>0.56145124659788237</v>
      </c>
      <c r="BS61" s="17">
        <f t="shared" si="100"/>
        <v>2.2981116199315839</v>
      </c>
      <c r="BT61" s="57">
        <f t="shared" si="101"/>
        <v>1.3011278545609406</v>
      </c>
      <c r="BU61" s="46"/>
      <c r="BV61" s="17"/>
      <c r="BW61" s="17"/>
      <c r="BX61" s="17"/>
      <c r="BY61" s="17"/>
      <c r="BZ61" s="17"/>
      <c r="CA61" s="57">
        <f t="shared" si="102"/>
        <v>2.2565983615100791E-2</v>
      </c>
      <c r="CB61" s="46"/>
      <c r="CC61" s="17"/>
      <c r="CD61" s="17"/>
      <c r="CE61" s="17"/>
      <c r="CF61" s="17"/>
      <c r="CG61" s="17"/>
      <c r="CH61" s="57">
        <f t="shared" si="103"/>
        <v>2.1523474558084895E-2</v>
      </c>
    </row>
    <row r="62" spans="1:86" ht="17" thickTop="1" thickBot="1" x14ac:dyDescent="0.25">
      <c r="C62" s="31" t="s">
        <v>53</v>
      </c>
      <c r="D62" s="16">
        <v>255.39999999999998</v>
      </c>
      <c r="E62" s="17">
        <v>114.1</v>
      </c>
      <c r="F62" s="32">
        <v>3825000</v>
      </c>
      <c r="G62">
        <v>140000</v>
      </c>
      <c r="H62" s="6">
        <f t="shared" si="65"/>
        <v>1.6351641152415025E-2</v>
      </c>
      <c r="I62" s="13">
        <f t="shared" si="66"/>
        <v>35756000</v>
      </c>
      <c r="J62" s="15"/>
      <c r="K62">
        <v>25000</v>
      </c>
      <c r="L62" s="6">
        <f t="shared" si="67"/>
        <v>2.9199359200741118E-3</v>
      </c>
      <c r="M62" s="13">
        <f t="shared" si="68"/>
        <v>6384999.9999999991</v>
      </c>
      <c r="N62" s="15"/>
      <c r="O62">
        <v>13500</v>
      </c>
      <c r="P62" s="6">
        <f t="shared" si="69"/>
        <v>1.5767653968400204E-3</v>
      </c>
      <c r="Q62" s="13">
        <f t="shared" si="70"/>
        <v>3447899.9999999995</v>
      </c>
      <c r="R62" s="15"/>
      <c r="S62" s="18"/>
      <c r="T62" s="6">
        <f t="shared" si="71"/>
        <v>0</v>
      </c>
      <c r="U62" s="13">
        <f t="shared" si="72"/>
        <v>0</v>
      </c>
      <c r="V62" s="15"/>
      <c r="W62">
        <v>12600</v>
      </c>
      <c r="X62" s="6">
        <f t="shared" si="73"/>
        <v>1.4716477037173524E-3</v>
      </c>
      <c r="Y62" s="13">
        <f t="shared" si="74"/>
        <v>3218039.9999999995</v>
      </c>
      <c r="Z62" s="15"/>
      <c r="AA62">
        <v>28400</v>
      </c>
      <c r="AB62" s="6">
        <f t="shared" si="75"/>
        <v>3.3170472052041909E-3</v>
      </c>
      <c r="AC62" s="13">
        <f t="shared" si="76"/>
        <v>7253359.9999999991</v>
      </c>
      <c r="AD62" s="15"/>
      <c r="AE62" s="31" t="s">
        <v>53</v>
      </c>
      <c r="AF62" s="13">
        <f t="shared" si="77"/>
        <v>219500</v>
      </c>
      <c r="AG62" s="6">
        <f t="shared" si="78"/>
        <v>2.5637037378250703E-2</v>
      </c>
      <c r="AH62" s="13">
        <f t="shared" si="79"/>
        <v>56060299.999999993</v>
      </c>
      <c r="AR62" s="31" t="s">
        <v>51</v>
      </c>
      <c r="AS62" s="17">
        <f t="shared" si="80"/>
        <v>1.5042996831355731</v>
      </c>
      <c r="AT62" s="17">
        <f t="shared" si="81"/>
        <v>1.1564303814104715</v>
      </c>
      <c r="AU62" s="17">
        <f t="shared" si="82"/>
        <v>9.7591441943420278</v>
      </c>
      <c r="AV62" s="17">
        <f t="shared" si="83"/>
        <v>13.313052195749821</v>
      </c>
      <c r="AW62" s="17">
        <f t="shared" si="84"/>
        <v>9.7027329562244446</v>
      </c>
      <c r="AX62" s="17">
        <f t="shared" si="85"/>
        <v>39.299829221916838</v>
      </c>
      <c r="AY62" s="57">
        <f t="shared" si="86"/>
        <v>74.73548863277918</v>
      </c>
      <c r="AZ62" s="46"/>
      <c r="BA62" s="17"/>
      <c r="BB62" s="17"/>
      <c r="BC62" s="17"/>
      <c r="BD62" s="17"/>
      <c r="BE62" s="17"/>
      <c r="BF62" s="57">
        <f t="shared" si="87"/>
        <v>1.6542884125715256</v>
      </c>
      <c r="BG62" s="46">
        <f t="shared" si="88"/>
        <v>4.2932117117631056E-2</v>
      </c>
      <c r="BH62" s="17">
        <f t="shared" si="89"/>
        <v>0.16383312858693108</v>
      </c>
      <c r="BI62" s="17">
        <f t="shared" si="90"/>
        <v>0.92394353731940249</v>
      </c>
      <c r="BJ62" s="17">
        <f t="shared" si="91"/>
        <v>0.16751755474684601</v>
      </c>
      <c r="BK62" s="17">
        <f t="shared" si="92"/>
        <v>7.5076380051873087E-2</v>
      </c>
      <c r="BL62" s="17">
        <f t="shared" si="93"/>
        <v>0.4777191828343807</v>
      </c>
      <c r="BM62" s="57">
        <f t="shared" si="94"/>
        <v>0.2174842113269857</v>
      </c>
      <c r="BN62" s="46">
        <f t="shared" si="95"/>
        <v>0.17785385580340088</v>
      </c>
      <c r="BO62" s="17">
        <f t="shared" si="96"/>
        <v>18.858641606739919</v>
      </c>
      <c r="BP62" s="17">
        <f t="shared" si="97"/>
        <v>39.616373889255378</v>
      </c>
      <c r="BQ62" s="17">
        <f t="shared" si="98"/>
        <v>0.9539434084000592</v>
      </c>
      <c r="BR62" s="17">
        <f t="shared" si="99"/>
        <v>0.56825132875885354</v>
      </c>
      <c r="BS62" s="17">
        <f t="shared" si="100"/>
        <v>2.1120145376653854</v>
      </c>
      <c r="BT62" s="57">
        <f t="shared" si="101"/>
        <v>1.2796295322145086</v>
      </c>
      <c r="BU62" s="46"/>
      <c r="BV62" s="17"/>
      <c r="BW62" s="17"/>
      <c r="BX62" s="17"/>
      <c r="BY62" s="17"/>
      <c r="BZ62" s="17"/>
      <c r="CA62" s="57">
        <f t="shared" si="102"/>
        <v>2.3431400602652835E-2</v>
      </c>
      <c r="CB62" s="46"/>
      <c r="CC62" s="17"/>
      <c r="CD62" s="17"/>
      <c r="CE62" s="17"/>
      <c r="CF62" s="17"/>
      <c r="CG62" s="17"/>
      <c r="CH62" s="57">
        <f t="shared" si="103"/>
        <v>2.2135245822771678E-2</v>
      </c>
    </row>
    <row r="63" spans="1:86" ht="17" thickTop="1" thickBot="1" x14ac:dyDescent="0.25">
      <c r="C63" s="31" t="s">
        <v>54</v>
      </c>
      <c r="D63" s="16">
        <v>344.4</v>
      </c>
      <c r="E63" s="17">
        <v>114.1</v>
      </c>
      <c r="F63" s="32">
        <v>3825000</v>
      </c>
      <c r="G63">
        <v>154000</v>
      </c>
      <c r="H63" s="6">
        <f t="shared" si="65"/>
        <v>1.3338647111961317E-2</v>
      </c>
      <c r="I63" s="13">
        <f t="shared" si="66"/>
        <v>53037600</v>
      </c>
      <c r="J63" s="15"/>
      <c r="K63">
        <v>52600</v>
      </c>
      <c r="L63" s="6">
        <f t="shared" si="67"/>
        <v>4.555927520059515E-3</v>
      </c>
      <c r="M63" s="13">
        <f t="shared" si="68"/>
        <v>18115440</v>
      </c>
      <c r="N63" s="15"/>
      <c r="O63">
        <v>20400</v>
      </c>
      <c r="P63" s="6">
        <f t="shared" si="69"/>
        <v>1.7669376693766939E-3</v>
      </c>
      <c r="Q63" s="13">
        <f t="shared" si="70"/>
        <v>7025760</v>
      </c>
      <c r="R63" s="15"/>
      <c r="S63" s="18"/>
      <c r="T63" s="6">
        <f t="shared" si="71"/>
        <v>0</v>
      </c>
      <c r="U63" s="13">
        <f t="shared" si="72"/>
        <v>0</v>
      </c>
      <c r="V63" s="15"/>
      <c r="W63">
        <v>18500</v>
      </c>
      <c r="X63" s="6">
        <f t="shared" si="73"/>
        <v>1.6023699452680804E-3</v>
      </c>
      <c r="Y63" s="13">
        <f t="shared" si="74"/>
        <v>6371400</v>
      </c>
      <c r="Z63" s="15"/>
      <c r="AA63">
        <v>45400</v>
      </c>
      <c r="AB63" s="6">
        <f t="shared" si="75"/>
        <v>3.932302460279505E-3</v>
      </c>
      <c r="AC63" s="13">
        <f t="shared" si="76"/>
        <v>15635759.999999998</v>
      </c>
      <c r="AD63" s="15"/>
      <c r="AE63" s="31" t="s">
        <v>54</v>
      </c>
      <c r="AF63" s="13">
        <f t="shared" si="77"/>
        <v>290900</v>
      </c>
      <c r="AG63" s="6">
        <f t="shared" si="78"/>
        <v>2.5196184706945114E-2</v>
      </c>
      <c r="AH63" s="13">
        <f t="shared" si="79"/>
        <v>100185960</v>
      </c>
      <c r="AR63" s="31" t="s">
        <v>52</v>
      </c>
      <c r="AS63" s="17">
        <f t="shared" si="80"/>
        <v>4.4434173308299476</v>
      </c>
      <c r="AT63" s="17">
        <f t="shared" si="81"/>
        <v>1.8367847222209843</v>
      </c>
      <c r="AU63" s="17">
        <f t="shared" si="82"/>
        <v>7.4401406469710754</v>
      </c>
      <c r="AV63" s="17">
        <f t="shared" si="83"/>
        <v>13.691925496162051</v>
      </c>
      <c r="AW63" s="17">
        <f t="shared" si="84"/>
        <v>8.1118200109337426</v>
      </c>
      <c r="AX63" s="17">
        <f t="shared" si="85"/>
        <v>44.434173308299478</v>
      </c>
      <c r="AY63" s="57">
        <f t="shared" si="86"/>
        <v>79.958261515417277</v>
      </c>
      <c r="AZ63" s="46"/>
      <c r="BA63" s="17"/>
      <c r="BB63" s="17"/>
      <c r="BC63" s="17"/>
      <c r="BD63" s="17"/>
      <c r="BE63" s="17"/>
      <c r="BF63" s="57">
        <f t="shared" si="87"/>
        <v>1.5868658247647434</v>
      </c>
      <c r="BG63" s="46">
        <f t="shared" si="88"/>
        <v>0.10190367319040905</v>
      </c>
      <c r="BH63" s="17">
        <f t="shared" si="89"/>
        <v>0.28008068266939651</v>
      </c>
      <c r="BI63" s="17">
        <f t="shared" si="90"/>
        <v>0.6836114033345867</v>
      </c>
      <c r="BJ63" s="17">
        <f t="shared" si="91"/>
        <v>0.14068346980212973</v>
      </c>
      <c r="BK63" s="17">
        <f t="shared" si="92"/>
        <v>5.3954016790637722E-2</v>
      </c>
      <c r="BL63" s="17">
        <f t="shared" si="93"/>
        <v>0.37245494587137812</v>
      </c>
      <c r="BM63" s="57">
        <f t="shared" si="94"/>
        <v>0.1868106051887492</v>
      </c>
      <c r="BN63" s="46">
        <f t="shared" si="95"/>
        <v>0.3343263737506551</v>
      </c>
      <c r="BO63" s="17">
        <f t="shared" si="96"/>
        <v>8.4584676572721058</v>
      </c>
      <c r="BP63" s="17">
        <f t="shared" si="97"/>
        <v>12.123529105651938</v>
      </c>
      <c r="BQ63" s="17">
        <f t="shared" si="98"/>
        <v>0.8850943058760794</v>
      </c>
      <c r="BR63" s="17">
        <f t="shared" si="99"/>
        <v>0.43124409824145077</v>
      </c>
      <c r="BS63" s="17">
        <f t="shared" si="100"/>
        <v>1.5411014205634734</v>
      </c>
      <c r="BT63" s="57">
        <f t="shared" si="101"/>
        <v>1.0352732060052394</v>
      </c>
      <c r="BU63" s="46"/>
      <c r="BV63" s="17"/>
      <c r="BW63" s="17"/>
      <c r="BX63" s="17"/>
      <c r="BY63" s="17"/>
      <c r="BZ63" s="17"/>
      <c r="CA63" s="57">
        <f t="shared" si="102"/>
        <v>2.0998461136744105E-2</v>
      </c>
      <c r="CB63" s="46"/>
      <c r="CC63" s="17"/>
      <c r="CD63" s="17"/>
      <c r="CE63" s="17"/>
      <c r="CF63" s="17"/>
      <c r="CG63" s="17"/>
      <c r="CH63" s="57">
        <f t="shared" si="103"/>
        <v>1.9846177176560665E-2</v>
      </c>
    </row>
    <row r="64" spans="1:86" ht="17" thickTop="1" thickBot="1" x14ac:dyDescent="0.25">
      <c r="C64" s="31" t="s">
        <v>55</v>
      </c>
      <c r="D64" s="16">
        <v>282.00000000000011</v>
      </c>
      <c r="E64" s="17">
        <v>114.1</v>
      </c>
      <c r="F64" s="32">
        <v>3825000</v>
      </c>
      <c r="G64">
        <v>124000</v>
      </c>
      <c r="H64" s="6">
        <f t="shared" si="65"/>
        <v>1.3116766328280715E-2</v>
      </c>
      <c r="I64" s="13">
        <f t="shared" si="66"/>
        <v>34968000.000000015</v>
      </c>
      <c r="J64" s="15"/>
      <c r="K64">
        <v>28900</v>
      </c>
      <c r="L64" s="6">
        <f t="shared" si="67"/>
        <v>3.0570527974783284E-3</v>
      </c>
      <c r="M64" s="13">
        <f t="shared" si="68"/>
        <v>8149800.0000000037</v>
      </c>
      <c r="N64" s="15"/>
      <c r="O64">
        <v>11400</v>
      </c>
      <c r="P64" s="6">
        <f t="shared" si="69"/>
        <v>1.2058962592129045E-3</v>
      </c>
      <c r="Q64" s="13">
        <f t="shared" si="70"/>
        <v>3214800.0000000014</v>
      </c>
      <c r="R64" s="15"/>
      <c r="S64" s="18"/>
      <c r="T64" s="6">
        <f t="shared" si="71"/>
        <v>0</v>
      </c>
      <c r="U64" s="13">
        <f t="shared" si="72"/>
        <v>0</v>
      </c>
      <c r="V64" s="15"/>
      <c r="W64">
        <v>8510</v>
      </c>
      <c r="X64" s="6">
        <f t="shared" si="73"/>
        <v>9.0019097946507181E-4</v>
      </c>
      <c r="Y64" s="13">
        <f t="shared" si="74"/>
        <v>2399820.0000000009</v>
      </c>
      <c r="Z64" s="15"/>
      <c r="AA64">
        <v>22600</v>
      </c>
      <c r="AB64" s="6">
        <f t="shared" si="75"/>
        <v>2.3906364437027757E-3</v>
      </c>
      <c r="AC64" s="13">
        <f t="shared" si="76"/>
        <v>6373200.0000000028</v>
      </c>
      <c r="AD64" s="15"/>
      <c r="AE64" s="31" t="s">
        <v>55</v>
      </c>
      <c r="AF64" s="13">
        <f t="shared" si="77"/>
        <v>195410</v>
      </c>
      <c r="AG64" s="6">
        <f t="shared" si="78"/>
        <v>2.0670542808139798E-2</v>
      </c>
      <c r="AH64" s="13">
        <f t="shared" si="79"/>
        <v>55105620.000000022</v>
      </c>
      <c r="AR64" s="31" t="s">
        <v>53</v>
      </c>
      <c r="AS64" s="17">
        <f t="shared" si="80"/>
        <v>3.5821758845263152</v>
      </c>
      <c r="AT64" s="17">
        <f t="shared" si="81"/>
        <v>2.1870126452897507</v>
      </c>
      <c r="AU64" s="17">
        <f t="shared" si="82"/>
        <v>15.214820730593349</v>
      </c>
      <c r="AV64" s="17">
        <f t="shared" si="83"/>
        <v>18.608461042249861</v>
      </c>
      <c r="AW64" s="17">
        <f t="shared" si="84"/>
        <v>16.723105313551798</v>
      </c>
      <c r="AX64" s="17">
        <f t="shared" si="85"/>
        <v>55.429458423722984</v>
      </c>
      <c r="AY64" s="57">
        <f t="shared" si="86"/>
        <v>111.74503403993405</v>
      </c>
      <c r="AZ64" s="46"/>
      <c r="BA64" s="17"/>
      <c r="BB64" s="17"/>
      <c r="BC64" s="17"/>
      <c r="BD64" s="17"/>
      <c r="BE64" s="17"/>
      <c r="BF64" s="57">
        <f t="shared" si="87"/>
        <v>1.713737548083508</v>
      </c>
      <c r="BG64" s="46">
        <f t="shared" si="88"/>
        <v>0.10659849534320892</v>
      </c>
      <c r="BH64" s="17">
        <f t="shared" si="89"/>
        <v>0.27711989145928945</v>
      </c>
      <c r="BI64" s="17">
        <f t="shared" si="90"/>
        <v>1.3106299766782072</v>
      </c>
      <c r="BJ64" s="17">
        <f t="shared" si="91"/>
        <v>0.26483749746938656</v>
      </c>
      <c r="BK64" s="17">
        <f t="shared" si="92"/>
        <v>9.6886960322653884E-2</v>
      </c>
      <c r="BL64" s="17">
        <f t="shared" si="93"/>
        <v>0.62566158609789047</v>
      </c>
      <c r="BM64" s="57">
        <f t="shared" si="94"/>
        <v>0.29057406680752262</v>
      </c>
      <c r="BN64" s="46">
        <f t="shared" si="95"/>
        <v>0.20605019879662292</v>
      </c>
      <c r="BO64" s="17">
        <f t="shared" si="96"/>
        <v>16.373847042217857</v>
      </c>
      <c r="BP64" s="17">
        <f t="shared" si="97"/>
        <v>34.501937892630885</v>
      </c>
      <c r="BQ64" s="17">
        <f t="shared" si="98"/>
        <v>0.91190522430107346</v>
      </c>
      <c r="BR64" s="17">
        <f t="shared" si="99"/>
        <v>0.69343459383567718</v>
      </c>
      <c r="BS64" s="17">
        <f t="shared" si="100"/>
        <v>1.5726025144721758</v>
      </c>
      <c r="BT64" s="57">
        <f t="shared" si="101"/>
        <v>1.1434178706902518</v>
      </c>
      <c r="BU64" s="46"/>
      <c r="BV64" s="17"/>
      <c r="BW64" s="17"/>
      <c r="BX64" s="17"/>
      <c r="BY64" s="17"/>
      <c r="BZ64" s="17"/>
      <c r="CA64" s="57">
        <f t="shared" si="102"/>
        <v>1.6161371304687058E-2</v>
      </c>
      <c r="CB64" s="46"/>
      <c r="CC64" s="17"/>
      <c r="CD64" s="17"/>
      <c r="CE64" s="17"/>
      <c r="CF64" s="17"/>
      <c r="CG64" s="17"/>
      <c r="CH64" s="57">
        <f t="shared" si="103"/>
        <v>1.5336140552528479E-2</v>
      </c>
    </row>
    <row r="65" spans="1:86" ht="17" thickTop="1" thickBot="1" x14ac:dyDescent="0.25">
      <c r="C65" s="31" t="s">
        <v>56</v>
      </c>
      <c r="D65" s="16">
        <v>246.29999999999995</v>
      </c>
      <c r="E65" s="17">
        <v>114.1</v>
      </c>
      <c r="F65" s="32">
        <v>3825000</v>
      </c>
      <c r="G65">
        <v>52000</v>
      </c>
      <c r="H65" s="6">
        <f t="shared" si="65"/>
        <v>6.2978619516557473E-3</v>
      </c>
      <c r="I65" s="13">
        <f t="shared" si="66"/>
        <v>12807599.999999998</v>
      </c>
      <c r="J65" s="15"/>
      <c r="K65">
        <v>12000</v>
      </c>
      <c r="L65" s="6">
        <f t="shared" si="67"/>
        <v>1.4533527580744034E-3</v>
      </c>
      <c r="M65" s="13">
        <f t="shared" si="68"/>
        <v>2955599.9999999995</v>
      </c>
      <c r="N65" s="15"/>
      <c r="O65">
        <v>6150</v>
      </c>
      <c r="P65" s="6">
        <f t="shared" si="69"/>
        <v>7.448432885131317E-4</v>
      </c>
      <c r="Q65" s="13">
        <f t="shared" si="70"/>
        <v>1514744.9999999998</v>
      </c>
      <c r="R65" s="15"/>
      <c r="S65" s="18"/>
      <c r="T65" s="6">
        <f t="shared" si="71"/>
        <v>0</v>
      </c>
      <c r="U65" s="13">
        <f t="shared" si="72"/>
        <v>0</v>
      </c>
      <c r="V65" s="15"/>
      <c r="W65">
        <v>6280</v>
      </c>
      <c r="X65" s="6">
        <f t="shared" si="73"/>
        <v>7.6058794339227116E-4</v>
      </c>
      <c r="Y65" s="13">
        <f t="shared" si="74"/>
        <v>1546763.9999999998</v>
      </c>
      <c r="Z65" s="15"/>
      <c r="AA65">
        <v>17400</v>
      </c>
      <c r="AB65" s="6">
        <f t="shared" si="75"/>
        <v>2.107361499207885E-3</v>
      </c>
      <c r="AC65" s="13">
        <f t="shared" si="76"/>
        <v>4285619.9999999991</v>
      </c>
      <c r="AD65" s="15"/>
      <c r="AE65" s="31" t="s">
        <v>56</v>
      </c>
      <c r="AF65" s="13">
        <f t="shared" si="77"/>
        <v>93830</v>
      </c>
      <c r="AG65" s="6">
        <f t="shared" si="78"/>
        <v>1.136400744084344E-2</v>
      </c>
      <c r="AH65" s="13">
        <f t="shared" si="79"/>
        <v>23110328.999999996</v>
      </c>
      <c r="AR65" s="31" t="s">
        <v>54</v>
      </c>
      <c r="AS65" s="17">
        <f t="shared" si="80"/>
        <v>2.7432531427201972</v>
      </c>
      <c r="AT65" s="17">
        <f t="shared" si="81"/>
        <v>2.560369599872184</v>
      </c>
      <c r="AU65" s="17">
        <f t="shared" si="82"/>
        <v>15.240295237334429</v>
      </c>
      <c r="AV65" s="17">
        <f t="shared" si="83"/>
        <v>17.831145427681282</v>
      </c>
      <c r="AW65" s="17">
        <f t="shared" si="84"/>
        <v>14.371598408806367</v>
      </c>
      <c r="AX65" s="17">
        <f t="shared" si="85"/>
        <v>53.645839235417185</v>
      </c>
      <c r="AY65" s="57">
        <f t="shared" si="86"/>
        <v>106.39250105183166</v>
      </c>
      <c r="AZ65" s="46"/>
      <c r="BA65" s="17"/>
      <c r="BB65" s="17"/>
      <c r="BC65" s="17"/>
      <c r="BD65" s="17"/>
      <c r="BE65" s="17"/>
      <c r="BF65" s="57">
        <f t="shared" si="87"/>
        <v>1.2796564140874687</v>
      </c>
      <c r="BG65" s="46">
        <f t="shared" si="88"/>
        <v>9.0683145340302321E-2</v>
      </c>
      <c r="BH65" s="17">
        <f t="shared" si="89"/>
        <v>0.24539896529959523</v>
      </c>
      <c r="BI65" s="17">
        <f t="shared" si="90"/>
        <v>1.7717201442084585</v>
      </c>
      <c r="BJ65" s="17">
        <f t="shared" si="91"/>
        <v>0.4420803335339738</v>
      </c>
      <c r="BK65" s="17">
        <f t="shared" si="92"/>
        <v>0.18234099637682114</v>
      </c>
      <c r="BL65" s="17">
        <f t="shared" si="93"/>
        <v>1.0511444158800634</v>
      </c>
      <c r="BM65" s="57">
        <f t="shared" si="94"/>
        <v>0.48476156967357203</v>
      </c>
      <c r="BN65" s="46">
        <f t="shared" si="95"/>
        <v>0.20992586258762067</v>
      </c>
      <c r="BO65" s="17">
        <f t="shared" si="96"/>
        <v>23.999556445760117</v>
      </c>
      <c r="BP65" s="17">
        <f t="shared" si="97"/>
        <v>42.346156143666875</v>
      </c>
      <c r="BQ65" s="17">
        <f t="shared" si="98"/>
        <v>0.83738032712265198</v>
      </c>
      <c r="BR65" s="17">
        <f t="shared" si="99"/>
        <v>0.43847368894799221</v>
      </c>
      <c r="BS65" s="17">
        <f t="shared" si="100"/>
        <v>1.7735002051783881</v>
      </c>
      <c r="BT65" s="57">
        <f t="shared" si="101"/>
        <v>1.0872658204760663</v>
      </c>
      <c r="BU65" s="46"/>
      <c r="BV65" s="17"/>
      <c r="BW65" s="17"/>
      <c r="BX65" s="17"/>
      <c r="BY65" s="17"/>
      <c r="BZ65" s="17"/>
      <c r="CA65" s="57">
        <f t="shared" si="102"/>
        <v>1.2828846594817703E-2</v>
      </c>
      <c r="CB65" s="46"/>
      <c r="CC65" s="17"/>
      <c r="CD65" s="17"/>
      <c r="CE65" s="17"/>
      <c r="CF65" s="17"/>
      <c r="CG65" s="17"/>
      <c r="CH65" s="57">
        <f t="shared" si="103"/>
        <v>1.2027693694916087E-2</v>
      </c>
    </row>
    <row r="66" spans="1:86" ht="17" thickTop="1" thickBot="1" x14ac:dyDescent="0.25">
      <c r="C66" s="31" t="s">
        <v>57</v>
      </c>
      <c r="D66" s="16">
        <v>131.69999999999993</v>
      </c>
      <c r="E66" s="17">
        <v>114.1</v>
      </c>
      <c r="F66" s="32">
        <v>3825000</v>
      </c>
      <c r="G66">
        <v>36200</v>
      </c>
      <c r="H66" s="6">
        <f t="shared" si="65"/>
        <v>8.1993042218152807E-3</v>
      </c>
      <c r="I66" s="13">
        <f t="shared" si="66"/>
        <v>4767539.9999999972</v>
      </c>
      <c r="J66" s="15"/>
      <c r="K66">
        <v>6700</v>
      </c>
      <c r="L66" s="6">
        <f t="shared" si="67"/>
        <v>1.517550781385701E-3</v>
      </c>
      <c r="M66" s="13">
        <f t="shared" si="68"/>
        <v>882389.99999999953</v>
      </c>
      <c r="N66" s="15"/>
      <c r="O66">
        <v>4000</v>
      </c>
      <c r="P66" s="6">
        <f t="shared" si="69"/>
        <v>9.0600046649892609E-4</v>
      </c>
      <c r="Q66" s="13">
        <f t="shared" si="70"/>
        <v>526799.99999999977</v>
      </c>
      <c r="R66" s="15"/>
      <c r="S66" s="18"/>
      <c r="T66" s="6">
        <f t="shared" si="71"/>
        <v>0</v>
      </c>
      <c r="U66" s="13">
        <f t="shared" si="72"/>
        <v>0</v>
      </c>
      <c r="V66" s="15"/>
      <c r="W66">
        <v>3240</v>
      </c>
      <c r="X66" s="6">
        <f t="shared" si="73"/>
        <v>7.3386037786413009E-4</v>
      </c>
      <c r="Y66" s="13">
        <f t="shared" si="74"/>
        <v>426707.99999999977</v>
      </c>
      <c r="Z66" s="15"/>
      <c r="AA66">
        <v>19800</v>
      </c>
      <c r="AB66" s="6">
        <f t="shared" si="75"/>
        <v>4.4847023091696839E-3</v>
      </c>
      <c r="AC66" s="13">
        <f t="shared" si="76"/>
        <v>2607659.9999999986</v>
      </c>
      <c r="AD66" s="15"/>
      <c r="AE66" s="31" t="s">
        <v>57</v>
      </c>
      <c r="AF66" s="13">
        <f t="shared" si="77"/>
        <v>69940</v>
      </c>
      <c r="AG66" s="6">
        <f t="shared" si="78"/>
        <v>1.5841418156733723E-2</v>
      </c>
      <c r="AH66" s="13">
        <f t="shared" si="79"/>
        <v>9211097.9999999944</v>
      </c>
      <c r="AR66" s="31" t="s">
        <v>55</v>
      </c>
      <c r="AS66" s="17">
        <f t="shared" si="80"/>
        <v>1.2542230102870386</v>
      </c>
      <c r="AT66" s="17">
        <f t="shared" si="81"/>
        <v>0.98877898694586652</v>
      </c>
      <c r="AU66" s="17">
        <f t="shared" si="82"/>
        <v>4.0812018588705214</v>
      </c>
      <c r="AV66" s="17">
        <f t="shared" si="83"/>
        <v>7.3328911447998824</v>
      </c>
      <c r="AW66" s="17">
        <f t="shared" si="84"/>
        <v>7.697876676893995</v>
      </c>
      <c r="AX66" s="17">
        <f t="shared" si="85"/>
        <v>24.719474673646662</v>
      </c>
      <c r="AY66" s="57">
        <f t="shared" si="86"/>
        <v>46.07444635144396</v>
      </c>
      <c r="AZ66" s="46"/>
      <c r="BA66" s="17"/>
      <c r="BB66" s="17"/>
      <c r="BC66" s="17"/>
      <c r="BD66" s="17"/>
      <c r="BE66" s="17"/>
      <c r="BF66" s="57">
        <f t="shared" si="87"/>
        <v>2.2664134385222452</v>
      </c>
      <c r="BG66" s="46">
        <f t="shared" si="88"/>
        <v>4.8685020811393608E-2</v>
      </c>
      <c r="BH66" s="17">
        <f t="shared" si="89"/>
        <v>0.1414695820789631</v>
      </c>
      <c r="BI66" s="17">
        <f t="shared" si="90"/>
        <v>0.56056135073436097</v>
      </c>
      <c r="BJ66" s="17">
        <f t="shared" si="91"/>
        <v>0.14483890573600797</v>
      </c>
      <c r="BK66" s="17">
        <f t="shared" si="92"/>
        <v>7.7920332292407926E-2</v>
      </c>
      <c r="BL66" s="17">
        <f t="shared" si="93"/>
        <v>0.36782091340530404</v>
      </c>
      <c r="BM66" s="57">
        <f t="shared" si="94"/>
        <v>0.17951785416070659</v>
      </c>
      <c r="BN66" s="46">
        <f t="shared" si="95"/>
        <v>0.33656449308478359</v>
      </c>
      <c r="BO66" s="17">
        <f t="shared" si="96"/>
        <v>42.915343343654612</v>
      </c>
      <c r="BP66" s="17">
        <f t="shared" si="97"/>
        <v>28.410421121841949</v>
      </c>
      <c r="BQ66" s="17">
        <f t="shared" si="98"/>
        <v>1.4693720423383774</v>
      </c>
      <c r="BR66" s="17">
        <f t="shared" si="99"/>
        <v>1.3869611612231598</v>
      </c>
      <c r="BS66" s="17">
        <f t="shared" si="100"/>
        <v>3.8129819445621189</v>
      </c>
      <c r="BT66" s="57">
        <f t="shared" si="101"/>
        <v>2.2027396385841977</v>
      </c>
      <c r="BU66" s="46"/>
      <c r="BV66" s="17"/>
      <c r="BW66" s="17"/>
      <c r="BX66" s="17"/>
      <c r="BY66" s="17"/>
      <c r="BZ66" s="17"/>
      <c r="CA66" s="57">
        <f t="shared" si="102"/>
        <v>5.6567796376977758E-2</v>
      </c>
      <c r="CB66" s="46"/>
      <c r="CC66" s="17"/>
      <c r="CD66" s="17"/>
      <c r="CE66" s="17"/>
      <c r="CF66" s="17"/>
      <c r="CG66" s="17"/>
      <c r="CH66" s="57">
        <f t="shared" si="103"/>
        <v>4.9190247913878972E-2</v>
      </c>
    </row>
    <row r="67" spans="1:86" ht="17" thickTop="1" thickBot="1" x14ac:dyDescent="0.25">
      <c r="C67" s="31" t="s">
        <v>58</v>
      </c>
      <c r="D67" s="16">
        <v>152.69999999999993</v>
      </c>
      <c r="E67" s="17">
        <v>114.1</v>
      </c>
      <c r="F67" s="32">
        <v>3825000</v>
      </c>
      <c r="G67">
        <v>99600</v>
      </c>
      <c r="H67" s="6">
        <f t="shared" si="65"/>
        <v>1.9456938505592158E-2</v>
      </c>
      <c r="I67" s="13">
        <f t="shared" si="66"/>
        <v>15208919.999999993</v>
      </c>
      <c r="J67" s="15"/>
      <c r="K67">
        <v>15400</v>
      </c>
      <c r="L67" s="6">
        <f t="shared" si="67"/>
        <v>3.0084021384148519E-3</v>
      </c>
      <c r="M67" s="13">
        <f t="shared" si="68"/>
        <v>2351579.9999999991</v>
      </c>
      <c r="N67" s="15"/>
      <c r="O67">
        <v>5780</v>
      </c>
      <c r="P67" s="6">
        <f t="shared" si="69"/>
        <v>1.1291275558466133E-3</v>
      </c>
      <c r="Q67" s="13">
        <f t="shared" si="70"/>
        <v>882605.99999999965</v>
      </c>
      <c r="R67" s="15"/>
      <c r="T67" s="6">
        <f t="shared" si="71"/>
        <v>0</v>
      </c>
      <c r="U67" s="13">
        <f t="shared" si="72"/>
        <v>0</v>
      </c>
      <c r="V67" s="15"/>
      <c r="W67">
        <v>6370</v>
      </c>
      <c r="X67" s="6">
        <f t="shared" si="73"/>
        <v>1.2443845208897797E-3</v>
      </c>
      <c r="Y67" s="13">
        <f t="shared" si="74"/>
        <v>972698.99999999953</v>
      </c>
      <c r="Z67" s="15"/>
      <c r="AA67">
        <v>18300</v>
      </c>
      <c r="AB67" s="6">
        <f t="shared" si="75"/>
        <v>3.5749194242202464E-3</v>
      </c>
      <c r="AC67" s="13">
        <f t="shared" si="76"/>
        <v>2794409.9999999986</v>
      </c>
      <c r="AD67" s="15"/>
      <c r="AE67" s="31" t="s">
        <v>58</v>
      </c>
      <c r="AF67" s="13">
        <f t="shared" si="77"/>
        <v>145450</v>
      </c>
      <c r="AG67" s="6">
        <f t="shared" si="78"/>
        <v>2.8413772144963653E-2</v>
      </c>
      <c r="AH67" s="13">
        <f t="shared" si="79"/>
        <v>22210214.999999989</v>
      </c>
      <c r="AR67" s="31" t="s">
        <v>56</v>
      </c>
      <c r="AS67" s="17">
        <f t="shared" si="80"/>
        <v>1.2790362559471915</v>
      </c>
      <c r="AT67" s="17">
        <f t="shared" si="81"/>
        <v>1.0314808515703158</v>
      </c>
      <c r="AU67" s="17">
        <f t="shared" si="82"/>
        <v>8.4168837488137758</v>
      </c>
      <c r="AV67" s="17">
        <f t="shared" si="83"/>
        <v>18.195322221700373</v>
      </c>
      <c r="AW67" s="17">
        <f t="shared" si="84"/>
        <v>21.248505542348504</v>
      </c>
      <c r="AX67" s="17">
        <f t="shared" si="85"/>
        <v>61.88885109421895</v>
      </c>
      <c r="AY67" s="57">
        <f t="shared" si="86"/>
        <v>112.0600797145991</v>
      </c>
      <c r="AZ67" s="46"/>
      <c r="BA67" s="17"/>
      <c r="BB67" s="17"/>
      <c r="BC67" s="17"/>
      <c r="BD67" s="17"/>
      <c r="BE67" s="17"/>
      <c r="BF67" s="57">
        <f t="shared" si="87"/>
        <v>1.9744091596587199</v>
      </c>
      <c r="BG67" s="46">
        <f t="shared" si="88"/>
        <v>1.3347645132937907E-2</v>
      </c>
      <c r="BH67" s="17">
        <f t="shared" si="89"/>
        <v>5.1572355172641755E-2</v>
      </c>
      <c r="BI67" s="17">
        <f t="shared" si="90"/>
        <v>0.27874191907185175</v>
      </c>
      <c r="BJ67" s="17">
        <f t="shared" si="91"/>
        <v>8.0442203926871639E-2</v>
      </c>
      <c r="BK67" s="17">
        <f t="shared" si="92"/>
        <v>5.6925103797575337E-2</v>
      </c>
      <c r="BL67" s="17">
        <f t="shared" si="93"/>
        <v>0.19943779720263974</v>
      </c>
      <c r="BM67" s="57">
        <f t="shared" si="94"/>
        <v>0.10613754519962705</v>
      </c>
      <c r="BN67" s="46">
        <f t="shared" si="95"/>
        <v>9.6727535612375876E-2</v>
      </c>
      <c r="BO67" s="17">
        <f t="shared" si="96"/>
        <v>8.3109278412804137</v>
      </c>
      <c r="BP67" s="17">
        <f t="shared" si="97"/>
        <v>24.269021126350349</v>
      </c>
      <c r="BQ67" s="17">
        <f t="shared" si="98"/>
        <v>1.0744321973876683</v>
      </c>
      <c r="BR67" s="17">
        <f t="shared" si="99"/>
        <v>1.0065355575686969</v>
      </c>
      <c r="BS67" s="17">
        <f t="shared" si="100"/>
        <v>2.528727807631292</v>
      </c>
      <c r="BT67" s="57">
        <f t="shared" si="101"/>
        <v>1.4703408284236954</v>
      </c>
      <c r="BU67" s="46"/>
      <c r="BV67" s="17"/>
      <c r="BW67" s="17"/>
      <c r="BX67" s="17"/>
      <c r="BY67" s="17"/>
      <c r="BZ67" s="17"/>
      <c r="CA67" s="57">
        <f t="shared" si="102"/>
        <v>1.9276095126681408E-2</v>
      </c>
      <c r="CB67" s="46"/>
      <c r="CC67" s="17"/>
      <c r="CD67" s="17"/>
      <c r="CE67" s="17"/>
      <c r="CF67" s="17"/>
      <c r="CG67" s="17"/>
      <c r="CH67" s="57">
        <f t="shared" si="103"/>
        <v>1.7619201812878019E-2</v>
      </c>
    </row>
    <row r="68" spans="1:86" ht="17" thickTop="1" thickBot="1" x14ac:dyDescent="0.25">
      <c r="C68" s="31" t="s">
        <v>59</v>
      </c>
      <c r="D68" s="16">
        <v>157.59999999999991</v>
      </c>
      <c r="E68" s="17">
        <v>114.1</v>
      </c>
      <c r="F68" s="32">
        <v>3825000</v>
      </c>
      <c r="G68">
        <v>87600</v>
      </c>
      <c r="H68" s="6">
        <f t="shared" si="65"/>
        <v>1.658067084701902E-2</v>
      </c>
      <c r="I68" s="13">
        <f t="shared" si="66"/>
        <v>13805759.999999993</v>
      </c>
      <c r="J68" s="15"/>
      <c r="K68">
        <v>12900</v>
      </c>
      <c r="L68" s="6">
        <f t="shared" si="67"/>
        <v>2.4416741315815681E-3</v>
      </c>
      <c r="M68" s="13">
        <f t="shared" si="68"/>
        <v>2033039.9999999988</v>
      </c>
      <c r="N68" s="15"/>
      <c r="O68">
        <v>9170</v>
      </c>
      <c r="P68" s="6">
        <f t="shared" si="69"/>
        <v>1.7356706811320138E-3</v>
      </c>
      <c r="Q68" s="13">
        <f t="shared" si="70"/>
        <v>1445191.9999999991</v>
      </c>
      <c r="R68" s="15"/>
      <c r="T68" s="6">
        <f t="shared" si="71"/>
        <v>0</v>
      </c>
      <c r="U68" s="13">
        <f t="shared" si="72"/>
        <v>0</v>
      </c>
      <c r="V68" s="15"/>
      <c r="W68">
        <v>6420</v>
      </c>
      <c r="X68" s="6">
        <f t="shared" si="73"/>
        <v>1.2151587538568734E-3</v>
      </c>
      <c r="Y68" s="13">
        <f t="shared" si="74"/>
        <v>1011791.9999999994</v>
      </c>
      <c r="Z68" s="15"/>
      <c r="AA68">
        <v>17600</v>
      </c>
      <c r="AB68" s="6">
        <f t="shared" si="75"/>
        <v>3.3312763345608992E-3</v>
      </c>
      <c r="AC68" s="13">
        <f t="shared" si="76"/>
        <v>2773759.9999999986</v>
      </c>
      <c r="AD68" s="15"/>
      <c r="AE68" s="31" t="s">
        <v>59</v>
      </c>
      <c r="AF68" s="13">
        <f t="shared" si="77"/>
        <v>133690</v>
      </c>
      <c r="AG68" s="6">
        <f t="shared" si="78"/>
        <v>2.5304450748150374E-2</v>
      </c>
      <c r="AH68" s="13">
        <f t="shared" si="79"/>
        <v>21069543.999999989</v>
      </c>
      <c r="AR68" s="31" t="s">
        <v>57</v>
      </c>
      <c r="AS68" s="17">
        <f t="shared" si="80"/>
        <v>0.78502203813198657</v>
      </c>
      <c r="AT68" s="17">
        <f t="shared" si="81"/>
        <v>0.3310333895737293</v>
      </c>
      <c r="AU68" s="17">
        <f t="shared" si="82"/>
        <v>1.4021628572658678</v>
      </c>
      <c r="AV68" s="17">
        <f t="shared" si="83"/>
        <v>5.4147604437417147</v>
      </c>
      <c r="AW68" s="17">
        <f t="shared" si="84"/>
        <v>5.24924374895485</v>
      </c>
      <c r="AX68" s="17">
        <f t="shared" si="85"/>
        <v>21.233427416943492</v>
      </c>
      <c r="AY68" s="57">
        <f t="shared" si="86"/>
        <v>34.41564989461164</v>
      </c>
      <c r="AZ68" s="46"/>
      <c r="BA68" s="17"/>
      <c r="BB68" s="17"/>
      <c r="BC68" s="17"/>
      <c r="BD68" s="17"/>
      <c r="BE68" s="17"/>
      <c r="BF68" s="57">
        <f t="shared" si="87"/>
        <v>1.8677016865801161</v>
      </c>
      <c r="BG68" s="46">
        <f t="shared" si="88"/>
        <v>2.9947897044174544E-2</v>
      </c>
      <c r="BH68" s="17">
        <f t="shared" si="89"/>
        <v>7.0531335264679584E-2</v>
      </c>
      <c r="BI68" s="17">
        <f t="shared" si="90"/>
        <v>0.21318609661433371</v>
      </c>
      <c r="BJ68" s="17">
        <f t="shared" si="91"/>
        <v>7.6050491320144409E-2</v>
      </c>
      <c r="BK68" s="17">
        <f t="shared" si="92"/>
        <v>4.9371934685275704E-2</v>
      </c>
      <c r="BL68" s="17">
        <f t="shared" si="93"/>
        <v>0.20979178555541445</v>
      </c>
      <c r="BM68" s="57">
        <f t="shared" si="94"/>
        <v>0.1088361029903354</v>
      </c>
      <c r="BN68" s="46">
        <f t="shared" si="95"/>
        <v>0.27918430319966464</v>
      </c>
      <c r="BO68" s="17">
        <f t="shared" si="96"/>
        <v>4.8822627083286516</v>
      </c>
      <c r="BP68" s="17">
        <f t="shared" si="97"/>
        <v>8.6095784890952416</v>
      </c>
      <c r="BQ68" s="17">
        <f t="shared" si="98"/>
        <v>1.3486269198337348</v>
      </c>
      <c r="BR68" s="17">
        <f t="shared" si="99"/>
        <v>0.94232830521133604</v>
      </c>
      <c r="BS68" s="17">
        <f t="shared" si="100"/>
        <v>3.4569862015466226</v>
      </c>
      <c r="BT68" s="57">
        <f t="shared" si="101"/>
        <v>1.8335254249520128</v>
      </c>
      <c r="BU68" s="46"/>
      <c r="BV68" s="17"/>
      <c r="BW68" s="17"/>
      <c r="BX68" s="17"/>
      <c r="BY68" s="17"/>
      <c r="BZ68" s="17"/>
      <c r="CA68" s="57">
        <f t="shared" si="102"/>
        <v>5.8110921273110558E-2</v>
      </c>
      <c r="CB68" s="46"/>
      <c r="CC68" s="17"/>
      <c r="CD68" s="17"/>
      <c r="CE68" s="17"/>
      <c r="CF68" s="17"/>
      <c r="CG68" s="17"/>
      <c r="CH68" s="57">
        <f t="shared" si="103"/>
        <v>5.4268964622183037E-2</v>
      </c>
    </row>
    <row r="69" spans="1:86" ht="17" thickTop="1" thickBot="1" x14ac:dyDescent="0.25">
      <c r="C69" s="31" t="s">
        <v>60</v>
      </c>
      <c r="D69" s="16">
        <v>218.39999999999998</v>
      </c>
      <c r="E69" s="17">
        <v>114.1</v>
      </c>
      <c r="F69" s="32">
        <v>3825000</v>
      </c>
      <c r="G69">
        <v>107000</v>
      </c>
      <c r="H69" s="6">
        <f t="shared" si="65"/>
        <v>1.4614546673370204E-2</v>
      </c>
      <c r="I69" s="13">
        <f t="shared" si="66"/>
        <v>23368799.999999996</v>
      </c>
      <c r="J69" s="15"/>
      <c r="K69">
        <v>20100</v>
      </c>
      <c r="L69" s="6">
        <f t="shared" si="67"/>
        <v>2.7453494218200101E-3</v>
      </c>
      <c r="M69" s="13">
        <f t="shared" si="68"/>
        <v>4389840</v>
      </c>
      <c r="N69" s="15"/>
      <c r="O69">
        <v>5780</v>
      </c>
      <c r="P69" s="6">
        <f t="shared" si="69"/>
        <v>7.8945868945868951E-4</v>
      </c>
      <c r="Q69" s="13">
        <f t="shared" si="70"/>
        <v>1262351.9999999998</v>
      </c>
      <c r="R69" s="15"/>
      <c r="T69" s="6">
        <f t="shared" si="71"/>
        <v>0</v>
      </c>
      <c r="U69" s="13">
        <f t="shared" si="72"/>
        <v>0</v>
      </c>
      <c r="V69" s="15"/>
      <c r="W69">
        <v>14200</v>
      </c>
      <c r="X69" s="6">
        <f t="shared" si="73"/>
        <v>1.9395005865594102E-3</v>
      </c>
      <c r="Y69" s="13">
        <f t="shared" si="74"/>
        <v>3101279.9999999995</v>
      </c>
      <c r="Z69" s="15"/>
      <c r="AA69">
        <v>14400</v>
      </c>
      <c r="AB69" s="6">
        <f t="shared" si="75"/>
        <v>1.9668174962292613E-3</v>
      </c>
      <c r="AC69" s="13">
        <f t="shared" si="76"/>
        <v>3144959.9999999995</v>
      </c>
      <c r="AD69" s="15"/>
      <c r="AE69" s="31" t="s">
        <v>60</v>
      </c>
      <c r="AF69" s="13">
        <f t="shared" si="77"/>
        <v>161480</v>
      </c>
      <c r="AG69" s="6">
        <f t="shared" si="78"/>
        <v>2.2055672867437575E-2</v>
      </c>
      <c r="AH69" s="13">
        <f t="shared" si="79"/>
        <v>35267232</v>
      </c>
      <c r="AR69" s="31" t="s">
        <v>58</v>
      </c>
      <c r="AS69" s="17">
        <f t="shared" si="80"/>
        <v>1.1172047183581915</v>
      </c>
      <c r="AT69" s="17">
        <f t="shared" si="81"/>
        <v>0.64933979823356813</v>
      </c>
      <c r="AU69" s="17">
        <f t="shared" si="82"/>
        <v>5.6427344912000024</v>
      </c>
      <c r="AV69" s="17">
        <f t="shared" si="83"/>
        <v>13.355416810830157</v>
      </c>
      <c r="AW69" s="17">
        <f t="shared" si="84"/>
        <v>17.438601568281417</v>
      </c>
      <c r="AX69" s="17">
        <f t="shared" si="85"/>
        <v>46.502937515417102</v>
      </c>
      <c r="AY69" s="57">
        <f t="shared" si="86"/>
        <v>84.706234902320432</v>
      </c>
      <c r="AZ69" s="46"/>
      <c r="BA69" s="17"/>
      <c r="BB69" s="17"/>
      <c r="BC69" s="17"/>
      <c r="BD69" s="17"/>
      <c r="BE69" s="17"/>
      <c r="BF69" s="57">
        <f t="shared" si="87"/>
        <v>2.9711945276711043</v>
      </c>
      <c r="BG69" s="46">
        <f t="shared" si="88"/>
        <v>2.4520011259662137E-2</v>
      </c>
      <c r="BH69" s="17">
        <f t="shared" si="89"/>
        <v>7.2475468223898332E-2</v>
      </c>
      <c r="BI69" s="17">
        <f t="shared" si="90"/>
        <v>0.3089627359235807</v>
      </c>
      <c r="BJ69" s="17">
        <f t="shared" si="91"/>
        <v>0.10443494567409367</v>
      </c>
      <c r="BK69" s="17">
        <f t="shared" si="92"/>
        <v>6.6880484210230323E-2</v>
      </c>
      <c r="BL69" s="17">
        <f t="shared" si="93"/>
        <v>0.27985013669534153</v>
      </c>
      <c r="BM69" s="57">
        <f t="shared" si="94"/>
        <v>0.1349723450234801</v>
      </c>
      <c r="BN69" s="46">
        <f t="shared" si="95"/>
        <v>0.11487609702711465</v>
      </c>
      <c r="BO69" s="17">
        <f t="shared" si="96"/>
        <v>9.3628811445928264</v>
      </c>
      <c r="BP69" s="17">
        <f t="shared" si="97"/>
        <v>19.340391969878016</v>
      </c>
      <c r="BQ69" s="17">
        <f t="shared" si="98"/>
        <v>0.95192234185683877</v>
      </c>
      <c r="BR69" s="17">
        <f t="shared" si="99"/>
        <v>0.91916068335371026</v>
      </c>
      <c r="BS69" s="17">
        <f t="shared" si="100"/>
        <v>2.113625532736068</v>
      </c>
      <c r="BT69" s="57">
        <f t="shared" si="101"/>
        <v>1.3013675515694447</v>
      </c>
      <c r="BU69" s="46"/>
      <c r="BV69" s="17"/>
      <c r="BW69" s="17"/>
      <c r="BX69" s="17"/>
      <c r="BY69" s="17"/>
      <c r="BZ69" s="17"/>
      <c r="CA69" s="57">
        <f t="shared" si="102"/>
        <v>3.848462321955174E-2</v>
      </c>
      <c r="CB69" s="46"/>
      <c r="CC69" s="17"/>
      <c r="CD69" s="17"/>
      <c r="CE69" s="17"/>
      <c r="CF69" s="17"/>
      <c r="CG69" s="17"/>
      <c r="CH69" s="57">
        <f t="shared" si="103"/>
        <v>3.5076456073125636E-2</v>
      </c>
    </row>
    <row r="70" spans="1:86" ht="17" thickTop="1" thickBot="1" x14ac:dyDescent="0.25">
      <c r="C70" s="31" t="s">
        <v>61</v>
      </c>
      <c r="D70" s="16">
        <v>207.69999999999993</v>
      </c>
      <c r="E70" s="17">
        <v>114.1</v>
      </c>
      <c r="F70" s="32">
        <v>3825000</v>
      </c>
      <c r="G70">
        <v>47000</v>
      </c>
      <c r="H70" s="6">
        <f t="shared" si="65"/>
        <v>6.7501833023371465E-3</v>
      </c>
      <c r="I70" s="13">
        <f t="shared" si="66"/>
        <v>9761899.9999999963</v>
      </c>
      <c r="J70" s="15"/>
      <c r="K70">
        <v>11100</v>
      </c>
      <c r="L70" s="6">
        <f t="shared" si="67"/>
        <v>1.5941922267221772E-3</v>
      </c>
      <c r="M70" s="13">
        <f t="shared" si="68"/>
        <v>2305469.9999999991</v>
      </c>
      <c r="N70" s="15"/>
      <c r="O70">
        <v>3050</v>
      </c>
      <c r="P70" s="6">
        <f t="shared" si="69"/>
        <v>4.3804381004528285E-4</v>
      </c>
      <c r="Q70" s="13">
        <f t="shared" si="70"/>
        <v>633484.99999999977</v>
      </c>
      <c r="R70" s="15"/>
      <c r="T70" s="6">
        <f t="shared" si="71"/>
        <v>0</v>
      </c>
      <c r="U70" s="13">
        <f t="shared" si="72"/>
        <v>0</v>
      </c>
      <c r="V70" s="15"/>
      <c r="W70">
        <v>8080</v>
      </c>
      <c r="X70" s="6">
        <f t="shared" si="73"/>
        <v>1.1604570443166839E-3</v>
      </c>
      <c r="Y70" s="13">
        <f t="shared" si="74"/>
        <v>1678215.9999999995</v>
      </c>
      <c r="Z70" s="15"/>
      <c r="AA70">
        <v>5060</v>
      </c>
      <c r="AB70" s="6">
        <f t="shared" si="75"/>
        <v>7.2672186191119058E-4</v>
      </c>
      <c r="AC70" s="13">
        <f t="shared" si="76"/>
        <v>1050961.9999999998</v>
      </c>
      <c r="AD70" s="15"/>
      <c r="AE70" s="31" t="s">
        <v>61</v>
      </c>
      <c r="AF70" s="13">
        <f t="shared" si="77"/>
        <v>74290</v>
      </c>
      <c r="AG70" s="6">
        <f t="shared" si="78"/>
        <v>1.0669598245332481E-2</v>
      </c>
      <c r="AH70" s="13">
        <f t="shared" si="79"/>
        <v>15430032.999999994</v>
      </c>
      <c r="AR70" s="31" t="s">
        <v>59</v>
      </c>
      <c r="AS70" s="17">
        <f t="shared" si="80"/>
        <v>1.3016516115163801</v>
      </c>
      <c r="AT70" s="17">
        <f t="shared" si="81"/>
        <v>0.91090239480386059</v>
      </c>
      <c r="AU70" s="17">
        <f t="shared" si="82"/>
        <v>3.146292394308599</v>
      </c>
      <c r="AV70" s="17">
        <f t="shared" si="83"/>
        <v>9.8448503950946513</v>
      </c>
      <c r="AW70" s="17">
        <f t="shared" si="84"/>
        <v>10.022463675418523</v>
      </c>
      <c r="AX70" s="17">
        <f t="shared" si="85"/>
        <v>36.791322352802169</v>
      </c>
      <c r="AY70" s="57">
        <f t="shared" si="86"/>
        <v>62.017482823944185</v>
      </c>
      <c r="AZ70" s="46"/>
      <c r="BA70" s="17"/>
      <c r="BB70" s="17"/>
      <c r="BC70" s="17"/>
      <c r="BD70" s="17"/>
      <c r="BE70" s="17"/>
      <c r="BF70" s="57">
        <f t="shared" si="87"/>
        <v>3.0021883010739137</v>
      </c>
      <c r="BG70" s="46">
        <f t="shared" si="88"/>
        <v>3.8336734349464836E-2</v>
      </c>
      <c r="BH70" s="17">
        <f t="shared" si="89"/>
        <v>0.13775537216591177</v>
      </c>
      <c r="BI70" s="17">
        <f t="shared" si="90"/>
        <v>0.29152951909400893</v>
      </c>
      <c r="BJ70" s="17">
        <f t="shared" si="91"/>
        <v>0.13618230325512068</v>
      </c>
      <c r="BK70" s="17">
        <f t="shared" si="92"/>
        <v>5.6039983335298575E-2</v>
      </c>
      <c r="BL70" s="17">
        <f t="shared" si="93"/>
        <v>0.33557486856398328</v>
      </c>
      <c r="BM70" s="57">
        <f t="shared" si="94"/>
        <v>0.1504799435835284</v>
      </c>
      <c r="BN70" s="46">
        <f t="shared" si="95"/>
        <v>0.21985307958348102</v>
      </c>
      <c r="BO70" s="17">
        <f t="shared" si="96"/>
        <v>5.4340029134826304</v>
      </c>
      <c r="BP70" s="17">
        <f t="shared" si="97"/>
        <v>17.229592280954456</v>
      </c>
      <c r="BQ70" s="17">
        <f t="shared" si="98"/>
        <v>1.3144246866994198</v>
      </c>
      <c r="BR70" s="17">
        <f t="shared" si="99"/>
        <v>0.98254927331948738</v>
      </c>
      <c r="BS70" s="17">
        <f t="shared" si="100"/>
        <v>3.4615851129520974</v>
      </c>
      <c r="BT70" s="57">
        <f t="shared" si="101"/>
        <v>1.7929528958143672</v>
      </c>
      <c r="BU70" s="46"/>
      <c r="BV70" s="17"/>
      <c r="BW70" s="17"/>
      <c r="BX70" s="17"/>
      <c r="BY70" s="17"/>
      <c r="BZ70" s="17"/>
      <c r="CA70" s="57">
        <f t="shared" si="102"/>
        <v>5.3759645483487363E-2</v>
      </c>
      <c r="CB70" s="46"/>
      <c r="CC70" s="17"/>
      <c r="CD70" s="17"/>
      <c r="CE70" s="17"/>
      <c r="CF70" s="17"/>
      <c r="CG70" s="17"/>
      <c r="CH70" s="57">
        <f t="shared" si="103"/>
        <v>4.8408741605920284E-2</v>
      </c>
    </row>
    <row r="71" spans="1:86" ht="17" thickTop="1" thickBot="1" x14ac:dyDescent="0.25">
      <c r="C71" s="31" t="s">
        <v>62</v>
      </c>
      <c r="D71" s="16">
        <v>126.59999999999991</v>
      </c>
      <c r="E71" s="17">
        <v>114.1</v>
      </c>
      <c r="F71" s="32">
        <v>3825000</v>
      </c>
      <c r="G71">
        <v>28900</v>
      </c>
      <c r="H71" s="6">
        <f t="shared" si="65"/>
        <v>6.8095488853782745E-3</v>
      </c>
      <c r="I71" s="13">
        <f t="shared" si="66"/>
        <v>3658739.9999999972</v>
      </c>
      <c r="J71" s="15"/>
      <c r="K71">
        <v>5010</v>
      </c>
      <c r="L71" s="6">
        <f t="shared" si="67"/>
        <v>1.1804788898181714E-3</v>
      </c>
      <c r="M71" s="13">
        <f t="shared" si="68"/>
        <v>634265.99999999953</v>
      </c>
      <c r="N71" s="15"/>
      <c r="O71">
        <v>1950</v>
      </c>
      <c r="P71" s="6">
        <f t="shared" si="69"/>
        <v>4.5946783136635415E-4</v>
      </c>
      <c r="Q71" s="13">
        <f t="shared" si="70"/>
        <v>246869.99999999983</v>
      </c>
      <c r="R71" s="15"/>
      <c r="T71" s="6">
        <f t="shared" si="71"/>
        <v>0</v>
      </c>
      <c r="U71" s="13">
        <f t="shared" si="72"/>
        <v>0</v>
      </c>
      <c r="V71" s="15"/>
      <c r="W71">
        <v>10100</v>
      </c>
      <c r="X71" s="6">
        <f t="shared" si="73"/>
        <v>2.3798077419488087E-3</v>
      </c>
      <c r="Y71" s="13">
        <f t="shared" si="74"/>
        <v>1278659.9999999991</v>
      </c>
      <c r="Z71" s="15"/>
      <c r="AA71">
        <v>8710</v>
      </c>
      <c r="AB71" s="6">
        <f t="shared" si="75"/>
        <v>2.0522896467697152E-3</v>
      </c>
      <c r="AC71" s="13">
        <f t="shared" si="76"/>
        <v>1102685.9999999993</v>
      </c>
      <c r="AD71" s="15"/>
      <c r="AE71" s="31" t="s">
        <v>62</v>
      </c>
      <c r="AF71" s="13">
        <f t="shared" si="77"/>
        <v>54670</v>
      </c>
      <c r="AG71" s="6">
        <f t="shared" si="78"/>
        <v>1.2881592995281323E-2</v>
      </c>
      <c r="AH71" s="13">
        <f t="shared" si="79"/>
        <v>6921221.9999999953</v>
      </c>
      <c r="AR71" s="31" t="s">
        <v>60</v>
      </c>
      <c r="AS71" s="17">
        <f t="shared" si="80"/>
        <v>0.68213520057080823</v>
      </c>
      <c r="AT71" s="17">
        <f t="shared" si="81"/>
        <v>0.5489955590136143</v>
      </c>
      <c r="AU71" s="17">
        <f t="shared" si="82"/>
        <v>3.8955672900067839E-4</v>
      </c>
      <c r="AV71" s="17">
        <f t="shared" si="83"/>
        <v>4.4544250446913018</v>
      </c>
      <c r="AW71" s="17">
        <f t="shared" si="84"/>
        <v>6.3611162077325965</v>
      </c>
      <c r="AX71" s="17">
        <f t="shared" si="85"/>
        <v>15.993193979648105</v>
      </c>
      <c r="AY71" s="57">
        <f t="shared" si="86"/>
        <v>28.040255548385428</v>
      </c>
      <c r="AZ71" s="46"/>
      <c r="BA71" s="17"/>
      <c r="BB71" s="17"/>
      <c r="BC71" s="17"/>
      <c r="BD71" s="17"/>
      <c r="BE71" s="17"/>
      <c r="BF71" s="57">
        <f t="shared" si="87"/>
        <v>1.2283167664655841</v>
      </c>
      <c r="BG71" s="46">
        <f t="shared" si="88"/>
        <v>1.7462516671354619E-2</v>
      </c>
      <c r="BH71" s="17">
        <f t="shared" si="89"/>
        <v>7.8276390118111175E-2</v>
      </c>
      <c r="BI71" s="17">
        <f t="shared" si="90"/>
        <v>3.6114655927192417E-5</v>
      </c>
      <c r="BJ71" s="17">
        <f t="shared" si="91"/>
        <v>0.1270233636048391</v>
      </c>
      <c r="BK71" s="17">
        <f t="shared" si="92"/>
        <v>8.7646507904594939E-2</v>
      </c>
      <c r="BL71" s="17">
        <f t="shared" si="93"/>
        <v>0.31604534505771881</v>
      </c>
      <c r="BM71" s="57">
        <f t="shared" si="94"/>
        <v>0.13035197094685905</v>
      </c>
      <c r="BN71" s="46">
        <f t="shared" si="95"/>
        <v>0.12301558359735225</v>
      </c>
      <c r="BO71" s="17">
        <f t="shared" si="96"/>
        <v>8.9328102012535151</v>
      </c>
      <c r="BP71" s="17">
        <f t="shared" si="97"/>
        <v>2.3288046312379003E-3</v>
      </c>
      <c r="BQ71" s="17">
        <f t="shared" si="98"/>
        <v>1.1712854173200882</v>
      </c>
      <c r="BR71" s="17">
        <f t="shared" si="99"/>
        <v>1.4414542868254687</v>
      </c>
      <c r="BS71" s="17">
        <f t="shared" si="100"/>
        <v>2.4203049188350914</v>
      </c>
      <c r="BT71" s="57">
        <f t="shared" si="101"/>
        <v>1.361324095351224</v>
      </c>
      <c r="BU71" s="46"/>
      <c r="BV71" s="17"/>
      <c r="BW71" s="17"/>
      <c r="BX71" s="17"/>
      <c r="BY71" s="17"/>
      <c r="BZ71" s="17"/>
      <c r="CA71" s="57">
        <f t="shared" si="102"/>
        <v>4.8799346186184062E-2</v>
      </c>
      <c r="CB71" s="46"/>
      <c r="CC71" s="17"/>
      <c r="CD71" s="17"/>
      <c r="CE71" s="17"/>
      <c r="CF71" s="17"/>
      <c r="CG71" s="17"/>
      <c r="CH71" s="57">
        <f t="shared" si="103"/>
        <v>4.3805476891822098E-2</v>
      </c>
    </row>
    <row r="72" spans="1:86" ht="17" thickTop="1" thickBot="1" x14ac:dyDescent="0.25">
      <c r="C72" s="31" t="s">
        <v>63</v>
      </c>
      <c r="D72" s="16">
        <v>213.59999999999991</v>
      </c>
      <c r="E72" s="17">
        <v>114.1</v>
      </c>
      <c r="F72" s="32">
        <v>3825000</v>
      </c>
      <c r="G72">
        <v>42300</v>
      </c>
      <c r="H72" s="6">
        <f t="shared" si="65"/>
        <v>5.9073584489975793E-3</v>
      </c>
      <c r="I72" s="13">
        <f t="shared" si="66"/>
        <v>9035279.9999999963</v>
      </c>
      <c r="J72" s="15"/>
      <c r="K72">
        <v>14700</v>
      </c>
      <c r="L72" s="6">
        <f t="shared" si="67"/>
        <v>2.0529118014246906E-3</v>
      </c>
      <c r="M72" s="13">
        <f t="shared" si="68"/>
        <v>3139919.9999999986</v>
      </c>
      <c r="N72" s="15"/>
      <c r="O72">
        <v>15300</v>
      </c>
      <c r="P72" s="6">
        <f t="shared" si="69"/>
        <v>2.1367041198501881E-3</v>
      </c>
      <c r="Q72" s="13">
        <f t="shared" si="70"/>
        <v>3268079.9999999986</v>
      </c>
      <c r="R72" s="15"/>
      <c r="T72" s="6">
        <f t="shared" si="71"/>
        <v>0</v>
      </c>
      <c r="U72" s="13">
        <f t="shared" si="72"/>
        <v>0</v>
      </c>
      <c r="V72" s="15"/>
      <c r="W72">
        <v>42500</v>
      </c>
      <c r="X72" s="6">
        <f t="shared" si="73"/>
        <v>5.9352892218060777E-3</v>
      </c>
      <c r="Y72" s="13">
        <f t="shared" si="74"/>
        <v>9077999.9999999963</v>
      </c>
      <c r="Z72" s="15"/>
      <c r="AA72">
        <v>25200</v>
      </c>
      <c r="AB72" s="6">
        <f t="shared" si="75"/>
        <v>3.5192773738708981E-3</v>
      </c>
      <c r="AC72" s="13">
        <f t="shared" si="76"/>
        <v>5382719.9999999981</v>
      </c>
      <c r="AD72" s="15"/>
      <c r="AE72" s="31" t="s">
        <v>63</v>
      </c>
      <c r="AF72" s="13">
        <f t="shared" si="77"/>
        <v>140000</v>
      </c>
      <c r="AG72" s="6">
        <f t="shared" si="78"/>
        <v>1.9551540965949434E-2</v>
      </c>
      <c r="AH72" s="13">
        <f t="shared" si="79"/>
        <v>29903999.999999989</v>
      </c>
      <c r="AR72" s="31" t="s">
        <v>61</v>
      </c>
      <c r="AS72" s="17">
        <f t="shared" si="80"/>
        <v>2.8132624989521733</v>
      </c>
      <c r="AT72" s="17">
        <f t="shared" si="81"/>
        <v>1.0610445547176854</v>
      </c>
      <c r="AU72" s="17">
        <f t="shared" si="82"/>
        <v>1.860564043131716E-3</v>
      </c>
      <c r="AV72" s="17">
        <f t="shared" si="83"/>
        <v>22.304352083325998</v>
      </c>
      <c r="AW72" s="17">
        <f t="shared" si="84"/>
        <v>15.467339635673303</v>
      </c>
      <c r="AX72" s="17">
        <f t="shared" si="85"/>
        <v>34.072980066990461</v>
      </c>
      <c r="AY72" s="57">
        <f t="shared" si="86"/>
        <v>75.72083940370274</v>
      </c>
      <c r="AZ72" s="46"/>
      <c r="BA72" s="17"/>
      <c r="BB72" s="17"/>
      <c r="BC72" s="17"/>
      <c r="BD72" s="17"/>
      <c r="BE72" s="17"/>
      <c r="BF72" s="57">
        <f t="shared" si="87"/>
        <v>1.8645650301617316</v>
      </c>
      <c r="BG72" s="46">
        <f t="shared" si="88"/>
        <v>8.4621548144186515E-2</v>
      </c>
      <c r="BH72" s="17">
        <f t="shared" si="89"/>
        <v>0.53381838009968152</v>
      </c>
      <c r="BI72" s="17">
        <f t="shared" si="90"/>
        <v>1.084730447350028E-4</v>
      </c>
      <c r="BJ72" s="17">
        <f t="shared" si="91"/>
        <v>0.24159872956647213</v>
      </c>
      <c r="BK72" s="17">
        <f t="shared" si="92"/>
        <v>0.17620673241124263</v>
      </c>
      <c r="BL72" s="17">
        <f t="shared" si="93"/>
        <v>0.56756980377695088</v>
      </c>
      <c r="BM72" s="57">
        <f t="shared" si="94"/>
        <v>0.25885906133328745</v>
      </c>
      <c r="BN72" s="46">
        <f t="shared" si="95"/>
        <v>0.20291508093933461</v>
      </c>
      <c r="BO72" s="17">
        <f t="shared" si="96"/>
        <v>8.4891588316245095</v>
      </c>
      <c r="BP72" s="17">
        <f t="shared" si="97"/>
        <v>2.5342266148810763E-3</v>
      </c>
      <c r="BQ72" s="17">
        <f t="shared" si="98"/>
        <v>1.3525955657914692</v>
      </c>
      <c r="BR72" s="17">
        <f t="shared" si="99"/>
        <v>1.4025046914782466</v>
      </c>
      <c r="BS72" s="17">
        <f t="shared" si="100"/>
        <v>2.0025026727494022</v>
      </c>
      <c r="BT72" s="57">
        <f t="shared" si="101"/>
        <v>1.2778378059441009</v>
      </c>
      <c r="BU72" s="46"/>
      <c r="BV72" s="17"/>
      <c r="BW72" s="17"/>
      <c r="BX72" s="17"/>
      <c r="BY72" s="17"/>
      <c r="BZ72" s="17"/>
      <c r="CA72" s="57">
        <f t="shared" si="102"/>
        <v>2.5527709576568365E-2</v>
      </c>
      <c r="CB72" s="46"/>
      <c r="CC72" s="17"/>
      <c r="CD72" s="17"/>
      <c r="CE72" s="17"/>
      <c r="CF72" s="17"/>
      <c r="CG72" s="17"/>
      <c r="CH72" s="57">
        <f t="shared" si="103"/>
        <v>2.4624199161618836E-2</v>
      </c>
    </row>
    <row r="73" spans="1:86" ht="17" thickTop="1" thickBot="1" x14ac:dyDescent="0.25">
      <c r="C73" s="31" t="s">
        <v>64</v>
      </c>
      <c r="D73" s="16">
        <v>416.09999999999991</v>
      </c>
      <c r="E73" s="17">
        <v>114.1</v>
      </c>
      <c r="F73" s="32">
        <v>3825000</v>
      </c>
      <c r="G73">
        <v>47700</v>
      </c>
      <c r="H73" s="6">
        <f t="shared" si="65"/>
        <v>3.4195965336386905E-3</v>
      </c>
      <c r="I73" s="13">
        <f t="shared" si="66"/>
        <v>19847969.999999996</v>
      </c>
      <c r="J73" s="15"/>
      <c r="K73">
        <v>9760</v>
      </c>
      <c r="L73" s="6">
        <f t="shared" si="67"/>
        <v>6.996910307822562E-4</v>
      </c>
      <c r="M73" s="13">
        <f t="shared" si="68"/>
        <v>4061135.9999999991</v>
      </c>
      <c r="N73" s="15"/>
      <c r="O73">
        <v>5730</v>
      </c>
      <c r="P73" s="6">
        <f t="shared" si="69"/>
        <v>4.1078172196540243E-4</v>
      </c>
      <c r="Q73" s="13">
        <f t="shared" si="70"/>
        <v>2384252.9999999995</v>
      </c>
      <c r="R73" s="15"/>
      <c r="T73" s="6">
        <f t="shared" si="71"/>
        <v>0</v>
      </c>
      <c r="U73" s="13">
        <f t="shared" si="72"/>
        <v>0</v>
      </c>
      <c r="V73" s="15"/>
      <c r="W73">
        <v>28900</v>
      </c>
      <c r="X73" s="6">
        <f t="shared" si="73"/>
        <v>2.0718310235253281E-3</v>
      </c>
      <c r="Y73" s="13">
        <f t="shared" si="74"/>
        <v>12025289.999999998</v>
      </c>
      <c r="Z73" s="15"/>
      <c r="AA73">
        <v>18000</v>
      </c>
      <c r="AB73" s="6">
        <f t="shared" si="75"/>
        <v>1.2904137862787511E-3</v>
      </c>
      <c r="AC73" s="13">
        <f t="shared" si="76"/>
        <v>7489799.9999999981</v>
      </c>
      <c r="AD73" s="15"/>
      <c r="AE73" s="31" t="s">
        <v>64</v>
      </c>
      <c r="AF73" s="13">
        <f t="shared" si="77"/>
        <v>110090</v>
      </c>
      <c r="AG73" s="6">
        <f t="shared" si="78"/>
        <v>7.8923140961904281E-3</v>
      </c>
      <c r="AH73" s="13">
        <f t="shared" si="79"/>
        <v>45808448.999999993</v>
      </c>
      <c r="AR73" s="31" t="s">
        <v>62</v>
      </c>
      <c r="AS73" s="17">
        <f t="shared" si="80"/>
        <v>1.7008944415131531</v>
      </c>
      <c r="AT73" s="17">
        <f t="shared" si="81"/>
        <v>0.64537484128335942</v>
      </c>
      <c r="AU73" s="17">
        <f t="shared" si="82"/>
        <v>7.4791103101996799E-3</v>
      </c>
      <c r="AV73" s="17">
        <f t="shared" si="83"/>
        <v>32.690949904259888</v>
      </c>
      <c r="AW73" s="17">
        <f t="shared" si="84"/>
        <v>34.319465858900145</v>
      </c>
      <c r="AX73" s="17">
        <f t="shared" si="85"/>
        <v>53.198187851581601</v>
      </c>
      <c r="AY73" s="57">
        <f t="shared" si="86"/>
        <v>122.56235200784833</v>
      </c>
      <c r="AZ73" s="46"/>
      <c r="BA73" s="17"/>
      <c r="BB73" s="17"/>
      <c r="BC73" s="17"/>
      <c r="BD73" s="17"/>
      <c r="BE73" s="17"/>
      <c r="BF73" s="57">
        <f t="shared" si="87"/>
        <v>4.8994448834244899</v>
      </c>
      <c r="BG73" s="46">
        <f t="shared" si="88"/>
        <v>4.6616804401499165E-2</v>
      </c>
      <c r="BH73" s="17">
        <f t="shared" si="89"/>
        <v>0.40021189479731062</v>
      </c>
      <c r="BI73" s="17">
        <f t="shared" si="90"/>
        <v>4.3938659576369765E-4</v>
      </c>
      <c r="BJ73" s="17">
        <f t="shared" si="91"/>
        <v>0.19297780239965939</v>
      </c>
      <c r="BK73" s="17">
        <f t="shared" si="92"/>
        <v>0.1924152796980951</v>
      </c>
      <c r="BL73" s="17">
        <f t="shared" si="93"/>
        <v>0.37539695165873427</v>
      </c>
      <c r="BM73" s="57">
        <f t="shared" si="94"/>
        <v>0.2250514959477912</v>
      </c>
      <c r="BN73" s="46">
        <f t="shared" si="95"/>
        <v>0.22954136080805054</v>
      </c>
      <c r="BO73" s="17">
        <f t="shared" si="96"/>
        <v>9.3515295189011738</v>
      </c>
      <c r="BP73" s="17">
        <f t="shared" si="97"/>
        <v>2.3713847440453448E-2</v>
      </c>
      <c r="BQ73" s="17">
        <f t="shared" si="98"/>
        <v>4.5794199451516988</v>
      </c>
      <c r="BR73" s="17">
        <f t="shared" si="99"/>
        <v>4.3526384495541981</v>
      </c>
      <c r="BS73" s="17">
        <f t="shared" si="100"/>
        <v>7.4344597544359976</v>
      </c>
      <c r="BT73" s="57">
        <f t="shared" si="101"/>
        <v>4.0890358888825373</v>
      </c>
      <c r="BU73" s="46"/>
      <c r="BV73" s="17"/>
      <c r="BW73" s="17"/>
      <c r="BX73" s="17"/>
      <c r="BY73" s="17"/>
      <c r="BZ73" s="17"/>
      <c r="CA73" s="57">
        <f t="shared" si="102"/>
        <v>4.2166505407315022E-2</v>
      </c>
      <c r="CB73" s="46"/>
      <c r="CC73" s="17"/>
      <c r="CD73" s="17"/>
      <c r="CE73" s="17"/>
      <c r="CF73" s="17"/>
      <c r="CG73" s="17"/>
      <c r="CH73" s="57">
        <f t="shared" si="103"/>
        <v>3.997512125999958E-2</v>
      </c>
    </row>
    <row r="74" spans="1:86" ht="17" thickTop="1" thickBot="1" x14ac:dyDescent="0.25">
      <c r="C74" s="31" t="s">
        <v>65</v>
      </c>
      <c r="D74" s="16">
        <v>256.39999999999986</v>
      </c>
      <c r="E74" s="17">
        <v>114.1</v>
      </c>
      <c r="F74" s="32">
        <v>3825000</v>
      </c>
      <c r="G74">
        <v>50600</v>
      </c>
      <c r="H74" s="6">
        <f t="shared" si="65"/>
        <v>5.8869005740621811E-3</v>
      </c>
      <c r="I74" s="13">
        <f t="shared" si="66"/>
        <v>12973839.999999993</v>
      </c>
      <c r="J74" s="15"/>
      <c r="K74">
        <v>11000</v>
      </c>
      <c r="L74" s="6">
        <f t="shared" si="67"/>
        <v>1.2797609943613439E-3</v>
      </c>
      <c r="M74" s="13">
        <f t="shared" si="68"/>
        <v>2820399.9999999986</v>
      </c>
      <c r="N74" s="15"/>
      <c r="O74">
        <v>3600</v>
      </c>
      <c r="P74" s="6">
        <f t="shared" si="69"/>
        <v>4.188308708818943E-4</v>
      </c>
      <c r="Q74" s="13">
        <f t="shared" si="70"/>
        <v>923039.99999999953</v>
      </c>
      <c r="R74" s="15"/>
      <c r="T74" s="6">
        <f t="shared" si="71"/>
        <v>0</v>
      </c>
      <c r="U74" s="13">
        <f t="shared" si="72"/>
        <v>0</v>
      </c>
      <c r="V74" s="15"/>
      <c r="W74">
        <v>18000</v>
      </c>
      <c r="X74" s="6">
        <f t="shared" si="73"/>
        <v>2.0941543544094718E-3</v>
      </c>
      <c r="Y74" s="13">
        <f t="shared" si="74"/>
        <v>4615199.9999999972</v>
      </c>
      <c r="Z74" s="15"/>
      <c r="AA74">
        <v>13000</v>
      </c>
      <c r="AB74" s="6">
        <f t="shared" si="75"/>
        <v>1.5124448115179517E-3</v>
      </c>
      <c r="AC74" s="13">
        <f t="shared" si="76"/>
        <v>3333199.9999999981</v>
      </c>
      <c r="AD74" s="15"/>
      <c r="AE74" s="31" t="s">
        <v>65</v>
      </c>
      <c r="AF74" s="13">
        <f t="shared" si="77"/>
        <v>96200</v>
      </c>
      <c r="AG74" s="6">
        <f t="shared" si="78"/>
        <v>1.1192091605232843E-2</v>
      </c>
      <c r="AH74" s="13">
        <f t="shared" si="79"/>
        <v>24665679.999999985</v>
      </c>
      <c r="AR74" s="31" t="s">
        <v>63</v>
      </c>
      <c r="AS74" s="17">
        <f t="shared" si="80"/>
        <v>2.1875620587689726</v>
      </c>
      <c r="AT74" s="17">
        <f t="shared" si="81"/>
        <v>1.0479339203683702</v>
      </c>
      <c r="AU74" s="17">
        <f t="shared" si="82"/>
        <v>9.2567496299206015E-4</v>
      </c>
      <c r="AV74" s="17">
        <f t="shared" si="83"/>
        <v>75.975209226706824</v>
      </c>
      <c r="AW74" s="17">
        <f t="shared" si="84"/>
        <v>70.298900491378149</v>
      </c>
      <c r="AX74" s="17">
        <f t="shared" si="85"/>
        <v>100.86363983545561</v>
      </c>
      <c r="AY74" s="57">
        <f t="shared" si="86"/>
        <v>250.37417120764096</v>
      </c>
      <c r="AZ74" s="46"/>
      <c r="BA74" s="17"/>
      <c r="BB74" s="17"/>
      <c r="BC74" s="17"/>
      <c r="BD74" s="17"/>
      <c r="BE74" s="17"/>
      <c r="BF74" s="57">
        <f t="shared" si="87"/>
        <v>4.4689253268322169</v>
      </c>
      <c r="BG74" s="46">
        <f t="shared" si="88"/>
        <v>6.3532549513672418E-2</v>
      </c>
      <c r="BH74" s="17">
        <f t="shared" si="89"/>
        <v>0.52122863597358526</v>
      </c>
      <c r="BI74" s="17">
        <f t="shared" si="90"/>
        <v>3.9848414289131154E-5</v>
      </c>
      <c r="BJ74" s="17">
        <f t="shared" si="91"/>
        <v>0.2718581213682903</v>
      </c>
      <c r="BK74" s="17">
        <f t="shared" si="92"/>
        <v>0.21253693808367349</v>
      </c>
      <c r="BL74" s="17">
        <f t="shared" si="93"/>
        <v>0.71280730701866801</v>
      </c>
      <c r="BM74" s="57">
        <f t="shared" si="94"/>
        <v>0.308569902882396</v>
      </c>
      <c r="BN74" s="46">
        <f t="shared" si="95"/>
        <v>0.16054915631982675</v>
      </c>
      <c r="BO74" s="17">
        <f t="shared" si="96"/>
        <v>42.054113687503659</v>
      </c>
      <c r="BP74" s="17">
        <f t="shared" si="97"/>
        <v>1.4992054644262817E-3</v>
      </c>
      <c r="BQ74" s="17">
        <f t="shared" si="98"/>
        <v>4.0719172249725988</v>
      </c>
      <c r="BR74" s="17">
        <f t="shared" si="99"/>
        <v>3.8435531254157764</v>
      </c>
      <c r="BS74" s="17">
        <f t="shared" si="100"/>
        <v>5.4416212835212709</v>
      </c>
      <c r="BT74" s="57">
        <f t="shared" si="101"/>
        <v>3.5894978470593011</v>
      </c>
      <c r="BU74" s="46"/>
      <c r="BV74" s="17"/>
      <c r="BW74" s="17"/>
      <c r="BX74" s="17"/>
      <c r="BY74" s="17"/>
      <c r="BZ74" s="17"/>
      <c r="CA74" s="57">
        <f t="shared" si="102"/>
        <v>1.9539204936315686E-2</v>
      </c>
      <c r="CB74" s="46"/>
      <c r="CC74" s="17"/>
      <c r="CD74" s="17"/>
      <c r="CE74" s="17"/>
      <c r="CF74" s="17"/>
      <c r="CG74" s="17"/>
      <c r="CH74" s="57">
        <f t="shared" si="103"/>
        <v>1.7848986999246166E-2</v>
      </c>
    </row>
    <row r="75" spans="1:86" ht="17" thickTop="1" thickBot="1" x14ac:dyDescent="0.25">
      <c r="C75" s="31" t="s">
        <v>66</v>
      </c>
      <c r="D75" s="16">
        <v>352.79999999999995</v>
      </c>
      <c r="E75" s="17">
        <v>114.1</v>
      </c>
      <c r="F75" s="32">
        <v>3825000</v>
      </c>
      <c r="G75">
        <v>34900</v>
      </c>
      <c r="H75" s="6">
        <f t="shared" si="65"/>
        <v>2.9508766469550788E-3</v>
      </c>
      <c r="I75" s="13">
        <f t="shared" si="66"/>
        <v>12312719.999999998</v>
      </c>
      <c r="J75" s="15"/>
      <c r="K75">
        <v>9110</v>
      </c>
      <c r="L75" s="6">
        <f t="shared" si="67"/>
        <v>7.7027181242867522E-4</v>
      </c>
      <c r="M75" s="13">
        <f t="shared" si="68"/>
        <v>3214007.9999999995</v>
      </c>
      <c r="N75" s="15"/>
      <c r="O75">
        <v>3600</v>
      </c>
      <c r="P75" s="6">
        <f t="shared" si="69"/>
        <v>3.0438842203548089E-4</v>
      </c>
      <c r="Q75" s="13">
        <f t="shared" si="70"/>
        <v>1270079.9999999998</v>
      </c>
      <c r="R75" s="15"/>
      <c r="T75" s="6">
        <f t="shared" si="71"/>
        <v>0</v>
      </c>
      <c r="U75" s="13">
        <f t="shared" si="72"/>
        <v>0</v>
      </c>
      <c r="V75" s="15"/>
      <c r="W75">
        <v>19500</v>
      </c>
      <c r="X75" s="6">
        <f t="shared" si="73"/>
        <v>1.6487706193588549E-3</v>
      </c>
      <c r="Y75" s="13">
        <f t="shared" si="74"/>
        <v>6879599.9999999991</v>
      </c>
      <c r="Z75" s="15"/>
      <c r="AA75">
        <v>16600</v>
      </c>
      <c r="AB75" s="6">
        <f t="shared" si="75"/>
        <v>1.4035688349413843E-3</v>
      </c>
      <c r="AC75" s="13">
        <f t="shared" si="76"/>
        <v>5856479.9999999991</v>
      </c>
      <c r="AD75" s="15"/>
      <c r="AE75" s="31" t="s">
        <v>66</v>
      </c>
      <c r="AF75" s="13">
        <f t="shared" si="77"/>
        <v>83710</v>
      </c>
      <c r="AG75" s="6">
        <f t="shared" si="78"/>
        <v>7.0778763357194734E-3</v>
      </c>
      <c r="AH75" s="13">
        <f t="shared" si="79"/>
        <v>29532887.999999996</v>
      </c>
      <c r="AR75" s="31" t="s">
        <v>64</v>
      </c>
      <c r="AS75" s="17">
        <f>$H42/$N167</f>
        <v>1.718953791064286</v>
      </c>
      <c r="AT75" s="17">
        <f>$L42/$N167</f>
        <v>0.7699914076195955</v>
      </c>
      <c r="AU75" s="17">
        <f>$P42/$N167</f>
        <v>0</v>
      </c>
      <c r="AV75" s="17">
        <f>$T42/$N167</f>
        <v>75.334294475214477</v>
      </c>
      <c r="AW75" s="17">
        <f>$X42/$N167</f>
        <v>67.010063041489119</v>
      </c>
      <c r="AX75" s="17">
        <f>$AB42/$N167</f>
        <v>93.231392057723994</v>
      </c>
      <c r="AY75" s="57">
        <f>$AG42/$N167</f>
        <v>238.06469477311148</v>
      </c>
      <c r="AZ75" s="46"/>
      <c r="BA75" s="17"/>
      <c r="BB75" s="17"/>
      <c r="BC75" s="17"/>
      <c r="BD75" s="17"/>
      <c r="BE75" s="17"/>
      <c r="BF75" s="57"/>
      <c r="BG75" s="46">
        <f>$H42/$H198</f>
        <v>4.4263261269939659E-2</v>
      </c>
      <c r="BH75" s="17">
        <f>$L42/$L198</f>
        <v>0.23260970925575569</v>
      </c>
      <c r="BI75" s="17">
        <f>$P42/$P198</f>
        <v>0</v>
      </c>
      <c r="BJ75" s="17">
        <f>$T42/$T198</f>
        <v>0.30122427566409787</v>
      </c>
      <c r="BK75" s="17">
        <f>$X42/$X198</f>
        <v>0.17406309819699392</v>
      </c>
      <c r="BL75" s="17">
        <f>$AB42/$AB198</f>
        <v>0.61899141993479989</v>
      </c>
      <c r="BM75" s="57">
        <f>$AG42/$AG198</f>
        <v>0.27936370220687334</v>
      </c>
      <c r="BN75" s="46">
        <f>$H42/$H229</f>
        <v>9.0127168646385938E-2</v>
      </c>
      <c r="BO75" s="17">
        <f>$L42/$L229</f>
        <v>6.6943974208808044</v>
      </c>
      <c r="BP75" s="17">
        <f>$P42/$P229</f>
        <v>0</v>
      </c>
      <c r="BQ75" s="17">
        <f>$T42/$T229</f>
        <v>2.2670104155222224</v>
      </c>
      <c r="BR75" s="17">
        <f>$X42/$X229</f>
        <v>1.8065912166780784</v>
      </c>
      <c r="BS75" s="17">
        <f>$AB42/$AB229</f>
        <v>3.2655134180296552</v>
      </c>
      <c r="BT75" s="57">
        <f>$AG42/$AG229</f>
        <v>2.0021166515765736</v>
      </c>
      <c r="BU75" s="46"/>
      <c r="BV75" s="17"/>
      <c r="BW75" s="17"/>
      <c r="BX75" s="17"/>
      <c r="BY75" s="17"/>
      <c r="BZ75" s="17"/>
      <c r="CA75" s="57">
        <f>N167/H167</f>
        <v>1.3918520217075594E-2</v>
      </c>
      <c r="CB75" s="46"/>
      <c r="CC75" s="17"/>
      <c r="CD75" s="17"/>
      <c r="CE75" s="17"/>
      <c r="CF75" s="17"/>
      <c r="CG75" s="17"/>
      <c r="CH75" s="57">
        <f>N167/AO167</f>
        <v>1.3221610746903912E-2</v>
      </c>
    </row>
    <row r="76" spans="1:86" ht="17" thickTop="1" thickBot="1" x14ac:dyDescent="0.25">
      <c r="C76" s="31" t="s">
        <v>67</v>
      </c>
      <c r="D76" s="16">
        <v>358.4</v>
      </c>
      <c r="E76" s="17">
        <v>114.1</v>
      </c>
      <c r="F76" s="32">
        <v>3825000</v>
      </c>
      <c r="G76">
        <v>56600</v>
      </c>
      <c r="H76" s="6">
        <f t="shared" si="65"/>
        <v>4.7108864379084969E-3</v>
      </c>
      <c r="I76" s="13">
        <f t="shared" si="66"/>
        <v>20285440</v>
      </c>
      <c r="J76" s="15"/>
      <c r="K76">
        <v>10700</v>
      </c>
      <c r="L76" s="6">
        <f t="shared" si="67"/>
        <v>8.9057393790849683E-4</v>
      </c>
      <c r="M76" s="13">
        <f t="shared" si="68"/>
        <v>3834879.9999999995</v>
      </c>
      <c r="N76" s="15"/>
      <c r="O76">
        <v>2740</v>
      </c>
      <c r="P76" s="6">
        <f t="shared" si="69"/>
        <v>2.2805351307189544E-4</v>
      </c>
      <c r="Q76" s="13">
        <f t="shared" si="70"/>
        <v>982015.99999999988</v>
      </c>
      <c r="R76" s="15"/>
      <c r="T76" s="6">
        <f t="shared" si="71"/>
        <v>0</v>
      </c>
      <c r="U76" s="13">
        <f t="shared" si="72"/>
        <v>0</v>
      </c>
      <c r="V76" s="15"/>
      <c r="W76">
        <v>11200</v>
      </c>
      <c r="X76" s="6">
        <f t="shared" si="73"/>
        <v>9.3218954248366025E-4</v>
      </c>
      <c r="Y76" s="13">
        <f t="shared" si="74"/>
        <v>4014079.9999999995</v>
      </c>
      <c r="Z76" s="15"/>
      <c r="AA76">
        <v>12100</v>
      </c>
      <c r="AB76" s="6">
        <f t="shared" si="75"/>
        <v>1.0070976307189543E-3</v>
      </c>
      <c r="AC76" s="13">
        <f t="shared" si="76"/>
        <v>4336640</v>
      </c>
      <c r="AD76" s="15"/>
      <c r="AE76" s="31" t="s">
        <v>67</v>
      </c>
      <c r="AF76" s="13">
        <f t="shared" si="77"/>
        <v>93340</v>
      </c>
      <c r="AG76" s="6">
        <f t="shared" si="78"/>
        <v>7.7688010620915043E-3</v>
      </c>
      <c r="AH76" s="13">
        <f t="shared" si="79"/>
        <v>33453055.999999996</v>
      </c>
      <c r="AR76" s="31" t="s">
        <v>65</v>
      </c>
      <c r="AS76" s="17">
        <f t="shared" si="80"/>
        <v>2.1968753443329399</v>
      </c>
      <c r="AT76" s="17">
        <f t="shared" si="81"/>
        <v>0.96267571268522079</v>
      </c>
      <c r="AU76" s="17">
        <f t="shared" si="82"/>
        <v>3.7190548900317933E-3</v>
      </c>
      <c r="AV76" s="17">
        <f t="shared" si="83"/>
        <v>70.349379003919992</v>
      </c>
      <c r="AW76" s="17">
        <f t="shared" ref="AW76:AW80" si="104">X43/$N168</f>
        <v>83.925574952044883</v>
      </c>
      <c r="AX76" s="17">
        <f t="shared" ref="AX76:AX80" si="105">AB43/$N168</f>
        <v>92.153572496363026</v>
      </c>
      <c r="AY76" s="57">
        <f t="shared" ref="AY76:AY80" si="106">AG43/$N168</f>
        <v>249.59179656423603</v>
      </c>
      <c r="AZ76" s="46"/>
      <c r="BA76" s="17"/>
      <c r="BB76" s="17"/>
      <c r="BC76" s="17"/>
      <c r="BD76" s="17"/>
      <c r="BE76" s="17"/>
      <c r="BF76" s="57"/>
      <c r="BG76" s="46">
        <f t="shared" si="88"/>
        <v>3.0609070962001418E-2</v>
      </c>
      <c r="BH76" s="17">
        <f t="shared" si="89"/>
        <v>0.25942438734329004</v>
      </c>
      <c r="BI76" s="17">
        <f t="shared" si="90"/>
        <v>8.6496567743196199E-5</v>
      </c>
      <c r="BJ76" s="17">
        <f t="shared" si="91"/>
        <v>0.27059618048660727</v>
      </c>
      <c r="BK76" s="17">
        <f t="shared" si="92"/>
        <v>0.23242787713375945</v>
      </c>
      <c r="BL76" s="17">
        <f t="shared" si="93"/>
        <v>0.59672554151987911</v>
      </c>
      <c r="BM76" s="57">
        <f t="shared" si="94"/>
        <v>0.2791939096100674</v>
      </c>
      <c r="BN76" s="46">
        <f t="shared" si="95"/>
        <v>9.9657879327404053E-2</v>
      </c>
      <c r="BO76" s="17">
        <f t="shared" si="96"/>
        <v>11.959138579883851</v>
      </c>
      <c r="BP76" s="17">
        <f t="shared" si="97"/>
        <v>3.0566518183702354E-3</v>
      </c>
      <c r="BQ76" s="17">
        <f t="shared" si="98"/>
        <v>2.3575976234404301</v>
      </c>
      <c r="BR76" s="17">
        <f t="shared" si="99"/>
        <v>3.1549727464255448</v>
      </c>
      <c r="BS76" s="17">
        <f t="shared" si="100"/>
        <v>3.5891228558524135</v>
      </c>
      <c r="BT76" s="57">
        <f t="shared" si="101"/>
        <v>2.3667491037153039</v>
      </c>
      <c r="BU76" s="46"/>
      <c r="BV76" s="17"/>
      <c r="BW76" s="17"/>
      <c r="BX76" s="17"/>
      <c r="BY76" s="17"/>
      <c r="BZ76" s="17"/>
      <c r="CA76" s="57">
        <f t="shared" ref="CA76:CA80" si="107">N168/H168</f>
        <v>1.2238048327302182E-2</v>
      </c>
      <c r="CB76" s="46"/>
      <c r="CC76" s="17"/>
      <c r="CD76" s="17"/>
      <c r="CE76" s="17"/>
      <c r="CF76" s="17"/>
      <c r="CG76" s="17"/>
      <c r="CH76" s="57">
        <f t="shared" ref="CH76:CH80" si="108">N168/AO168</f>
        <v>1.1622030814189558E-2</v>
      </c>
    </row>
    <row r="77" spans="1:86" ht="17" thickTop="1" thickBot="1" x14ac:dyDescent="0.25">
      <c r="C77" s="31" t="s">
        <v>68</v>
      </c>
      <c r="D77" s="16">
        <v>323.60000000000002</v>
      </c>
      <c r="E77" s="17">
        <v>114.1</v>
      </c>
      <c r="F77" s="32">
        <v>3825000</v>
      </c>
      <c r="G77">
        <v>25500</v>
      </c>
      <c r="H77" s="6">
        <f t="shared" si="65"/>
        <v>2.3506386485372889E-3</v>
      </c>
      <c r="I77" s="13">
        <f t="shared" si="66"/>
        <v>8251800.0000000009</v>
      </c>
      <c r="J77" s="15"/>
      <c r="K77">
        <v>8790</v>
      </c>
      <c r="L77" s="6">
        <f t="shared" si="67"/>
        <v>8.1027896943697134E-4</v>
      </c>
      <c r="M77" s="13">
        <f t="shared" si="68"/>
        <v>2844444</v>
      </c>
      <c r="N77" s="15"/>
      <c r="O77">
        <v>5040</v>
      </c>
      <c r="P77" s="6">
        <f t="shared" si="69"/>
        <v>4.6459681524031119E-4</v>
      </c>
      <c r="Q77" s="13">
        <f t="shared" si="70"/>
        <v>1630944</v>
      </c>
      <c r="R77" s="15"/>
      <c r="T77" s="6">
        <f t="shared" si="71"/>
        <v>0</v>
      </c>
      <c r="U77" s="13">
        <f t="shared" si="72"/>
        <v>0</v>
      </c>
      <c r="V77" s="15"/>
      <c r="W77">
        <v>11800</v>
      </c>
      <c r="X77" s="6">
        <f t="shared" si="73"/>
        <v>1.087746511872157E-3</v>
      </c>
      <c r="Y77" s="13">
        <f t="shared" si="74"/>
        <v>3818480.0000000005</v>
      </c>
      <c r="Z77" s="15"/>
      <c r="AA77">
        <v>17300</v>
      </c>
      <c r="AB77" s="6">
        <f t="shared" si="75"/>
        <v>1.5947470046939255E-3</v>
      </c>
      <c r="AC77" s="13">
        <f t="shared" si="76"/>
        <v>5598280</v>
      </c>
      <c r="AD77" s="15"/>
      <c r="AE77" s="31" t="s">
        <v>68</v>
      </c>
      <c r="AF77" s="13">
        <f t="shared" si="77"/>
        <v>68430</v>
      </c>
      <c r="AG77" s="6">
        <f t="shared" si="78"/>
        <v>6.3080079497806535E-3</v>
      </c>
      <c r="AH77" s="13">
        <f t="shared" si="79"/>
        <v>22143948</v>
      </c>
      <c r="AR77" s="31" t="s">
        <v>66</v>
      </c>
      <c r="AS77" s="17">
        <f t="shared" si="80"/>
        <v>2.2851450497892261</v>
      </c>
      <c r="AT77" s="17">
        <f t="shared" si="81"/>
        <v>0.95986999704750331</v>
      </c>
      <c r="AU77" s="17">
        <f t="shared" si="82"/>
        <v>1.5488811315993798E-3</v>
      </c>
      <c r="AV77" s="17">
        <f t="shared" si="83"/>
        <v>82.897863381375259</v>
      </c>
      <c r="AW77" s="17">
        <f t="shared" si="104"/>
        <v>71.990249778562742</v>
      </c>
      <c r="AX77" s="17">
        <f t="shared" si="105"/>
        <v>105.25847126714096</v>
      </c>
      <c r="AY77" s="57">
        <f t="shared" si="106"/>
        <v>263.39314835504729</v>
      </c>
      <c r="AZ77" s="46"/>
      <c r="BA77" s="17"/>
      <c r="BB77" s="17"/>
      <c r="BC77" s="17"/>
      <c r="BD77" s="17"/>
      <c r="BE77" s="17"/>
      <c r="BF77" s="57"/>
      <c r="BG77" s="46">
        <f t="shared" si="88"/>
        <v>4.9411243550470989E-2</v>
      </c>
      <c r="BH77" s="17">
        <f t="shared" si="89"/>
        <v>0.53860292383937136</v>
      </c>
      <c r="BI77" s="17">
        <f t="shared" si="90"/>
        <v>6.0963606307036091E-5</v>
      </c>
      <c r="BJ77" s="17">
        <f t="shared" si="91"/>
        <v>0.33402970647604929</v>
      </c>
      <c r="BK77" s="17">
        <f t="shared" si="92"/>
        <v>0.21344198837739281</v>
      </c>
      <c r="BL77" s="17">
        <f t="shared" si="93"/>
        <v>0.83099855182484395</v>
      </c>
      <c r="BM77" s="57">
        <f t="shared" si="94"/>
        <v>0.33529393007370834</v>
      </c>
      <c r="BN77" s="46">
        <f t="shared" si="95"/>
        <v>0.13073818523092098</v>
      </c>
      <c r="BO77" s="17">
        <f t="shared" si="96"/>
        <v>11.99321019976956</v>
      </c>
      <c r="BP77" s="17">
        <f t="shared" si="97"/>
        <v>2.1046039603402436E-3</v>
      </c>
      <c r="BQ77" s="17">
        <f t="shared" si="98"/>
        <v>3.4437944053652139</v>
      </c>
      <c r="BR77" s="17">
        <f t="shared" si="99"/>
        <v>2.4202792748504036</v>
      </c>
      <c r="BS77" s="17">
        <f t="shared" si="100"/>
        <v>4.4291347316201755</v>
      </c>
      <c r="BT77" s="57">
        <f t="shared" si="101"/>
        <v>2.7472254219491048</v>
      </c>
      <c r="BU77" s="46"/>
      <c r="BV77" s="17"/>
      <c r="BW77" s="17"/>
      <c r="BX77" s="17"/>
      <c r="BY77" s="17"/>
      <c r="BZ77" s="17"/>
      <c r="CA77" s="57">
        <f t="shared" si="107"/>
        <v>1.0492491652731247E-2</v>
      </c>
      <c r="CB77" s="46"/>
      <c r="CC77" s="17"/>
      <c r="CD77" s="17"/>
      <c r="CE77" s="17"/>
      <c r="CF77" s="17"/>
      <c r="CG77" s="17"/>
      <c r="CH77" s="57">
        <f t="shared" si="108"/>
        <v>9.9978423082836086E-3</v>
      </c>
    </row>
    <row r="78" spans="1:86" ht="17" thickTop="1" thickBot="1" x14ac:dyDescent="0.25">
      <c r="C78" s="31" t="s">
        <v>69</v>
      </c>
      <c r="D78" s="16">
        <v>284.10000000000014</v>
      </c>
      <c r="E78" s="17">
        <v>114.1</v>
      </c>
      <c r="F78" s="32">
        <v>3825000</v>
      </c>
      <c r="G78">
        <v>65600</v>
      </c>
      <c r="H78" s="6">
        <f t="shared" si="65"/>
        <v>6.8878996394991145E-3</v>
      </c>
      <c r="I78" s="13">
        <f t="shared" si="66"/>
        <v>18636960.000000007</v>
      </c>
      <c r="J78" s="15"/>
      <c r="K78">
        <v>16000</v>
      </c>
      <c r="L78" s="6">
        <f t="shared" si="67"/>
        <v>1.6799755218290524E-3</v>
      </c>
      <c r="M78" s="13">
        <f t="shared" si="68"/>
        <v>4545600.0000000019</v>
      </c>
      <c r="N78" s="15"/>
      <c r="O78">
        <v>16300</v>
      </c>
      <c r="P78" s="6">
        <f t="shared" si="69"/>
        <v>1.711475062863347E-3</v>
      </c>
      <c r="Q78" s="13">
        <f t="shared" si="70"/>
        <v>4630830.0000000019</v>
      </c>
      <c r="R78" s="15"/>
      <c r="T78" s="6">
        <f t="shared" si="71"/>
        <v>0</v>
      </c>
      <c r="U78" s="13">
        <f t="shared" si="72"/>
        <v>0</v>
      </c>
      <c r="V78" s="15"/>
      <c r="W78">
        <v>31400</v>
      </c>
      <c r="X78" s="6">
        <f t="shared" si="73"/>
        <v>3.2969519615895148E-3</v>
      </c>
      <c r="Y78" s="13">
        <f t="shared" si="74"/>
        <v>8920740.0000000037</v>
      </c>
      <c r="Z78" s="15"/>
      <c r="AA78">
        <v>31400</v>
      </c>
      <c r="AB78" s="6">
        <f t="shared" si="75"/>
        <v>3.2969519615895148E-3</v>
      </c>
      <c r="AC78" s="13">
        <f t="shared" si="76"/>
        <v>8920740.0000000037</v>
      </c>
      <c r="AD78" s="15"/>
      <c r="AE78" s="31" t="s">
        <v>69</v>
      </c>
      <c r="AF78" s="13">
        <f t="shared" si="77"/>
        <v>160700</v>
      </c>
      <c r="AG78" s="6">
        <f t="shared" si="78"/>
        <v>1.6873254147370544E-2</v>
      </c>
      <c r="AH78" s="13">
        <f t="shared" si="79"/>
        <v>45654870.000000022</v>
      </c>
      <c r="AR78" s="31" t="s">
        <v>67</v>
      </c>
      <c r="AS78" s="17">
        <f t="shared" si="80"/>
        <v>1.6675806999776612</v>
      </c>
      <c r="AT78" s="17">
        <f t="shared" si="81"/>
        <v>0.93516932554578514</v>
      </c>
      <c r="AU78" s="17">
        <f t="shared" si="82"/>
        <v>0</v>
      </c>
      <c r="AV78" s="17">
        <f t="shared" si="83"/>
        <v>38.068839800978864</v>
      </c>
      <c r="AW78" s="17">
        <f t="shared" si="104"/>
        <v>37.282635500741264</v>
      </c>
      <c r="AX78" s="17">
        <f t="shared" si="105"/>
        <v>62.482552282041404</v>
      </c>
      <c r="AY78" s="57">
        <f t="shared" si="106"/>
        <v>140.43677760928497</v>
      </c>
      <c r="AZ78" s="46"/>
      <c r="BA78" s="17"/>
      <c r="BB78" s="17"/>
      <c r="BC78" s="17"/>
      <c r="BD78" s="17"/>
      <c r="BE78" s="17"/>
      <c r="BF78" s="57"/>
      <c r="BG78" s="46">
        <f t="shared" si="88"/>
        <v>4.6057614995754885E-2</v>
      </c>
      <c r="BH78" s="17">
        <f t="shared" si="89"/>
        <v>0.36384969257192318</v>
      </c>
      <c r="BI78" s="17">
        <f t="shared" si="90"/>
        <v>0</v>
      </c>
      <c r="BJ78" s="17">
        <f t="shared" si="91"/>
        <v>0.23096023683281519</v>
      </c>
      <c r="BK78" s="17">
        <f t="shared" si="92"/>
        <v>0.1934091876149279</v>
      </c>
      <c r="BL78" s="17">
        <f t="shared" si="93"/>
        <v>0.58856543190604993</v>
      </c>
      <c r="BM78" s="57">
        <f t="shared" si="94"/>
        <v>0.26631183904697592</v>
      </c>
      <c r="BN78" s="46">
        <f t="shared" si="95"/>
        <v>0.11750017030945992</v>
      </c>
      <c r="BO78" s="17">
        <f t="shared" si="96"/>
        <v>15.459604389064843</v>
      </c>
      <c r="BP78" s="17">
        <f t="shared" si="97"/>
        <v>0</v>
      </c>
      <c r="BQ78" s="17">
        <f t="shared" si="98"/>
        <v>1.6200549241497901</v>
      </c>
      <c r="BR78" s="17">
        <f t="shared" si="99"/>
        <v>1.7047481284985551</v>
      </c>
      <c r="BS78" s="17">
        <f t="shared" si="100"/>
        <v>2.6855932226313528</v>
      </c>
      <c r="BT78" s="57">
        <f t="shared" si="101"/>
        <v>1.6789324837248096</v>
      </c>
      <c r="BU78" s="46"/>
      <c r="BV78" s="17"/>
      <c r="BW78" s="17"/>
      <c r="BX78" s="17"/>
      <c r="BY78" s="17"/>
      <c r="BZ78" s="17"/>
      <c r="CA78" s="57">
        <f t="shared" si="107"/>
        <v>1.7312872073951803E-2</v>
      </c>
      <c r="CB78" s="46"/>
      <c r="CC78" s="17"/>
      <c r="CD78" s="17"/>
      <c r="CE78" s="17"/>
      <c r="CF78" s="17"/>
      <c r="CG78" s="17"/>
      <c r="CH78" s="57">
        <f t="shared" si="108"/>
        <v>1.646011259197315E-2</v>
      </c>
    </row>
    <row r="79" spans="1:86" x14ac:dyDescent="0.2">
      <c r="A79" s="19"/>
      <c r="B79" s="19"/>
      <c r="C79" s="19"/>
      <c r="D79" s="19"/>
      <c r="E79" s="19"/>
      <c r="F79" s="19"/>
      <c r="G79" s="28" t="s">
        <v>46</v>
      </c>
      <c r="H79" s="29">
        <f>AVERAGE(H57:H78)</f>
        <v>8.6322157214852088E-3</v>
      </c>
      <c r="I79" s="29">
        <f>AVERAGE(I57:I78)</f>
        <v>18055936.363636367</v>
      </c>
      <c r="J79" s="20"/>
      <c r="K79" s="28" t="s">
        <v>46</v>
      </c>
      <c r="L79" s="29">
        <f>AVERAGE(L57:L78)</f>
        <v>1.9393319063501786E-3</v>
      </c>
      <c r="M79" s="29">
        <f>AVERAGE(M57:M78)</f>
        <v>4570973.3636363642</v>
      </c>
      <c r="N79" s="20"/>
      <c r="O79" s="28" t="s">
        <v>46</v>
      </c>
      <c r="P79" s="29">
        <f>AVERAGE(P57:P78)</f>
        <v>9.7497705142759387E-4</v>
      </c>
      <c r="Q79" s="29">
        <f>AVERAGE(Q57:Q78)</f>
        <v>2246086.5</v>
      </c>
      <c r="R79" s="20"/>
      <c r="S79" s="28" t="s">
        <v>46</v>
      </c>
      <c r="T79" s="29">
        <f>AVERAGE(T57:T78)</f>
        <v>0</v>
      </c>
      <c r="U79" s="29">
        <f>AVERAGE(U57:U78)</f>
        <v>0</v>
      </c>
      <c r="V79" s="20"/>
      <c r="W79" s="28" t="s">
        <v>46</v>
      </c>
      <c r="X79" s="29">
        <f>AVERAGE(X57:X78)</f>
        <v>1.5231339860121837E-3</v>
      </c>
      <c r="Y79" s="29">
        <f>AVERAGE(Y57:Y78)</f>
        <v>3628545</v>
      </c>
      <c r="Z79" s="20"/>
      <c r="AA79" s="28" t="s">
        <v>46</v>
      </c>
      <c r="AB79" s="29">
        <f>AVERAGE(AB57:AB78)</f>
        <v>2.2920470099532398E-3</v>
      </c>
      <c r="AC79" s="29">
        <f>AVERAGE(AC57:AC78)</f>
        <v>5114787.1818181816</v>
      </c>
      <c r="AD79" s="20"/>
      <c r="AE79" s="19"/>
      <c r="AF79" s="28" t="s">
        <v>46</v>
      </c>
      <c r="AG79" s="29">
        <f>AVERAGE(AG57:AG78)</f>
        <v>1.5361705675228403E-2</v>
      </c>
      <c r="AH79" s="29">
        <f>AVERAGE(AH57:AH78)</f>
        <v>33616328.409090906</v>
      </c>
      <c r="AI79" s="19"/>
      <c r="AJ79" s="19"/>
      <c r="AK79" s="19"/>
      <c r="AL79" s="19"/>
      <c r="AM79" s="19"/>
      <c r="AN79" s="19"/>
      <c r="AR79" s="31" t="s">
        <v>68</v>
      </c>
      <c r="AS79" s="17">
        <f t="shared" si="80"/>
        <v>0.76594820949464337</v>
      </c>
      <c r="AT79" s="17">
        <f t="shared" si="81"/>
        <v>0.36941749926954032</v>
      </c>
      <c r="AU79" s="17">
        <f t="shared" si="82"/>
        <v>7.3883499853908069E-3</v>
      </c>
      <c r="AV79" s="17">
        <f t="shared" si="83"/>
        <v>31.824131359091595</v>
      </c>
      <c r="AW79" s="17">
        <f t="shared" si="104"/>
        <v>26.265923113201264</v>
      </c>
      <c r="AX79" s="17">
        <f t="shared" si="105"/>
        <v>46.092458624456398</v>
      </c>
      <c r="AY79" s="57">
        <f t="shared" si="106"/>
        <v>105.32526715549882</v>
      </c>
      <c r="AZ79" s="46"/>
      <c r="BA79" s="17"/>
      <c r="BB79" s="17"/>
      <c r="BC79" s="17"/>
      <c r="BD79" s="17"/>
      <c r="BE79" s="17"/>
      <c r="BF79" s="57"/>
      <c r="BG79" s="46">
        <f t="shared" si="88"/>
        <v>2.8659393592993947E-2</v>
      </c>
      <c r="BH79" s="17">
        <f t="shared" si="89"/>
        <v>0.31656122827617955</v>
      </c>
      <c r="BI79" s="17">
        <f t="shared" si="90"/>
        <v>3.8257399625794212E-4</v>
      </c>
      <c r="BJ79" s="17">
        <f t="shared" si="91"/>
        <v>0.18544098667789555</v>
      </c>
      <c r="BK79" s="17">
        <f t="shared" si="92"/>
        <v>0.16492779905641672</v>
      </c>
      <c r="BL79" s="17">
        <f t="shared" si="93"/>
        <v>0.44174888928930894</v>
      </c>
      <c r="BM79" s="57">
        <f t="shared" si="94"/>
        <v>0.21832858243550105</v>
      </c>
      <c r="BN79" s="46">
        <f t="shared" si="95"/>
        <v>0.1315711011835306</v>
      </c>
      <c r="BO79" s="17">
        <f t="shared" si="96"/>
        <v>19.099576633074573</v>
      </c>
      <c r="BP79" s="17">
        <f t="shared" si="97"/>
        <v>1.6428873120822623E-2</v>
      </c>
      <c r="BQ79" s="17">
        <f t="shared" si="98"/>
        <v>2.0491382895631092</v>
      </c>
      <c r="BR79" s="17">
        <f t="shared" si="99"/>
        <v>2.0884354279944803</v>
      </c>
      <c r="BS79" s="17">
        <f t="shared" si="100"/>
        <v>3.3829544600367152</v>
      </c>
      <c r="BT79" s="57">
        <f t="shared" si="101"/>
        <v>2.1932317733501576</v>
      </c>
      <c r="BU79" s="46"/>
      <c r="BV79" s="17"/>
      <c r="BW79" s="17"/>
      <c r="BX79" s="17"/>
      <c r="BY79" s="17"/>
      <c r="BZ79" s="17"/>
      <c r="CA79" s="57">
        <f t="shared" si="107"/>
        <v>2.0511503477795609E-2</v>
      </c>
      <c r="CB79" s="46"/>
      <c r="CC79" s="17"/>
      <c r="CD79" s="17"/>
      <c r="CE79" s="17"/>
      <c r="CF79" s="17"/>
      <c r="CG79" s="17"/>
      <c r="CH79" s="57">
        <f t="shared" si="108"/>
        <v>1.9094875854666623E-2</v>
      </c>
    </row>
    <row r="80" spans="1:86" ht="16" thickBot="1" x14ac:dyDescent="0.25">
      <c r="G80" s="17" t="s">
        <v>47</v>
      </c>
      <c r="H80" s="6">
        <f>STDEV(H57:H78)</f>
        <v>4.9997551680241959E-3</v>
      </c>
      <c r="I80" s="6">
        <f>STDEV(I57:I78)</f>
        <v>11732151.783175258</v>
      </c>
      <c r="J80" s="15"/>
      <c r="K80" s="17" t="s">
        <v>47</v>
      </c>
      <c r="L80" s="6">
        <f>STDEV(L57:L78)</f>
        <v>9.3411589469673565E-4</v>
      </c>
      <c r="M80" s="6">
        <f>STDEV(M57:M78)</f>
        <v>3747989.2282474884</v>
      </c>
      <c r="N80" s="15"/>
      <c r="O80" s="17" t="s">
        <v>47</v>
      </c>
      <c r="P80" s="6">
        <f>STDEV(P57:P78)</f>
        <v>5.4731260356017893E-4</v>
      </c>
      <c r="Q80" s="6">
        <f>STDEV(Q57:Q78)</f>
        <v>1671947.8734319427</v>
      </c>
      <c r="R80" s="15"/>
      <c r="S80" s="17" t="s">
        <v>47</v>
      </c>
      <c r="T80" s="6">
        <f>STDEV(T57:T78)</f>
        <v>0</v>
      </c>
      <c r="U80" s="6">
        <f>STDEV(U57:U78)</f>
        <v>0</v>
      </c>
      <c r="V80" s="15"/>
      <c r="W80" s="17" t="s">
        <v>47</v>
      </c>
      <c r="X80" s="6">
        <f>STDEV(X57:X78)</f>
        <v>1.2120267223951157E-3</v>
      </c>
      <c r="Y80" s="6">
        <f>STDEV(Y57:Y78)</f>
        <v>3147925.9392322791</v>
      </c>
      <c r="Z80" s="15"/>
      <c r="AA80" s="17" t="s">
        <v>47</v>
      </c>
      <c r="AB80" s="6">
        <f>STDEV(AB57:AB78)</f>
        <v>1.0310878497687321E-3</v>
      </c>
      <c r="AC80" s="6">
        <f>STDEV(AC57:AC78)</f>
        <v>3184803.0248137964</v>
      </c>
      <c r="AD80" s="15"/>
      <c r="AF80" s="17" t="s">
        <v>47</v>
      </c>
      <c r="AG80" s="6">
        <f>STDEV(AG57:AG78)</f>
        <v>6.8223335834427263E-3</v>
      </c>
      <c r="AH80" s="6">
        <f>STDEV(AH57:AH78)</f>
        <v>20345889.961831842</v>
      </c>
      <c r="AR80" s="31" t="s">
        <v>69</v>
      </c>
      <c r="AS80" s="17">
        <f t="shared" si="80"/>
        <v>0.29450556727593846</v>
      </c>
      <c r="AT80" s="17">
        <f t="shared" si="81"/>
        <v>0.1806300812625756</v>
      </c>
      <c r="AU80" s="17">
        <f t="shared" si="82"/>
        <v>4.741539633142609</v>
      </c>
      <c r="AV80" s="17">
        <f t="shared" si="83"/>
        <v>13.154582004991918</v>
      </c>
      <c r="AW80" s="17">
        <f t="shared" si="104"/>
        <v>10.11135780980722</v>
      </c>
      <c r="AX80" s="17">
        <f t="shared" si="105"/>
        <v>17.179491424429745</v>
      </c>
      <c r="AY80" s="57">
        <f t="shared" si="106"/>
        <v>45.662106520910001</v>
      </c>
      <c r="AZ80" s="46"/>
      <c r="BA80" s="17"/>
      <c r="BB80" s="17"/>
      <c r="BC80" s="17"/>
      <c r="BD80" s="17"/>
      <c r="BE80" s="17"/>
      <c r="BF80" s="57"/>
      <c r="BG80" s="46">
        <f t="shared" si="88"/>
        <v>2.5420332503860495E-2</v>
      </c>
      <c r="BH80" s="17">
        <f t="shared" si="89"/>
        <v>0.39044853791220907</v>
      </c>
      <c r="BI80" s="17">
        <f t="shared" si="90"/>
        <v>0.84762954216782593</v>
      </c>
      <c r="BJ80" s="17">
        <f t="shared" si="91"/>
        <v>0.24996873732343616</v>
      </c>
      <c r="BK80" s="17">
        <f t="shared" si="92"/>
        <v>0.17780801652389502</v>
      </c>
      <c r="BL80" s="17">
        <f t="shared" si="93"/>
        <v>0.54226497300773535</v>
      </c>
      <c r="BM80" s="57">
        <f t="shared" si="94"/>
        <v>0.28751840470468587</v>
      </c>
      <c r="BN80" s="46">
        <f t="shared" si="95"/>
        <v>0.12554389821416531</v>
      </c>
      <c r="BO80" s="17">
        <f t="shared" si="96"/>
        <v>45.451540927535774</v>
      </c>
      <c r="BP80" s="17">
        <f t="shared" si="97"/>
        <v>53.522375297845869</v>
      </c>
      <c r="BQ80" s="17">
        <f t="shared" si="98"/>
        <v>4.4966823920105119</v>
      </c>
      <c r="BR80" s="17">
        <f t="shared" si="99"/>
        <v>2.9546688947984334</v>
      </c>
      <c r="BS80" s="17">
        <f t="shared" si="100"/>
        <v>5.7637823639991019</v>
      </c>
      <c r="BT80" s="57">
        <f t="shared" si="101"/>
        <v>3.880669232065086</v>
      </c>
      <c r="BU80" s="46"/>
      <c r="BV80" s="17"/>
      <c r="BW80" s="17"/>
      <c r="BX80" s="17"/>
      <c r="BY80" s="17"/>
      <c r="BZ80" s="17"/>
      <c r="CA80" s="57">
        <f t="shared" si="107"/>
        <v>4.9790759000229307E-2</v>
      </c>
      <c r="CB80" s="46"/>
      <c r="CC80" s="17"/>
      <c r="CD80" s="17"/>
      <c r="CE80" s="17"/>
      <c r="CF80" s="17"/>
      <c r="CG80" s="17"/>
      <c r="CH80" s="57">
        <f t="shared" si="108"/>
        <v>4.3530901939592151E-2</v>
      </c>
    </row>
    <row r="81" spans="1:86" x14ac:dyDescent="0.2">
      <c r="AR81" s="28" t="s">
        <v>46</v>
      </c>
      <c r="AS81" s="55">
        <f t="shared" ref="AS81:AY81" si="109">AVERAGE(AS59:AS80)</f>
        <v>1.7597224744110265</v>
      </c>
      <c r="AT81" s="55">
        <f t="shared" si="109"/>
        <v>1.0199488905308041</v>
      </c>
      <c r="AU81" s="55">
        <f t="shared" si="109"/>
        <v>4.8848613597648889</v>
      </c>
      <c r="AV81" s="55">
        <f t="shared" si="109"/>
        <v>28.072972582913529</v>
      </c>
      <c r="AW81" s="55">
        <f t="shared" si="109"/>
        <v>26.027802079528314</v>
      </c>
      <c r="AX81" s="55">
        <f t="shared" si="109"/>
        <v>52.801100279133763</v>
      </c>
      <c r="AY81" s="58">
        <f t="shared" si="109"/>
        <v>114.56640766628237</v>
      </c>
      <c r="AZ81" s="61"/>
      <c r="BA81" s="55"/>
      <c r="BB81" s="55"/>
      <c r="BC81" s="55"/>
      <c r="BD81" s="55"/>
      <c r="BE81" s="55"/>
      <c r="BF81" s="58">
        <f t="shared" ref="BF81:BT81" si="110">AVERAGE(BF59:BF80)</f>
        <v>2.3255634201326565</v>
      </c>
      <c r="BG81" s="61">
        <f t="shared" si="110"/>
        <v>4.7074529645625834E-2</v>
      </c>
      <c r="BH81" s="55">
        <f t="shared" si="110"/>
        <v>0.24691959286763784</v>
      </c>
      <c r="BI81" s="55">
        <f t="shared" si="110"/>
        <v>0.43070415508919202</v>
      </c>
      <c r="BJ81" s="55">
        <f t="shared" si="110"/>
        <v>0.1988455604765875</v>
      </c>
      <c r="BK81" s="55">
        <f t="shared" si="110"/>
        <v>0.12276758937987281</v>
      </c>
      <c r="BL81" s="55">
        <f t="shared" si="110"/>
        <v>0.47774223693687717</v>
      </c>
      <c r="BM81" s="58">
        <f t="shared" si="110"/>
        <v>0.22419509199431137</v>
      </c>
      <c r="BN81" s="61">
        <f t="shared" si="110"/>
        <v>0.17598316905037389</v>
      </c>
      <c r="BO81" s="55">
        <f t="shared" si="110"/>
        <v>17.96636907965252</v>
      </c>
      <c r="BP81" s="55">
        <f t="shared" si="110"/>
        <v>18.129974912608677</v>
      </c>
      <c r="BQ81" s="55">
        <f t="shared" si="110"/>
        <v>1.8419200185999456</v>
      </c>
      <c r="BR81" s="55">
        <f t="shared" si="110"/>
        <v>1.5645954940426916</v>
      </c>
      <c r="BS81" s="55">
        <f t="shared" si="110"/>
        <v>3.1793418552606876</v>
      </c>
      <c r="BT81" s="58">
        <f t="shared" si="110"/>
        <v>1.9363614016414266</v>
      </c>
      <c r="BU81" s="61"/>
      <c r="BV81" s="55"/>
      <c r="BW81" s="55"/>
      <c r="BX81" s="55"/>
      <c r="BY81" s="55"/>
      <c r="BZ81" s="55"/>
      <c r="CA81" s="58">
        <f>AVERAGE(CA59:CA80)</f>
        <v>2.86268403673266E-2</v>
      </c>
      <c r="CB81" s="46"/>
      <c r="CC81" s="17"/>
      <c r="CD81" s="17"/>
      <c r="CE81" s="17"/>
      <c r="CF81" s="17"/>
      <c r="CG81" s="17"/>
      <c r="CH81" s="58">
        <f>AVERAGE(CH59:CH80)</f>
        <v>2.6357175464263079E-2</v>
      </c>
    </row>
    <row r="82" spans="1:86" x14ac:dyDescent="0.2">
      <c r="AR82" s="17" t="s">
        <v>47</v>
      </c>
      <c r="AS82" s="56">
        <f t="shared" ref="AS82:AY82" si="111">STDEV(AS59:AS80)</f>
        <v>0.97871268312800885</v>
      </c>
      <c r="AT82" s="56">
        <f t="shared" si="111"/>
        <v>0.56341734376758479</v>
      </c>
      <c r="AU82" s="56">
        <f t="shared" si="111"/>
        <v>5.3165329292763746</v>
      </c>
      <c r="AV82" s="56">
        <f t="shared" si="111"/>
        <v>24.707579738404096</v>
      </c>
      <c r="AW82" s="56">
        <f t="shared" si="111"/>
        <v>24.403833426544217</v>
      </c>
      <c r="AX82" s="56">
        <f t="shared" si="111"/>
        <v>25.802845648060526</v>
      </c>
      <c r="AY82" s="59">
        <f t="shared" si="111"/>
        <v>71.629798403950133</v>
      </c>
      <c r="AZ82" s="62"/>
      <c r="BA82" s="56"/>
      <c r="BB82" s="56"/>
      <c r="BC82" s="56"/>
      <c r="BD82" s="56"/>
      <c r="BE82" s="56"/>
      <c r="BF82" s="59">
        <f t="shared" ref="BF82:BT82" si="112">STDEV(BF59:BF80)</f>
        <v>1.0774114570317994</v>
      </c>
      <c r="BG82" s="62">
        <f t="shared" si="112"/>
        <v>2.6570491361524676E-2</v>
      </c>
      <c r="BH82" s="56">
        <f t="shared" si="112"/>
        <v>0.15672579584857391</v>
      </c>
      <c r="BI82" s="56">
        <f t="shared" si="112"/>
        <v>0.49932851271712891</v>
      </c>
      <c r="BJ82" s="56">
        <f t="shared" si="112"/>
        <v>9.1614917335549051E-2</v>
      </c>
      <c r="BK82" s="56">
        <f t="shared" si="112"/>
        <v>6.7337616555579002E-2</v>
      </c>
      <c r="BL82" s="56">
        <f t="shared" si="112"/>
        <v>0.21107058466079365</v>
      </c>
      <c r="BM82" s="59">
        <f t="shared" si="112"/>
        <v>9.0761987826148083E-2</v>
      </c>
      <c r="BN82" s="62">
        <f t="shared" si="112"/>
        <v>7.1478210069465614E-2</v>
      </c>
      <c r="BO82" s="56">
        <f t="shared" si="112"/>
        <v>12.702906568271914</v>
      </c>
      <c r="BP82" s="56">
        <f t="shared" si="112"/>
        <v>18.575988617623612</v>
      </c>
      <c r="BQ82" s="56">
        <f t="shared" si="112"/>
        <v>1.2054031862407133</v>
      </c>
      <c r="BR82" s="56">
        <f t="shared" si="112"/>
        <v>1.1338328970108917</v>
      </c>
      <c r="BS82" s="56">
        <f t="shared" si="112"/>
        <v>1.4848634490554107</v>
      </c>
      <c r="BT82" s="59">
        <f t="shared" si="112"/>
        <v>0.90077977040867829</v>
      </c>
      <c r="BU82" s="62"/>
      <c r="BV82" s="56"/>
      <c r="BW82" s="56"/>
      <c r="BX82" s="56"/>
      <c r="BY82" s="56"/>
      <c r="BZ82" s="56"/>
      <c r="CA82" s="59">
        <f>STDEV(CA59:CA80)</f>
        <v>1.5763860817758719E-2</v>
      </c>
      <c r="CB82" s="46"/>
      <c r="CC82" s="17"/>
      <c r="CD82" s="17"/>
      <c r="CE82" s="17"/>
      <c r="CF82" s="17"/>
      <c r="CG82" s="17"/>
      <c r="CH82" s="59">
        <f>STDEV(CH59:CH80)</f>
        <v>1.3945811860958836E-2</v>
      </c>
    </row>
    <row r="83" spans="1:86" ht="16" x14ac:dyDescent="0.2">
      <c r="B83" s="136" t="s">
        <v>101</v>
      </c>
      <c r="C83" s="137"/>
      <c r="D83" s="137"/>
      <c r="E83" s="137"/>
      <c r="G83" s="1" t="s">
        <v>82</v>
      </c>
      <c r="H83" s="2"/>
      <c r="I83" s="2"/>
      <c r="J83" s="2"/>
      <c r="L83" t="s">
        <v>1</v>
      </c>
      <c r="N83" t="s">
        <v>83</v>
      </c>
    </row>
    <row r="84" spans="1:86" ht="16" x14ac:dyDescent="0.2">
      <c r="A84" s="3"/>
      <c r="B84" s="137"/>
      <c r="C84" s="137"/>
      <c r="D84" s="137"/>
      <c r="E84" s="137"/>
      <c r="G84" t="s">
        <v>3</v>
      </c>
    </row>
    <row r="86" spans="1:86" x14ac:dyDescent="0.2">
      <c r="B86" s="138" t="s">
        <v>5</v>
      </c>
      <c r="C86" s="138"/>
      <c r="G86" s="5" t="s">
        <v>76</v>
      </c>
      <c r="I86" s="4"/>
      <c r="J86" s="6"/>
      <c r="K86" s="5" t="s">
        <v>77</v>
      </c>
      <c r="L86" s="4"/>
      <c r="M86" s="4"/>
      <c r="N86" s="6"/>
      <c r="O86" s="5" t="s">
        <v>78</v>
      </c>
      <c r="P86" s="4"/>
      <c r="Q86" s="4"/>
      <c r="R86" s="6"/>
      <c r="S86" s="5" t="s">
        <v>79</v>
      </c>
      <c r="T86" s="4"/>
      <c r="U86" s="4"/>
      <c r="V86" s="6"/>
      <c r="W86" s="5" t="s">
        <v>80</v>
      </c>
      <c r="X86" s="4"/>
      <c r="Y86" s="4"/>
      <c r="Z86" s="6"/>
      <c r="AA86" s="5" t="s">
        <v>81</v>
      </c>
      <c r="AB86" s="4"/>
      <c r="AC86" s="4"/>
      <c r="AD86" s="6"/>
      <c r="AE86" s="7"/>
      <c r="AG86" s="5" t="s">
        <v>4</v>
      </c>
      <c r="AI86" s="6"/>
    </row>
    <row r="87" spans="1:86" ht="40" thickBot="1" x14ac:dyDescent="0.25">
      <c r="D87" t="s">
        <v>18</v>
      </c>
      <c r="E87" t="s">
        <v>12</v>
      </c>
      <c r="F87" s="11" t="s">
        <v>13</v>
      </c>
      <c r="G87" s="5" t="s">
        <v>14</v>
      </c>
      <c r="H87" s="24" t="s">
        <v>35</v>
      </c>
      <c r="I87" s="22" t="s">
        <v>45</v>
      </c>
      <c r="J87" s="25" t="s">
        <v>17</v>
      </c>
      <c r="K87" s="5" t="s">
        <v>14</v>
      </c>
      <c r="L87" s="24" t="s">
        <v>15</v>
      </c>
      <c r="M87" s="22" t="s">
        <v>45</v>
      </c>
      <c r="N87" s="25" t="s">
        <v>17</v>
      </c>
      <c r="O87" s="5" t="s">
        <v>14</v>
      </c>
      <c r="P87" s="24" t="s">
        <v>15</v>
      </c>
      <c r="Q87" s="22" t="s">
        <v>45</v>
      </c>
      <c r="R87" s="25" t="s">
        <v>17</v>
      </c>
      <c r="S87" s="5" t="s">
        <v>14</v>
      </c>
      <c r="T87" s="24" t="s">
        <v>15</v>
      </c>
      <c r="U87" s="22" t="s">
        <v>45</v>
      </c>
      <c r="V87" s="25" t="s">
        <v>17</v>
      </c>
      <c r="W87" s="5" t="s">
        <v>14</v>
      </c>
      <c r="X87" s="24" t="s">
        <v>15</v>
      </c>
      <c r="Y87" s="22" t="s">
        <v>45</v>
      </c>
      <c r="Z87" s="25" t="s">
        <v>17</v>
      </c>
      <c r="AA87" s="5" t="s">
        <v>14</v>
      </c>
      <c r="AB87" s="24" t="s">
        <v>15</v>
      </c>
      <c r="AC87" s="22" t="s">
        <v>45</v>
      </c>
      <c r="AD87" s="26" t="s">
        <v>17</v>
      </c>
      <c r="AE87" s="25" t="s">
        <v>4</v>
      </c>
      <c r="AF87" s="33" t="s">
        <v>16</v>
      </c>
      <c r="AG87" s="24" t="s">
        <v>15</v>
      </c>
      <c r="AH87" s="22" t="s">
        <v>45</v>
      </c>
      <c r="AI87" s="11" t="s">
        <v>17</v>
      </c>
      <c r="AK87" s="21"/>
      <c r="AL87" s="9"/>
      <c r="AM87" s="8"/>
    </row>
    <row r="88" spans="1:86" ht="17" thickTop="1" thickBot="1" x14ac:dyDescent="0.25">
      <c r="A88" s="14"/>
      <c r="B88" s="14"/>
      <c r="C88" s="35" t="s">
        <v>48</v>
      </c>
      <c r="D88" s="14">
        <v>298.40000000000009</v>
      </c>
      <c r="E88" s="36">
        <v>154.52000000000001</v>
      </c>
      <c r="F88" s="32">
        <v>731500</v>
      </c>
      <c r="G88" s="27">
        <v>20700000</v>
      </c>
      <c r="H88" s="12">
        <f t="shared" ref="H88:H109" si="113">(G88*$E88/$F88)/$D88</f>
        <v>14.653517781780794</v>
      </c>
      <c r="I88" s="13">
        <f t="shared" ref="I88:I109" si="114">G88*$D88</f>
        <v>6176880000.0000019</v>
      </c>
      <c r="J88" s="32"/>
      <c r="K88" s="14">
        <v>1540000</v>
      </c>
      <c r="L88" s="12">
        <f t="shared" ref="L88:L109" si="115">(K88*$E88/$F88)/$D88</f>
        <v>1.0901650910117113</v>
      </c>
      <c r="M88" s="13">
        <f t="shared" ref="M88:M109" si="116">K88*$D88</f>
        <v>459536000.00000012</v>
      </c>
      <c r="N88" s="32"/>
      <c r="O88" s="14">
        <v>1460000</v>
      </c>
      <c r="P88" s="12">
        <f t="shared" ref="P88:P109" si="117">(O88*$E88/$F88)/$D88</f>
        <v>1.0335331382318822</v>
      </c>
      <c r="Q88" s="13">
        <f t="shared" ref="Q88:Q109" si="118">O88*$D88</f>
        <v>435664000.00000012</v>
      </c>
      <c r="R88" s="32"/>
      <c r="S88" s="109">
        <v>4900000</v>
      </c>
      <c r="T88" s="12">
        <f t="shared" ref="T88:T109" si="119">(S88*$E88/$F88)/$D88</f>
        <v>3.4687071077645362</v>
      </c>
      <c r="U88" s="13">
        <f t="shared" ref="U88:U109" si="120">S88*$D88</f>
        <v>1462160000.0000005</v>
      </c>
      <c r="V88" s="32"/>
      <c r="W88" s="14">
        <v>5140000</v>
      </c>
      <c r="X88" s="12">
        <f t="shared" ref="X88:X109" si="121">(W88*$E88/$F88)/$D88</f>
        <v>3.6386029661040236</v>
      </c>
      <c r="Y88" s="13">
        <f t="shared" ref="Y88:Y109" si="122">W88*$D88</f>
        <v>1533776000.0000005</v>
      </c>
      <c r="Z88" s="32"/>
      <c r="AA88" s="14">
        <v>10700000</v>
      </c>
      <c r="AB88" s="12">
        <f t="shared" ref="AB88:AB109" si="123">(AA88*$E88/$F88)/$D88</f>
        <v>7.5745236843021502</v>
      </c>
      <c r="AC88" s="13">
        <f t="shared" ref="AC88:AC109" si="124">AA88*$D88</f>
        <v>3192880000.000001</v>
      </c>
      <c r="AD88" s="32"/>
      <c r="AE88" s="35" t="s">
        <v>48</v>
      </c>
      <c r="AF88" s="13">
        <f t="shared" ref="AF88:AF109" si="125">G88+K88+O88+S88+W88+AA88</f>
        <v>44440000</v>
      </c>
      <c r="AG88" s="12">
        <f t="shared" ref="AG88:AG109" si="126">(AF88*$E88/$F88)/$D88</f>
        <v>31.459049769195097</v>
      </c>
      <c r="AH88" s="13">
        <f t="shared" ref="AH88:AH109" si="127">AF88*$D88</f>
        <v>13260896000.000004</v>
      </c>
      <c r="AI88" s="14"/>
      <c r="AJ88" s="14"/>
    </row>
    <row r="89" spans="1:86" ht="17" thickTop="1" thickBot="1" x14ac:dyDescent="0.25">
      <c r="C89" s="31" t="s">
        <v>49</v>
      </c>
      <c r="D89" s="16">
        <v>241.89999999999998</v>
      </c>
      <c r="E89" s="36">
        <v>154.52000000000001</v>
      </c>
      <c r="F89" s="32">
        <v>731500</v>
      </c>
      <c r="G89">
        <v>19500000</v>
      </c>
      <c r="H89" s="6">
        <f t="shared" si="113"/>
        <v>17.028214491281005</v>
      </c>
      <c r="I89" s="13">
        <f t="shared" si="114"/>
        <v>4717050000</v>
      </c>
      <c r="J89" s="15"/>
      <c r="K89">
        <v>1450000</v>
      </c>
      <c r="L89" s="6">
        <f t="shared" si="115"/>
        <v>1.2662005647362797</v>
      </c>
      <c r="M89" s="13">
        <f t="shared" si="116"/>
        <v>350754999.99999994</v>
      </c>
      <c r="N89" s="15"/>
      <c r="O89">
        <v>964000</v>
      </c>
      <c r="P89" s="6">
        <f t="shared" si="117"/>
        <v>0.84180506510743025</v>
      </c>
      <c r="Q89" s="13">
        <f t="shared" si="118"/>
        <v>233191599.99999997</v>
      </c>
      <c r="R89" s="15"/>
      <c r="S89" s="110">
        <v>4860000</v>
      </c>
      <c r="T89" s="6">
        <f t="shared" si="119"/>
        <v>4.2439549962884975</v>
      </c>
      <c r="U89" s="13">
        <f t="shared" si="120"/>
        <v>1175634000</v>
      </c>
      <c r="V89" s="15"/>
      <c r="W89">
        <v>3330000</v>
      </c>
      <c r="X89" s="6">
        <f t="shared" si="121"/>
        <v>2.907895090049526</v>
      </c>
      <c r="Y89" s="13">
        <f t="shared" si="122"/>
        <v>805526999.99999988</v>
      </c>
      <c r="Z89" s="15"/>
      <c r="AA89">
        <v>10400000</v>
      </c>
      <c r="AB89" s="6">
        <f t="shared" si="123"/>
        <v>9.08171439534987</v>
      </c>
      <c r="AC89" s="13">
        <f t="shared" si="124"/>
        <v>2515760000</v>
      </c>
      <c r="AD89" s="15"/>
      <c r="AE89" s="31" t="s">
        <v>49</v>
      </c>
      <c r="AF89" s="13">
        <f t="shared" si="125"/>
        <v>40504000</v>
      </c>
      <c r="AG89" s="6">
        <f t="shared" si="126"/>
        <v>35.369784602812608</v>
      </c>
      <c r="AH89" s="13">
        <f t="shared" si="127"/>
        <v>9797917600</v>
      </c>
    </row>
    <row r="90" spans="1:86" ht="17" thickTop="1" thickBot="1" x14ac:dyDescent="0.25">
      <c r="C90" s="31" t="s">
        <v>50</v>
      </c>
      <c r="D90" s="16">
        <v>352.50000000000011</v>
      </c>
      <c r="E90" s="36">
        <v>154.52000000000001</v>
      </c>
      <c r="F90" s="32">
        <v>731500</v>
      </c>
      <c r="G90">
        <v>25000000</v>
      </c>
      <c r="H90" s="6">
        <f t="shared" si="113"/>
        <v>14.981360558068282</v>
      </c>
      <c r="I90" s="13">
        <f t="shared" si="114"/>
        <v>8812500000.0000019</v>
      </c>
      <c r="J90" s="15"/>
      <c r="K90">
        <v>2010000</v>
      </c>
      <c r="L90" s="6">
        <f t="shared" si="115"/>
        <v>1.2045013888686897</v>
      </c>
      <c r="M90" s="13">
        <f t="shared" si="116"/>
        <v>708525000.00000024</v>
      </c>
      <c r="N90" s="15"/>
      <c r="O90">
        <v>1300000</v>
      </c>
      <c r="P90" s="6">
        <f t="shared" si="117"/>
        <v>0.77903074901955061</v>
      </c>
      <c r="Q90" s="13">
        <f t="shared" si="118"/>
        <v>458250000.00000012</v>
      </c>
      <c r="R90" s="15"/>
      <c r="S90" s="110">
        <v>5130000</v>
      </c>
      <c r="T90" s="6">
        <f t="shared" si="119"/>
        <v>3.0741751865156108</v>
      </c>
      <c r="U90" s="13">
        <f t="shared" si="120"/>
        <v>1808325000.0000005</v>
      </c>
      <c r="V90" s="15"/>
      <c r="W90">
        <v>3730000</v>
      </c>
      <c r="X90" s="6">
        <f t="shared" si="121"/>
        <v>2.2352189952637875</v>
      </c>
      <c r="Y90" s="13">
        <f t="shared" si="122"/>
        <v>1314825000.0000005</v>
      </c>
      <c r="Z90" s="15"/>
      <c r="AA90">
        <v>11500000</v>
      </c>
      <c r="AB90" s="6">
        <f t="shared" si="123"/>
        <v>6.8914258567114084</v>
      </c>
      <c r="AC90" s="13">
        <f t="shared" si="124"/>
        <v>4053750000.0000014</v>
      </c>
      <c r="AD90" s="15"/>
      <c r="AE90" s="31" t="s">
        <v>50</v>
      </c>
      <c r="AF90" s="13">
        <f t="shared" si="125"/>
        <v>48670000</v>
      </c>
      <c r="AG90" s="6">
        <f t="shared" si="126"/>
        <v>29.165712734447332</v>
      </c>
      <c r="AH90" s="13">
        <f t="shared" si="127"/>
        <v>17156175000.000006</v>
      </c>
    </row>
    <row r="91" spans="1:86" ht="17" thickTop="1" thickBot="1" x14ac:dyDescent="0.25">
      <c r="C91" s="31" t="s">
        <v>51</v>
      </c>
      <c r="D91" s="16">
        <v>317.80000000000007</v>
      </c>
      <c r="E91" s="36">
        <v>154.52000000000001</v>
      </c>
      <c r="F91" s="32">
        <v>731500</v>
      </c>
      <c r="G91">
        <v>23900000</v>
      </c>
      <c r="H91" s="6">
        <f t="shared" si="113"/>
        <v>15.885993374648931</v>
      </c>
      <c r="I91" s="13">
        <f t="shared" si="114"/>
        <v>7595420000.0000019</v>
      </c>
      <c r="J91" s="15"/>
      <c r="K91">
        <v>1630000</v>
      </c>
      <c r="L91" s="6">
        <f t="shared" si="115"/>
        <v>1.0834380418693623</v>
      </c>
      <c r="M91" s="13">
        <f t="shared" si="116"/>
        <v>518014000.00000012</v>
      </c>
      <c r="N91" s="15"/>
      <c r="O91">
        <v>1050000</v>
      </c>
      <c r="P91" s="6">
        <f t="shared" si="117"/>
        <v>0.69792021102014135</v>
      </c>
      <c r="Q91" s="13">
        <f t="shared" si="118"/>
        <v>333690000.00000006</v>
      </c>
      <c r="R91" s="15"/>
      <c r="S91" s="110">
        <v>4690000</v>
      </c>
      <c r="T91" s="6">
        <f t="shared" si="119"/>
        <v>3.1173769425566311</v>
      </c>
      <c r="U91" s="13">
        <f t="shared" si="120"/>
        <v>1490482000.0000002</v>
      </c>
      <c r="V91" s="15"/>
      <c r="W91">
        <v>3510000</v>
      </c>
      <c r="X91" s="6">
        <f t="shared" si="121"/>
        <v>2.3330475625530438</v>
      </c>
      <c r="Y91" s="13">
        <f t="shared" si="122"/>
        <v>1115478000.0000002</v>
      </c>
      <c r="Z91" s="15"/>
      <c r="AA91">
        <v>9880000</v>
      </c>
      <c r="AB91" s="6">
        <f t="shared" si="123"/>
        <v>6.5670968427419005</v>
      </c>
      <c r="AC91" s="13">
        <f t="shared" si="124"/>
        <v>3139864000.0000005</v>
      </c>
      <c r="AD91" s="15"/>
      <c r="AE91" s="31" t="s">
        <v>51</v>
      </c>
      <c r="AF91" s="13">
        <f t="shared" si="125"/>
        <v>44660000</v>
      </c>
      <c r="AG91" s="6">
        <f t="shared" si="126"/>
        <v>29.684872975390011</v>
      </c>
      <c r="AH91" s="13">
        <f t="shared" si="127"/>
        <v>14192948000.000004</v>
      </c>
    </row>
    <row r="92" spans="1:86" ht="23" thickTop="1" thickBot="1" x14ac:dyDescent="0.3">
      <c r="C92" s="31" t="s">
        <v>52</v>
      </c>
      <c r="D92" s="16">
        <v>193.40000000000009</v>
      </c>
      <c r="E92" s="36">
        <v>154.52000000000001</v>
      </c>
      <c r="F92" s="32">
        <v>731500</v>
      </c>
      <c r="G92">
        <v>18100000</v>
      </c>
      <c r="H92" s="6">
        <f t="shared" si="113"/>
        <v>19.769353816052767</v>
      </c>
      <c r="I92" s="13">
        <f t="shared" si="114"/>
        <v>3500540000.0000014</v>
      </c>
      <c r="J92" s="15"/>
      <c r="K92">
        <v>994000</v>
      </c>
      <c r="L92" s="6">
        <f t="shared" si="115"/>
        <v>1.0856761156440027</v>
      </c>
      <c r="M92" s="13">
        <f t="shared" si="116"/>
        <v>192239600.00000009</v>
      </c>
      <c r="N92" s="15"/>
      <c r="O92">
        <v>734000</v>
      </c>
      <c r="P92" s="6">
        <f t="shared" si="117"/>
        <v>0.80169644756810676</v>
      </c>
      <c r="Q92" s="13">
        <f t="shared" si="118"/>
        <v>141955600.00000006</v>
      </c>
      <c r="R92" s="15"/>
      <c r="S92" s="110">
        <v>4050000</v>
      </c>
      <c r="T92" s="6">
        <f t="shared" si="119"/>
        <v>4.4235294450283815</v>
      </c>
      <c r="U92" s="13">
        <f t="shared" si="120"/>
        <v>783270000.00000036</v>
      </c>
      <c r="V92" s="15"/>
      <c r="W92">
        <v>1870000</v>
      </c>
      <c r="X92" s="6">
        <f t="shared" si="121"/>
        <v>2.0424691511612525</v>
      </c>
      <c r="Y92" s="13">
        <f t="shared" si="122"/>
        <v>361658000.00000018</v>
      </c>
      <c r="Z92" s="15"/>
      <c r="AA92">
        <v>9290000</v>
      </c>
      <c r="AB92" s="6">
        <f t="shared" si="123"/>
        <v>10.146811986250288</v>
      </c>
      <c r="AC92" s="13">
        <f t="shared" si="124"/>
        <v>1796686000.000001</v>
      </c>
      <c r="AD92" s="15"/>
      <c r="AE92" s="31" t="s">
        <v>52</v>
      </c>
      <c r="AF92" s="13">
        <f t="shared" si="125"/>
        <v>35038000</v>
      </c>
      <c r="AG92" s="6">
        <f t="shared" si="126"/>
        <v>38.269536961704794</v>
      </c>
      <c r="AH92" s="13">
        <f t="shared" si="127"/>
        <v>6776349200.0000029</v>
      </c>
      <c r="AW92" s="141" t="s">
        <v>145</v>
      </c>
      <c r="AX92" s="141"/>
      <c r="AY92" s="141"/>
      <c r="AZ92" s="141"/>
      <c r="BA92" s="141"/>
      <c r="BB92" s="141"/>
      <c r="BC92" s="141"/>
      <c r="BD92" s="141"/>
      <c r="BE92" s="141"/>
      <c r="BF92" s="141"/>
      <c r="BG92" s="141"/>
      <c r="BH92" s="141"/>
    </row>
    <row r="93" spans="1:86" ht="21" thickTop="1" thickBot="1" x14ac:dyDescent="0.3">
      <c r="C93" s="31" t="s">
        <v>53</v>
      </c>
      <c r="D93" s="16">
        <v>255.39999999999998</v>
      </c>
      <c r="E93" s="36">
        <v>154.52000000000001</v>
      </c>
      <c r="F93" s="32">
        <v>731500</v>
      </c>
      <c r="G93">
        <v>22100000</v>
      </c>
      <c r="H93" s="6">
        <f t="shared" si="113"/>
        <v>18.278550366091068</v>
      </c>
      <c r="I93" s="13">
        <f t="shared" si="114"/>
        <v>5644339999.999999</v>
      </c>
      <c r="J93" s="15"/>
      <c r="K93">
        <v>1400000</v>
      </c>
      <c r="L93" s="6">
        <f t="shared" si="115"/>
        <v>1.157917217761425</v>
      </c>
      <c r="M93" s="13">
        <f t="shared" si="116"/>
        <v>357559999.99999994</v>
      </c>
      <c r="N93" s="15"/>
      <c r="O93">
        <v>839000</v>
      </c>
      <c r="P93" s="6">
        <f t="shared" si="117"/>
        <v>0.69392324692988261</v>
      </c>
      <c r="Q93" s="13">
        <f t="shared" si="118"/>
        <v>214280599.99999997</v>
      </c>
      <c r="R93" s="15"/>
      <c r="S93" s="110">
        <v>5090000</v>
      </c>
      <c r="T93" s="6">
        <f t="shared" si="119"/>
        <v>4.2098561702897523</v>
      </c>
      <c r="U93" s="13">
        <f t="shared" si="120"/>
        <v>1299986000</v>
      </c>
      <c r="V93" s="15"/>
      <c r="W93">
        <v>3730000</v>
      </c>
      <c r="X93" s="6">
        <f t="shared" si="121"/>
        <v>3.0850223016072258</v>
      </c>
      <c r="Y93" s="13">
        <f t="shared" si="122"/>
        <v>952641999.99999988</v>
      </c>
      <c r="Z93" s="15"/>
      <c r="AA93">
        <v>12000000</v>
      </c>
      <c r="AB93" s="6">
        <f t="shared" si="123"/>
        <v>9.9250047236693586</v>
      </c>
      <c r="AC93" s="13">
        <f t="shared" si="124"/>
        <v>3064799999.9999995</v>
      </c>
      <c r="AD93" s="15"/>
      <c r="AE93" s="31" t="s">
        <v>53</v>
      </c>
      <c r="AF93" s="13">
        <f t="shared" si="125"/>
        <v>45159000</v>
      </c>
      <c r="AG93" s="6">
        <f t="shared" si="126"/>
        <v>37.350274026348714</v>
      </c>
      <c r="AH93" s="13">
        <f t="shared" si="127"/>
        <v>11533608599.999998</v>
      </c>
      <c r="AV93" s="39"/>
      <c r="AW93" s="68" t="s">
        <v>147</v>
      </c>
      <c r="AX93" s="68" t="s">
        <v>148</v>
      </c>
      <c r="AY93" s="68" t="s">
        <v>110</v>
      </c>
      <c r="AZ93" s="68" t="s">
        <v>111</v>
      </c>
      <c r="BA93" s="68" t="s">
        <v>149</v>
      </c>
      <c r="BB93" s="68" t="s">
        <v>112</v>
      </c>
      <c r="BC93" s="68" t="s">
        <v>113</v>
      </c>
      <c r="BD93" s="68" t="s">
        <v>117</v>
      </c>
      <c r="BE93" s="68" t="s">
        <v>114</v>
      </c>
      <c r="BF93" s="68" t="s">
        <v>115</v>
      </c>
      <c r="BG93" s="68" t="s">
        <v>116</v>
      </c>
      <c r="BH93" s="68" t="s">
        <v>118</v>
      </c>
    </row>
    <row r="94" spans="1:86" ht="17" thickTop="1" thickBot="1" x14ac:dyDescent="0.25">
      <c r="C94" s="31" t="s">
        <v>54</v>
      </c>
      <c r="D94" s="16">
        <v>344.4</v>
      </c>
      <c r="E94" s="36">
        <v>154.52000000000001</v>
      </c>
      <c r="F94" s="32">
        <v>731500</v>
      </c>
      <c r="G94">
        <v>24000000</v>
      </c>
      <c r="H94" s="6">
        <f t="shared" si="113"/>
        <v>14.720361245209954</v>
      </c>
      <c r="I94" s="13">
        <f t="shared" si="114"/>
        <v>8265599999.999999</v>
      </c>
      <c r="J94" s="15"/>
      <c r="K94">
        <v>2100000</v>
      </c>
      <c r="L94" s="6">
        <f t="shared" si="115"/>
        <v>1.288031608955871</v>
      </c>
      <c r="M94" s="13">
        <f t="shared" si="116"/>
        <v>723240000</v>
      </c>
      <c r="N94" s="15"/>
      <c r="O94">
        <v>667000</v>
      </c>
      <c r="P94" s="6">
        <f t="shared" si="117"/>
        <v>0.40910337293979326</v>
      </c>
      <c r="Q94" s="13">
        <f t="shared" si="118"/>
        <v>229714799.99999997</v>
      </c>
      <c r="R94" s="15"/>
      <c r="S94" s="110">
        <v>5350000</v>
      </c>
      <c r="T94" s="6">
        <f t="shared" si="119"/>
        <v>3.2814138609113859</v>
      </c>
      <c r="U94" s="13">
        <f t="shared" si="120"/>
        <v>1842539999.9999998</v>
      </c>
      <c r="V94" s="15"/>
      <c r="W94">
        <v>3800000</v>
      </c>
      <c r="X94" s="6">
        <f t="shared" si="121"/>
        <v>2.3307238638249093</v>
      </c>
      <c r="Y94" s="13">
        <f t="shared" si="122"/>
        <v>1308720000</v>
      </c>
      <c r="Z94" s="15"/>
      <c r="AA94">
        <v>12200000</v>
      </c>
      <c r="AB94" s="6">
        <f t="shared" si="123"/>
        <v>7.4828502996483941</v>
      </c>
      <c r="AC94" s="13">
        <f t="shared" si="124"/>
        <v>4201679999.9999995</v>
      </c>
      <c r="AD94" s="15"/>
      <c r="AE94" s="31" t="s">
        <v>54</v>
      </c>
      <c r="AF94" s="13">
        <f t="shared" si="125"/>
        <v>48117000</v>
      </c>
      <c r="AG94" s="6">
        <f t="shared" si="126"/>
        <v>29.51248425149031</v>
      </c>
      <c r="AH94" s="13">
        <f t="shared" si="127"/>
        <v>16571494799.999998</v>
      </c>
      <c r="AV94" s="70" t="s">
        <v>152</v>
      </c>
      <c r="AW94" s="65">
        <f>AY54</f>
        <v>3.2041584513124603E-2</v>
      </c>
      <c r="AX94" s="65">
        <f>BF54</f>
        <v>2.4750854381710267E-2</v>
      </c>
      <c r="AY94" s="29">
        <f>BM54</f>
        <v>313.69114702660465</v>
      </c>
      <c r="AZ94" s="65">
        <f>BT54</f>
        <v>0.13364037522592331</v>
      </c>
      <c r="BA94" s="29">
        <f>CA54</f>
        <v>18.718250415919691</v>
      </c>
      <c r="BB94" s="29">
        <f>CH54</f>
        <v>2.5528433496441818</v>
      </c>
      <c r="BC94" s="29">
        <f>AY81</f>
        <v>114.56640766628237</v>
      </c>
      <c r="BD94" s="29">
        <f>BF81</f>
        <v>2.3255634201326565</v>
      </c>
      <c r="BE94" s="29">
        <f>BM81</f>
        <v>0.22419509199431137</v>
      </c>
      <c r="BF94" s="29">
        <f>BT81</f>
        <v>1.9363614016414266</v>
      </c>
      <c r="BG94" s="65">
        <f>CA81</f>
        <v>2.86268403673266E-2</v>
      </c>
      <c r="BH94" s="65">
        <f>CH81</f>
        <v>2.6357175464263079E-2</v>
      </c>
    </row>
    <row r="95" spans="1:86" ht="17" thickTop="1" thickBot="1" x14ac:dyDescent="0.25">
      <c r="C95" s="31" t="s">
        <v>55</v>
      </c>
      <c r="D95" s="16">
        <v>282.00000000000011</v>
      </c>
      <c r="E95" s="36">
        <v>154.52000000000001</v>
      </c>
      <c r="F95" s="32">
        <v>731500</v>
      </c>
      <c r="G95">
        <v>25000000</v>
      </c>
      <c r="H95" s="6">
        <f t="shared" si="113"/>
        <v>18.72670069758535</v>
      </c>
      <c r="I95" s="13">
        <f t="shared" si="114"/>
        <v>7050000000.0000029</v>
      </c>
      <c r="J95" s="15"/>
      <c r="K95">
        <v>2090000</v>
      </c>
      <c r="L95" s="6">
        <f t="shared" si="115"/>
        <v>1.565552178318135</v>
      </c>
      <c r="M95" s="13">
        <f t="shared" si="116"/>
        <v>589380000.00000024</v>
      </c>
      <c r="N95" s="15"/>
      <c r="O95">
        <v>868000</v>
      </c>
      <c r="P95" s="6">
        <f t="shared" si="117"/>
        <v>0.65019104822016338</v>
      </c>
      <c r="Q95" s="13">
        <f t="shared" si="118"/>
        <v>244776000.00000009</v>
      </c>
      <c r="R95" s="15"/>
      <c r="S95" s="110">
        <v>3980000</v>
      </c>
      <c r="T95" s="6">
        <f t="shared" si="119"/>
        <v>2.9812907510555875</v>
      </c>
      <c r="U95" s="13">
        <f t="shared" si="120"/>
        <v>1122360000.0000005</v>
      </c>
      <c r="V95" s="15"/>
      <c r="W95">
        <v>3030000</v>
      </c>
      <c r="X95" s="6">
        <f t="shared" si="121"/>
        <v>2.2696761245473445</v>
      </c>
      <c r="Y95" s="13">
        <f t="shared" si="122"/>
        <v>854460000.00000036</v>
      </c>
      <c r="Z95" s="15"/>
      <c r="AA95">
        <v>8700000</v>
      </c>
      <c r="AB95" s="6">
        <f t="shared" si="123"/>
        <v>6.5168918427597013</v>
      </c>
      <c r="AC95" s="13">
        <f t="shared" si="124"/>
        <v>2453400000.000001</v>
      </c>
      <c r="AD95" s="15"/>
      <c r="AE95" s="31" t="s">
        <v>55</v>
      </c>
      <c r="AF95" s="13">
        <f t="shared" si="125"/>
        <v>43668000</v>
      </c>
      <c r="AG95" s="6">
        <f t="shared" si="126"/>
        <v>32.710302642486276</v>
      </c>
      <c r="AH95" s="13">
        <f t="shared" si="127"/>
        <v>12314376000.000006</v>
      </c>
      <c r="AV95" s="70" t="s">
        <v>47</v>
      </c>
      <c r="AW95" s="66">
        <f>AY55</f>
        <v>1.3005348799783304E-2</v>
      </c>
      <c r="AX95" s="66">
        <f>BF55</f>
        <v>1.3410562808903355E-2</v>
      </c>
      <c r="AY95" s="6">
        <f>BM55</f>
        <v>118.94358874409362</v>
      </c>
      <c r="AZ95" s="66">
        <f>BT55</f>
        <v>4.6834387479334341E-2</v>
      </c>
      <c r="BA95" s="6">
        <f>CA55</f>
        <v>10.122849104769122</v>
      </c>
      <c r="BB95" s="6">
        <f>CH55</f>
        <v>1.0144910862490581</v>
      </c>
      <c r="BC95" s="6">
        <f>AY82</f>
        <v>71.629798403950133</v>
      </c>
      <c r="BD95" s="6">
        <f>BF82</f>
        <v>1.0774114570317994</v>
      </c>
      <c r="BE95" s="6">
        <f>BM82</f>
        <v>9.0761987826148083E-2</v>
      </c>
      <c r="BF95" s="6">
        <f>BT82</f>
        <v>0.90077977040867829</v>
      </c>
      <c r="BG95" s="66">
        <f>CA82</f>
        <v>1.5763860817758719E-2</v>
      </c>
      <c r="BH95" s="66">
        <f>CH82</f>
        <v>1.3945811860958836E-2</v>
      </c>
    </row>
    <row r="96" spans="1:86" ht="17" thickTop="1" thickBot="1" x14ac:dyDescent="0.25">
      <c r="C96" s="31" t="s">
        <v>56</v>
      </c>
      <c r="D96" s="16">
        <v>246.29999999999995</v>
      </c>
      <c r="E96" s="36">
        <v>154.52000000000001</v>
      </c>
      <c r="F96" s="32">
        <v>731500</v>
      </c>
      <c r="G96">
        <v>20300000</v>
      </c>
      <c r="H96" s="6">
        <f t="shared" si="113"/>
        <v>17.410129242939043</v>
      </c>
      <c r="I96" s="13">
        <f t="shared" si="114"/>
        <v>4999889999.999999</v>
      </c>
      <c r="J96" s="15"/>
      <c r="K96">
        <v>1730000</v>
      </c>
      <c r="L96" s="6">
        <f t="shared" si="115"/>
        <v>1.4837203739056426</v>
      </c>
      <c r="M96" s="13">
        <f t="shared" si="116"/>
        <v>426098999.99999994</v>
      </c>
      <c r="N96" s="15"/>
      <c r="O96">
        <v>858000</v>
      </c>
      <c r="P96" s="6">
        <f t="shared" si="117"/>
        <v>0.73585669411042853</v>
      </c>
      <c r="Q96" s="13">
        <f t="shared" si="118"/>
        <v>211325399.99999997</v>
      </c>
      <c r="R96" s="15"/>
      <c r="S96" s="110">
        <v>3850000</v>
      </c>
      <c r="T96" s="6">
        <f t="shared" si="119"/>
        <v>3.3019210633160254</v>
      </c>
      <c r="U96" s="13">
        <f t="shared" si="120"/>
        <v>948254999.99999988</v>
      </c>
      <c r="V96" s="15"/>
      <c r="W96">
        <v>2970000</v>
      </c>
      <c r="X96" s="6">
        <f t="shared" si="121"/>
        <v>2.5471962488437914</v>
      </c>
      <c r="Y96" s="13">
        <f t="shared" si="122"/>
        <v>731510999.99999988</v>
      </c>
      <c r="Z96" s="15"/>
      <c r="AA96">
        <v>9990000</v>
      </c>
      <c r="AB96" s="6">
        <f t="shared" si="123"/>
        <v>8.5678419279291145</v>
      </c>
      <c r="AC96" s="13">
        <f t="shared" si="124"/>
        <v>2460536999.9999995</v>
      </c>
      <c r="AD96" s="15"/>
      <c r="AE96" s="31" t="s">
        <v>56</v>
      </c>
      <c r="AF96" s="13">
        <f t="shared" si="125"/>
        <v>39698000</v>
      </c>
      <c r="AG96" s="6">
        <f t="shared" si="126"/>
        <v>34.046665551044043</v>
      </c>
      <c r="AH96" s="13">
        <f t="shared" si="127"/>
        <v>9777617399.9999981</v>
      </c>
    </row>
    <row r="97" spans="1:59" ht="17" thickTop="1" thickBot="1" x14ac:dyDescent="0.25">
      <c r="C97" s="31" t="s">
        <v>57</v>
      </c>
      <c r="D97" s="16">
        <v>131.69999999999993</v>
      </c>
      <c r="E97" s="36">
        <v>154.52000000000001</v>
      </c>
      <c r="F97" s="32">
        <v>731500</v>
      </c>
      <c r="G97">
        <v>14400000</v>
      </c>
      <c r="H97" s="6">
        <f t="shared" si="113"/>
        <v>23.09654857790574</v>
      </c>
      <c r="I97" s="13">
        <f t="shared" si="114"/>
        <v>1896479999.999999</v>
      </c>
      <c r="J97" s="15"/>
      <c r="K97">
        <v>827000</v>
      </c>
      <c r="L97" s="6">
        <f t="shared" si="115"/>
        <v>1.3264476162450034</v>
      </c>
      <c r="M97" s="13">
        <f t="shared" si="116"/>
        <v>108915899.99999994</v>
      </c>
      <c r="N97" s="15"/>
      <c r="O97">
        <v>378000</v>
      </c>
      <c r="P97" s="6">
        <f t="shared" si="117"/>
        <v>0.60628440017002583</v>
      </c>
      <c r="Q97" s="13">
        <f t="shared" si="118"/>
        <v>49782599.999999978</v>
      </c>
      <c r="R97" s="15"/>
      <c r="S97" s="110">
        <v>2880000</v>
      </c>
      <c r="T97" s="6">
        <f t="shared" si="119"/>
        <v>4.6193097155811484</v>
      </c>
      <c r="U97" s="13">
        <f t="shared" si="120"/>
        <v>379295999.99999982</v>
      </c>
      <c r="V97" s="15"/>
      <c r="W97">
        <v>1490000</v>
      </c>
      <c r="X97" s="6">
        <f t="shared" si="121"/>
        <v>2.3898512070194138</v>
      </c>
      <c r="Y97" s="13">
        <f t="shared" si="122"/>
        <v>196232999.99999991</v>
      </c>
      <c r="Z97" s="15"/>
      <c r="AA97">
        <v>7310000</v>
      </c>
      <c r="AB97" s="6">
        <f t="shared" si="123"/>
        <v>11.724706257256319</v>
      </c>
      <c r="AC97" s="13">
        <f t="shared" si="124"/>
        <v>962726999.99999952</v>
      </c>
      <c r="AD97" s="15"/>
      <c r="AE97" s="31" t="s">
        <v>57</v>
      </c>
      <c r="AF97" s="13">
        <f t="shared" si="125"/>
        <v>27285000</v>
      </c>
      <c r="AG97" s="6">
        <f t="shared" si="126"/>
        <v>43.763147774177654</v>
      </c>
      <c r="AH97" s="13">
        <f t="shared" si="127"/>
        <v>3593434499.9999981</v>
      </c>
    </row>
    <row r="98" spans="1:59" ht="17" thickTop="1" thickBot="1" x14ac:dyDescent="0.25">
      <c r="C98" s="31" t="s">
        <v>58</v>
      </c>
      <c r="D98" s="16">
        <v>152.69999999999993</v>
      </c>
      <c r="E98" s="36">
        <v>154.52000000000001</v>
      </c>
      <c r="F98" s="32">
        <v>731500</v>
      </c>
      <c r="G98">
        <v>19800000</v>
      </c>
      <c r="H98" s="6">
        <f t="shared" si="113"/>
        <v>27.390283173552756</v>
      </c>
      <c r="I98" s="13">
        <f t="shared" si="114"/>
        <v>3023459999.9999986</v>
      </c>
      <c r="J98" s="15"/>
      <c r="K98">
        <v>1570000</v>
      </c>
      <c r="L98" s="6">
        <f t="shared" si="115"/>
        <v>2.1718557869938295</v>
      </c>
      <c r="M98" s="13">
        <f t="shared" si="116"/>
        <v>239738999.99999988</v>
      </c>
      <c r="N98" s="15"/>
      <c r="O98">
        <v>880000</v>
      </c>
      <c r="P98" s="6">
        <f t="shared" si="117"/>
        <v>1.2173459188245668</v>
      </c>
      <c r="Q98" s="13">
        <f t="shared" si="118"/>
        <v>134375999.99999994</v>
      </c>
      <c r="R98" s="15"/>
      <c r="S98" s="10">
        <v>4210000</v>
      </c>
      <c r="T98" s="6">
        <f t="shared" si="119"/>
        <v>5.8238935434675296</v>
      </c>
      <c r="U98" s="13">
        <f t="shared" si="120"/>
        <v>642866999.99999976</v>
      </c>
      <c r="V98" s="15"/>
      <c r="W98">
        <v>3530000</v>
      </c>
      <c r="X98" s="6">
        <f t="shared" si="121"/>
        <v>4.8832171516485463</v>
      </c>
      <c r="Y98" s="13">
        <f t="shared" si="122"/>
        <v>539030999.99999976</v>
      </c>
      <c r="Z98" s="15"/>
      <c r="AA98">
        <v>10300000</v>
      </c>
      <c r="AB98" s="6">
        <f t="shared" si="123"/>
        <v>14.248480640787543</v>
      </c>
      <c r="AC98" s="13">
        <f t="shared" si="124"/>
        <v>1572809999.9999993</v>
      </c>
      <c r="AD98" s="15"/>
      <c r="AE98" s="31" t="s">
        <v>58</v>
      </c>
      <c r="AF98" s="13">
        <f t="shared" si="125"/>
        <v>40290000</v>
      </c>
      <c r="AG98" s="6">
        <f t="shared" si="126"/>
        <v>55.735076215274773</v>
      </c>
      <c r="AH98" s="13">
        <f t="shared" si="127"/>
        <v>6152282999.9999971</v>
      </c>
    </row>
    <row r="99" spans="1:59" ht="17" thickTop="1" thickBot="1" x14ac:dyDescent="0.25">
      <c r="C99" s="31" t="s">
        <v>59</v>
      </c>
      <c r="D99" s="16">
        <v>157.59999999999991</v>
      </c>
      <c r="E99" s="36">
        <v>154.52000000000001</v>
      </c>
      <c r="F99" s="32">
        <v>731500</v>
      </c>
      <c r="G99">
        <v>17400000</v>
      </c>
      <c r="H99" s="6">
        <f t="shared" si="113"/>
        <v>23.32187182307408</v>
      </c>
      <c r="I99" s="13">
        <f t="shared" si="114"/>
        <v>2742239999.9999986</v>
      </c>
      <c r="J99" s="15"/>
      <c r="K99">
        <v>1220000</v>
      </c>
      <c r="L99" s="6">
        <f t="shared" si="115"/>
        <v>1.6352117025373782</v>
      </c>
      <c r="M99" s="13">
        <f t="shared" si="116"/>
        <v>192271999.99999988</v>
      </c>
      <c r="N99" s="15"/>
      <c r="O99">
        <v>604000</v>
      </c>
      <c r="P99" s="6">
        <f t="shared" si="117"/>
        <v>0.80956382650211178</v>
      </c>
      <c r="Q99" s="13">
        <f t="shared" si="118"/>
        <v>95190399.99999994</v>
      </c>
      <c r="R99" s="15"/>
      <c r="S99" s="10">
        <v>4450000</v>
      </c>
      <c r="T99" s="6">
        <f t="shared" si="119"/>
        <v>5.9645017018781408</v>
      </c>
      <c r="U99" s="13">
        <f t="shared" si="120"/>
        <v>701319999.99999964</v>
      </c>
      <c r="V99" s="15"/>
      <c r="W99">
        <v>2560000</v>
      </c>
      <c r="X99" s="6">
        <f t="shared" si="121"/>
        <v>3.4312639004063015</v>
      </c>
      <c r="Y99" s="13">
        <f t="shared" si="122"/>
        <v>403455999.99999976</v>
      </c>
      <c r="Z99" s="15"/>
      <c r="AA99">
        <v>10800000</v>
      </c>
      <c r="AB99" s="6">
        <f t="shared" si="123"/>
        <v>14.475644579839084</v>
      </c>
      <c r="AC99" s="13">
        <f t="shared" si="124"/>
        <v>1702079999.999999</v>
      </c>
      <c r="AD99" s="15"/>
      <c r="AE99" s="31" t="s">
        <v>59</v>
      </c>
      <c r="AF99" s="13">
        <f t="shared" si="125"/>
        <v>37034000</v>
      </c>
      <c r="AG99" s="6">
        <f t="shared" si="126"/>
        <v>49.638057534237099</v>
      </c>
      <c r="AH99" s="13">
        <f t="shared" si="127"/>
        <v>5836558399.9999962</v>
      </c>
    </row>
    <row r="100" spans="1:59" ht="17" thickTop="1" thickBot="1" x14ac:dyDescent="0.25">
      <c r="C100" s="31" t="s">
        <v>60</v>
      </c>
      <c r="D100" s="16">
        <v>218.39999999999998</v>
      </c>
      <c r="E100" s="36">
        <v>154.52000000000001</v>
      </c>
      <c r="F100" s="32">
        <v>731500</v>
      </c>
      <c r="G100">
        <v>20000000</v>
      </c>
      <c r="H100" s="6">
        <f t="shared" si="113"/>
        <v>19.344064456846414</v>
      </c>
      <c r="I100" s="13">
        <f t="shared" si="114"/>
        <v>4368000000</v>
      </c>
      <c r="J100" s="15"/>
      <c r="K100">
        <v>915000</v>
      </c>
      <c r="L100" s="6">
        <f t="shared" si="115"/>
        <v>0.88499094890072338</v>
      </c>
      <c r="M100" s="13">
        <f t="shared" si="116"/>
        <v>199835999.99999997</v>
      </c>
      <c r="N100" s="15"/>
      <c r="O100">
        <v>829000</v>
      </c>
      <c r="P100" s="6">
        <f t="shared" si="117"/>
        <v>0.80181147173628398</v>
      </c>
      <c r="Q100" s="13">
        <f t="shared" si="118"/>
        <v>181053599.99999997</v>
      </c>
      <c r="R100" s="15"/>
      <c r="S100" s="10">
        <v>4050000</v>
      </c>
      <c r="T100" s="6">
        <f t="shared" si="119"/>
        <v>3.9171730525113988</v>
      </c>
      <c r="U100" s="13">
        <f t="shared" si="120"/>
        <v>884519999.99999988</v>
      </c>
      <c r="V100" s="15"/>
      <c r="W100">
        <v>1810000</v>
      </c>
      <c r="X100" s="6">
        <f t="shared" si="121"/>
        <v>1.7506378333446004</v>
      </c>
      <c r="Y100" s="13">
        <f t="shared" si="122"/>
        <v>395303999.99999994</v>
      </c>
      <c r="Z100" s="15"/>
      <c r="AA100">
        <v>10800000</v>
      </c>
      <c r="AB100" s="6">
        <f t="shared" si="123"/>
        <v>10.445794806697064</v>
      </c>
      <c r="AC100" s="13">
        <f t="shared" si="124"/>
        <v>2358719999.9999995</v>
      </c>
      <c r="AD100" s="15"/>
      <c r="AE100" s="31" t="s">
        <v>60</v>
      </c>
      <c r="AF100" s="13">
        <f t="shared" si="125"/>
        <v>38404000</v>
      </c>
      <c r="AG100" s="6">
        <f t="shared" si="126"/>
        <v>37.144472570036484</v>
      </c>
      <c r="AH100" s="13">
        <f t="shared" si="127"/>
        <v>8387433599.999999</v>
      </c>
    </row>
    <row r="101" spans="1:59" ht="23" thickTop="1" thickBot="1" x14ac:dyDescent="0.3">
      <c r="C101" s="31" t="s">
        <v>61</v>
      </c>
      <c r="D101" s="16">
        <v>207.69999999999993</v>
      </c>
      <c r="E101" s="36">
        <v>154.52000000000001</v>
      </c>
      <c r="F101" s="32">
        <v>731500</v>
      </c>
      <c r="G101">
        <v>11500000</v>
      </c>
      <c r="H101" s="6">
        <f t="shared" si="113"/>
        <v>11.695847927254565</v>
      </c>
      <c r="I101" s="13">
        <f t="shared" si="114"/>
        <v>2388549999.999999</v>
      </c>
      <c r="J101" s="15"/>
      <c r="K101">
        <v>377000</v>
      </c>
      <c r="L101" s="6">
        <f t="shared" si="115"/>
        <v>0.38342040596304106</v>
      </c>
      <c r="M101" s="13">
        <f t="shared" si="116"/>
        <v>78302899.99999997</v>
      </c>
      <c r="N101" s="15"/>
      <c r="O101">
        <v>845000</v>
      </c>
      <c r="P101" s="6">
        <f t="shared" si="117"/>
        <v>0.85939056508957468</v>
      </c>
      <c r="Q101" s="13">
        <f t="shared" si="118"/>
        <v>175506499.99999994</v>
      </c>
      <c r="R101" s="15"/>
      <c r="S101" s="10">
        <v>5260000</v>
      </c>
      <c r="T101" s="6">
        <f t="shared" si="119"/>
        <v>5.3495791389007836</v>
      </c>
      <c r="U101" s="13">
        <f t="shared" si="120"/>
        <v>1092501999.9999995</v>
      </c>
      <c r="V101" s="15"/>
      <c r="W101">
        <v>1360000</v>
      </c>
      <c r="X101" s="6">
        <f t="shared" si="121"/>
        <v>1.3831611461796705</v>
      </c>
      <c r="Y101" s="13">
        <f t="shared" si="122"/>
        <v>282471999.99999988</v>
      </c>
      <c r="Z101" s="15"/>
      <c r="AA101">
        <v>5350000</v>
      </c>
      <c r="AB101" s="6">
        <f t="shared" si="123"/>
        <v>5.4411118618097332</v>
      </c>
      <c r="AC101" s="13">
        <f t="shared" si="124"/>
        <v>1111194999.9999995</v>
      </c>
      <c r="AD101" s="15"/>
      <c r="AE101" s="31" t="s">
        <v>61</v>
      </c>
      <c r="AF101" s="13">
        <f t="shared" si="125"/>
        <v>24692000</v>
      </c>
      <c r="AG101" s="6">
        <f t="shared" si="126"/>
        <v>25.112511045197373</v>
      </c>
      <c r="AH101" s="13">
        <f t="shared" si="127"/>
        <v>5128528399.9999981</v>
      </c>
      <c r="AW101" s="141" t="s">
        <v>146</v>
      </c>
      <c r="AX101" s="141"/>
      <c r="AY101" s="141"/>
      <c r="AZ101" s="141"/>
      <c r="BA101" s="141"/>
      <c r="BB101" s="141"/>
      <c r="BC101" s="141"/>
      <c r="BD101" s="141"/>
      <c r="BE101" s="141"/>
      <c r="BF101" s="141"/>
      <c r="BG101" s="141"/>
    </row>
    <row r="102" spans="1:59" ht="21" thickTop="1" thickBot="1" x14ac:dyDescent="0.3">
      <c r="C102" s="31" t="s">
        <v>62</v>
      </c>
      <c r="D102" s="16">
        <v>126.59999999999991</v>
      </c>
      <c r="E102" s="36">
        <v>154.52000000000001</v>
      </c>
      <c r="F102" s="32">
        <v>731500</v>
      </c>
      <c r="G102">
        <v>10400000</v>
      </c>
      <c r="H102" s="6">
        <f t="shared" si="113"/>
        <v>17.352817632189062</v>
      </c>
      <c r="I102" s="13">
        <f t="shared" si="114"/>
        <v>1316639999.999999</v>
      </c>
      <c r="J102" s="15"/>
      <c r="K102">
        <v>314000</v>
      </c>
      <c r="L102" s="6">
        <f t="shared" si="115"/>
        <v>0.52392160927955433</v>
      </c>
      <c r="M102" s="13">
        <f t="shared" si="116"/>
        <v>39752399.99999997</v>
      </c>
      <c r="N102" s="15"/>
      <c r="O102">
        <v>911000</v>
      </c>
      <c r="P102" s="6">
        <f t="shared" si="117"/>
        <v>1.5200400829734839</v>
      </c>
      <c r="Q102" s="13">
        <f t="shared" si="118"/>
        <v>115332599.99999991</v>
      </c>
      <c r="R102" s="15"/>
      <c r="S102" s="10">
        <v>6950000</v>
      </c>
      <c r="T102" s="6">
        <f t="shared" si="119"/>
        <v>11.596354090741727</v>
      </c>
      <c r="U102" s="13">
        <f t="shared" si="120"/>
        <v>879869999.9999994</v>
      </c>
      <c r="V102" s="15"/>
      <c r="W102">
        <v>2620000</v>
      </c>
      <c r="X102" s="6">
        <f t="shared" si="121"/>
        <v>4.371575211186089</v>
      </c>
      <c r="Y102" s="13">
        <f t="shared" si="122"/>
        <v>331691999.99999976</v>
      </c>
      <c r="Z102" s="15"/>
      <c r="AA102">
        <v>7330000</v>
      </c>
      <c r="AB102" s="6">
        <f t="shared" si="123"/>
        <v>12.230399350379404</v>
      </c>
      <c r="AC102" s="13">
        <f t="shared" si="124"/>
        <v>927977999.99999928</v>
      </c>
      <c r="AD102" s="15"/>
      <c r="AE102" s="31" t="s">
        <v>62</v>
      </c>
      <c r="AF102" s="13">
        <f t="shared" si="125"/>
        <v>28525000</v>
      </c>
      <c r="AG102" s="6">
        <f t="shared" si="126"/>
        <v>47.595107976749318</v>
      </c>
      <c r="AH102" s="13">
        <f t="shared" si="127"/>
        <v>3611264999.9999976</v>
      </c>
      <c r="AW102" s="72" t="s">
        <v>89</v>
      </c>
      <c r="AX102" s="72" t="s">
        <v>90</v>
      </c>
      <c r="AY102" s="72" t="s">
        <v>140</v>
      </c>
      <c r="AZ102" s="72" t="s">
        <v>102</v>
      </c>
      <c r="BA102" s="72" t="s">
        <v>141</v>
      </c>
      <c r="BB102" s="72" t="s">
        <v>142</v>
      </c>
      <c r="BC102" s="72" t="s">
        <v>101</v>
      </c>
      <c r="BD102" s="72" t="s">
        <v>87</v>
      </c>
      <c r="BE102" s="72" t="s">
        <v>88</v>
      </c>
      <c r="BF102" s="72" t="s">
        <v>104</v>
      </c>
      <c r="BG102" s="72" t="s">
        <v>105</v>
      </c>
    </row>
    <row r="103" spans="1:59" ht="17" thickTop="1" thickBot="1" x14ac:dyDescent="0.25">
      <c r="C103" s="31" t="s">
        <v>63</v>
      </c>
      <c r="D103" s="16">
        <v>213.59999999999991</v>
      </c>
      <c r="E103" s="36">
        <v>154.52000000000001</v>
      </c>
      <c r="F103" s="32">
        <v>731500</v>
      </c>
      <c r="G103">
        <v>10500000</v>
      </c>
      <c r="H103" s="6">
        <f t="shared" si="113"/>
        <v>10.383850330627391</v>
      </c>
      <c r="I103" s="13">
        <f t="shared" si="114"/>
        <v>2242799999.999999</v>
      </c>
      <c r="J103" s="15"/>
      <c r="K103">
        <v>315000</v>
      </c>
      <c r="L103" s="6">
        <f t="shared" si="115"/>
        <v>0.31151550991882171</v>
      </c>
      <c r="M103" s="13">
        <f t="shared" si="116"/>
        <v>67283999.99999997</v>
      </c>
      <c r="N103" s="15"/>
      <c r="O103">
        <v>981000</v>
      </c>
      <c r="P103" s="6">
        <f t="shared" si="117"/>
        <v>0.97014830231861615</v>
      </c>
      <c r="Q103" s="13">
        <f t="shared" si="118"/>
        <v>209541599.99999991</v>
      </c>
      <c r="R103" s="15"/>
      <c r="S103" s="10">
        <v>9640000</v>
      </c>
      <c r="T103" s="6">
        <f t="shared" si="119"/>
        <v>9.5333635416426699</v>
      </c>
      <c r="U103" s="13">
        <f t="shared" si="120"/>
        <v>2059103999.999999</v>
      </c>
      <c r="V103" s="15"/>
      <c r="W103">
        <v>4400000</v>
      </c>
      <c r="X103" s="6">
        <f t="shared" si="121"/>
        <v>4.3513277575962395</v>
      </c>
      <c r="Y103" s="13">
        <f t="shared" si="122"/>
        <v>939839999.99999964</v>
      </c>
      <c r="Z103" s="15"/>
      <c r="AA103">
        <v>9080000</v>
      </c>
      <c r="AB103" s="6">
        <f t="shared" si="123"/>
        <v>8.9795581906758759</v>
      </c>
      <c r="AC103" s="13">
        <f t="shared" si="124"/>
        <v>1939487999.9999993</v>
      </c>
      <c r="AD103" s="15"/>
      <c r="AE103" s="31" t="s">
        <v>63</v>
      </c>
      <c r="AF103" s="13">
        <f t="shared" si="125"/>
        <v>34916000</v>
      </c>
      <c r="AG103" s="6">
        <f t="shared" si="126"/>
        <v>34.529763632779613</v>
      </c>
      <c r="AH103" s="13">
        <f t="shared" si="127"/>
        <v>7458057599.9999971</v>
      </c>
      <c r="AV103" s="69" t="s">
        <v>150</v>
      </c>
      <c r="AW103" s="66">
        <f>T173</f>
        <v>0.5346828827497011</v>
      </c>
      <c r="AX103" s="66">
        <f>Z173</f>
        <v>1.2279454265273422E-2</v>
      </c>
      <c r="AY103" s="66">
        <f>AG79</f>
        <v>1.5361705675228403E-2</v>
      </c>
      <c r="AZ103" s="66">
        <f>AG141</f>
        <v>0.29940667730735132</v>
      </c>
      <c r="BA103" s="66">
        <f>AG48</f>
        <v>4.252469558880998</v>
      </c>
      <c r="BB103" s="66">
        <f>AO173</f>
        <v>1.9792481824820036</v>
      </c>
      <c r="BC103" s="66">
        <f>AG110</f>
        <v>33.345235823307661</v>
      </c>
      <c r="BD103" s="66">
        <f>H173</f>
        <v>1.8429217099771571</v>
      </c>
      <c r="BE103" s="66">
        <f>N173</f>
        <v>4.9029867376053943E-2</v>
      </c>
      <c r="BF103" s="66">
        <f>AG204</f>
        <v>21.067389495069303</v>
      </c>
      <c r="BG103" s="66">
        <f>AG235</f>
        <v>2.5713165886946583</v>
      </c>
    </row>
    <row r="104" spans="1:59" ht="17" thickTop="1" thickBot="1" x14ac:dyDescent="0.25">
      <c r="C104" s="31" t="s">
        <v>64</v>
      </c>
      <c r="D104" s="16">
        <v>416.09999999999991</v>
      </c>
      <c r="E104" s="36">
        <v>154.52000000000001</v>
      </c>
      <c r="F104" s="32">
        <v>731500</v>
      </c>
      <c r="G104">
        <v>11700000</v>
      </c>
      <c r="H104" s="6">
        <f t="shared" si="113"/>
        <v>5.939618003519648</v>
      </c>
      <c r="I104" s="13">
        <f t="shared" si="114"/>
        <v>4868369999.999999</v>
      </c>
      <c r="J104" s="15"/>
      <c r="K104">
        <v>367000</v>
      </c>
      <c r="L104" s="6">
        <f t="shared" si="115"/>
        <v>0.18631109464031717</v>
      </c>
      <c r="M104" s="13">
        <f t="shared" si="116"/>
        <v>152708699.99999997</v>
      </c>
      <c r="N104" s="15"/>
      <c r="O104">
        <v>839000</v>
      </c>
      <c r="P104" s="6">
        <f t="shared" si="117"/>
        <v>0.42592645341478502</v>
      </c>
      <c r="Q104" s="13">
        <f t="shared" si="118"/>
        <v>349107899.99999994</v>
      </c>
      <c r="R104" s="15"/>
      <c r="S104" s="10">
        <v>10600000</v>
      </c>
      <c r="T104" s="6">
        <f t="shared" si="119"/>
        <v>5.3811923792571168</v>
      </c>
      <c r="U104" s="13">
        <f t="shared" si="120"/>
        <v>4410659999.999999</v>
      </c>
      <c r="V104" s="15"/>
      <c r="W104">
        <v>4290000</v>
      </c>
      <c r="X104" s="6">
        <f t="shared" si="121"/>
        <v>2.177859934623871</v>
      </c>
      <c r="Y104" s="13">
        <f t="shared" si="122"/>
        <v>1785068999.9999995</v>
      </c>
      <c r="Z104" s="15"/>
      <c r="AA104">
        <v>8060000</v>
      </c>
      <c r="AB104" s="6">
        <f t="shared" si="123"/>
        <v>4.0917368468690904</v>
      </c>
      <c r="AC104" s="13">
        <f t="shared" si="124"/>
        <v>3353765999.999999</v>
      </c>
      <c r="AD104" s="15"/>
      <c r="AE104" s="31" t="s">
        <v>64</v>
      </c>
      <c r="AF104" s="13">
        <f t="shared" si="125"/>
        <v>35856000</v>
      </c>
      <c r="AG104" s="6">
        <f t="shared" si="126"/>
        <v>18.20264471232483</v>
      </c>
      <c r="AH104" s="13">
        <f t="shared" si="127"/>
        <v>14919681599.999996</v>
      </c>
      <c r="AV104" s="70" t="s">
        <v>47</v>
      </c>
      <c r="AW104" s="66">
        <f>T174</f>
        <v>0.28736410429976372</v>
      </c>
      <c r="AX104" s="66">
        <f>Z174</f>
        <v>8.0152947954964006E-3</v>
      </c>
      <c r="AY104" s="66">
        <f>AG80</f>
        <v>6.8223335834427263E-3</v>
      </c>
      <c r="AZ104" s="66">
        <f>AG142</f>
        <v>0.17939520530752684</v>
      </c>
      <c r="BA104" s="66">
        <f>AG49</f>
        <v>1.4206571453369461</v>
      </c>
      <c r="BB104" s="66">
        <f>AO174</f>
        <v>0.9266878749002565</v>
      </c>
      <c r="BC104" s="66">
        <f>AG111</f>
        <v>9.5867116960748486</v>
      </c>
      <c r="BD104" s="66">
        <f>H174</f>
        <v>0.87598633891778921</v>
      </c>
      <c r="BE104" s="66">
        <f>N174</f>
        <v>2.5939010728915503E-2</v>
      </c>
      <c r="BF104" s="66">
        <f>AG205</f>
        <v>8.6203641000807156</v>
      </c>
      <c r="BG104" s="66">
        <f>AG236</f>
        <v>1.4008360916851172</v>
      </c>
    </row>
    <row r="105" spans="1:59" ht="17" thickTop="1" thickBot="1" x14ac:dyDescent="0.25">
      <c r="C105" s="31" t="s">
        <v>65</v>
      </c>
      <c r="D105" s="16">
        <v>256.39999999999986</v>
      </c>
      <c r="E105" s="36">
        <v>154.52000000000001</v>
      </c>
      <c r="F105" s="32">
        <v>731500</v>
      </c>
      <c r="G105">
        <v>11800000</v>
      </c>
      <c r="H105" s="6">
        <f t="shared" si="113"/>
        <v>9.7215240626029757</v>
      </c>
      <c r="I105" s="13">
        <f t="shared" si="114"/>
        <v>3025519999.9999986</v>
      </c>
      <c r="J105" s="15"/>
      <c r="K105">
        <v>385000</v>
      </c>
      <c r="L105" s="6">
        <f t="shared" si="115"/>
        <v>0.31718531899170727</v>
      </c>
      <c r="M105" s="13">
        <f t="shared" si="116"/>
        <v>98713999.99999994</v>
      </c>
      <c r="N105" s="15"/>
      <c r="O105">
        <v>745000</v>
      </c>
      <c r="P105" s="6">
        <f t="shared" si="117"/>
        <v>0.61377418869823874</v>
      </c>
      <c r="Q105" s="13">
        <f t="shared" si="118"/>
        <v>191017999.99999991</v>
      </c>
      <c r="R105" s="15"/>
      <c r="S105" s="10">
        <v>7690000</v>
      </c>
      <c r="T105" s="6">
        <f t="shared" si="119"/>
        <v>6.3354678001200737</v>
      </c>
      <c r="U105" s="13">
        <f t="shared" si="120"/>
        <v>1971715999.999999</v>
      </c>
      <c r="V105" s="15"/>
      <c r="W105">
        <v>3150000</v>
      </c>
      <c r="X105" s="6">
        <f t="shared" si="121"/>
        <v>2.5951526099321498</v>
      </c>
      <c r="Y105" s="13">
        <f t="shared" si="122"/>
        <v>807659999.99999952</v>
      </c>
      <c r="Z105" s="15"/>
      <c r="AA105">
        <v>6810000</v>
      </c>
      <c r="AB105" s="6">
        <f t="shared" si="123"/>
        <v>5.6104727852818863</v>
      </c>
      <c r="AC105" s="13">
        <f t="shared" si="124"/>
        <v>1746083999.999999</v>
      </c>
      <c r="AD105" s="15"/>
      <c r="AE105" s="31" t="s">
        <v>65</v>
      </c>
      <c r="AF105" s="13">
        <f t="shared" si="125"/>
        <v>30580000</v>
      </c>
      <c r="AG105" s="6">
        <f t="shared" si="126"/>
        <v>25.193576765627029</v>
      </c>
      <c r="AH105" s="13">
        <f t="shared" si="127"/>
        <v>7840711999.9999962</v>
      </c>
    </row>
    <row r="106" spans="1:59" ht="17" thickTop="1" thickBot="1" x14ac:dyDescent="0.25">
      <c r="C106" s="31" t="s">
        <v>66</v>
      </c>
      <c r="D106" s="16">
        <v>352.79999999999995</v>
      </c>
      <c r="E106" s="36">
        <v>154.52000000000001</v>
      </c>
      <c r="F106" s="32">
        <v>731500</v>
      </c>
      <c r="G106">
        <v>12600000</v>
      </c>
      <c r="H106" s="6">
        <f t="shared" si="113"/>
        <v>7.5441851381701017</v>
      </c>
      <c r="I106" s="13">
        <f t="shared" si="114"/>
        <v>4445279999.999999</v>
      </c>
      <c r="J106" s="15"/>
      <c r="K106">
        <v>312000</v>
      </c>
      <c r="L106" s="6">
        <f t="shared" si="115"/>
        <v>0.18680839389754539</v>
      </c>
      <c r="M106" s="13">
        <f t="shared" si="116"/>
        <v>110073599.99999999</v>
      </c>
      <c r="N106" s="15"/>
      <c r="O106">
        <v>836000</v>
      </c>
      <c r="P106" s="6">
        <f t="shared" si="117"/>
        <v>0.50055069646906392</v>
      </c>
      <c r="Q106" s="13">
        <f t="shared" si="118"/>
        <v>294940799.99999994</v>
      </c>
      <c r="R106" s="15"/>
      <c r="S106" s="10">
        <v>9640000</v>
      </c>
      <c r="T106" s="6">
        <f t="shared" si="119"/>
        <v>5.7719003755523639</v>
      </c>
      <c r="U106" s="13">
        <f t="shared" si="120"/>
        <v>3400991999.9999995</v>
      </c>
      <c r="V106" s="15"/>
      <c r="W106">
        <v>4150000</v>
      </c>
      <c r="X106" s="6">
        <f t="shared" si="121"/>
        <v>2.4847911367782478</v>
      </c>
      <c r="Y106" s="13">
        <f t="shared" si="122"/>
        <v>1464119999.9999998</v>
      </c>
      <c r="Z106" s="15"/>
      <c r="AA106">
        <v>7710000</v>
      </c>
      <c r="AB106" s="6">
        <f t="shared" si="123"/>
        <v>4.6163228107374188</v>
      </c>
      <c r="AC106" s="13">
        <f t="shared" si="124"/>
        <v>2720087999.9999995</v>
      </c>
      <c r="AD106" s="15"/>
      <c r="AE106" s="31" t="s">
        <v>66</v>
      </c>
      <c r="AF106" s="13">
        <f t="shared" si="125"/>
        <v>35248000</v>
      </c>
      <c r="AG106" s="6">
        <f t="shared" si="126"/>
        <v>21.10455855160474</v>
      </c>
      <c r="AH106" s="13">
        <f t="shared" si="127"/>
        <v>12435494399.999998</v>
      </c>
    </row>
    <row r="107" spans="1:59" ht="17" thickTop="1" thickBot="1" x14ac:dyDescent="0.25">
      <c r="C107" s="31" t="s">
        <v>67</v>
      </c>
      <c r="D107" s="16">
        <v>358.4</v>
      </c>
      <c r="E107" s="36">
        <v>154.52000000000001</v>
      </c>
      <c r="F107" s="32">
        <v>731500</v>
      </c>
      <c r="G107">
        <v>15200000</v>
      </c>
      <c r="H107" s="6">
        <f t="shared" si="113"/>
        <v>8.9587198515769941</v>
      </c>
      <c r="I107" s="13">
        <f t="shared" si="114"/>
        <v>5447680000</v>
      </c>
      <c r="J107" s="15"/>
      <c r="K107">
        <v>489000</v>
      </c>
      <c r="L107" s="6">
        <f t="shared" si="115"/>
        <v>0.28821144785665465</v>
      </c>
      <c r="M107" s="13">
        <f t="shared" si="116"/>
        <v>175257600</v>
      </c>
      <c r="N107" s="15"/>
      <c r="O107">
        <v>1150000</v>
      </c>
      <c r="P107" s="6">
        <f t="shared" si="117"/>
        <v>0.67779788350746994</v>
      </c>
      <c r="Q107" s="13">
        <f t="shared" si="118"/>
        <v>412160000</v>
      </c>
      <c r="R107" s="15"/>
      <c r="S107" s="10">
        <v>7390000</v>
      </c>
      <c r="T107" s="6">
        <f t="shared" si="119"/>
        <v>4.3555881383653938</v>
      </c>
      <c r="U107" s="13">
        <f t="shared" si="120"/>
        <v>2648576000</v>
      </c>
      <c r="V107" s="15"/>
      <c r="W107">
        <v>4070000</v>
      </c>
      <c r="X107" s="6">
        <f t="shared" si="121"/>
        <v>2.3988151181525241</v>
      </c>
      <c r="Y107" s="13">
        <f t="shared" si="122"/>
        <v>1458688000</v>
      </c>
      <c r="Z107" s="15"/>
      <c r="AA107">
        <v>8030000</v>
      </c>
      <c r="AB107" s="6">
        <f t="shared" si="123"/>
        <v>4.7327973952738995</v>
      </c>
      <c r="AC107" s="13">
        <f t="shared" si="124"/>
        <v>2877952000</v>
      </c>
      <c r="AD107" s="15"/>
      <c r="AE107" s="31" t="s">
        <v>67</v>
      </c>
      <c r="AF107" s="13">
        <f t="shared" si="125"/>
        <v>36329000</v>
      </c>
      <c r="AG107" s="6">
        <f t="shared" si="126"/>
        <v>21.411929834732938</v>
      </c>
      <c r="AH107" s="13">
        <f t="shared" si="127"/>
        <v>13020313600</v>
      </c>
    </row>
    <row r="108" spans="1:59" ht="17" thickTop="1" thickBot="1" x14ac:dyDescent="0.25">
      <c r="C108" s="31" t="s">
        <v>68</v>
      </c>
      <c r="D108" s="16">
        <v>323.60000000000002</v>
      </c>
      <c r="E108" s="36">
        <v>154.52000000000001</v>
      </c>
      <c r="F108" s="32">
        <v>731500</v>
      </c>
      <c r="G108">
        <v>13800000</v>
      </c>
      <c r="H108" s="6">
        <f t="shared" si="113"/>
        <v>9.0082606223390815</v>
      </c>
      <c r="I108" s="13">
        <f t="shared" si="114"/>
        <v>4465680000</v>
      </c>
      <c r="J108" s="15"/>
      <c r="K108">
        <v>399000</v>
      </c>
      <c r="L108" s="6">
        <f t="shared" si="115"/>
        <v>0.26045623103719523</v>
      </c>
      <c r="M108" s="13">
        <f t="shared" si="116"/>
        <v>129116400.00000001</v>
      </c>
      <c r="N108" s="15"/>
      <c r="O108">
        <v>1190000</v>
      </c>
      <c r="P108" s="6">
        <f t="shared" si="117"/>
        <v>0.77679928554952948</v>
      </c>
      <c r="Q108" s="13">
        <f t="shared" si="118"/>
        <v>385084000</v>
      </c>
      <c r="R108" s="15"/>
      <c r="S108" s="10">
        <v>8680000</v>
      </c>
      <c r="T108" s="6">
        <f t="shared" si="119"/>
        <v>5.6660653769495086</v>
      </c>
      <c r="U108" s="13">
        <f t="shared" si="120"/>
        <v>2808848000</v>
      </c>
      <c r="V108" s="15"/>
      <c r="W108">
        <v>5060000</v>
      </c>
      <c r="X108" s="6">
        <f t="shared" si="121"/>
        <v>3.3030288948576629</v>
      </c>
      <c r="Y108" s="13">
        <f t="shared" si="122"/>
        <v>1637416000</v>
      </c>
      <c r="Z108" s="15"/>
      <c r="AA108">
        <v>7840000</v>
      </c>
      <c r="AB108" s="6">
        <f t="shared" si="123"/>
        <v>5.1177364695027823</v>
      </c>
      <c r="AC108" s="13">
        <f t="shared" si="124"/>
        <v>2537024000</v>
      </c>
      <c r="AD108" s="15"/>
      <c r="AE108" s="31" t="s">
        <v>68</v>
      </c>
      <c r="AF108" s="13">
        <f t="shared" si="125"/>
        <v>36969000</v>
      </c>
      <c r="AG108" s="6">
        <f t="shared" si="126"/>
        <v>24.132346880235758</v>
      </c>
      <c r="AH108" s="13">
        <f t="shared" si="127"/>
        <v>11963168400</v>
      </c>
    </row>
    <row r="109" spans="1:59" ht="17" thickTop="1" thickBot="1" x14ac:dyDescent="0.25">
      <c r="C109" s="31" t="s">
        <v>69</v>
      </c>
      <c r="D109" s="16">
        <v>284.10000000000014</v>
      </c>
      <c r="E109" s="36">
        <v>154.52000000000001</v>
      </c>
      <c r="F109" s="32">
        <v>731500</v>
      </c>
      <c r="G109">
        <v>16400000</v>
      </c>
      <c r="H109" s="6">
        <f t="shared" si="113"/>
        <v>12.193909945257685</v>
      </c>
      <c r="I109" s="13">
        <f t="shared" si="114"/>
        <v>4659240000.0000019</v>
      </c>
      <c r="J109" s="15"/>
      <c r="K109">
        <v>491000</v>
      </c>
      <c r="L109" s="6">
        <f t="shared" si="115"/>
        <v>0.36507376726350754</v>
      </c>
      <c r="M109" s="13">
        <f t="shared" si="116"/>
        <v>139493100.00000006</v>
      </c>
      <c r="N109" s="15"/>
      <c r="O109">
        <v>1150000</v>
      </c>
      <c r="P109" s="6">
        <f t="shared" si="117"/>
        <v>0.85506075835648399</v>
      </c>
      <c r="Q109" s="13">
        <f t="shared" si="118"/>
        <v>326715000.00000018</v>
      </c>
      <c r="R109" s="15"/>
      <c r="S109" s="10">
        <v>11100000</v>
      </c>
      <c r="T109" s="6">
        <f t="shared" si="119"/>
        <v>8.2531951458756296</v>
      </c>
      <c r="U109" s="13">
        <f t="shared" si="120"/>
        <v>3153510000.0000014</v>
      </c>
      <c r="V109" s="15"/>
      <c r="W109">
        <v>5810000</v>
      </c>
      <c r="X109" s="6">
        <f t="shared" si="121"/>
        <v>4.3199156574358017</v>
      </c>
      <c r="Y109" s="13">
        <f t="shared" si="122"/>
        <v>1650621000.0000007</v>
      </c>
      <c r="Z109" s="15"/>
      <c r="AA109">
        <v>8710000</v>
      </c>
      <c r="AB109" s="6">
        <f t="shared" si="123"/>
        <v>6.4761558306825879</v>
      </c>
      <c r="AC109" s="13">
        <f t="shared" si="124"/>
        <v>2474511000.000001</v>
      </c>
      <c r="AD109" s="15"/>
      <c r="AE109" s="31" t="s">
        <v>69</v>
      </c>
      <c r="AF109" s="13">
        <f t="shared" si="125"/>
        <v>43661000</v>
      </c>
      <c r="AG109" s="6">
        <f t="shared" si="126"/>
        <v>32.463311104871693</v>
      </c>
      <c r="AH109" s="13">
        <f t="shared" si="127"/>
        <v>12404090100.000006</v>
      </c>
    </row>
    <row r="110" spans="1:59" x14ac:dyDescent="0.2">
      <c r="A110" s="19"/>
      <c r="B110" s="19"/>
      <c r="C110" s="19"/>
      <c r="D110" s="19"/>
      <c r="E110" s="19"/>
      <c r="F110" s="19"/>
      <c r="G110" s="28" t="s">
        <v>46</v>
      </c>
      <c r="H110" s="29">
        <f>AVERAGE(H88:H109)</f>
        <v>15.336621959935167</v>
      </c>
      <c r="I110" s="29">
        <f>AVERAGE(I88:I109)</f>
        <v>4620552727.272727</v>
      </c>
      <c r="J110" s="20"/>
      <c r="K110" s="28" t="s">
        <v>46</v>
      </c>
      <c r="L110" s="29">
        <f>AVERAGE(L88:L109)</f>
        <v>0.91211874611801802</v>
      </c>
      <c r="M110" s="29">
        <f>AVERAGE(M88:M109)</f>
        <v>275309736.36363643</v>
      </c>
      <c r="N110" s="20"/>
      <c r="O110" s="28" t="s">
        <v>46</v>
      </c>
      <c r="P110" s="29">
        <f>AVERAGE(P88:P109)</f>
        <v>0.78534335485261897</v>
      </c>
      <c r="Q110" s="29">
        <f>AVERAGE(Q88:Q109)</f>
        <v>246484409.09090909</v>
      </c>
      <c r="R110" s="20"/>
      <c r="S110" s="28" t="s">
        <v>46</v>
      </c>
      <c r="T110" s="29">
        <f>AVERAGE(T88:T109)</f>
        <v>5.2122640692986302</v>
      </c>
      <c r="U110" s="29">
        <f>AVERAGE(U88:U109)</f>
        <v>1680308772.7272727</v>
      </c>
      <c r="V110" s="20"/>
      <c r="W110" s="28" t="s">
        <v>46</v>
      </c>
      <c r="X110" s="29">
        <f>AVERAGE(X88:X109)</f>
        <v>2.8741113574143644</v>
      </c>
      <c r="Y110" s="29">
        <f>AVERAGE(Y88:Y109)</f>
        <v>948645409.09090912</v>
      </c>
      <c r="Z110" s="20"/>
      <c r="AA110" s="28" t="s">
        <v>46</v>
      </c>
      <c r="AB110" s="29">
        <f>AVERAGE(AB88:AB109)</f>
        <v>8.2247763356888584</v>
      </c>
      <c r="AC110" s="29">
        <f>AVERAGE(AC88:AC109)</f>
        <v>2416535454.5454545</v>
      </c>
      <c r="AD110" s="20"/>
      <c r="AE110" s="19"/>
      <c r="AF110" s="28" t="s">
        <v>46</v>
      </c>
      <c r="AG110" s="29">
        <f>AVERAGE(AG88:AG109)</f>
        <v>33.345235823307661</v>
      </c>
      <c r="AH110" s="29">
        <f>AVERAGE(AH88:AH109)</f>
        <v>10187836509.09091</v>
      </c>
      <c r="AI110" s="19"/>
      <c r="AJ110" s="19"/>
      <c r="AK110" s="19"/>
      <c r="AL110" s="19"/>
      <c r="AM110" s="19"/>
      <c r="AN110" s="19"/>
    </row>
    <row r="111" spans="1:59" x14ac:dyDescent="0.2">
      <c r="G111" s="17" t="s">
        <v>47</v>
      </c>
      <c r="H111" s="6">
        <f>STDEV(H88:H109)</f>
        <v>5.5487913433970073</v>
      </c>
      <c r="I111" s="6">
        <f>STDEV(I88:I109)</f>
        <v>2058075389.4428425</v>
      </c>
      <c r="J111" s="15"/>
      <c r="K111" s="17" t="s">
        <v>47</v>
      </c>
      <c r="L111" s="6">
        <f>STDEV(L88:L109)</f>
        <v>0.57115647542973436</v>
      </c>
      <c r="M111" s="6">
        <f>STDEV(M88:M109)</f>
        <v>209803021.04736134</v>
      </c>
      <c r="N111" s="15"/>
      <c r="O111" s="17" t="s">
        <v>47</v>
      </c>
      <c r="P111" s="6">
        <f>STDEV(P88:P109)</f>
        <v>0.24866784066375455</v>
      </c>
      <c r="Q111" s="6">
        <f>STDEV(Q88:Q109)</f>
        <v>114014298.68103598</v>
      </c>
      <c r="R111" s="15"/>
      <c r="S111" s="17" t="s">
        <v>47</v>
      </c>
      <c r="T111" s="6">
        <f>STDEV(T88:T109)</f>
        <v>2.194429361756427</v>
      </c>
      <c r="U111" s="6">
        <f>STDEV(U88:U109)</f>
        <v>1036244007.7248273</v>
      </c>
      <c r="V111" s="15"/>
      <c r="W111" s="17" t="s">
        <v>47</v>
      </c>
      <c r="X111" s="6">
        <f>STDEV(X88:X109)</f>
        <v>0.9384796584830043</v>
      </c>
      <c r="Y111" s="6">
        <f>STDEV(Y88:Y109)</f>
        <v>508469204.14080822</v>
      </c>
      <c r="Z111" s="15"/>
      <c r="AA111" s="17" t="s">
        <v>47</v>
      </c>
      <c r="AB111" s="6">
        <f>STDEV(AB88:AB109)</f>
        <v>3.0441202750889254</v>
      </c>
      <c r="AC111" s="6">
        <f>STDEV(AC88:AC109)</f>
        <v>898360276.13131738</v>
      </c>
      <c r="AD111" s="15"/>
      <c r="AF111" s="17" t="s">
        <v>47</v>
      </c>
      <c r="AG111" s="6">
        <f>STDEV(AG88:AG109)</f>
        <v>9.5867116960748486</v>
      </c>
      <c r="AH111" s="6">
        <f>STDEV(AH88:AH109)</f>
        <v>4025925479.4668875</v>
      </c>
    </row>
    <row r="114" spans="1:39" ht="16" x14ac:dyDescent="0.2">
      <c r="B114" s="136" t="s">
        <v>102</v>
      </c>
      <c r="C114" s="137"/>
      <c r="D114" s="137"/>
      <c r="E114" s="137"/>
      <c r="G114" s="1" t="s">
        <v>82</v>
      </c>
      <c r="H114" s="2"/>
      <c r="I114" s="2"/>
      <c r="J114" s="2"/>
      <c r="L114" t="s">
        <v>1</v>
      </c>
      <c r="N114" t="s">
        <v>83</v>
      </c>
    </row>
    <row r="115" spans="1:39" ht="16" x14ac:dyDescent="0.2">
      <c r="A115" s="3"/>
      <c r="B115" s="137"/>
      <c r="C115" s="137"/>
      <c r="D115" s="137"/>
      <c r="E115" s="137"/>
      <c r="G115" t="s">
        <v>3</v>
      </c>
    </row>
    <row r="117" spans="1:39" x14ac:dyDescent="0.2">
      <c r="B117" s="138" t="s">
        <v>5</v>
      </c>
      <c r="C117" s="138"/>
      <c r="G117" s="5" t="s">
        <v>84</v>
      </c>
      <c r="I117" s="4"/>
      <c r="J117" s="6"/>
      <c r="K117" s="5" t="s">
        <v>85</v>
      </c>
      <c r="L117" s="4"/>
      <c r="M117" s="4"/>
      <c r="N117" s="6"/>
      <c r="O117" s="5"/>
      <c r="P117" s="4"/>
      <c r="Q117" s="4"/>
      <c r="R117" s="6"/>
      <c r="S117" s="5"/>
      <c r="T117" s="4"/>
      <c r="U117" s="4"/>
      <c r="V117" s="6"/>
      <c r="W117" s="5"/>
      <c r="X117" s="4"/>
      <c r="Y117" s="4"/>
      <c r="Z117" s="6"/>
      <c r="AA117" s="5" t="s">
        <v>86</v>
      </c>
      <c r="AB117" s="4"/>
      <c r="AC117" s="4"/>
      <c r="AD117" s="6"/>
      <c r="AE117" s="7"/>
      <c r="AG117" s="5" t="s">
        <v>4</v>
      </c>
      <c r="AI117" s="6"/>
    </row>
    <row r="118" spans="1:39" ht="40" thickBot="1" x14ac:dyDescent="0.25">
      <c r="D118" t="s">
        <v>18</v>
      </c>
      <c r="E118" t="s">
        <v>12</v>
      </c>
      <c r="F118" s="11" t="s">
        <v>13</v>
      </c>
      <c r="G118" s="5" t="s">
        <v>14</v>
      </c>
      <c r="H118" s="24" t="s">
        <v>35</v>
      </c>
      <c r="I118" s="22" t="s">
        <v>45</v>
      </c>
      <c r="J118" s="25" t="s">
        <v>17</v>
      </c>
      <c r="K118" s="5" t="s">
        <v>14</v>
      </c>
      <c r="L118" s="24" t="s">
        <v>15</v>
      </c>
      <c r="M118" s="22" t="s">
        <v>45</v>
      </c>
      <c r="N118" s="25" t="s">
        <v>17</v>
      </c>
      <c r="O118" s="5" t="s">
        <v>14</v>
      </c>
      <c r="P118" s="24" t="s">
        <v>15</v>
      </c>
      <c r="Q118" s="22" t="s">
        <v>45</v>
      </c>
      <c r="R118" s="25" t="s">
        <v>17</v>
      </c>
      <c r="S118" s="5" t="s">
        <v>14</v>
      </c>
      <c r="T118" s="24" t="s">
        <v>15</v>
      </c>
      <c r="U118" s="22" t="s">
        <v>45</v>
      </c>
      <c r="V118" s="25" t="s">
        <v>17</v>
      </c>
      <c r="W118" s="5" t="s">
        <v>14</v>
      </c>
      <c r="X118" s="24" t="s">
        <v>15</v>
      </c>
      <c r="Y118" s="22" t="s">
        <v>45</v>
      </c>
      <c r="Z118" s="25" t="s">
        <v>17</v>
      </c>
      <c r="AA118" s="5" t="s">
        <v>14</v>
      </c>
      <c r="AB118" s="24" t="s">
        <v>15</v>
      </c>
      <c r="AC118" s="22" t="s">
        <v>45</v>
      </c>
      <c r="AD118" s="26" t="s">
        <v>17</v>
      </c>
      <c r="AE118" s="25" t="s">
        <v>4</v>
      </c>
      <c r="AF118" s="33" t="s">
        <v>16</v>
      </c>
      <c r="AG118" s="24" t="s">
        <v>15</v>
      </c>
      <c r="AH118" s="22" t="s">
        <v>45</v>
      </c>
      <c r="AI118" s="11" t="s">
        <v>17</v>
      </c>
      <c r="AK118" s="21"/>
      <c r="AL118" s="9"/>
      <c r="AM118" s="8"/>
    </row>
    <row r="119" spans="1:39" ht="17" thickTop="1" thickBot="1" x14ac:dyDescent="0.25">
      <c r="A119" s="14"/>
      <c r="B119" s="14"/>
      <c r="C119" s="35" t="s">
        <v>48</v>
      </c>
      <c r="D119" s="14">
        <v>298.40000000000009</v>
      </c>
      <c r="E119" s="49">
        <v>154.52000000000001</v>
      </c>
      <c r="F119" s="32">
        <v>731500</v>
      </c>
      <c r="G119" s="27">
        <v>54700</v>
      </c>
      <c r="H119" s="12">
        <f t="shared" ref="H119:H140" si="128">(G119*$E119/$F119)/$D119</f>
        <v>3.8722097713208184E-2</v>
      </c>
      <c r="I119" s="13">
        <f t="shared" ref="I119:I140" si="129">G119*$D119</f>
        <v>16322480.000000006</v>
      </c>
      <c r="J119" s="32"/>
      <c r="K119" s="14">
        <v>25400</v>
      </c>
      <c r="L119" s="12">
        <f t="shared" ref="L119:L140" si="130">(K119*$E119/$F119)/$D119</f>
        <v>1.7980645007595757E-2</v>
      </c>
      <c r="M119" s="13">
        <f t="shared" ref="M119:M140" si="131">K119*$D119</f>
        <v>7579360.0000000019</v>
      </c>
      <c r="N119" s="32"/>
      <c r="O119" s="14"/>
      <c r="P119" s="12">
        <f t="shared" ref="P119:P140" si="132">(O119*$E119/$F119)/$D119</f>
        <v>0</v>
      </c>
      <c r="Q119" s="13">
        <f t="shared" ref="Q119:Q140" si="133">O119*$D119</f>
        <v>0</v>
      </c>
      <c r="R119" s="32"/>
      <c r="S119" s="34"/>
      <c r="T119" s="12">
        <f t="shared" ref="T119:T140" si="134">(S119*$E119/$F119)/$D119</f>
        <v>0</v>
      </c>
      <c r="U119" s="13">
        <f t="shared" ref="U119:U140" si="135">S119*$D119</f>
        <v>0</v>
      </c>
      <c r="V119" s="32"/>
      <c r="W119" s="14"/>
      <c r="X119" s="12">
        <f t="shared" ref="X119:X140" si="136">(W119*$E119/$F119)/$D119</f>
        <v>0</v>
      </c>
      <c r="Y119" s="13">
        <f t="shared" ref="Y119:Y140" si="137">W119*$D119</f>
        <v>0</v>
      </c>
      <c r="Z119" s="32"/>
      <c r="AA119" s="14">
        <v>488000</v>
      </c>
      <c r="AB119" s="12">
        <f t="shared" ref="AB119:AB140" si="138">(AA119*$E119/$F119)/$D119</f>
        <v>0.34545491195695788</v>
      </c>
      <c r="AC119" s="13">
        <f t="shared" ref="AC119:AC140" si="139">AA119*$D119</f>
        <v>145619200.00000003</v>
      </c>
      <c r="AD119" s="32"/>
      <c r="AE119" s="35" t="s">
        <v>48</v>
      </c>
      <c r="AF119" s="13">
        <f t="shared" ref="AF119:AF140" si="140">G119+K119+O119+S119+W119+AA119</f>
        <v>568100</v>
      </c>
      <c r="AG119" s="12">
        <f t="shared" ref="AG119:AG140" si="141">(AF119*$E119/$F119)/$D119</f>
        <v>0.40215765467776177</v>
      </c>
      <c r="AH119" s="13">
        <f t="shared" ref="AH119:AH140" si="142">AF119*$D119</f>
        <v>169521040.00000006</v>
      </c>
      <c r="AI119" s="14"/>
      <c r="AJ119" s="14"/>
    </row>
    <row r="120" spans="1:39" ht="17" thickTop="1" thickBot="1" x14ac:dyDescent="0.25">
      <c r="C120" s="31" t="s">
        <v>49</v>
      </c>
      <c r="D120" s="16">
        <v>241.89999999999998</v>
      </c>
      <c r="E120" s="36">
        <v>154.52000000000001</v>
      </c>
      <c r="F120" s="32">
        <v>731500</v>
      </c>
      <c r="G120">
        <v>63900</v>
      </c>
      <c r="H120" s="6">
        <f t="shared" si="128"/>
        <v>5.5800149025274678E-2</v>
      </c>
      <c r="I120" s="13">
        <f t="shared" si="129"/>
        <v>15457409.999999998</v>
      </c>
      <c r="J120" s="15"/>
      <c r="K120">
        <v>29200</v>
      </c>
      <c r="L120" s="6">
        <f t="shared" si="130"/>
        <v>2.5498659648482327E-2</v>
      </c>
      <c r="M120" s="13">
        <f t="shared" si="131"/>
        <v>7063479.9999999991</v>
      </c>
      <c r="N120" s="15"/>
      <c r="P120" s="6">
        <f t="shared" si="132"/>
        <v>0</v>
      </c>
      <c r="Q120" s="13">
        <f t="shared" si="133"/>
        <v>0</v>
      </c>
      <c r="R120" s="15"/>
      <c r="S120" s="18"/>
      <c r="T120" s="6">
        <f t="shared" si="134"/>
        <v>0</v>
      </c>
      <c r="U120" s="13">
        <f t="shared" si="135"/>
        <v>0</v>
      </c>
      <c r="V120" s="15"/>
      <c r="X120" s="6">
        <f t="shared" si="136"/>
        <v>0</v>
      </c>
      <c r="Y120" s="13">
        <f t="shared" si="137"/>
        <v>0</v>
      </c>
      <c r="Z120" s="15"/>
      <c r="AA120">
        <v>352000</v>
      </c>
      <c r="AB120" s="6">
        <f t="shared" si="138"/>
        <v>0.30738110261184171</v>
      </c>
      <c r="AC120" s="13">
        <f t="shared" si="139"/>
        <v>85148799.999999985</v>
      </c>
      <c r="AD120" s="15"/>
      <c r="AE120" s="31" t="s">
        <v>49</v>
      </c>
      <c r="AF120" s="13">
        <f t="shared" si="140"/>
        <v>445100</v>
      </c>
      <c r="AG120" s="6">
        <f t="shared" si="141"/>
        <v>0.38867991128559876</v>
      </c>
      <c r="AH120" s="13">
        <f t="shared" si="142"/>
        <v>107669689.99999999</v>
      </c>
    </row>
    <row r="121" spans="1:39" ht="17" thickTop="1" thickBot="1" x14ac:dyDescent="0.25">
      <c r="C121" s="31" t="s">
        <v>50</v>
      </c>
      <c r="D121" s="16">
        <v>352.50000000000011</v>
      </c>
      <c r="E121" s="36">
        <v>154.52000000000001</v>
      </c>
      <c r="F121" s="32">
        <v>731500</v>
      </c>
      <c r="G121">
        <v>66900</v>
      </c>
      <c r="H121" s="6">
        <f t="shared" si="128"/>
        <v>4.0090120853390719E-2</v>
      </c>
      <c r="I121" s="13">
        <f t="shared" si="129"/>
        <v>23582250.000000007</v>
      </c>
      <c r="J121" s="15"/>
      <c r="K121">
        <v>35500</v>
      </c>
      <c r="L121" s="6">
        <f t="shared" si="130"/>
        <v>2.1273531992456955E-2</v>
      </c>
      <c r="M121" s="13">
        <f t="shared" si="131"/>
        <v>12513750.000000004</v>
      </c>
      <c r="N121" s="15"/>
      <c r="P121" s="6">
        <f t="shared" si="132"/>
        <v>0</v>
      </c>
      <c r="Q121" s="13">
        <f t="shared" si="133"/>
        <v>0</v>
      </c>
      <c r="R121" s="15"/>
      <c r="S121" s="18"/>
      <c r="T121" s="6">
        <f t="shared" si="134"/>
        <v>0</v>
      </c>
      <c r="U121" s="13">
        <f t="shared" si="135"/>
        <v>0</v>
      </c>
      <c r="V121" s="15"/>
      <c r="X121" s="6">
        <f t="shared" si="136"/>
        <v>0</v>
      </c>
      <c r="Y121" s="13">
        <f t="shared" si="137"/>
        <v>0</v>
      </c>
      <c r="Z121" s="15"/>
      <c r="AA121">
        <v>294000</v>
      </c>
      <c r="AB121" s="6">
        <f t="shared" si="138"/>
        <v>0.17618080016288296</v>
      </c>
      <c r="AC121" s="13">
        <f t="shared" si="139"/>
        <v>103635000.00000003</v>
      </c>
      <c r="AD121" s="15"/>
      <c r="AE121" s="31" t="s">
        <v>50</v>
      </c>
      <c r="AF121" s="13">
        <f t="shared" si="140"/>
        <v>396400</v>
      </c>
      <c r="AG121" s="6">
        <f t="shared" si="141"/>
        <v>0.23754445300873067</v>
      </c>
      <c r="AH121" s="13">
        <f t="shared" si="142"/>
        <v>139731000.00000006</v>
      </c>
    </row>
    <row r="122" spans="1:39" ht="17" thickTop="1" thickBot="1" x14ac:dyDescent="0.25">
      <c r="C122" s="31" t="s">
        <v>51</v>
      </c>
      <c r="D122" s="16">
        <v>317.80000000000007</v>
      </c>
      <c r="E122" s="36">
        <v>154.52000000000001</v>
      </c>
      <c r="F122" s="32">
        <v>731500</v>
      </c>
      <c r="G122">
        <v>62200</v>
      </c>
      <c r="H122" s="6">
        <f t="shared" si="128"/>
        <v>4.1343463929002656E-2</v>
      </c>
      <c r="I122" s="13">
        <f t="shared" si="129"/>
        <v>19767160.000000004</v>
      </c>
      <c r="J122" s="15"/>
      <c r="K122">
        <v>34400</v>
      </c>
      <c r="L122" s="6">
        <f t="shared" si="130"/>
        <v>2.2865195484850342E-2</v>
      </c>
      <c r="M122" s="13">
        <f t="shared" si="131"/>
        <v>10932320.000000002</v>
      </c>
      <c r="N122" s="15"/>
      <c r="P122" s="6">
        <f t="shared" si="132"/>
        <v>0</v>
      </c>
      <c r="Q122" s="13">
        <f t="shared" si="133"/>
        <v>0</v>
      </c>
      <c r="R122" s="15"/>
      <c r="S122" s="18"/>
      <c r="T122" s="6">
        <f t="shared" si="134"/>
        <v>0</v>
      </c>
      <c r="U122" s="13">
        <f t="shared" si="135"/>
        <v>0</v>
      </c>
      <c r="V122" s="15"/>
      <c r="X122" s="6">
        <f t="shared" si="136"/>
        <v>0</v>
      </c>
      <c r="Y122" s="13">
        <f t="shared" si="137"/>
        <v>0</v>
      </c>
      <c r="Z122" s="15"/>
      <c r="AA122">
        <v>315000</v>
      </c>
      <c r="AB122" s="6">
        <f t="shared" si="138"/>
        <v>0.20937606330604239</v>
      </c>
      <c r="AC122" s="13">
        <f t="shared" si="139"/>
        <v>100107000.00000001</v>
      </c>
      <c r="AD122" s="15"/>
      <c r="AE122" s="31" t="s">
        <v>51</v>
      </c>
      <c r="AF122" s="13">
        <f t="shared" si="140"/>
        <v>411600</v>
      </c>
      <c r="AG122" s="6">
        <f t="shared" si="141"/>
        <v>0.27358472271989542</v>
      </c>
      <c r="AH122" s="13">
        <f t="shared" si="142"/>
        <v>130806480.00000003</v>
      </c>
    </row>
    <row r="123" spans="1:39" ht="17" thickTop="1" thickBot="1" x14ac:dyDescent="0.25">
      <c r="C123" s="31" t="s">
        <v>52</v>
      </c>
      <c r="D123" s="16">
        <v>193.40000000000009</v>
      </c>
      <c r="E123" s="36">
        <v>154.52000000000001</v>
      </c>
      <c r="F123" s="32">
        <v>731500</v>
      </c>
      <c r="G123">
        <v>64400</v>
      </c>
      <c r="H123" s="6">
        <f t="shared" si="128"/>
        <v>7.0339579323414267E-2</v>
      </c>
      <c r="I123" s="13">
        <f t="shared" si="129"/>
        <v>12454960.000000006</v>
      </c>
      <c r="J123" s="15"/>
      <c r="K123">
        <v>19500</v>
      </c>
      <c r="L123" s="6">
        <f t="shared" si="130"/>
        <v>2.1298475105692209E-2</v>
      </c>
      <c r="M123" s="13">
        <f t="shared" si="131"/>
        <v>3771300.0000000019</v>
      </c>
      <c r="N123" s="15"/>
      <c r="P123" s="6">
        <f t="shared" si="132"/>
        <v>0</v>
      </c>
      <c r="Q123" s="13">
        <f t="shared" si="133"/>
        <v>0</v>
      </c>
      <c r="R123" s="15"/>
      <c r="S123" s="18"/>
      <c r="T123" s="6">
        <f t="shared" si="134"/>
        <v>0</v>
      </c>
      <c r="U123" s="13">
        <f t="shared" si="135"/>
        <v>0</v>
      </c>
      <c r="V123" s="15"/>
      <c r="X123" s="6">
        <f t="shared" si="136"/>
        <v>0</v>
      </c>
      <c r="Y123" s="13">
        <f t="shared" si="137"/>
        <v>0</v>
      </c>
      <c r="Z123" s="15"/>
      <c r="AA123">
        <v>134000</v>
      </c>
      <c r="AB123" s="6">
        <f t="shared" si="138"/>
        <v>0.14635875200834647</v>
      </c>
      <c r="AC123" s="13">
        <f t="shared" si="139"/>
        <v>25915600.000000011</v>
      </c>
      <c r="AD123" s="15"/>
      <c r="AE123" s="31" t="s">
        <v>52</v>
      </c>
      <c r="AF123" s="13">
        <f t="shared" si="140"/>
        <v>217900</v>
      </c>
      <c r="AG123" s="6">
        <f t="shared" si="141"/>
        <v>0.23799680643745291</v>
      </c>
      <c r="AH123" s="13">
        <f t="shared" si="142"/>
        <v>42141860.000000022</v>
      </c>
    </row>
    <row r="124" spans="1:39" ht="17" thickTop="1" thickBot="1" x14ac:dyDescent="0.25">
      <c r="C124" s="31" t="s">
        <v>53</v>
      </c>
      <c r="D124" s="16">
        <v>255.39999999999998</v>
      </c>
      <c r="E124" s="36">
        <v>154.52000000000001</v>
      </c>
      <c r="F124" s="32">
        <v>731500</v>
      </c>
      <c r="G124">
        <v>66400</v>
      </c>
      <c r="H124" s="6">
        <f t="shared" si="128"/>
        <v>5.4918359470970443E-2</v>
      </c>
      <c r="I124" s="13">
        <f t="shared" si="129"/>
        <v>16958560</v>
      </c>
      <c r="J124" s="15"/>
      <c r="K124">
        <v>30400</v>
      </c>
      <c r="L124" s="6">
        <f t="shared" si="130"/>
        <v>2.5143345299962372E-2</v>
      </c>
      <c r="M124" s="13">
        <f t="shared" si="131"/>
        <v>7764159.9999999991</v>
      </c>
      <c r="N124" s="15"/>
      <c r="P124" s="6">
        <f t="shared" si="132"/>
        <v>0</v>
      </c>
      <c r="Q124" s="13">
        <f t="shared" si="133"/>
        <v>0</v>
      </c>
      <c r="R124" s="15"/>
      <c r="S124" s="18"/>
      <c r="T124" s="6">
        <f t="shared" si="134"/>
        <v>0</v>
      </c>
      <c r="U124" s="13">
        <f t="shared" si="135"/>
        <v>0</v>
      </c>
      <c r="V124" s="15"/>
      <c r="X124" s="6">
        <f t="shared" si="136"/>
        <v>0</v>
      </c>
      <c r="Y124" s="13">
        <f t="shared" si="137"/>
        <v>0</v>
      </c>
      <c r="Z124" s="15"/>
      <c r="AA124">
        <v>245000</v>
      </c>
      <c r="AB124" s="6">
        <f t="shared" si="138"/>
        <v>0.2026355131082494</v>
      </c>
      <c r="AC124" s="13">
        <f t="shared" si="139"/>
        <v>62572999.999999993</v>
      </c>
      <c r="AD124" s="15"/>
      <c r="AE124" s="31" t="s">
        <v>53</v>
      </c>
      <c r="AF124" s="13">
        <f t="shared" si="140"/>
        <v>341800</v>
      </c>
      <c r="AG124" s="6">
        <f t="shared" si="141"/>
        <v>0.28269721787918223</v>
      </c>
      <c r="AH124" s="13">
        <f t="shared" si="142"/>
        <v>87295719.999999985</v>
      </c>
    </row>
    <row r="125" spans="1:39" ht="17" thickTop="1" thickBot="1" x14ac:dyDescent="0.25">
      <c r="C125" s="31" t="s">
        <v>54</v>
      </c>
      <c r="D125" s="16">
        <v>344.4</v>
      </c>
      <c r="E125" s="36">
        <v>154.52000000000001</v>
      </c>
      <c r="F125" s="32">
        <v>731500</v>
      </c>
      <c r="G125">
        <v>68400</v>
      </c>
      <c r="H125" s="6">
        <f t="shared" si="128"/>
        <v>4.1953029548848372E-2</v>
      </c>
      <c r="I125" s="13">
        <f t="shared" si="129"/>
        <v>23556960</v>
      </c>
      <c r="J125" s="15"/>
      <c r="K125">
        <v>44300</v>
      </c>
      <c r="L125" s="6">
        <f t="shared" si="130"/>
        <v>2.7171333465116704E-2</v>
      </c>
      <c r="M125" s="13">
        <f t="shared" si="131"/>
        <v>15256919.999999998</v>
      </c>
      <c r="N125" s="15"/>
      <c r="P125" s="6">
        <f t="shared" si="132"/>
        <v>0</v>
      </c>
      <c r="Q125" s="13">
        <f t="shared" si="133"/>
        <v>0</v>
      </c>
      <c r="R125" s="15"/>
      <c r="S125" s="18"/>
      <c r="T125" s="6">
        <f t="shared" si="134"/>
        <v>0</v>
      </c>
      <c r="U125" s="13">
        <f t="shared" si="135"/>
        <v>0</v>
      </c>
      <c r="V125" s="15"/>
      <c r="X125" s="6">
        <f t="shared" si="136"/>
        <v>0</v>
      </c>
      <c r="Y125" s="13">
        <f t="shared" si="137"/>
        <v>0</v>
      </c>
      <c r="Z125" s="15"/>
      <c r="AA125">
        <v>326000</v>
      </c>
      <c r="AB125" s="6">
        <f t="shared" si="138"/>
        <v>0.19995157358076854</v>
      </c>
      <c r="AC125" s="13">
        <f t="shared" si="139"/>
        <v>112274400</v>
      </c>
      <c r="AD125" s="15"/>
      <c r="AE125" s="31" t="s">
        <v>54</v>
      </c>
      <c r="AF125" s="13">
        <f t="shared" si="140"/>
        <v>438700</v>
      </c>
      <c r="AG125" s="6">
        <f t="shared" si="141"/>
        <v>0.26907593659473361</v>
      </c>
      <c r="AH125" s="13">
        <f t="shared" si="142"/>
        <v>151088280</v>
      </c>
    </row>
    <row r="126" spans="1:39" ht="17" thickTop="1" thickBot="1" x14ac:dyDescent="0.25">
      <c r="C126" s="31" t="s">
        <v>55</v>
      </c>
      <c r="D126" s="16">
        <v>282.00000000000011</v>
      </c>
      <c r="E126" s="36">
        <v>154.52000000000001</v>
      </c>
      <c r="F126" s="32">
        <v>731500</v>
      </c>
      <c r="G126">
        <v>91300</v>
      </c>
      <c r="H126" s="6">
        <f t="shared" si="128"/>
        <v>6.8389910947581706E-2</v>
      </c>
      <c r="I126" s="13">
        <f t="shared" si="129"/>
        <v>25746600.000000011</v>
      </c>
      <c r="J126" s="15"/>
      <c r="K126">
        <v>47000</v>
      </c>
      <c r="L126" s="6">
        <f t="shared" si="130"/>
        <v>3.5206197311460463E-2</v>
      </c>
      <c r="M126" s="13">
        <f t="shared" si="131"/>
        <v>13254000.000000006</v>
      </c>
      <c r="N126" s="15"/>
      <c r="P126" s="6">
        <f t="shared" si="132"/>
        <v>0</v>
      </c>
      <c r="Q126" s="13">
        <f t="shared" si="133"/>
        <v>0</v>
      </c>
      <c r="R126" s="15"/>
      <c r="S126" s="18"/>
      <c r="T126" s="6">
        <f t="shared" si="134"/>
        <v>0</v>
      </c>
      <c r="U126" s="13">
        <f t="shared" si="135"/>
        <v>0</v>
      </c>
      <c r="V126" s="15"/>
      <c r="X126" s="6">
        <f t="shared" si="136"/>
        <v>0</v>
      </c>
      <c r="Y126" s="13">
        <f t="shared" si="137"/>
        <v>0</v>
      </c>
      <c r="Z126" s="15"/>
      <c r="AA126">
        <v>299000</v>
      </c>
      <c r="AB126" s="6">
        <f t="shared" si="138"/>
        <v>0.22397134034312077</v>
      </c>
      <c r="AC126" s="13">
        <f t="shared" si="139"/>
        <v>84318000.00000003</v>
      </c>
      <c r="AD126" s="15"/>
      <c r="AE126" s="31" t="s">
        <v>55</v>
      </c>
      <c r="AF126" s="13">
        <f t="shared" si="140"/>
        <v>437300</v>
      </c>
      <c r="AG126" s="6">
        <f t="shared" si="141"/>
        <v>0.32756744860216291</v>
      </c>
      <c r="AH126" s="13">
        <f t="shared" si="142"/>
        <v>123318600.00000004</v>
      </c>
    </row>
    <row r="127" spans="1:39" ht="17" thickTop="1" thickBot="1" x14ac:dyDescent="0.25">
      <c r="C127" s="31" t="s">
        <v>56</v>
      </c>
      <c r="D127" s="16">
        <v>246.29999999999995</v>
      </c>
      <c r="E127" s="36">
        <v>154.52000000000001</v>
      </c>
      <c r="F127" s="32">
        <v>731500</v>
      </c>
      <c r="G127">
        <v>73200</v>
      </c>
      <c r="H127" s="6">
        <f t="shared" si="128"/>
        <v>6.2779382294735855E-2</v>
      </c>
      <c r="I127" s="13">
        <f t="shared" si="129"/>
        <v>18029159.999999996</v>
      </c>
      <c r="J127" s="15"/>
      <c r="K127">
        <v>33600</v>
      </c>
      <c r="L127" s="6">
        <f t="shared" si="130"/>
        <v>2.8816765643485311E-2</v>
      </c>
      <c r="M127" s="13">
        <f t="shared" si="131"/>
        <v>8275679.9999999981</v>
      </c>
      <c r="N127" s="15"/>
      <c r="P127" s="6">
        <f t="shared" si="132"/>
        <v>0</v>
      </c>
      <c r="Q127" s="13">
        <f t="shared" si="133"/>
        <v>0</v>
      </c>
      <c r="R127" s="15"/>
      <c r="S127" s="18"/>
      <c r="T127" s="6">
        <f t="shared" si="134"/>
        <v>0</v>
      </c>
      <c r="U127" s="13">
        <f t="shared" si="135"/>
        <v>0</v>
      </c>
      <c r="V127" s="15"/>
      <c r="X127" s="6">
        <f t="shared" si="136"/>
        <v>0</v>
      </c>
      <c r="Y127" s="13">
        <f t="shared" si="137"/>
        <v>0</v>
      </c>
      <c r="Z127" s="15"/>
      <c r="AA127">
        <v>496000</v>
      </c>
      <c r="AB127" s="6">
        <f t="shared" si="138"/>
        <v>0.42539034997525932</v>
      </c>
      <c r="AC127" s="13">
        <f t="shared" si="139"/>
        <v>122164799.99999997</v>
      </c>
      <c r="AD127" s="15"/>
      <c r="AE127" s="31" t="s">
        <v>56</v>
      </c>
      <c r="AF127" s="13">
        <f t="shared" si="140"/>
        <v>602800</v>
      </c>
      <c r="AG127" s="6">
        <f t="shared" si="141"/>
        <v>0.5169864979134805</v>
      </c>
      <c r="AH127" s="13">
        <f t="shared" si="142"/>
        <v>148469639.99999997</v>
      </c>
    </row>
    <row r="128" spans="1:39" ht="17" thickTop="1" thickBot="1" x14ac:dyDescent="0.25">
      <c r="C128" s="31" t="s">
        <v>57</v>
      </c>
      <c r="D128" s="16">
        <v>131.69999999999993</v>
      </c>
      <c r="E128" s="36">
        <v>154.52000000000001</v>
      </c>
      <c r="F128" s="32">
        <v>731500</v>
      </c>
      <c r="G128">
        <v>75200</v>
      </c>
      <c r="H128" s="6">
        <f t="shared" si="128"/>
        <v>0.12061530924017443</v>
      </c>
      <c r="I128" s="13">
        <f t="shared" si="129"/>
        <v>9903839.9999999944</v>
      </c>
      <c r="J128" s="15"/>
      <c r="K128">
        <v>22400</v>
      </c>
      <c r="L128" s="6">
        <f t="shared" si="130"/>
        <v>3.5927964454520046E-2</v>
      </c>
      <c r="M128" s="13">
        <f t="shared" si="131"/>
        <v>2950079.9999999986</v>
      </c>
      <c r="N128" s="15"/>
      <c r="P128" s="6">
        <f t="shared" si="132"/>
        <v>0</v>
      </c>
      <c r="Q128" s="13">
        <f t="shared" si="133"/>
        <v>0</v>
      </c>
      <c r="R128" s="15"/>
      <c r="S128" s="18"/>
      <c r="T128" s="6">
        <f t="shared" si="134"/>
        <v>0</v>
      </c>
      <c r="U128" s="13">
        <f t="shared" si="135"/>
        <v>0</v>
      </c>
      <c r="V128" s="15"/>
      <c r="X128" s="6">
        <f t="shared" si="136"/>
        <v>0</v>
      </c>
      <c r="Y128" s="13">
        <f t="shared" si="137"/>
        <v>0</v>
      </c>
      <c r="Z128" s="15"/>
      <c r="AA128">
        <v>265000</v>
      </c>
      <c r="AB128" s="6">
        <f t="shared" si="138"/>
        <v>0.42504065091284871</v>
      </c>
      <c r="AC128" s="13">
        <f t="shared" si="139"/>
        <v>34900499.999999985</v>
      </c>
      <c r="AD128" s="15"/>
      <c r="AE128" s="31" t="s">
        <v>57</v>
      </c>
      <c r="AF128" s="13">
        <f t="shared" si="140"/>
        <v>362600</v>
      </c>
      <c r="AG128" s="6">
        <f t="shared" si="141"/>
        <v>0.58158392460754327</v>
      </c>
      <c r="AH128" s="13">
        <f t="shared" si="142"/>
        <v>47754419.999999978</v>
      </c>
    </row>
    <row r="129" spans="1:40" ht="17" thickTop="1" thickBot="1" x14ac:dyDescent="0.25">
      <c r="C129" s="31" t="s">
        <v>58</v>
      </c>
      <c r="D129" s="16">
        <v>152.69999999999993</v>
      </c>
      <c r="E129" s="36">
        <v>154.52000000000001</v>
      </c>
      <c r="F129" s="32">
        <v>731500</v>
      </c>
      <c r="G129">
        <v>70200</v>
      </c>
      <c r="H129" s="6">
        <f t="shared" si="128"/>
        <v>9.7111003978959762E-2</v>
      </c>
      <c r="I129" s="13">
        <f t="shared" si="129"/>
        <v>10719539.999999994</v>
      </c>
      <c r="J129" s="15"/>
      <c r="K129">
        <v>37300</v>
      </c>
      <c r="L129" s="6">
        <f t="shared" si="130"/>
        <v>5.1598866786541298E-2</v>
      </c>
      <c r="M129" s="13">
        <f t="shared" si="131"/>
        <v>5695709.9999999972</v>
      </c>
      <c r="N129" s="15"/>
      <c r="P129" s="6">
        <f t="shared" si="132"/>
        <v>0</v>
      </c>
      <c r="Q129" s="13">
        <f t="shared" si="133"/>
        <v>0</v>
      </c>
      <c r="R129" s="15"/>
      <c r="T129" s="6">
        <f t="shared" si="134"/>
        <v>0</v>
      </c>
      <c r="U129" s="13">
        <f t="shared" si="135"/>
        <v>0</v>
      </c>
      <c r="V129" s="15"/>
      <c r="X129" s="6">
        <f t="shared" si="136"/>
        <v>0</v>
      </c>
      <c r="Y129" s="13">
        <f t="shared" si="137"/>
        <v>0</v>
      </c>
      <c r="Z129" s="15"/>
      <c r="AA129">
        <v>480000</v>
      </c>
      <c r="AB129" s="6">
        <f t="shared" si="138"/>
        <v>0.6640068648134001</v>
      </c>
      <c r="AC129" s="13">
        <f t="shared" si="139"/>
        <v>73295999.99999997</v>
      </c>
      <c r="AD129" s="15"/>
      <c r="AE129" s="31" t="s">
        <v>58</v>
      </c>
      <c r="AF129" s="13">
        <f t="shared" si="140"/>
        <v>587500</v>
      </c>
      <c r="AG129" s="6">
        <f t="shared" si="141"/>
        <v>0.81271673557890123</v>
      </c>
      <c r="AH129" s="13">
        <f t="shared" si="142"/>
        <v>89711249.999999955</v>
      </c>
    </row>
    <row r="130" spans="1:40" ht="17" thickTop="1" thickBot="1" x14ac:dyDescent="0.25">
      <c r="C130" s="31" t="s">
        <v>59</v>
      </c>
      <c r="D130" s="16">
        <v>157.59999999999991</v>
      </c>
      <c r="E130" s="36">
        <v>154.52000000000001</v>
      </c>
      <c r="F130" s="32">
        <v>731500</v>
      </c>
      <c r="G130">
        <v>71700</v>
      </c>
      <c r="H130" s="6">
        <f t="shared" si="128"/>
        <v>9.6102195960598366E-2</v>
      </c>
      <c r="I130" s="13">
        <f t="shared" si="129"/>
        <v>11299919.999999993</v>
      </c>
      <c r="J130" s="15"/>
      <c r="K130">
        <v>29600</v>
      </c>
      <c r="L130" s="6">
        <f t="shared" si="130"/>
        <v>3.9673988848447861E-2</v>
      </c>
      <c r="M130" s="13">
        <f t="shared" si="131"/>
        <v>4664959.9999999972</v>
      </c>
      <c r="N130" s="15"/>
      <c r="P130" s="6">
        <f t="shared" si="132"/>
        <v>0</v>
      </c>
      <c r="Q130" s="13">
        <f t="shared" si="133"/>
        <v>0</v>
      </c>
      <c r="R130" s="15"/>
      <c r="T130" s="6">
        <f t="shared" si="134"/>
        <v>0</v>
      </c>
      <c r="U130" s="13">
        <f t="shared" si="135"/>
        <v>0</v>
      </c>
      <c r="V130" s="15"/>
      <c r="X130" s="6">
        <f t="shared" si="136"/>
        <v>0</v>
      </c>
      <c r="Y130" s="13">
        <f t="shared" si="137"/>
        <v>0</v>
      </c>
      <c r="Z130" s="15"/>
      <c r="AA130">
        <v>272000</v>
      </c>
      <c r="AB130" s="6">
        <f t="shared" si="138"/>
        <v>0.36457178941816953</v>
      </c>
      <c r="AC130" s="13">
        <f t="shared" si="139"/>
        <v>42867199.999999978</v>
      </c>
      <c r="AD130" s="15"/>
      <c r="AE130" s="31" t="s">
        <v>59</v>
      </c>
      <c r="AF130" s="13">
        <f t="shared" si="140"/>
        <v>373300</v>
      </c>
      <c r="AG130" s="6">
        <f t="shared" si="141"/>
        <v>0.50034797422721577</v>
      </c>
      <c r="AH130" s="13">
        <f t="shared" si="142"/>
        <v>58832079.999999963</v>
      </c>
    </row>
    <row r="131" spans="1:40" ht="17" thickTop="1" thickBot="1" x14ac:dyDescent="0.25">
      <c r="C131" s="31" t="s">
        <v>60</v>
      </c>
      <c r="D131" s="16">
        <v>218.39999999999998</v>
      </c>
      <c r="E131" s="36">
        <v>154.52000000000001</v>
      </c>
      <c r="F131" s="32">
        <v>731500</v>
      </c>
      <c r="G131">
        <v>62300</v>
      </c>
      <c r="H131" s="6">
        <f t="shared" si="128"/>
        <v>6.0256760783076582E-2</v>
      </c>
      <c r="I131" s="13">
        <f t="shared" si="129"/>
        <v>13606319.999999998</v>
      </c>
      <c r="J131" s="15"/>
      <c r="K131">
        <v>33600</v>
      </c>
      <c r="L131" s="6">
        <f t="shared" si="130"/>
        <v>3.2498028287501979E-2</v>
      </c>
      <c r="M131" s="13">
        <f t="shared" si="131"/>
        <v>7338239.9999999991</v>
      </c>
      <c r="N131" s="15"/>
      <c r="P131" s="6">
        <f t="shared" si="132"/>
        <v>0</v>
      </c>
      <c r="Q131" s="13">
        <f t="shared" si="133"/>
        <v>0</v>
      </c>
      <c r="R131" s="15"/>
      <c r="T131" s="6">
        <f t="shared" si="134"/>
        <v>0</v>
      </c>
      <c r="U131" s="13">
        <f t="shared" si="135"/>
        <v>0</v>
      </c>
      <c r="V131" s="15"/>
      <c r="X131" s="6">
        <f t="shared" si="136"/>
        <v>0</v>
      </c>
      <c r="Y131" s="13">
        <f t="shared" si="137"/>
        <v>0</v>
      </c>
      <c r="Z131" s="15"/>
      <c r="AA131">
        <v>264000</v>
      </c>
      <c r="AB131" s="6">
        <f t="shared" si="138"/>
        <v>0.25534165083037269</v>
      </c>
      <c r="AC131" s="13">
        <f t="shared" si="139"/>
        <v>57657599.999999993</v>
      </c>
      <c r="AD131" s="15"/>
      <c r="AE131" s="31" t="s">
        <v>60</v>
      </c>
      <c r="AF131" s="13">
        <f t="shared" si="140"/>
        <v>359900</v>
      </c>
      <c r="AG131" s="6">
        <f t="shared" si="141"/>
        <v>0.34809643990095118</v>
      </c>
      <c r="AH131" s="13">
        <f t="shared" si="142"/>
        <v>78602159.999999985</v>
      </c>
    </row>
    <row r="132" spans="1:40" ht="17" thickTop="1" thickBot="1" x14ac:dyDescent="0.25">
      <c r="C132" s="31" t="s">
        <v>61</v>
      </c>
      <c r="D132" s="16">
        <v>207.69999999999993</v>
      </c>
      <c r="E132" s="36">
        <v>154.52000000000001</v>
      </c>
      <c r="F132" s="32">
        <v>731500</v>
      </c>
      <c r="G132">
        <v>45200</v>
      </c>
      <c r="H132" s="6">
        <f t="shared" si="128"/>
        <v>4.5969767505383154E-2</v>
      </c>
      <c r="I132" s="13">
        <f t="shared" si="129"/>
        <v>9388039.9999999963</v>
      </c>
      <c r="J132" s="15"/>
      <c r="K132">
        <v>12100</v>
      </c>
      <c r="L132" s="6">
        <f t="shared" si="130"/>
        <v>1.2306066079980891E-2</v>
      </c>
      <c r="M132" s="13">
        <f t="shared" si="131"/>
        <v>2513169.9999999991</v>
      </c>
      <c r="N132" s="15"/>
      <c r="P132" s="6">
        <f t="shared" si="132"/>
        <v>0</v>
      </c>
      <c r="Q132" s="13">
        <f t="shared" si="133"/>
        <v>0</v>
      </c>
      <c r="R132" s="15"/>
      <c r="T132" s="6">
        <f t="shared" si="134"/>
        <v>0</v>
      </c>
      <c r="U132" s="13">
        <f t="shared" si="135"/>
        <v>0</v>
      </c>
      <c r="V132" s="15"/>
      <c r="X132" s="6">
        <f t="shared" si="136"/>
        <v>0</v>
      </c>
      <c r="Y132" s="13">
        <f t="shared" si="137"/>
        <v>0</v>
      </c>
      <c r="Z132" s="15"/>
      <c r="AA132">
        <v>58900</v>
      </c>
      <c r="AB132" s="6">
        <f t="shared" si="138"/>
        <v>5.9903081992634256E-2</v>
      </c>
      <c r="AC132" s="13">
        <f t="shared" si="139"/>
        <v>12233529.999999996</v>
      </c>
      <c r="AD132" s="15"/>
      <c r="AE132" s="31" t="s">
        <v>61</v>
      </c>
      <c r="AF132" s="13">
        <f t="shared" si="140"/>
        <v>116200</v>
      </c>
      <c r="AG132" s="6">
        <f t="shared" si="141"/>
        <v>0.1181789155779983</v>
      </c>
      <c r="AH132" s="13">
        <f t="shared" si="142"/>
        <v>24134739.999999993</v>
      </c>
    </row>
    <row r="133" spans="1:40" ht="17" thickTop="1" thickBot="1" x14ac:dyDescent="0.25">
      <c r="C133" s="31" t="s">
        <v>62</v>
      </c>
      <c r="D133" s="16">
        <v>126.59999999999991</v>
      </c>
      <c r="E133" s="36">
        <v>154.52000000000001</v>
      </c>
      <c r="F133" s="32">
        <v>731500</v>
      </c>
      <c r="G133">
        <v>40900</v>
      </c>
      <c r="H133" s="6">
        <f t="shared" si="128"/>
        <v>6.8243292418897358E-2</v>
      </c>
      <c r="I133" s="13">
        <f t="shared" si="129"/>
        <v>5177939.9999999963</v>
      </c>
      <c r="J133" s="15"/>
      <c r="K133">
        <v>14900</v>
      </c>
      <c r="L133" s="6">
        <f t="shared" si="130"/>
        <v>2.4861248338424711E-2</v>
      </c>
      <c r="M133" s="13">
        <f t="shared" si="131"/>
        <v>1886339.9999999986</v>
      </c>
      <c r="N133" s="15"/>
      <c r="P133" s="6">
        <f t="shared" si="132"/>
        <v>0</v>
      </c>
      <c r="Q133" s="13">
        <f t="shared" si="133"/>
        <v>0</v>
      </c>
      <c r="R133" s="15"/>
      <c r="T133" s="6">
        <f t="shared" si="134"/>
        <v>0</v>
      </c>
      <c r="U133" s="13">
        <f t="shared" si="135"/>
        <v>0</v>
      </c>
      <c r="V133" s="15"/>
      <c r="X133" s="6">
        <f t="shared" si="136"/>
        <v>0</v>
      </c>
      <c r="Y133" s="13">
        <f t="shared" si="137"/>
        <v>0</v>
      </c>
      <c r="Z133" s="15"/>
      <c r="AA133">
        <v>105000</v>
      </c>
      <c r="AB133" s="6">
        <f t="shared" si="138"/>
        <v>0.17519671647883187</v>
      </c>
      <c r="AC133" s="13">
        <f t="shared" si="139"/>
        <v>13292999.999999991</v>
      </c>
      <c r="AD133" s="15"/>
      <c r="AE133" s="31" t="s">
        <v>62</v>
      </c>
      <c r="AF133" s="13">
        <f t="shared" si="140"/>
        <v>160800</v>
      </c>
      <c r="AG133" s="6">
        <f t="shared" si="141"/>
        <v>0.26830125723615394</v>
      </c>
      <c r="AH133" s="13">
        <f t="shared" si="142"/>
        <v>20357279.999999985</v>
      </c>
    </row>
    <row r="134" spans="1:40" ht="17" thickTop="1" thickBot="1" x14ac:dyDescent="0.25">
      <c r="C134" s="31" t="s">
        <v>63</v>
      </c>
      <c r="D134" s="16">
        <v>213.59999999999991</v>
      </c>
      <c r="E134" s="36">
        <v>154.52000000000001</v>
      </c>
      <c r="F134" s="32">
        <v>731500</v>
      </c>
      <c r="G134">
        <v>31700</v>
      </c>
      <c r="H134" s="6">
        <f t="shared" si="128"/>
        <v>3.1349338617227454E-2</v>
      </c>
      <c r="I134" s="13">
        <f t="shared" si="129"/>
        <v>6771119.9999999972</v>
      </c>
      <c r="J134" s="15"/>
      <c r="K134">
        <v>8920</v>
      </c>
      <c r="L134" s="6">
        <f t="shared" si="130"/>
        <v>8.8213280903996494E-3</v>
      </c>
      <c r="M134" s="13">
        <f t="shared" si="131"/>
        <v>1905311.9999999993</v>
      </c>
      <c r="N134" s="15"/>
      <c r="P134" s="6">
        <f t="shared" si="132"/>
        <v>0</v>
      </c>
      <c r="Q134" s="13">
        <f t="shared" si="133"/>
        <v>0</v>
      </c>
      <c r="R134" s="15"/>
      <c r="T134" s="6">
        <f t="shared" si="134"/>
        <v>0</v>
      </c>
      <c r="U134" s="13">
        <f t="shared" si="135"/>
        <v>0</v>
      </c>
      <c r="V134" s="15"/>
      <c r="X134" s="6">
        <f t="shared" si="136"/>
        <v>0</v>
      </c>
      <c r="Y134" s="13">
        <f t="shared" si="137"/>
        <v>0</v>
      </c>
      <c r="Z134" s="15"/>
      <c r="AA134">
        <v>188000</v>
      </c>
      <c r="AB134" s="6">
        <f t="shared" si="138"/>
        <v>0.18592036782456664</v>
      </c>
      <c r="AC134" s="13">
        <f t="shared" si="139"/>
        <v>40156799.999999985</v>
      </c>
      <c r="AD134" s="15"/>
      <c r="AE134" s="31" t="s">
        <v>63</v>
      </c>
      <c r="AF134" s="13">
        <f t="shared" si="140"/>
        <v>228620</v>
      </c>
      <c r="AG134" s="6">
        <f t="shared" si="141"/>
        <v>0.22609103453219376</v>
      </c>
      <c r="AH134" s="13">
        <f t="shared" si="142"/>
        <v>48833231.999999978</v>
      </c>
    </row>
    <row r="135" spans="1:40" ht="17" thickTop="1" thickBot="1" x14ac:dyDescent="0.25">
      <c r="C135" s="31" t="s">
        <v>64</v>
      </c>
      <c r="D135" s="16">
        <v>416.09999999999991</v>
      </c>
      <c r="E135" s="36">
        <v>154.52000000000001</v>
      </c>
      <c r="F135" s="32">
        <v>731500</v>
      </c>
      <c r="G135">
        <v>36300</v>
      </c>
      <c r="H135" s="6">
        <f t="shared" si="128"/>
        <v>1.8428045600663523E-2</v>
      </c>
      <c r="I135" s="13">
        <f t="shared" si="129"/>
        <v>15104429.999999996</v>
      </c>
      <c r="J135" s="15"/>
      <c r="K135">
        <v>6370</v>
      </c>
      <c r="L135" s="6">
        <f t="shared" si="130"/>
        <v>3.2337920241384752E-3</v>
      </c>
      <c r="M135" s="13">
        <f t="shared" si="131"/>
        <v>2650556.9999999995</v>
      </c>
      <c r="N135" s="15"/>
      <c r="P135" s="6">
        <f t="shared" si="132"/>
        <v>0</v>
      </c>
      <c r="Q135" s="13">
        <f t="shared" si="133"/>
        <v>0</v>
      </c>
      <c r="R135" s="15"/>
      <c r="T135" s="6">
        <f t="shared" si="134"/>
        <v>0</v>
      </c>
      <c r="U135" s="13">
        <f t="shared" si="135"/>
        <v>0</v>
      </c>
      <c r="V135" s="15"/>
      <c r="X135" s="6">
        <f t="shared" si="136"/>
        <v>0</v>
      </c>
      <c r="Y135" s="13">
        <f t="shared" si="137"/>
        <v>0</v>
      </c>
      <c r="Z135" s="15"/>
      <c r="AA135">
        <v>171000</v>
      </c>
      <c r="AB135" s="6">
        <f t="shared" si="138"/>
        <v>8.6809801589902549E-2</v>
      </c>
      <c r="AC135" s="13">
        <f t="shared" si="139"/>
        <v>71153099.999999985</v>
      </c>
      <c r="AD135" s="15"/>
      <c r="AE135" s="31" t="s">
        <v>64</v>
      </c>
      <c r="AF135" s="13">
        <f t="shared" si="140"/>
        <v>213670</v>
      </c>
      <c r="AG135" s="6">
        <f t="shared" si="141"/>
        <v>0.10847163921470455</v>
      </c>
      <c r="AH135" s="13">
        <f t="shared" si="142"/>
        <v>88908086.999999985</v>
      </c>
    </row>
    <row r="136" spans="1:40" ht="17" thickTop="1" thickBot="1" x14ac:dyDescent="0.25">
      <c r="C136" s="31" t="s">
        <v>65</v>
      </c>
      <c r="D136" s="16">
        <v>256.39999999999986</v>
      </c>
      <c r="E136" s="36">
        <v>154.52000000000001</v>
      </c>
      <c r="F136" s="32">
        <v>731500</v>
      </c>
      <c r="G136">
        <v>34100</v>
      </c>
      <c r="H136" s="6">
        <f t="shared" si="128"/>
        <v>2.8093556824979781E-2</v>
      </c>
      <c r="I136" s="13">
        <f t="shared" si="129"/>
        <v>8743239.9999999963</v>
      </c>
      <c r="J136" s="15"/>
      <c r="K136">
        <v>6870</v>
      </c>
      <c r="L136" s="6">
        <f t="shared" si="130"/>
        <v>5.6599042635663089E-3</v>
      </c>
      <c r="M136" s="13">
        <f t="shared" si="131"/>
        <v>1761467.9999999991</v>
      </c>
      <c r="N136" s="15"/>
      <c r="P136" s="6">
        <f t="shared" si="132"/>
        <v>0</v>
      </c>
      <c r="Q136" s="13">
        <f t="shared" si="133"/>
        <v>0</v>
      </c>
      <c r="R136" s="15"/>
      <c r="T136" s="6">
        <f t="shared" si="134"/>
        <v>0</v>
      </c>
      <c r="U136" s="13">
        <f t="shared" si="135"/>
        <v>0</v>
      </c>
      <c r="V136" s="15"/>
      <c r="X136" s="6">
        <f t="shared" si="136"/>
        <v>0</v>
      </c>
      <c r="Y136" s="13">
        <f t="shared" si="137"/>
        <v>0</v>
      </c>
      <c r="Z136" s="15"/>
      <c r="AA136">
        <v>119000</v>
      </c>
      <c r="AB136" s="6">
        <f t="shared" si="138"/>
        <v>9.8039098597436772E-2</v>
      </c>
      <c r="AC136" s="13">
        <f t="shared" si="139"/>
        <v>30511599.999999985</v>
      </c>
      <c r="AD136" s="15"/>
      <c r="AE136" s="31" t="s">
        <v>65</v>
      </c>
      <c r="AF136" s="13">
        <f t="shared" si="140"/>
        <v>159970</v>
      </c>
      <c r="AG136" s="6">
        <f t="shared" si="141"/>
        <v>0.13179255968598289</v>
      </c>
      <c r="AH136" s="13">
        <f t="shared" si="142"/>
        <v>41016307.999999978</v>
      </c>
    </row>
    <row r="137" spans="1:40" ht="17" thickTop="1" thickBot="1" x14ac:dyDescent="0.25">
      <c r="C137" s="31" t="s">
        <v>66</v>
      </c>
      <c r="D137" s="16">
        <v>352.79999999999995</v>
      </c>
      <c r="E137" s="36">
        <v>154.52000000000001</v>
      </c>
      <c r="F137" s="32">
        <v>731500</v>
      </c>
      <c r="G137">
        <v>36300</v>
      </c>
      <c r="H137" s="6">
        <f t="shared" si="128"/>
        <v>2.173443813615672E-2</v>
      </c>
      <c r="I137" s="13">
        <f t="shared" si="129"/>
        <v>12806639.999999998</v>
      </c>
      <c r="J137" s="15"/>
      <c r="K137">
        <v>7500</v>
      </c>
      <c r="L137" s="6">
        <f t="shared" si="130"/>
        <v>4.490586391767918E-3</v>
      </c>
      <c r="M137" s="13">
        <f t="shared" si="131"/>
        <v>2645999.9999999995</v>
      </c>
      <c r="N137" s="15"/>
      <c r="P137" s="6">
        <f t="shared" si="132"/>
        <v>0</v>
      </c>
      <c r="Q137" s="13">
        <f t="shared" si="133"/>
        <v>0</v>
      </c>
      <c r="R137" s="15"/>
      <c r="T137" s="6">
        <f t="shared" si="134"/>
        <v>0</v>
      </c>
      <c r="U137" s="13">
        <f t="shared" si="135"/>
        <v>0</v>
      </c>
      <c r="V137" s="15"/>
      <c r="X137" s="6">
        <f t="shared" si="136"/>
        <v>0</v>
      </c>
      <c r="Y137" s="13">
        <f t="shared" si="137"/>
        <v>0</v>
      </c>
      <c r="Z137" s="15"/>
      <c r="AA137">
        <v>145000</v>
      </c>
      <c r="AB137" s="6">
        <f t="shared" si="138"/>
        <v>8.6818003574179736E-2</v>
      </c>
      <c r="AC137" s="13">
        <f t="shared" si="139"/>
        <v>51155999.999999993</v>
      </c>
      <c r="AD137" s="15"/>
      <c r="AE137" s="31" t="s">
        <v>66</v>
      </c>
      <c r="AF137" s="13">
        <f t="shared" si="140"/>
        <v>188800</v>
      </c>
      <c r="AG137" s="6">
        <f t="shared" si="141"/>
        <v>0.11304302810210438</v>
      </c>
      <c r="AH137" s="13">
        <f t="shared" si="142"/>
        <v>66608639.999999993</v>
      </c>
    </row>
    <row r="138" spans="1:40" ht="17" thickTop="1" thickBot="1" x14ac:dyDescent="0.25">
      <c r="C138" s="31" t="s">
        <v>67</v>
      </c>
      <c r="D138" s="16">
        <v>358.4</v>
      </c>
      <c r="E138" s="36">
        <v>154.52000000000001</v>
      </c>
      <c r="F138" s="32">
        <v>731500</v>
      </c>
      <c r="G138">
        <v>40900</v>
      </c>
      <c r="H138" s="6">
        <f t="shared" si="128"/>
        <v>2.410602907430915E-2</v>
      </c>
      <c r="I138" s="13">
        <f t="shared" si="129"/>
        <v>14658560</v>
      </c>
      <c r="J138" s="15"/>
      <c r="K138">
        <v>10200</v>
      </c>
      <c r="L138" s="6">
        <f t="shared" si="130"/>
        <v>6.0117725319792994E-3</v>
      </c>
      <c r="M138" s="13">
        <f t="shared" si="131"/>
        <v>3655680</v>
      </c>
      <c r="N138" s="15"/>
      <c r="P138" s="6">
        <f t="shared" si="132"/>
        <v>0</v>
      </c>
      <c r="Q138" s="13">
        <f t="shared" si="133"/>
        <v>0</v>
      </c>
      <c r="R138" s="15"/>
      <c r="T138" s="6">
        <f t="shared" si="134"/>
        <v>0</v>
      </c>
      <c r="U138" s="13">
        <f t="shared" si="135"/>
        <v>0</v>
      </c>
      <c r="V138" s="15"/>
      <c r="X138" s="6">
        <f t="shared" si="136"/>
        <v>0</v>
      </c>
      <c r="Y138" s="13">
        <f t="shared" si="137"/>
        <v>0</v>
      </c>
      <c r="Z138" s="15"/>
      <c r="AA138">
        <v>143000</v>
      </c>
      <c r="AB138" s="6">
        <f t="shared" si="138"/>
        <v>8.4282693340494097E-2</v>
      </c>
      <c r="AC138" s="13">
        <f t="shared" si="139"/>
        <v>51251200</v>
      </c>
      <c r="AD138" s="15"/>
      <c r="AE138" s="31" t="s">
        <v>67</v>
      </c>
      <c r="AF138" s="13">
        <f t="shared" si="140"/>
        <v>194100</v>
      </c>
      <c r="AG138" s="6">
        <f t="shared" si="141"/>
        <v>0.11440049494678257</v>
      </c>
      <c r="AH138" s="13">
        <f t="shared" si="142"/>
        <v>69565440</v>
      </c>
    </row>
    <row r="139" spans="1:40" ht="17" thickTop="1" thickBot="1" x14ac:dyDescent="0.25">
      <c r="C139" s="31" t="s">
        <v>68</v>
      </c>
      <c r="D139" s="16">
        <v>323.60000000000002</v>
      </c>
      <c r="E139" s="36">
        <v>154.52000000000001</v>
      </c>
      <c r="F139" s="32">
        <v>731500</v>
      </c>
      <c r="G139">
        <v>32500</v>
      </c>
      <c r="H139" s="6">
        <f t="shared" si="128"/>
        <v>2.1215106538117399E-2</v>
      </c>
      <c r="I139" s="13">
        <f t="shared" si="129"/>
        <v>10517000</v>
      </c>
      <c r="J139" s="15"/>
      <c r="K139">
        <v>8720</v>
      </c>
      <c r="L139" s="6">
        <f t="shared" si="130"/>
        <v>5.6921762773041156E-3</v>
      </c>
      <c r="M139" s="13">
        <f t="shared" si="131"/>
        <v>2821792</v>
      </c>
      <c r="N139" s="15"/>
      <c r="P139" s="6">
        <f t="shared" si="132"/>
        <v>0</v>
      </c>
      <c r="Q139" s="13">
        <f t="shared" si="133"/>
        <v>0</v>
      </c>
      <c r="R139" s="15"/>
      <c r="T139" s="6">
        <f t="shared" si="134"/>
        <v>0</v>
      </c>
      <c r="U139" s="13">
        <f t="shared" si="135"/>
        <v>0</v>
      </c>
      <c r="V139" s="15"/>
      <c r="X139" s="6">
        <f t="shared" si="136"/>
        <v>0</v>
      </c>
      <c r="Y139" s="13">
        <f t="shared" si="137"/>
        <v>0</v>
      </c>
      <c r="Z139" s="15"/>
      <c r="AA139">
        <v>138000</v>
      </c>
      <c r="AB139" s="6">
        <f t="shared" si="138"/>
        <v>9.0082606223390815E-2</v>
      </c>
      <c r="AC139" s="13">
        <f t="shared" si="139"/>
        <v>44656800</v>
      </c>
      <c r="AD139" s="15"/>
      <c r="AE139" s="31" t="s">
        <v>68</v>
      </c>
      <c r="AF139" s="13">
        <f t="shared" si="140"/>
        <v>179220</v>
      </c>
      <c r="AG139" s="6">
        <f t="shared" si="141"/>
        <v>0.11698988903881234</v>
      </c>
      <c r="AH139" s="13">
        <f t="shared" si="142"/>
        <v>57995592.000000007</v>
      </c>
    </row>
    <row r="140" spans="1:40" ht="17" thickTop="1" thickBot="1" x14ac:dyDescent="0.25">
      <c r="C140" s="31" t="s">
        <v>69</v>
      </c>
      <c r="D140" s="16">
        <v>284.10000000000014</v>
      </c>
      <c r="E140" s="48">
        <v>154.52000000000001</v>
      </c>
      <c r="F140" s="32">
        <v>731500</v>
      </c>
      <c r="G140">
        <v>40800</v>
      </c>
      <c r="H140" s="6">
        <f t="shared" si="128"/>
        <v>3.0336068644299607E-2</v>
      </c>
      <c r="I140" s="13">
        <f t="shared" si="129"/>
        <v>11591280.000000006</v>
      </c>
      <c r="J140" s="15"/>
      <c r="K140">
        <v>12500</v>
      </c>
      <c r="L140" s="6">
        <f t="shared" si="130"/>
        <v>9.2941386777878714E-3</v>
      </c>
      <c r="M140" s="13">
        <f t="shared" si="131"/>
        <v>3551250.0000000019</v>
      </c>
      <c r="N140" s="15"/>
      <c r="P140" s="6">
        <f t="shared" si="132"/>
        <v>0</v>
      </c>
      <c r="Q140" s="13">
        <f t="shared" si="133"/>
        <v>0</v>
      </c>
      <c r="R140" s="15"/>
      <c r="T140" s="6">
        <f t="shared" si="134"/>
        <v>0</v>
      </c>
      <c r="U140" s="13">
        <f t="shared" si="135"/>
        <v>0</v>
      </c>
      <c r="V140" s="15"/>
      <c r="X140" s="6">
        <f t="shared" si="136"/>
        <v>0</v>
      </c>
      <c r="Y140" s="13">
        <f t="shared" si="137"/>
        <v>0</v>
      </c>
      <c r="Z140" s="15"/>
      <c r="AA140">
        <v>230000</v>
      </c>
      <c r="AB140" s="6">
        <f t="shared" si="138"/>
        <v>0.17101215167129682</v>
      </c>
      <c r="AC140" s="13">
        <f t="shared" si="139"/>
        <v>65343000.00000003</v>
      </c>
      <c r="AD140" s="15"/>
      <c r="AE140" s="31" t="s">
        <v>69</v>
      </c>
      <c r="AF140" s="13">
        <f t="shared" si="140"/>
        <v>283300</v>
      </c>
      <c r="AG140" s="6">
        <f t="shared" si="141"/>
        <v>0.21064235899338429</v>
      </c>
      <c r="AH140" s="13">
        <f t="shared" si="142"/>
        <v>80485530.000000045</v>
      </c>
    </row>
    <row r="141" spans="1:40" x14ac:dyDescent="0.2">
      <c r="A141" s="19"/>
      <c r="B141" s="19"/>
      <c r="C141" s="19"/>
      <c r="D141" s="19"/>
      <c r="E141" s="19"/>
      <c r="F141" s="19"/>
      <c r="G141" s="28" t="s">
        <v>46</v>
      </c>
      <c r="H141" s="29">
        <f>AVERAGE(H119:H140)</f>
        <v>5.1722591201330485E-2</v>
      </c>
      <c r="I141" s="29">
        <f>AVERAGE(I119:I140)</f>
        <v>14189245.909090908</v>
      </c>
      <c r="J141" s="20"/>
      <c r="K141" s="28" t="s">
        <v>46</v>
      </c>
      <c r="L141" s="29">
        <f>AVERAGE(L119:L140)</f>
        <v>2.1151091364157409E-2</v>
      </c>
      <c r="M141" s="29">
        <f>AVERAGE(M119:M140)</f>
        <v>5929614.9545454551</v>
      </c>
      <c r="N141" s="20"/>
      <c r="O141" s="28" t="s">
        <v>46</v>
      </c>
      <c r="P141" s="29">
        <f>AVERAGE(P119:P140)</f>
        <v>0</v>
      </c>
      <c r="Q141" s="29">
        <f>AVERAGE(Q119:Q140)</f>
        <v>0</v>
      </c>
      <c r="R141" s="20"/>
      <c r="S141" s="28" t="s">
        <v>46</v>
      </c>
      <c r="T141" s="29">
        <f>AVERAGE(T119:T140)</f>
        <v>0</v>
      </c>
      <c r="U141" s="29">
        <f>AVERAGE(U119:U140)</f>
        <v>0</v>
      </c>
      <c r="V141" s="20"/>
      <c r="W141" s="28" t="s">
        <v>46</v>
      </c>
      <c r="X141" s="29">
        <f>AVERAGE(X119:X140)</f>
        <v>0</v>
      </c>
      <c r="Y141" s="29">
        <f>AVERAGE(Y119:Y140)</f>
        <v>0</v>
      </c>
      <c r="Z141" s="20"/>
      <c r="AA141" s="28" t="s">
        <v>46</v>
      </c>
      <c r="AB141" s="29">
        <f>AVERAGE(AB119:AB140)</f>
        <v>0.22653299474186339</v>
      </c>
      <c r="AC141" s="29">
        <f>AVERAGE(AC119:AC140)</f>
        <v>65010551.363636367</v>
      </c>
      <c r="AD141" s="20"/>
      <c r="AE141" s="19"/>
      <c r="AF141" s="28" t="s">
        <v>46</v>
      </c>
      <c r="AG141" s="29">
        <f>AVERAGE(AG119:AG140)</f>
        <v>0.29940667730735132</v>
      </c>
      <c r="AH141" s="29">
        <f>AVERAGE(AH119:AH140)</f>
        <v>85129412.227272734</v>
      </c>
      <c r="AI141" s="19"/>
      <c r="AJ141" s="19"/>
      <c r="AK141" s="19"/>
      <c r="AL141" s="19"/>
      <c r="AM141" s="19"/>
      <c r="AN141" s="19"/>
    </row>
    <row r="142" spans="1:40" x14ac:dyDescent="0.2">
      <c r="G142" s="17" t="s">
        <v>47</v>
      </c>
      <c r="H142" s="6">
        <f>STDEV(H119:H140)</f>
        <v>2.7227163809699455E-2</v>
      </c>
      <c r="I142" s="6">
        <f>STDEV(I119:I140)</f>
        <v>5448841.9767014235</v>
      </c>
      <c r="J142" s="15"/>
      <c r="K142" s="17" t="s">
        <v>47</v>
      </c>
      <c r="L142" s="6">
        <f>STDEV(L119:L140)</f>
        <v>1.3181982129142506E-2</v>
      </c>
      <c r="M142" s="6">
        <f>STDEV(M119:M140)</f>
        <v>4039585.0619101552</v>
      </c>
      <c r="N142" s="15"/>
      <c r="O142" s="17" t="s">
        <v>47</v>
      </c>
      <c r="P142" s="6">
        <f>STDEV(P119:P140)</f>
        <v>0</v>
      </c>
      <c r="Q142" s="6">
        <f>STDEV(Q119:Q140)</f>
        <v>0</v>
      </c>
      <c r="R142" s="15"/>
      <c r="S142" s="17" t="s">
        <v>47</v>
      </c>
      <c r="T142" s="6">
        <f>STDEV(T119:T140)</f>
        <v>0</v>
      </c>
      <c r="U142" s="6">
        <f>STDEV(U119:U140)</f>
        <v>0</v>
      </c>
      <c r="V142" s="15"/>
      <c r="W142" s="17" t="s">
        <v>47</v>
      </c>
      <c r="X142" s="6">
        <f>STDEV(X119:X140)</f>
        <v>0</v>
      </c>
      <c r="Y142" s="6">
        <f>STDEV(Y119:Y140)</f>
        <v>0</v>
      </c>
      <c r="Z142" s="15"/>
      <c r="AA142" s="17" t="s">
        <v>47</v>
      </c>
      <c r="AB142" s="6">
        <f>STDEV(AB119:AB140)</f>
        <v>0.14654408173526534</v>
      </c>
      <c r="AC142" s="6">
        <f>STDEV(AC119:AC140)</f>
        <v>35627420.174269497</v>
      </c>
      <c r="AD142" s="15"/>
      <c r="AF142" s="17" t="s">
        <v>47</v>
      </c>
      <c r="AG142" s="6">
        <f>STDEV(AG119:AG140)</f>
        <v>0.17939520530752684</v>
      </c>
      <c r="AH142" s="6">
        <f>STDEV(AH119:AH140)</f>
        <v>43127646.873405986</v>
      </c>
    </row>
    <row r="146" spans="1:47" ht="16" x14ac:dyDescent="0.2">
      <c r="B146" s="139" t="s">
        <v>103</v>
      </c>
      <c r="C146" s="140"/>
      <c r="D146" s="140"/>
      <c r="E146" s="140"/>
      <c r="G146" s="1" t="s">
        <v>91</v>
      </c>
      <c r="H146" s="2"/>
      <c r="I146" s="2"/>
      <c r="J146" s="2"/>
      <c r="L146" s="1" t="s">
        <v>95</v>
      </c>
      <c r="M146" s="2"/>
      <c r="N146" s="2"/>
      <c r="O146" s="2"/>
      <c r="R146" s="1" t="s">
        <v>93</v>
      </c>
      <c r="S146" s="2"/>
      <c r="T146" s="2"/>
      <c r="U146" s="2"/>
      <c r="X146" s="1" t="s">
        <v>97</v>
      </c>
      <c r="Y146" s="2"/>
      <c r="Z146" s="2"/>
      <c r="AA146" s="2"/>
      <c r="AB146" s="2"/>
    </row>
    <row r="147" spans="1:47" ht="16" x14ac:dyDescent="0.2">
      <c r="A147" s="3"/>
      <c r="B147" s="140"/>
      <c r="C147" s="140"/>
      <c r="D147" s="140"/>
      <c r="E147" s="140"/>
      <c r="G147" t="s">
        <v>3</v>
      </c>
      <c r="H147" t="s">
        <v>1</v>
      </c>
      <c r="I147" t="s">
        <v>92</v>
      </c>
      <c r="M147" t="s">
        <v>1</v>
      </c>
      <c r="N147" t="s">
        <v>96</v>
      </c>
      <c r="R147" t="s">
        <v>1</v>
      </c>
      <c r="S147" t="s">
        <v>94</v>
      </c>
      <c r="Y147" t="s">
        <v>1</v>
      </c>
      <c r="Z147" t="s">
        <v>98</v>
      </c>
    </row>
    <row r="149" spans="1:47" x14ac:dyDescent="0.2">
      <c r="B149" s="138" t="s">
        <v>5</v>
      </c>
      <c r="C149" s="138"/>
      <c r="G149" s="5" t="s">
        <v>87</v>
      </c>
      <c r="I149" s="4"/>
      <c r="J149" s="6"/>
      <c r="K149" s="7"/>
      <c r="M149" s="11" t="s">
        <v>88</v>
      </c>
      <c r="N149" s="4"/>
      <c r="O149" s="4"/>
      <c r="P149" s="6"/>
      <c r="Q149" s="7"/>
      <c r="S149" s="11" t="s">
        <v>89</v>
      </c>
      <c r="T149" s="4"/>
      <c r="U149" s="4"/>
      <c r="V149" s="6"/>
      <c r="W149" s="7"/>
      <c r="Y149" s="11" t="s">
        <v>90</v>
      </c>
      <c r="Z149" s="4"/>
      <c r="AA149" s="4"/>
      <c r="AB149" s="6"/>
      <c r="AC149" s="7"/>
      <c r="AE149" s="11" t="s">
        <v>143</v>
      </c>
      <c r="AF149" s="4"/>
      <c r="AG149" s="4"/>
      <c r="AH149" s="6"/>
      <c r="AI149" s="5" t="s">
        <v>144</v>
      </c>
      <c r="AJ149" s="4"/>
      <c r="AK149" s="4"/>
      <c r="AL149" s="6"/>
      <c r="AM149" s="7"/>
      <c r="AO149" s="11" t="s">
        <v>4</v>
      </c>
      <c r="AQ149" s="6"/>
    </row>
    <row r="150" spans="1:47" ht="40" thickBot="1" x14ac:dyDescent="0.25">
      <c r="D150" t="s">
        <v>18</v>
      </c>
      <c r="E150" t="s">
        <v>12</v>
      </c>
      <c r="F150" s="11" t="s">
        <v>13</v>
      </c>
      <c r="G150" s="5" t="s">
        <v>14</v>
      </c>
      <c r="H150" s="24" t="s">
        <v>35</v>
      </c>
      <c r="I150" s="22" t="s">
        <v>45</v>
      </c>
      <c r="J150" s="25" t="s">
        <v>17</v>
      </c>
      <c r="K150" s="7" t="s">
        <v>12</v>
      </c>
      <c r="L150" s="11" t="s">
        <v>13</v>
      </c>
      <c r="M150" s="11" t="s">
        <v>14</v>
      </c>
      <c r="N150" s="24" t="s">
        <v>15</v>
      </c>
      <c r="O150" s="22" t="s">
        <v>45</v>
      </c>
      <c r="P150" s="25" t="s">
        <v>17</v>
      </c>
      <c r="Q150" s="7" t="s">
        <v>12</v>
      </c>
      <c r="R150" s="11" t="s">
        <v>13</v>
      </c>
      <c r="S150" s="11" t="s">
        <v>14</v>
      </c>
      <c r="T150" s="24" t="s">
        <v>15</v>
      </c>
      <c r="U150" s="22" t="s">
        <v>45</v>
      </c>
      <c r="V150" s="25" t="s">
        <v>17</v>
      </c>
      <c r="W150" s="7" t="s">
        <v>12</v>
      </c>
      <c r="X150" s="11" t="s">
        <v>13</v>
      </c>
      <c r="Y150" s="11" t="s">
        <v>14</v>
      </c>
      <c r="Z150" s="24" t="s">
        <v>15</v>
      </c>
      <c r="AA150" s="22" t="s">
        <v>45</v>
      </c>
      <c r="AB150" s="25" t="s">
        <v>17</v>
      </c>
      <c r="AC150" s="7" t="s">
        <v>12</v>
      </c>
      <c r="AD150" s="11" t="s">
        <v>13</v>
      </c>
      <c r="AE150" s="11" t="s">
        <v>14</v>
      </c>
      <c r="AF150" s="24" t="s">
        <v>15</v>
      </c>
      <c r="AG150" s="22" t="s">
        <v>45</v>
      </c>
      <c r="AH150" s="25" t="s">
        <v>17</v>
      </c>
      <c r="AI150" s="5" t="s">
        <v>14</v>
      </c>
      <c r="AJ150" s="24" t="s">
        <v>15</v>
      </c>
      <c r="AK150" s="22" t="s">
        <v>45</v>
      </c>
      <c r="AL150" s="26" t="s">
        <v>17</v>
      </c>
      <c r="AM150" s="25" t="s">
        <v>4</v>
      </c>
      <c r="AN150" s="33" t="s">
        <v>16</v>
      </c>
      <c r="AO150" s="24" t="s">
        <v>15</v>
      </c>
      <c r="AP150" s="22" t="s">
        <v>45</v>
      </c>
      <c r="AQ150" s="11" t="s">
        <v>17</v>
      </c>
      <c r="AS150" s="21"/>
      <c r="AT150" s="9"/>
      <c r="AU150" s="8"/>
    </row>
    <row r="151" spans="1:47" ht="17" thickTop="1" thickBot="1" x14ac:dyDescent="0.25">
      <c r="A151" s="14"/>
      <c r="B151" s="14"/>
      <c r="C151" s="35" t="s">
        <v>48</v>
      </c>
      <c r="D151" s="14">
        <v>298.40000000000009</v>
      </c>
      <c r="E151" s="36">
        <v>66.75</v>
      </c>
      <c r="F151" s="32">
        <v>2100000</v>
      </c>
      <c r="G151" s="10">
        <v>11300000</v>
      </c>
      <c r="H151" s="12">
        <f t="shared" ref="H151:H172" si="143">(G151*$E151/$F151)/$D151</f>
        <v>1.2036815396399845</v>
      </c>
      <c r="I151" s="13">
        <f t="shared" ref="I151:I172" si="144">G151*$D151</f>
        <v>3371920000.000001</v>
      </c>
      <c r="J151" s="14"/>
      <c r="K151" s="45">
        <v>89.85</v>
      </c>
      <c r="L151" s="14">
        <v>428750</v>
      </c>
      <c r="M151" s="14">
        <v>48000</v>
      </c>
      <c r="N151" s="12">
        <f>(M151*$K151/$L151)/$D151</f>
        <v>3.3709814833631641E-2</v>
      </c>
      <c r="O151" s="13">
        <f t="shared" ref="O151:O172" si="145">M151*$D151</f>
        <v>14323200.000000004</v>
      </c>
      <c r="P151" s="14"/>
      <c r="Q151" s="45">
        <v>68.37</v>
      </c>
      <c r="R151" s="14">
        <v>512750</v>
      </c>
      <c r="S151" s="14">
        <v>791000</v>
      </c>
      <c r="T151" s="12">
        <f>(S151*$Q151/$R151)/$D151</f>
        <v>0.35345780453659553</v>
      </c>
      <c r="U151" s="13">
        <f t="shared" ref="U151:U172" si="146">S151*$D151</f>
        <v>236034400.00000006</v>
      </c>
      <c r="V151" s="14"/>
      <c r="W151" s="45">
        <v>93.28</v>
      </c>
      <c r="X151" s="14">
        <v>67025</v>
      </c>
      <c r="Y151" s="34">
        <v>1330</v>
      </c>
      <c r="Z151" s="12">
        <f>(Y151*$W151/$X151)/$D151</f>
        <v>6.2030393604883124E-3</v>
      </c>
      <c r="AA151" s="13">
        <f t="shared" ref="AA151:AA172" si="147">Y151*$D151</f>
        <v>396872.00000000012</v>
      </c>
      <c r="AB151" s="14"/>
      <c r="AC151" s="45">
        <v>114.1</v>
      </c>
      <c r="AD151" s="14">
        <v>43075</v>
      </c>
      <c r="AE151" s="14">
        <v>1000</v>
      </c>
      <c r="AF151" s="12">
        <f>(AE151*$AC151/$AD151)/$D151</f>
        <v>8.8769043332674602E-3</v>
      </c>
      <c r="AG151" s="13">
        <f t="shared" ref="AG151:AG172" si="148">AE151*$D151</f>
        <v>298400.00000000012</v>
      </c>
      <c r="AH151" s="32"/>
      <c r="AI151" s="14">
        <v>12400</v>
      </c>
      <c r="AJ151" s="12">
        <f t="shared" ref="AJ151:AJ172" si="149">(AI151*$E151/$F151)/$D151</f>
        <v>1.3208540788969738E-3</v>
      </c>
      <c r="AK151" s="13">
        <f t="shared" ref="AK151:AK172" si="150">AI151*$D151</f>
        <v>3700160.0000000009</v>
      </c>
      <c r="AL151" s="32"/>
      <c r="AM151" s="35" t="s">
        <v>48</v>
      </c>
      <c r="AN151" s="13">
        <f t="shared" ref="AN151:AN172" si="151">G151+M151+S151+Y151+AE151+AI151</f>
        <v>12153730</v>
      </c>
      <c r="AO151" s="12">
        <f t="shared" ref="AO151:AO172" si="152">(AN151*$E151/$F151)/$D151</f>
        <v>1.2946212777671386</v>
      </c>
      <c r="AP151" s="13">
        <f t="shared" ref="AP151:AP172" si="153">AN151*$D151</f>
        <v>3626673032.000001</v>
      </c>
      <c r="AQ151" s="14"/>
      <c r="AR151" s="14"/>
    </row>
    <row r="152" spans="1:47" ht="17" thickTop="1" thickBot="1" x14ac:dyDescent="0.25">
      <c r="C152" s="31" t="s">
        <v>49</v>
      </c>
      <c r="D152" s="16">
        <v>241.89999999999998</v>
      </c>
      <c r="E152" s="36">
        <v>66.75</v>
      </c>
      <c r="F152" s="32">
        <v>2100000</v>
      </c>
      <c r="G152" s="10">
        <v>18000000</v>
      </c>
      <c r="H152" s="6">
        <f t="shared" si="143"/>
        <v>2.3652040394495955</v>
      </c>
      <c r="I152" s="13">
        <f t="shared" si="144"/>
        <v>4354200000</v>
      </c>
      <c r="K152" s="45">
        <v>89.85</v>
      </c>
      <c r="L152" s="14">
        <v>428750</v>
      </c>
      <c r="M152">
        <v>52700</v>
      </c>
      <c r="N152" s="12">
        <f t="shared" ref="N152:N172" si="154">(M152*$K152/$L152)/$D152</f>
        <v>4.5655036596815544E-2</v>
      </c>
      <c r="O152" s="13">
        <f t="shared" si="145"/>
        <v>12748129.999999998</v>
      </c>
      <c r="Q152" s="45">
        <v>68.37</v>
      </c>
      <c r="R152" s="14">
        <v>512750</v>
      </c>
      <c r="S152">
        <v>1020000</v>
      </c>
      <c r="T152" s="12">
        <f t="shared" ref="T152:T172" si="155">(S152*$Q152/$R152)/$D152</f>
        <v>0.56224320343840584</v>
      </c>
      <c r="U152" s="13">
        <f t="shared" si="146"/>
        <v>246737999.99999997</v>
      </c>
      <c r="W152" s="45">
        <v>93.28</v>
      </c>
      <c r="X152" s="14">
        <v>67025</v>
      </c>
      <c r="Y152" s="18">
        <v>1500</v>
      </c>
      <c r="Z152" s="12">
        <f t="shared" ref="Z152:Z172" si="156">(Y152*$W152/$X152)/$D152</f>
        <v>8.62992666998595E-3</v>
      </c>
      <c r="AA152" s="13">
        <f t="shared" si="147"/>
        <v>362849.99999999994</v>
      </c>
      <c r="AC152" s="46">
        <v>114.1</v>
      </c>
      <c r="AD152" s="14">
        <v>43075</v>
      </c>
      <c r="AE152">
        <v>532</v>
      </c>
      <c r="AF152" s="12">
        <f t="shared" ref="AF152:AF172" si="157">(AE152*$AC152/$AD152)/$D152</f>
        <v>5.8255391096362543E-3</v>
      </c>
      <c r="AG152" s="13">
        <f t="shared" si="148"/>
        <v>128690.79999999999</v>
      </c>
      <c r="AH152" s="15"/>
      <c r="AI152">
        <v>9650</v>
      </c>
      <c r="AJ152" s="6">
        <f t="shared" si="149"/>
        <v>1.268012165593811E-3</v>
      </c>
      <c r="AK152" s="13">
        <f t="shared" si="150"/>
        <v>2334335</v>
      </c>
      <c r="AL152" s="15"/>
      <c r="AM152" s="31" t="s">
        <v>49</v>
      </c>
      <c r="AN152" s="13">
        <f t="shared" si="151"/>
        <v>19084382</v>
      </c>
      <c r="AO152" s="6">
        <f t="shared" si="152"/>
        <v>2.5076920775999532</v>
      </c>
      <c r="AP152" s="13">
        <f t="shared" si="153"/>
        <v>4616512005.7999992</v>
      </c>
    </row>
    <row r="153" spans="1:47" ht="17" thickTop="1" thickBot="1" x14ac:dyDescent="0.25">
      <c r="C153" s="31" t="s">
        <v>50</v>
      </c>
      <c r="D153" s="16">
        <v>352.50000000000011</v>
      </c>
      <c r="E153" s="36">
        <v>66.75</v>
      </c>
      <c r="F153" s="32">
        <v>2100000</v>
      </c>
      <c r="G153" s="10">
        <v>22000000</v>
      </c>
      <c r="H153" s="6">
        <f t="shared" si="143"/>
        <v>1.9837892603850045</v>
      </c>
      <c r="I153" s="13">
        <f t="shared" si="144"/>
        <v>7755000000.0000029</v>
      </c>
      <c r="K153" s="45">
        <v>89.85</v>
      </c>
      <c r="L153" s="14">
        <v>428750</v>
      </c>
      <c r="M153">
        <v>75300</v>
      </c>
      <c r="N153" s="12">
        <f t="shared" si="154"/>
        <v>4.4766155945660926E-2</v>
      </c>
      <c r="O153" s="13">
        <f t="shared" si="145"/>
        <v>26543250.000000007</v>
      </c>
      <c r="Q153" s="45">
        <v>68.37</v>
      </c>
      <c r="R153" s="14">
        <v>512750</v>
      </c>
      <c r="S153">
        <v>976000</v>
      </c>
      <c r="T153" s="12">
        <f t="shared" si="155"/>
        <v>0.36919057647022202</v>
      </c>
      <c r="U153" s="13">
        <f t="shared" si="146"/>
        <v>344040000.00000012</v>
      </c>
      <c r="W153" s="45">
        <v>93.28</v>
      </c>
      <c r="X153" s="14">
        <v>67025</v>
      </c>
      <c r="Y153" s="18">
        <v>1660</v>
      </c>
      <c r="Z153" s="12">
        <f t="shared" si="156"/>
        <v>6.5539131423915575E-3</v>
      </c>
      <c r="AA153" s="13">
        <f t="shared" si="147"/>
        <v>585150.00000000023</v>
      </c>
      <c r="AC153" s="46">
        <v>114.1</v>
      </c>
      <c r="AD153" s="14">
        <v>43075</v>
      </c>
      <c r="AE153">
        <v>730</v>
      </c>
      <c r="AF153" s="12">
        <f t="shared" si="157"/>
        <v>5.4855995027640212E-3</v>
      </c>
      <c r="AG153" s="13">
        <f t="shared" si="148"/>
        <v>257325.00000000009</v>
      </c>
      <c r="AH153" s="15"/>
      <c r="AI153">
        <v>11900</v>
      </c>
      <c r="AJ153" s="6">
        <f t="shared" si="149"/>
        <v>1.0730496453900706E-3</v>
      </c>
      <c r="AK153" s="13">
        <f t="shared" si="150"/>
        <v>4194750.0000000009</v>
      </c>
      <c r="AL153" s="15"/>
      <c r="AM153" s="31" t="s">
        <v>50</v>
      </c>
      <c r="AN153" s="13">
        <f t="shared" si="151"/>
        <v>23065590</v>
      </c>
      <c r="AO153" s="6">
        <f t="shared" si="152"/>
        <v>2.0798758966565343</v>
      </c>
      <c r="AP153" s="13">
        <f t="shared" si="153"/>
        <v>8130620475.0000029</v>
      </c>
    </row>
    <row r="154" spans="1:47" ht="17" thickTop="1" thickBot="1" x14ac:dyDescent="0.25">
      <c r="C154" s="31" t="s">
        <v>51</v>
      </c>
      <c r="D154" s="16">
        <v>317.80000000000007</v>
      </c>
      <c r="E154" s="36">
        <v>66.75</v>
      </c>
      <c r="F154" s="32">
        <v>2100000</v>
      </c>
      <c r="G154" s="10">
        <v>21300000</v>
      </c>
      <c r="H154" s="6">
        <f t="shared" si="143"/>
        <v>2.1303829902004852</v>
      </c>
      <c r="I154" s="13">
        <f t="shared" si="144"/>
        <v>6769140000.0000019</v>
      </c>
      <c r="K154" s="45">
        <v>89.85</v>
      </c>
      <c r="L154" s="14">
        <v>428750</v>
      </c>
      <c r="M154">
        <v>75700</v>
      </c>
      <c r="N154" s="12">
        <f t="shared" si="154"/>
        <v>4.9917857280464994E-2</v>
      </c>
      <c r="O154" s="13">
        <f t="shared" si="145"/>
        <v>24057460.000000004</v>
      </c>
      <c r="Q154" s="45">
        <v>68.37</v>
      </c>
      <c r="R154" s="14">
        <v>512750</v>
      </c>
      <c r="S154">
        <v>1160000</v>
      </c>
      <c r="T154" s="12">
        <f t="shared" si="155"/>
        <v>0.48670298207539081</v>
      </c>
      <c r="U154" s="13">
        <f t="shared" si="146"/>
        <v>368648000.00000006</v>
      </c>
      <c r="W154" s="45">
        <v>93.28</v>
      </c>
      <c r="X154" s="14">
        <v>67025</v>
      </c>
      <c r="Y154" s="18">
        <v>1530</v>
      </c>
      <c r="Z154" s="12">
        <f t="shared" si="156"/>
        <v>6.7002229285682575E-3</v>
      </c>
      <c r="AA154" s="13">
        <f t="shared" si="147"/>
        <v>486234.00000000012</v>
      </c>
      <c r="AC154" s="46">
        <v>114.1</v>
      </c>
      <c r="AD154" s="14">
        <v>43075</v>
      </c>
      <c r="AE154">
        <v>156</v>
      </c>
      <c r="AF154" s="12">
        <f t="shared" si="157"/>
        <v>1.3002625785882114E-3</v>
      </c>
      <c r="AG154" s="13">
        <f t="shared" si="148"/>
        <v>49576.80000000001</v>
      </c>
      <c r="AH154" s="15"/>
      <c r="AI154">
        <v>9860</v>
      </c>
      <c r="AJ154" s="6">
        <f t="shared" si="149"/>
        <v>9.8617729029937956E-4</v>
      </c>
      <c r="AK154" s="13">
        <f t="shared" si="150"/>
        <v>3133508.0000000005</v>
      </c>
      <c r="AL154" s="15"/>
      <c r="AM154" s="31" t="s">
        <v>51</v>
      </c>
      <c r="AN154" s="13">
        <f t="shared" si="151"/>
        <v>22547246</v>
      </c>
      <c r="AO154" s="6">
        <f t="shared" si="152"/>
        <v>2.255130016632203</v>
      </c>
      <c r="AP154" s="13">
        <f t="shared" si="153"/>
        <v>7165514778.8000011</v>
      </c>
    </row>
    <row r="155" spans="1:47" ht="17" thickTop="1" thickBot="1" x14ac:dyDescent="0.25">
      <c r="C155" s="31" t="s">
        <v>52</v>
      </c>
      <c r="D155" s="16">
        <v>193.40000000000009</v>
      </c>
      <c r="E155" s="36">
        <v>66.75</v>
      </c>
      <c r="F155" s="32">
        <v>2100000</v>
      </c>
      <c r="G155" s="10">
        <v>17300000</v>
      </c>
      <c r="H155" s="6">
        <f t="shared" si="143"/>
        <v>2.8432929531688567</v>
      </c>
      <c r="I155" s="13">
        <f t="shared" si="144"/>
        <v>3345820000.0000014</v>
      </c>
      <c r="K155" s="45">
        <v>89.85</v>
      </c>
      <c r="L155" s="14">
        <v>428750</v>
      </c>
      <c r="M155">
        <v>55100</v>
      </c>
      <c r="N155" s="12">
        <f t="shared" si="154"/>
        <v>5.9704776577494616E-2</v>
      </c>
      <c r="O155" s="13">
        <f t="shared" si="145"/>
        <v>10656340.000000006</v>
      </c>
      <c r="Q155" s="45">
        <v>68.37</v>
      </c>
      <c r="R155" s="14">
        <v>512750</v>
      </c>
      <c r="S155">
        <v>942000</v>
      </c>
      <c r="T155" s="12">
        <f t="shared" si="155"/>
        <v>0.64946289473644381</v>
      </c>
      <c r="U155" s="13">
        <f t="shared" si="146"/>
        <v>182182800.00000009</v>
      </c>
      <c r="W155" s="45">
        <v>93.28</v>
      </c>
      <c r="X155" s="14">
        <v>67025</v>
      </c>
      <c r="Y155" s="18">
        <v>1360</v>
      </c>
      <c r="Z155" s="12">
        <f t="shared" si="156"/>
        <v>9.7866521737285626E-3</v>
      </c>
      <c r="AA155" s="13">
        <f t="shared" si="147"/>
        <v>263024.00000000012</v>
      </c>
      <c r="AC155" s="46">
        <v>114.1</v>
      </c>
      <c r="AD155" s="14">
        <v>43075</v>
      </c>
      <c r="AE155">
        <v>151</v>
      </c>
      <c r="AF155" s="12">
        <f t="shared" si="157"/>
        <v>2.0681442927099197E-3</v>
      </c>
      <c r="AG155" s="13">
        <f t="shared" si="148"/>
        <v>29203.400000000012</v>
      </c>
      <c r="AH155" s="15"/>
      <c r="AI155">
        <v>5840</v>
      </c>
      <c r="AJ155" s="6">
        <f t="shared" si="149"/>
        <v>9.5981681193677004E-4</v>
      </c>
      <c r="AK155" s="13">
        <f t="shared" si="150"/>
        <v>1129456.0000000005</v>
      </c>
      <c r="AL155" s="15"/>
      <c r="AM155" s="31" t="s">
        <v>52</v>
      </c>
      <c r="AN155" s="13">
        <f t="shared" si="151"/>
        <v>18304451</v>
      </c>
      <c r="AO155" s="6">
        <f t="shared" si="152"/>
        <v>3.0083766786083603</v>
      </c>
      <c r="AP155" s="13">
        <f t="shared" si="153"/>
        <v>3540080823.4000015</v>
      </c>
    </row>
    <row r="156" spans="1:47" ht="17" thickTop="1" thickBot="1" x14ac:dyDescent="0.25">
      <c r="C156" s="31" t="s">
        <v>53</v>
      </c>
      <c r="D156" s="16">
        <v>255.39999999999998</v>
      </c>
      <c r="E156" s="36">
        <v>66.75</v>
      </c>
      <c r="F156" s="32">
        <v>2100000</v>
      </c>
      <c r="G156" s="10">
        <v>30800000</v>
      </c>
      <c r="H156" s="6">
        <f t="shared" si="143"/>
        <v>3.8332028191072829</v>
      </c>
      <c r="I156" s="13">
        <f t="shared" si="144"/>
        <v>7866319999.999999</v>
      </c>
      <c r="K156" s="45">
        <v>89.85</v>
      </c>
      <c r="L156" s="14">
        <v>428750</v>
      </c>
      <c r="M156">
        <v>75500</v>
      </c>
      <c r="N156" s="12">
        <f t="shared" si="154"/>
        <v>6.194981404576598E-2</v>
      </c>
      <c r="O156" s="13">
        <f t="shared" si="145"/>
        <v>19282700</v>
      </c>
      <c r="Q156" s="45">
        <v>68.37</v>
      </c>
      <c r="R156" s="14">
        <v>512750</v>
      </c>
      <c r="S156">
        <v>1570000</v>
      </c>
      <c r="T156" s="12">
        <f t="shared" si="155"/>
        <v>0.81966930202315513</v>
      </c>
      <c r="U156" s="13">
        <f t="shared" si="146"/>
        <v>400977999.99999994</v>
      </c>
      <c r="W156" s="45">
        <v>93.28</v>
      </c>
      <c r="X156" s="14">
        <v>67025</v>
      </c>
      <c r="Y156" s="18">
        <v>1760</v>
      </c>
      <c r="Z156" s="12">
        <f t="shared" si="156"/>
        <v>9.590549465378486E-3</v>
      </c>
      <c r="AA156" s="13">
        <f t="shared" si="147"/>
        <v>449503.99999999994</v>
      </c>
      <c r="AC156" s="46">
        <v>114.1</v>
      </c>
      <c r="AD156" s="14">
        <v>43075</v>
      </c>
      <c r="AE156">
        <v>504</v>
      </c>
      <c r="AF156" s="12">
        <f t="shared" si="157"/>
        <v>5.2272106481428878E-3</v>
      </c>
      <c r="AG156" s="13">
        <f t="shared" si="148"/>
        <v>128721.59999999999</v>
      </c>
      <c r="AH156" s="15"/>
      <c r="AI156">
        <v>9570</v>
      </c>
      <c r="AJ156" s="6">
        <f t="shared" si="149"/>
        <v>1.1910308759369057E-3</v>
      </c>
      <c r="AK156" s="13">
        <f t="shared" si="150"/>
        <v>2444178</v>
      </c>
      <c r="AL156" s="15"/>
      <c r="AM156" s="31" t="s">
        <v>53</v>
      </c>
      <c r="AN156" s="13">
        <f t="shared" si="151"/>
        <v>32457334</v>
      </c>
      <c r="AO156" s="6">
        <f t="shared" si="152"/>
        <v>4.0394657204385283</v>
      </c>
      <c r="AP156" s="13">
        <f t="shared" si="153"/>
        <v>8289603103.5999994</v>
      </c>
    </row>
    <row r="157" spans="1:47" ht="17" thickTop="1" thickBot="1" x14ac:dyDescent="0.25">
      <c r="C157" s="31" t="s">
        <v>54</v>
      </c>
      <c r="D157" s="16">
        <v>344.4</v>
      </c>
      <c r="E157" s="36">
        <v>66.75</v>
      </c>
      <c r="F157" s="32">
        <v>2100000</v>
      </c>
      <c r="G157" s="10">
        <v>48000000</v>
      </c>
      <c r="H157" s="6">
        <f t="shared" si="143"/>
        <v>4.4300647088103542</v>
      </c>
      <c r="I157" s="13">
        <f t="shared" si="144"/>
        <v>16531199999.999998</v>
      </c>
      <c r="K157" s="45">
        <v>89.85</v>
      </c>
      <c r="L157" s="14">
        <v>428750</v>
      </c>
      <c r="M157">
        <v>93400</v>
      </c>
      <c r="N157" s="12">
        <f t="shared" si="154"/>
        <v>5.683262055444379E-2</v>
      </c>
      <c r="O157" s="13">
        <f t="shared" si="145"/>
        <v>32166959.999999996</v>
      </c>
      <c r="Q157" s="45">
        <v>68.37</v>
      </c>
      <c r="R157" s="14">
        <v>512750</v>
      </c>
      <c r="S157">
        <v>3090000</v>
      </c>
      <c r="T157" s="12">
        <f t="shared" si="155"/>
        <v>1.1963417182406135</v>
      </c>
      <c r="U157" s="13">
        <f t="shared" si="146"/>
        <v>1064195999.9999999</v>
      </c>
      <c r="W157" s="45">
        <v>93.28</v>
      </c>
      <c r="X157" s="14">
        <v>67025</v>
      </c>
      <c r="Y157" s="18">
        <v>2930</v>
      </c>
      <c r="Z157" s="12">
        <f t="shared" si="156"/>
        <v>1.1840122408257707E-2</v>
      </c>
      <c r="AA157" s="13">
        <f t="shared" si="147"/>
        <v>1009091.9999999999</v>
      </c>
      <c r="AC157" s="46">
        <v>114.1</v>
      </c>
      <c r="AD157" s="14">
        <v>43075</v>
      </c>
      <c r="AE157">
        <v>303</v>
      </c>
      <c r="AF157" s="12">
        <f t="shared" si="157"/>
        <v>2.3304502923148789E-3</v>
      </c>
      <c r="AG157" s="13">
        <f t="shared" si="148"/>
        <v>104353.2</v>
      </c>
      <c r="AH157" s="15"/>
      <c r="AI157">
        <v>10600</v>
      </c>
      <c r="AJ157" s="6">
        <f t="shared" si="149"/>
        <v>9.7830595652895311E-4</v>
      </c>
      <c r="AK157" s="13">
        <f t="shared" si="150"/>
        <v>3650639.9999999995</v>
      </c>
      <c r="AL157" s="15"/>
      <c r="AM157" s="31" t="s">
        <v>54</v>
      </c>
      <c r="AN157" s="13">
        <f t="shared" si="151"/>
        <v>51197233</v>
      </c>
      <c r="AO157" s="6">
        <f t="shared" si="152"/>
        <v>4.7251469812925171</v>
      </c>
      <c r="AP157" s="13">
        <f t="shared" si="153"/>
        <v>17632327045.199997</v>
      </c>
    </row>
    <row r="158" spans="1:47" ht="17" thickTop="1" thickBot="1" x14ac:dyDescent="0.25">
      <c r="C158" s="31" t="s">
        <v>55</v>
      </c>
      <c r="D158" s="16">
        <v>282.00000000000011</v>
      </c>
      <c r="E158" s="36">
        <v>66.75</v>
      </c>
      <c r="F158" s="32">
        <v>2100000</v>
      </c>
      <c r="G158" s="10">
        <v>10000000</v>
      </c>
      <c r="H158" s="6">
        <f t="shared" si="143"/>
        <v>1.1271529888551159</v>
      </c>
      <c r="I158" s="13">
        <f t="shared" si="144"/>
        <v>2820000000.000001</v>
      </c>
      <c r="K158" s="45">
        <v>89.85</v>
      </c>
      <c r="L158" s="14">
        <v>428750</v>
      </c>
      <c r="M158">
        <v>85800</v>
      </c>
      <c r="N158" s="12">
        <f t="shared" si="154"/>
        <v>6.3760560759258081E-2</v>
      </c>
      <c r="O158" s="13">
        <f t="shared" si="145"/>
        <v>24195600.000000011</v>
      </c>
      <c r="Q158" s="45">
        <v>68.37</v>
      </c>
      <c r="R158" s="14">
        <v>512750</v>
      </c>
      <c r="S158">
        <v>1390000</v>
      </c>
      <c r="T158" s="12">
        <f t="shared" si="155"/>
        <v>0.65724244530431419</v>
      </c>
      <c r="U158" s="13">
        <f t="shared" si="146"/>
        <v>391980000.00000018</v>
      </c>
      <c r="W158" s="45">
        <v>93.28</v>
      </c>
      <c r="X158" s="14">
        <v>67025</v>
      </c>
      <c r="Y158" s="18">
        <v>4950</v>
      </c>
      <c r="Z158" s="12">
        <f t="shared" si="156"/>
        <v>2.4429119017197447E-2</v>
      </c>
      <c r="AA158" s="13">
        <f t="shared" si="147"/>
        <v>1395900.0000000005</v>
      </c>
      <c r="AC158" s="46">
        <v>114.1</v>
      </c>
      <c r="AD158" s="14">
        <v>43075</v>
      </c>
      <c r="AE158">
        <v>149</v>
      </c>
      <c r="AF158" s="12">
        <f t="shared" si="157"/>
        <v>1.399579325191505E-3</v>
      </c>
      <c r="AG158" s="13">
        <f t="shared" si="148"/>
        <v>42018.000000000015</v>
      </c>
      <c r="AH158" s="15"/>
      <c r="AI158">
        <v>18900</v>
      </c>
      <c r="AJ158" s="6">
        <f t="shared" si="149"/>
        <v>2.1303191489361693E-3</v>
      </c>
      <c r="AK158" s="13">
        <f t="shared" si="150"/>
        <v>5329800.0000000019</v>
      </c>
      <c r="AL158" s="15"/>
      <c r="AM158" s="31" t="s">
        <v>55</v>
      </c>
      <c r="AN158" s="13">
        <f t="shared" si="151"/>
        <v>11499799</v>
      </c>
      <c r="AO158" s="6">
        <f t="shared" si="152"/>
        <v>1.2962032814083075</v>
      </c>
      <c r="AP158" s="13">
        <f t="shared" si="153"/>
        <v>3242943318.0000014</v>
      </c>
    </row>
    <row r="159" spans="1:47" ht="17" thickTop="1" thickBot="1" x14ac:dyDescent="0.25">
      <c r="C159" s="31" t="s">
        <v>56</v>
      </c>
      <c r="D159" s="16">
        <v>246.29999999999995</v>
      </c>
      <c r="E159" s="36">
        <v>66.75</v>
      </c>
      <c r="F159" s="32">
        <v>2100000</v>
      </c>
      <c r="G159" s="10">
        <v>11800000</v>
      </c>
      <c r="H159" s="6">
        <f t="shared" si="143"/>
        <v>1.5228235021170469</v>
      </c>
      <c r="I159" s="13">
        <f t="shared" si="144"/>
        <v>2906339999.9999995</v>
      </c>
      <c r="K159" s="45">
        <v>89.85</v>
      </c>
      <c r="L159" s="14">
        <v>428750</v>
      </c>
      <c r="M159">
        <v>34500</v>
      </c>
      <c r="N159" s="12">
        <f t="shared" si="154"/>
        <v>2.9354090687954325E-2</v>
      </c>
      <c r="O159" s="13">
        <f t="shared" si="145"/>
        <v>8497349.9999999981</v>
      </c>
      <c r="Q159" s="45">
        <v>68.37</v>
      </c>
      <c r="R159" s="14">
        <v>512750</v>
      </c>
      <c r="S159">
        <v>1050000</v>
      </c>
      <c r="T159" s="12">
        <f t="shared" si="155"/>
        <v>0.56844021899539821</v>
      </c>
      <c r="U159" s="13">
        <f t="shared" si="146"/>
        <v>258614999.99999994</v>
      </c>
      <c r="W159" s="45">
        <v>93.28</v>
      </c>
      <c r="X159" s="14">
        <v>67025</v>
      </c>
      <c r="Y159" s="18">
        <v>1330</v>
      </c>
      <c r="Z159" s="12">
        <f t="shared" si="156"/>
        <v>7.5151723311803224E-3</v>
      </c>
      <c r="AA159" s="13">
        <f t="shared" si="147"/>
        <v>327578.99999999994</v>
      </c>
      <c r="AC159" s="46">
        <v>114.1</v>
      </c>
      <c r="AD159" s="14">
        <v>43075</v>
      </c>
      <c r="AE159">
        <v>331</v>
      </c>
      <c r="AF159" s="12">
        <f t="shared" si="157"/>
        <v>3.559786405840685E-3</v>
      </c>
      <c r="AG159" s="13">
        <f t="shared" si="148"/>
        <v>81525.299999999988</v>
      </c>
      <c r="AH159" s="15"/>
      <c r="AI159">
        <v>23500</v>
      </c>
      <c r="AJ159" s="6">
        <f t="shared" si="149"/>
        <v>3.0327417203178477E-3</v>
      </c>
      <c r="AK159" s="13">
        <f t="shared" si="150"/>
        <v>5788049.9999999991</v>
      </c>
      <c r="AL159" s="15"/>
      <c r="AM159" s="31" t="s">
        <v>56</v>
      </c>
      <c r="AN159" s="13">
        <f t="shared" si="151"/>
        <v>12909661</v>
      </c>
      <c r="AO159" s="6">
        <f t="shared" si="152"/>
        <v>1.666028404674903</v>
      </c>
      <c r="AP159" s="13">
        <f t="shared" si="153"/>
        <v>3179649504.2999992</v>
      </c>
    </row>
    <row r="160" spans="1:47" ht="17" thickTop="1" thickBot="1" x14ac:dyDescent="0.25">
      <c r="C160" s="31" t="s">
        <v>57</v>
      </c>
      <c r="D160" s="16">
        <v>131.69999999999993</v>
      </c>
      <c r="E160" s="36">
        <v>66.75</v>
      </c>
      <c r="F160" s="32">
        <v>2100000</v>
      </c>
      <c r="G160" s="10">
        <v>6830000</v>
      </c>
      <c r="H160" s="6">
        <f t="shared" si="143"/>
        <v>1.6484163141338548</v>
      </c>
      <c r="I160" s="13">
        <f t="shared" si="144"/>
        <v>899510999.99999952</v>
      </c>
      <c r="K160" s="45">
        <v>89.85</v>
      </c>
      <c r="L160" s="14">
        <v>428750</v>
      </c>
      <c r="M160">
        <v>60200</v>
      </c>
      <c r="N160" s="12">
        <f t="shared" si="154"/>
        <v>9.5790990655943514E-2</v>
      </c>
      <c r="O160" s="13">
        <f t="shared" si="145"/>
        <v>7928339.9999999963</v>
      </c>
      <c r="Q160" s="45">
        <v>68.37</v>
      </c>
      <c r="R160" s="14">
        <v>512750</v>
      </c>
      <c r="S160">
        <v>412000</v>
      </c>
      <c r="T160" s="12">
        <f t="shared" si="155"/>
        <v>0.41712992939718302</v>
      </c>
      <c r="U160" s="13">
        <f t="shared" si="146"/>
        <v>54260399.99999997</v>
      </c>
      <c r="W160" s="45">
        <v>93.28</v>
      </c>
      <c r="X160" s="14">
        <v>67025</v>
      </c>
      <c r="Y160" s="18">
        <v>2460</v>
      </c>
      <c r="Z160" s="12">
        <f t="shared" si="156"/>
        <v>2.599567189681205E-2</v>
      </c>
      <c r="AA160" s="13">
        <f t="shared" si="147"/>
        <v>323981.99999999983</v>
      </c>
      <c r="AC160" s="46">
        <v>114.1</v>
      </c>
      <c r="AD160" s="14">
        <v>43075</v>
      </c>
      <c r="AE160">
        <v>208</v>
      </c>
      <c r="AF160" s="12">
        <f t="shared" si="157"/>
        <v>4.1834821308563289E-3</v>
      </c>
      <c r="AG160" s="13">
        <f t="shared" si="148"/>
        <v>27393.599999999984</v>
      </c>
      <c r="AH160" s="15"/>
      <c r="AI160">
        <v>8660</v>
      </c>
      <c r="AJ160" s="6">
        <f t="shared" si="149"/>
        <v>2.0900856925913885E-3</v>
      </c>
      <c r="AK160" s="13">
        <f t="shared" si="150"/>
        <v>1140521.9999999993</v>
      </c>
      <c r="AL160" s="15"/>
      <c r="AM160" s="31" t="s">
        <v>57</v>
      </c>
      <c r="AN160" s="13">
        <f t="shared" si="151"/>
        <v>7313528</v>
      </c>
      <c r="AO160" s="6">
        <f t="shared" si="152"/>
        <v>1.7651155005965951</v>
      </c>
      <c r="AP160" s="13">
        <f t="shared" si="153"/>
        <v>963191637.59999955</v>
      </c>
    </row>
    <row r="161" spans="3:42" ht="17" thickTop="1" thickBot="1" x14ac:dyDescent="0.25">
      <c r="C161" s="31" t="s">
        <v>58</v>
      </c>
      <c r="D161" s="16">
        <v>152.69999999999993</v>
      </c>
      <c r="E161" s="36">
        <v>66.75</v>
      </c>
      <c r="F161" s="32">
        <v>2100000</v>
      </c>
      <c r="G161" s="10">
        <v>8600000</v>
      </c>
      <c r="H161" s="6">
        <f t="shared" si="143"/>
        <v>1.7901581064645904</v>
      </c>
      <c r="I161" s="13">
        <f t="shared" si="144"/>
        <v>1313219999.9999995</v>
      </c>
      <c r="K161" s="45">
        <v>89.85</v>
      </c>
      <c r="L161" s="14">
        <v>428750</v>
      </c>
      <c r="M161">
        <v>50200</v>
      </c>
      <c r="N161" s="12">
        <f t="shared" si="154"/>
        <v>6.8893560230715953E-2</v>
      </c>
      <c r="O161" s="13">
        <f t="shared" si="145"/>
        <v>7665539.9999999963</v>
      </c>
      <c r="Q161" s="45">
        <v>68.37</v>
      </c>
      <c r="R161" s="14">
        <v>512750</v>
      </c>
      <c r="S161">
        <v>772000</v>
      </c>
      <c r="T161" s="12">
        <f t="shared" si="155"/>
        <v>0.67412149327703508</v>
      </c>
      <c r="U161" s="13">
        <f t="shared" si="146"/>
        <v>117884399.99999994</v>
      </c>
      <c r="W161" s="45">
        <v>93.28</v>
      </c>
      <c r="X161" s="14">
        <v>67025</v>
      </c>
      <c r="Y161">
        <v>2610</v>
      </c>
      <c r="Z161" s="12">
        <f t="shared" si="156"/>
        <v>2.3787740111048509E-2</v>
      </c>
      <c r="AA161" s="13">
        <f t="shared" si="147"/>
        <v>398546.99999999983</v>
      </c>
      <c r="AC161" s="46">
        <v>114.1</v>
      </c>
      <c r="AD161" s="14">
        <v>43075</v>
      </c>
      <c r="AE161">
        <v>890</v>
      </c>
      <c r="AF161" s="12">
        <f t="shared" si="157"/>
        <v>1.5438721317693785E-2</v>
      </c>
      <c r="AG161" s="13">
        <f t="shared" si="148"/>
        <v>135902.99999999994</v>
      </c>
      <c r="AH161" s="15"/>
      <c r="AI161">
        <v>9910</v>
      </c>
      <c r="AJ161" s="6">
        <f t="shared" si="149"/>
        <v>2.0628449808214062E-3</v>
      </c>
      <c r="AK161" s="13">
        <f t="shared" si="150"/>
        <v>1513256.9999999993</v>
      </c>
      <c r="AL161" s="15"/>
      <c r="AM161" s="31" t="s">
        <v>58</v>
      </c>
      <c r="AN161" s="13">
        <f t="shared" si="151"/>
        <v>9435610</v>
      </c>
      <c r="AO161" s="6">
        <f t="shared" si="152"/>
        <v>1.9640969454579482</v>
      </c>
      <c r="AP161" s="13">
        <f t="shared" si="153"/>
        <v>1440817646.9999993</v>
      </c>
    </row>
    <row r="162" spans="3:42" ht="17" thickTop="1" thickBot="1" x14ac:dyDescent="0.25">
      <c r="C162" s="31" t="s">
        <v>59</v>
      </c>
      <c r="D162" s="16">
        <v>157.59999999999991</v>
      </c>
      <c r="E162" s="36">
        <v>66.75</v>
      </c>
      <c r="F162" s="32">
        <v>2100000</v>
      </c>
      <c r="G162" s="10">
        <v>6880000</v>
      </c>
      <c r="H162" s="6">
        <f t="shared" si="143"/>
        <v>1.3875997099347361</v>
      </c>
      <c r="I162" s="13">
        <f t="shared" si="144"/>
        <v>1084287999.9999993</v>
      </c>
      <c r="K162" s="45">
        <v>89.85</v>
      </c>
      <c r="L162" s="14">
        <v>428750</v>
      </c>
      <c r="M162">
        <v>56100</v>
      </c>
      <c r="N162" s="12">
        <f t="shared" si="154"/>
        <v>7.4596868479081313E-2</v>
      </c>
      <c r="O162" s="13">
        <f t="shared" si="145"/>
        <v>8841359.9999999944</v>
      </c>
      <c r="Q162" s="45">
        <v>68.37</v>
      </c>
      <c r="R162" s="14">
        <v>512750</v>
      </c>
      <c r="S162">
        <v>699000</v>
      </c>
      <c r="T162" s="12">
        <f t="shared" si="155"/>
        <v>0.59139939165493161</v>
      </c>
      <c r="U162" s="13">
        <f t="shared" si="146"/>
        <v>110162399.99999994</v>
      </c>
      <c r="W162" s="45">
        <v>93.28</v>
      </c>
      <c r="X162" s="14">
        <v>67025</v>
      </c>
      <c r="Y162">
        <v>2550</v>
      </c>
      <c r="Z162" s="12">
        <f t="shared" si="156"/>
        <v>2.2518304216359919E-2</v>
      </c>
      <c r="AA162" s="13">
        <f t="shared" si="147"/>
        <v>401879.99999999977</v>
      </c>
      <c r="AC162" s="46">
        <v>114.1</v>
      </c>
      <c r="AD162" s="14">
        <v>43075</v>
      </c>
      <c r="AE162">
        <v>157</v>
      </c>
      <c r="AF162" s="12">
        <f t="shared" si="157"/>
        <v>2.6387837292409962E-3</v>
      </c>
      <c r="AG162" s="13">
        <f t="shared" si="148"/>
        <v>24743.199999999986</v>
      </c>
      <c r="AH162" s="15"/>
      <c r="AI162">
        <v>2680</v>
      </c>
      <c r="AJ162" s="6">
        <f t="shared" si="149"/>
        <v>5.4051849166062392E-4</v>
      </c>
      <c r="AK162" s="13">
        <f t="shared" si="150"/>
        <v>422367.99999999977</v>
      </c>
      <c r="AL162" s="15"/>
      <c r="AM162" s="31" t="s">
        <v>59</v>
      </c>
      <c r="AN162" s="13">
        <f t="shared" si="151"/>
        <v>7640487</v>
      </c>
      <c r="AO162" s="6">
        <f t="shared" si="152"/>
        <v>1.5409792943255991</v>
      </c>
      <c r="AP162" s="13">
        <f t="shared" si="153"/>
        <v>1204140751.1999993</v>
      </c>
    </row>
    <row r="163" spans="3:42" ht="17" thickTop="1" thickBot="1" x14ac:dyDescent="0.25">
      <c r="C163" s="31" t="s">
        <v>60</v>
      </c>
      <c r="D163" s="16">
        <v>218.39999999999998</v>
      </c>
      <c r="E163" s="36">
        <v>66.75</v>
      </c>
      <c r="F163" s="32">
        <v>2100000</v>
      </c>
      <c r="G163" s="10">
        <v>11700000</v>
      </c>
      <c r="H163" s="6">
        <f t="shared" si="143"/>
        <v>1.7028061224489799</v>
      </c>
      <c r="I163" s="13">
        <f t="shared" si="144"/>
        <v>2555279999.9999995</v>
      </c>
      <c r="K163" s="45">
        <v>89.85</v>
      </c>
      <c r="L163" s="14">
        <v>428750</v>
      </c>
      <c r="M163">
        <v>86600</v>
      </c>
      <c r="N163" s="12">
        <f t="shared" si="154"/>
        <v>8.3095825457341496E-2</v>
      </c>
      <c r="O163" s="13">
        <f t="shared" si="145"/>
        <v>18913439.999999996</v>
      </c>
      <c r="Q163" s="45">
        <v>68.37</v>
      </c>
      <c r="R163" s="14">
        <v>512750</v>
      </c>
      <c r="S163">
        <v>1240000</v>
      </c>
      <c r="T163" s="12">
        <f t="shared" si="155"/>
        <v>0.75705766685776443</v>
      </c>
      <c r="U163" s="13">
        <f t="shared" si="146"/>
        <v>270816000</v>
      </c>
      <c r="W163" s="45">
        <v>93.28</v>
      </c>
      <c r="X163" s="14">
        <v>67025</v>
      </c>
      <c r="Y163">
        <v>3980</v>
      </c>
      <c r="Z163" s="12">
        <f t="shared" si="156"/>
        <v>2.5361921430552541E-2</v>
      </c>
      <c r="AA163" s="13">
        <f t="shared" si="147"/>
        <v>869231.99999999988</v>
      </c>
      <c r="AC163" s="46">
        <v>114.1</v>
      </c>
      <c r="AD163" s="14">
        <v>43075</v>
      </c>
      <c r="AE163">
        <v>692</v>
      </c>
      <c r="AF163" s="12">
        <f t="shared" si="157"/>
        <v>8.3929342083723987E-3</v>
      </c>
      <c r="AG163" s="13">
        <f t="shared" si="148"/>
        <v>151132.79999999999</v>
      </c>
      <c r="AH163" s="15"/>
      <c r="AI163">
        <v>2540</v>
      </c>
      <c r="AJ163" s="6">
        <f t="shared" si="149"/>
        <v>3.6966902145473576E-4</v>
      </c>
      <c r="AK163" s="13">
        <f t="shared" si="150"/>
        <v>554736</v>
      </c>
      <c r="AL163" s="15"/>
      <c r="AM163" s="31" t="s">
        <v>60</v>
      </c>
      <c r="AN163" s="13">
        <f t="shared" si="151"/>
        <v>13033812</v>
      </c>
      <c r="AO163" s="6">
        <f t="shared" si="152"/>
        <v>1.8969277668759814</v>
      </c>
      <c r="AP163" s="13">
        <f t="shared" si="153"/>
        <v>2846584540.7999997</v>
      </c>
    </row>
    <row r="164" spans="3:42" ht="17" thickTop="1" thickBot="1" x14ac:dyDescent="0.25">
      <c r="C164" s="31" t="s">
        <v>61</v>
      </c>
      <c r="D164" s="16">
        <v>207.69999999999993</v>
      </c>
      <c r="E164" s="36">
        <v>66.75</v>
      </c>
      <c r="F164" s="32">
        <v>2100000</v>
      </c>
      <c r="G164" s="10">
        <v>9840000</v>
      </c>
      <c r="H164" s="6">
        <f t="shared" si="143"/>
        <v>1.5058807345759684</v>
      </c>
      <c r="I164" s="13">
        <f t="shared" si="144"/>
        <v>2043767999.9999993</v>
      </c>
      <c r="K164" s="45">
        <v>89.85</v>
      </c>
      <c r="L164" s="14">
        <v>428750</v>
      </c>
      <c r="M164">
        <v>38100</v>
      </c>
      <c r="N164" s="12">
        <f t="shared" si="154"/>
        <v>3.8441686049204754E-2</v>
      </c>
      <c r="O164" s="13">
        <f t="shared" si="145"/>
        <v>7913369.9999999972</v>
      </c>
      <c r="Q164" s="45">
        <v>68.37</v>
      </c>
      <c r="R164" s="14">
        <v>512750</v>
      </c>
      <c r="S164">
        <v>321000</v>
      </c>
      <c r="T164" s="12">
        <f t="shared" si="155"/>
        <v>0.20607648910415607</v>
      </c>
      <c r="U164" s="13">
        <f t="shared" si="146"/>
        <v>66671699.999999978</v>
      </c>
      <c r="W164" s="45">
        <v>93.28</v>
      </c>
      <c r="X164" s="14">
        <v>67025</v>
      </c>
      <c r="Y164">
        <v>804</v>
      </c>
      <c r="Z164" s="12">
        <f t="shared" si="156"/>
        <v>5.3873013199215525E-3</v>
      </c>
      <c r="AA164" s="13">
        <f t="shared" si="147"/>
        <v>166990.79999999996</v>
      </c>
      <c r="AC164" s="46">
        <v>114.1</v>
      </c>
      <c r="AD164" s="14">
        <v>43075</v>
      </c>
      <c r="AE164">
        <v>232</v>
      </c>
      <c r="AF164" s="12">
        <f t="shared" si="157"/>
        <v>2.9587743606495267E-3</v>
      </c>
      <c r="AG164" s="13">
        <f t="shared" si="148"/>
        <v>48186.399999999987</v>
      </c>
      <c r="AH164" s="15"/>
      <c r="AI164">
        <v>913</v>
      </c>
      <c r="AJ164" s="6">
        <f t="shared" si="149"/>
        <v>1.3972247059632715E-4</v>
      </c>
      <c r="AK164" s="13">
        <f t="shared" si="150"/>
        <v>189630.09999999995</v>
      </c>
      <c r="AL164" s="15"/>
      <c r="AM164" s="31" t="s">
        <v>61</v>
      </c>
      <c r="AN164" s="13">
        <f t="shared" si="151"/>
        <v>10201049</v>
      </c>
      <c r="AO164" s="6">
        <f t="shared" si="152"/>
        <v>1.5611344676387653</v>
      </c>
      <c r="AP164" s="13">
        <f t="shared" si="153"/>
        <v>2118757877.2999992</v>
      </c>
    </row>
    <row r="165" spans="3:42" ht="17" thickTop="1" thickBot="1" x14ac:dyDescent="0.25">
      <c r="C165" s="31" t="s">
        <v>62</v>
      </c>
      <c r="D165" s="16">
        <v>126.59999999999991</v>
      </c>
      <c r="E165" s="36">
        <v>66.75</v>
      </c>
      <c r="F165" s="32">
        <v>2100000</v>
      </c>
      <c r="G165" s="10">
        <v>3690000</v>
      </c>
      <c r="H165" s="6">
        <f t="shared" si="143"/>
        <v>0.92645565335138857</v>
      </c>
      <c r="I165" s="13">
        <f t="shared" si="144"/>
        <v>467153999.99999964</v>
      </c>
      <c r="K165" s="45">
        <v>89.85</v>
      </c>
      <c r="L165" s="14">
        <v>428750</v>
      </c>
      <c r="M165">
        <v>23600</v>
      </c>
      <c r="N165" s="12">
        <f t="shared" si="154"/>
        <v>3.90653973166789E-2</v>
      </c>
      <c r="O165" s="13">
        <f t="shared" si="145"/>
        <v>2987759.9999999977</v>
      </c>
      <c r="Q165" s="45">
        <v>68.37</v>
      </c>
      <c r="R165" s="14">
        <v>512750</v>
      </c>
      <c r="S165">
        <v>173000</v>
      </c>
      <c r="T165" s="12">
        <f t="shared" si="155"/>
        <v>0.18221004203243835</v>
      </c>
      <c r="U165" s="13">
        <f t="shared" si="146"/>
        <v>21901799.999999985</v>
      </c>
      <c r="W165" s="45">
        <v>93.28</v>
      </c>
      <c r="X165" s="14">
        <v>67025</v>
      </c>
      <c r="Y165">
        <v>851</v>
      </c>
      <c r="Z165" s="12">
        <f t="shared" si="156"/>
        <v>9.3550813665646739E-3</v>
      </c>
      <c r="AA165" s="13">
        <f t="shared" si="147"/>
        <v>107736.59999999992</v>
      </c>
      <c r="AC165" s="46">
        <v>114.1</v>
      </c>
      <c r="AD165" s="14">
        <v>43075</v>
      </c>
      <c r="AE165">
        <v>1560</v>
      </c>
      <c r="AF165" s="12">
        <f t="shared" si="157"/>
        <v>3.2640082738967936E-2</v>
      </c>
      <c r="AG165" s="13">
        <f t="shared" si="148"/>
        <v>197495.99999999985</v>
      </c>
      <c r="AH165" s="15"/>
      <c r="AI165">
        <v>3270</v>
      </c>
      <c r="AJ165" s="6">
        <f t="shared" si="149"/>
        <v>8.2100541638456396E-4</v>
      </c>
      <c r="AK165" s="13">
        <f t="shared" si="150"/>
        <v>413981.99999999971</v>
      </c>
      <c r="AL165" s="15"/>
      <c r="AM165" s="31" t="s">
        <v>62</v>
      </c>
      <c r="AN165" s="13">
        <f t="shared" si="151"/>
        <v>3892281</v>
      </c>
      <c r="AO165" s="6">
        <f t="shared" si="152"/>
        <v>0.97724274712254644</v>
      </c>
      <c r="AP165" s="13">
        <f t="shared" si="153"/>
        <v>492762774.59999967</v>
      </c>
    </row>
    <row r="166" spans="3:42" ht="17" thickTop="1" thickBot="1" x14ac:dyDescent="0.25">
      <c r="C166" s="31" t="s">
        <v>63</v>
      </c>
      <c r="D166" s="16">
        <v>213.59999999999991</v>
      </c>
      <c r="E166" s="36">
        <v>66.75</v>
      </c>
      <c r="F166" s="32">
        <v>2100000</v>
      </c>
      <c r="G166" s="10">
        <v>11000000</v>
      </c>
      <c r="H166" s="6">
        <f t="shared" si="143"/>
        <v>1.6369047619047628</v>
      </c>
      <c r="I166" s="13">
        <f t="shared" si="144"/>
        <v>2349599999.999999</v>
      </c>
      <c r="K166" s="45">
        <v>89.85</v>
      </c>
      <c r="L166" s="14">
        <v>428750</v>
      </c>
      <c r="M166">
        <v>32600</v>
      </c>
      <c r="N166" s="12">
        <f t="shared" si="154"/>
        <v>3.1983817604088194E-2</v>
      </c>
      <c r="O166" s="13">
        <f t="shared" si="145"/>
        <v>6963359.9999999972</v>
      </c>
      <c r="Q166" s="45">
        <v>68.37</v>
      </c>
      <c r="R166" s="14">
        <v>512750</v>
      </c>
      <c r="S166">
        <v>1000000</v>
      </c>
      <c r="T166" s="12">
        <f t="shared" si="155"/>
        <v>0.6242501602397299</v>
      </c>
      <c r="U166" s="13">
        <f t="shared" si="146"/>
        <v>213599999.99999991</v>
      </c>
      <c r="W166" s="45">
        <v>93.28</v>
      </c>
      <c r="X166" s="14">
        <v>67025</v>
      </c>
      <c r="Y166">
        <v>1530</v>
      </c>
      <c r="Z166" s="12">
        <f t="shared" si="156"/>
        <v>9.968777372186299E-3</v>
      </c>
      <c r="AA166" s="13">
        <f t="shared" si="147"/>
        <v>326807.99999999988</v>
      </c>
      <c r="AC166" s="46">
        <v>114.1</v>
      </c>
      <c r="AD166" s="14">
        <v>43075</v>
      </c>
      <c r="AE166">
        <v>2810</v>
      </c>
      <c r="AF166" s="12">
        <f t="shared" si="157"/>
        <v>3.4847002767144683E-2</v>
      </c>
      <c r="AG166" s="13">
        <f t="shared" si="148"/>
        <v>600215.99999999977</v>
      </c>
      <c r="AH166" s="15"/>
      <c r="AI166">
        <v>4710</v>
      </c>
      <c r="AJ166" s="6">
        <f t="shared" si="149"/>
        <v>7.0089285714285739E-4</v>
      </c>
      <c r="AK166" s="13">
        <f t="shared" si="150"/>
        <v>1006055.9999999995</v>
      </c>
      <c r="AL166" s="15"/>
      <c r="AM166" s="31" t="s">
        <v>63</v>
      </c>
      <c r="AN166" s="13">
        <f t="shared" si="151"/>
        <v>12041650</v>
      </c>
      <c r="AO166" s="6">
        <f t="shared" si="152"/>
        <v>1.7919122023809531</v>
      </c>
      <c r="AP166" s="13">
        <f t="shared" si="153"/>
        <v>2572096439.999999</v>
      </c>
    </row>
    <row r="167" spans="3:42" ht="17" thickTop="1" thickBot="1" x14ac:dyDescent="0.25">
      <c r="C167" s="31" t="s">
        <v>64</v>
      </c>
      <c r="D167" s="16">
        <v>416.09999999999991</v>
      </c>
      <c r="E167" s="36">
        <v>66.75</v>
      </c>
      <c r="F167" s="32">
        <v>2100000</v>
      </c>
      <c r="G167" s="10">
        <v>16200000</v>
      </c>
      <c r="H167" s="6">
        <f t="shared" si="143"/>
        <v>1.2375115871871463</v>
      </c>
      <c r="I167" s="13">
        <f t="shared" si="144"/>
        <v>6740819999.9999981</v>
      </c>
      <c r="K167" s="45">
        <v>89.85</v>
      </c>
      <c r="L167" s="14">
        <v>428750</v>
      </c>
      <c r="M167">
        <v>34200</v>
      </c>
      <c r="N167" s="12">
        <f t="shared" si="154"/>
        <v>1.7224330045129601E-2</v>
      </c>
      <c r="O167" s="13">
        <f t="shared" si="145"/>
        <v>14230619.999999996</v>
      </c>
      <c r="Q167" s="45">
        <v>68.37</v>
      </c>
      <c r="R167" s="14">
        <v>512750</v>
      </c>
      <c r="S167">
        <v>810000</v>
      </c>
      <c r="T167" s="12">
        <f t="shared" si="155"/>
        <v>0.25956564701763296</v>
      </c>
      <c r="U167" s="13">
        <f t="shared" si="146"/>
        <v>337040999.99999994</v>
      </c>
      <c r="W167" s="45">
        <v>93.28</v>
      </c>
      <c r="X167" s="14">
        <v>67025</v>
      </c>
      <c r="Y167">
        <v>1520</v>
      </c>
      <c r="Z167" s="12">
        <f t="shared" si="156"/>
        <v>5.0839068772471265E-3</v>
      </c>
      <c r="AA167" s="13">
        <f t="shared" si="147"/>
        <v>632471.99999999988</v>
      </c>
      <c r="AC167" s="46">
        <v>114.1</v>
      </c>
      <c r="AD167" s="14">
        <v>43075</v>
      </c>
      <c r="AE167">
        <v>2970</v>
      </c>
      <c r="AF167" s="12">
        <f t="shared" si="157"/>
        <v>1.8906846218576363E-2</v>
      </c>
      <c r="AG167" s="13">
        <f t="shared" si="148"/>
        <v>1235816.9999999998</v>
      </c>
      <c r="AH167" s="15"/>
      <c r="AI167">
        <v>5210</v>
      </c>
      <c r="AJ167" s="6">
        <f t="shared" si="149"/>
        <v>3.9798983760771801E-4</v>
      </c>
      <c r="AK167" s="13">
        <f t="shared" si="150"/>
        <v>2167880.9999999995</v>
      </c>
      <c r="AL167" s="15"/>
      <c r="AM167" s="31" t="s">
        <v>64</v>
      </c>
      <c r="AN167" s="13">
        <f t="shared" si="151"/>
        <v>17053900</v>
      </c>
      <c r="AO167" s="6">
        <f t="shared" si="152"/>
        <v>1.3027406701685724</v>
      </c>
      <c r="AP167" s="13">
        <f t="shared" si="153"/>
        <v>7096127789.9999981</v>
      </c>
    </row>
    <row r="168" spans="3:42" ht="17" thickTop="1" thickBot="1" x14ac:dyDescent="0.25">
      <c r="C168" s="31" t="s">
        <v>65</v>
      </c>
      <c r="D168" s="16">
        <v>256.39999999999986</v>
      </c>
      <c r="E168" s="36">
        <v>66.75</v>
      </c>
      <c r="F168" s="32">
        <v>2100000</v>
      </c>
      <c r="G168" s="10">
        <v>9320000</v>
      </c>
      <c r="H168" s="6">
        <f t="shared" si="143"/>
        <v>1.1553933585914871</v>
      </c>
      <c r="I168" s="13">
        <f t="shared" si="144"/>
        <v>2389647999.9999986</v>
      </c>
      <c r="K168" s="45">
        <v>89.85</v>
      </c>
      <c r="L168" s="14">
        <v>428750</v>
      </c>
      <c r="M168">
        <v>17300</v>
      </c>
      <c r="N168" s="12">
        <f t="shared" si="154"/>
        <v>1.4139759759486597E-2</v>
      </c>
      <c r="O168" s="13">
        <f t="shared" si="145"/>
        <v>4435719.9999999972</v>
      </c>
      <c r="Q168" s="45">
        <v>68.37</v>
      </c>
      <c r="R168" s="14">
        <v>512750</v>
      </c>
      <c r="S168">
        <v>471000</v>
      </c>
      <c r="T168" s="12">
        <f t="shared" si="155"/>
        <v>0.24494173916152176</v>
      </c>
      <c r="U168" s="13">
        <f t="shared" si="146"/>
        <v>120764399.99999994</v>
      </c>
      <c r="W168" s="45">
        <v>93.28</v>
      </c>
      <c r="X168" s="14">
        <v>67025</v>
      </c>
      <c r="Y168">
        <v>1210</v>
      </c>
      <c r="Z168" s="12">
        <f t="shared" si="156"/>
        <v>6.5677870680660912E-3</v>
      </c>
      <c r="AA168" s="13">
        <f t="shared" si="147"/>
        <v>310243.99999999983</v>
      </c>
      <c r="AC168" s="46">
        <v>114.1</v>
      </c>
      <c r="AD168" s="14">
        <v>43075</v>
      </c>
      <c r="AE168">
        <v>1240</v>
      </c>
      <c r="AF168" s="12">
        <f t="shared" si="157"/>
        <v>1.2810439289306924E-2</v>
      </c>
      <c r="AG168" s="13">
        <f t="shared" si="148"/>
        <v>317935.99999999983</v>
      </c>
      <c r="AH168" s="15"/>
      <c r="AI168">
        <v>3250</v>
      </c>
      <c r="AJ168" s="6">
        <f t="shared" si="149"/>
        <v>4.0290004457321169E-4</v>
      </c>
      <c r="AK168" s="13">
        <f t="shared" si="150"/>
        <v>833299.99999999953</v>
      </c>
      <c r="AL168" s="15"/>
      <c r="AM168" s="31" t="s">
        <v>65</v>
      </c>
      <c r="AN168" s="13">
        <f t="shared" si="151"/>
        <v>9814000</v>
      </c>
      <c r="AO168" s="6">
        <f t="shared" si="152"/>
        <v>1.2166341653666153</v>
      </c>
      <c r="AP168" s="13">
        <f t="shared" si="153"/>
        <v>2516309599.9999986</v>
      </c>
    </row>
    <row r="169" spans="3:42" ht="17" thickTop="1" thickBot="1" x14ac:dyDescent="0.25">
      <c r="C169" s="31" t="s">
        <v>66</v>
      </c>
      <c r="D169" s="16">
        <v>352.79999999999995</v>
      </c>
      <c r="E169" s="36">
        <v>66.75</v>
      </c>
      <c r="F169" s="32">
        <v>2100000</v>
      </c>
      <c r="G169" s="10">
        <v>16400000</v>
      </c>
      <c r="H169" s="6">
        <f t="shared" si="143"/>
        <v>1.477567217363136</v>
      </c>
      <c r="I169" s="13">
        <f t="shared" si="144"/>
        <v>5785919999.999999</v>
      </c>
      <c r="K169" s="45">
        <v>89.85</v>
      </c>
      <c r="L169" s="14">
        <v>428750</v>
      </c>
      <c r="M169">
        <v>26100</v>
      </c>
      <c r="N169" s="12">
        <f t="shared" si="154"/>
        <v>1.5503361694532041E-2</v>
      </c>
      <c r="O169" s="13">
        <f t="shared" si="145"/>
        <v>9208079.9999999981</v>
      </c>
      <c r="Q169" s="45">
        <v>68.37</v>
      </c>
      <c r="R169" s="14">
        <v>512750</v>
      </c>
      <c r="S169">
        <v>779000</v>
      </c>
      <c r="T169" s="12">
        <f t="shared" si="155"/>
        <v>0.2944210058474877</v>
      </c>
      <c r="U169" s="13">
        <f t="shared" si="146"/>
        <v>274831199.99999994</v>
      </c>
      <c r="W169" s="45">
        <v>93.28</v>
      </c>
      <c r="X169" s="14">
        <v>67025</v>
      </c>
      <c r="Y169">
        <v>1420</v>
      </c>
      <c r="Z169" s="12">
        <f t="shared" si="156"/>
        <v>5.6015921226130645E-3</v>
      </c>
      <c r="AA169" s="13">
        <f t="shared" si="147"/>
        <v>500975.99999999994</v>
      </c>
      <c r="AC169" s="46">
        <v>114.1</v>
      </c>
      <c r="AD169" s="14">
        <v>43075</v>
      </c>
      <c r="AE169">
        <v>1740</v>
      </c>
      <c r="AF169" s="12">
        <f t="shared" si="157"/>
        <v>1.3064146145980157E-2</v>
      </c>
      <c r="AG169" s="13">
        <f t="shared" si="148"/>
        <v>613871.99999999988</v>
      </c>
      <c r="AH169" s="15"/>
      <c r="AI169">
        <v>3140</v>
      </c>
      <c r="AJ169" s="6">
        <f t="shared" si="149"/>
        <v>2.829000647878199E-4</v>
      </c>
      <c r="AK169" s="13">
        <f t="shared" si="150"/>
        <v>1107791.9999999998</v>
      </c>
      <c r="AL169" s="15"/>
      <c r="AM169" s="31" t="s">
        <v>66</v>
      </c>
      <c r="AN169" s="13">
        <f t="shared" si="151"/>
        <v>17211400</v>
      </c>
      <c r="AO169" s="6">
        <f t="shared" si="152"/>
        <v>1.5506707563977973</v>
      </c>
      <c r="AP169" s="13">
        <f t="shared" si="153"/>
        <v>6072181919.999999</v>
      </c>
    </row>
    <row r="170" spans="3:42" ht="17" thickTop="1" thickBot="1" x14ac:dyDescent="0.25">
      <c r="C170" s="31" t="s">
        <v>67</v>
      </c>
      <c r="D170" s="16">
        <v>358.4</v>
      </c>
      <c r="E170" s="36">
        <v>66.75</v>
      </c>
      <c r="F170" s="32">
        <v>2100000</v>
      </c>
      <c r="G170" s="10">
        <v>13100000</v>
      </c>
      <c r="H170" s="6">
        <f t="shared" si="143"/>
        <v>1.1618104272959184</v>
      </c>
      <c r="I170" s="13">
        <f t="shared" si="144"/>
        <v>4695040000</v>
      </c>
      <c r="K170" s="45">
        <v>89.85</v>
      </c>
      <c r="L170" s="14">
        <v>428750</v>
      </c>
      <c r="M170">
        <v>34400</v>
      </c>
      <c r="N170" s="12">
        <f t="shared" si="154"/>
        <v>2.0114275301957519E-2</v>
      </c>
      <c r="O170" s="13">
        <f t="shared" si="145"/>
        <v>12328960</v>
      </c>
      <c r="Q170" s="45">
        <v>68.37</v>
      </c>
      <c r="R170" s="14">
        <v>512750</v>
      </c>
      <c r="S170">
        <v>638000</v>
      </c>
      <c r="T170" s="12">
        <f t="shared" si="155"/>
        <v>0.2373627629379397</v>
      </c>
      <c r="U170" s="13">
        <f t="shared" si="146"/>
        <v>228659200</v>
      </c>
      <c r="W170" s="45">
        <v>93.28</v>
      </c>
      <c r="X170" s="14">
        <v>67025</v>
      </c>
      <c r="Y170">
        <v>1600</v>
      </c>
      <c r="Z170" s="12">
        <f t="shared" si="156"/>
        <v>6.2130335162785743E-3</v>
      </c>
      <c r="AA170" s="13">
        <f t="shared" si="147"/>
        <v>573440</v>
      </c>
      <c r="AC170" s="46">
        <v>114.1</v>
      </c>
      <c r="AD170" s="14">
        <v>43075</v>
      </c>
      <c r="AE170">
        <v>1140</v>
      </c>
      <c r="AF170" s="12">
        <f t="shared" si="157"/>
        <v>8.4255295995356947E-3</v>
      </c>
      <c r="AG170" s="13">
        <f t="shared" si="148"/>
        <v>408576</v>
      </c>
      <c r="AH170" s="15"/>
      <c r="AI170">
        <v>3540</v>
      </c>
      <c r="AJ170" s="6">
        <f t="shared" si="149"/>
        <v>3.1395487882653067E-4</v>
      </c>
      <c r="AK170" s="13">
        <f t="shared" si="150"/>
        <v>1268736</v>
      </c>
      <c r="AL170" s="15"/>
      <c r="AM170" s="31" t="s">
        <v>67</v>
      </c>
      <c r="AN170" s="13">
        <f t="shared" si="151"/>
        <v>13778680</v>
      </c>
      <c r="AO170" s="6">
        <f t="shared" si="152"/>
        <v>1.2220010762117348</v>
      </c>
      <c r="AP170" s="13">
        <f t="shared" si="153"/>
        <v>4938278912</v>
      </c>
    </row>
    <row r="171" spans="3:42" ht="17" thickTop="1" thickBot="1" x14ac:dyDescent="0.25">
      <c r="C171" s="31" t="s">
        <v>68</v>
      </c>
      <c r="D171" s="16">
        <v>323.60000000000002</v>
      </c>
      <c r="E171" s="36">
        <v>66.75</v>
      </c>
      <c r="F171" s="32">
        <v>2100000</v>
      </c>
      <c r="G171" s="10">
        <v>13500000</v>
      </c>
      <c r="H171" s="6">
        <f t="shared" si="143"/>
        <v>1.3260418506092175</v>
      </c>
      <c r="I171" s="13">
        <f t="shared" si="144"/>
        <v>4368600000</v>
      </c>
      <c r="K171" s="45">
        <v>89.85</v>
      </c>
      <c r="L171" s="14">
        <v>428750</v>
      </c>
      <c r="M171">
        <v>42000</v>
      </c>
      <c r="N171" s="12">
        <f t="shared" si="154"/>
        <v>2.7199112030473493E-2</v>
      </c>
      <c r="O171" s="13">
        <f t="shared" si="145"/>
        <v>13591200.000000002</v>
      </c>
      <c r="Q171" s="45">
        <v>68.37</v>
      </c>
      <c r="R171" s="14">
        <v>512750</v>
      </c>
      <c r="S171">
        <v>950000</v>
      </c>
      <c r="T171" s="12">
        <f t="shared" si="155"/>
        <v>0.39144883348530884</v>
      </c>
      <c r="U171" s="13">
        <f t="shared" si="146"/>
        <v>307420000</v>
      </c>
      <c r="W171" s="45">
        <v>93.28</v>
      </c>
      <c r="X171" s="14">
        <v>67025</v>
      </c>
      <c r="Y171">
        <v>1570</v>
      </c>
      <c r="Z171" s="12">
        <f t="shared" si="156"/>
        <v>6.7521620117578758E-3</v>
      </c>
      <c r="AA171" s="13">
        <f t="shared" si="147"/>
        <v>508052.00000000006</v>
      </c>
      <c r="AC171" s="46">
        <v>114.1</v>
      </c>
      <c r="AD171" s="14">
        <v>43075</v>
      </c>
      <c r="AE171">
        <v>1580</v>
      </c>
      <c r="AF171" s="12">
        <f t="shared" si="157"/>
        <v>1.2933287514877247E-2</v>
      </c>
      <c r="AG171" s="13">
        <f t="shared" si="148"/>
        <v>511288.00000000006</v>
      </c>
      <c r="AH171" s="15"/>
      <c r="AI171">
        <v>6400</v>
      </c>
      <c r="AJ171" s="6">
        <f t="shared" si="149"/>
        <v>6.286420625110365E-4</v>
      </c>
      <c r="AK171" s="13">
        <f t="shared" si="150"/>
        <v>2071040.0000000002</v>
      </c>
      <c r="AL171" s="15"/>
      <c r="AM171" s="31" t="s">
        <v>68</v>
      </c>
      <c r="AN171" s="13">
        <f t="shared" si="151"/>
        <v>14501550</v>
      </c>
      <c r="AO171" s="6">
        <f t="shared" si="152"/>
        <v>1.4244194221260813</v>
      </c>
      <c r="AP171" s="13">
        <f t="shared" si="153"/>
        <v>4692701580</v>
      </c>
    </row>
    <row r="172" spans="3:42" s="39" customFormat="1" ht="17" thickTop="1" thickBot="1" x14ac:dyDescent="0.25">
      <c r="C172" s="40" t="s">
        <v>69</v>
      </c>
      <c r="D172" s="41">
        <v>284.10000000000014</v>
      </c>
      <c r="E172" s="36">
        <v>66.75</v>
      </c>
      <c r="F172" s="32">
        <v>2100000</v>
      </c>
      <c r="G172" s="10">
        <v>19200000</v>
      </c>
      <c r="H172" s="43">
        <f t="shared" si="143"/>
        <v>2.1481369739025484</v>
      </c>
      <c r="I172" s="44">
        <f t="shared" si="144"/>
        <v>5454720000.0000029</v>
      </c>
      <c r="K172" s="45">
        <v>89.85</v>
      </c>
      <c r="L172" s="14">
        <v>428750</v>
      </c>
      <c r="M172" s="39">
        <v>145000</v>
      </c>
      <c r="N172" s="50">
        <f t="shared" si="154"/>
        <v>0.10695737036706365</v>
      </c>
      <c r="O172" s="44">
        <f t="shared" si="145"/>
        <v>41194500.000000022</v>
      </c>
      <c r="Q172" s="45">
        <v>68.37</v>
      </c>
      <c r="R172" s="14">
        <v>512750</v>
      </c>
      <c r="S172" s="39">
        <v>2600000</v>
      </c>
      <c r="T172" s="50">
        <f t="shared" si="155"/>
        <v>1.2202871136597537</v>
      </c>
      <c r="U172" s="44">
        <f t="shared" si="146"/>
        <v>738660000.00000036</v>
      </c>
      <c r="W172" s="45">
        <v>93.28</v>
      </c>
      <c r="X172" s="14">
        <v>67025</v>
      </c>
      <c r="Y172" s="39">
        <v>5370</v>
      </c>
      <c r="Z172" s="50">
        <f t="shared" si="156"/>
        <v>2.6305997029430369E-2</v>
      </c>
      <c r="AA172" s="44">
        <f t="shared" si="147"/>
        <v>1525617.0000000007</v>
      </c>
      <c r="AC172" s="47">
        <v>114.1</v>
      </c>
      <c r="AD172" s="14">
        <v>43075</v>
      </c>
      <c r="AE172" s="39">
        <v>2680</v>
      </c>
      <c r="AF172" s="50">
        <f t="shared" si="157"/>
        <v>2.4987563949897873E-2</v>
      </c>
      <c r="AG172" s="44">
        <f t="shared" si="148"/>
        <v>761388.00000000035</v>
      </c>
      <c r="AH172" s="42"/>
      <c r="AI172" s="39">
        <v>7960</v>
      </c>
      <c r="AJ172" s="43">
        <f t="shared" si="149"/>
        <v>8.905817870970981E-4</v>
      </c>
      <c r="AK172" s="44">
        <f t="shared" si="150"/>
        <v>2261436.0000000009</v>
      </c>
      <c r="AL172" s="42"/>
      <c r="AM172" s="40" t="s">
        <v>69</v>
      </c>
      <c r="AN172" s="44">
        <f t="shared" si="151"/>
        <v>21961010</v>
      </c>
      <c r="AO172" s="43">
        <f t="shared" si="152"/>
        <v>2.4570446648564377</v>
      </c>
      <c r="AP172" s="44">
        <f t="shared" si="153"/>
        <v>6239122941.0000029</v>
      </c>
    </row>
    <row r="173" spans="3:42" x14ac:dyDescent="0.2">
      <c r="G173" s="28" t="s">
        <v>46</v>
      </c>
      <c r="H173" s="29">
        <f>AVERAGE(H151:H172)</f>
        <v>1.8429217099771571</v>
      </c>
      <c r="I173" s="29">
        <f>AVERAGE(I151:I172)</f>
        <v>4357614045.454545</v>
      </c>
      <c r="J173" s="20"/>
      <c r="M173" s="28" t="s">
        <v>46</v>
      </c>
      <c r="N173" s="29">
        <f>AVERAGE(N151:N172)</f>
        <v>4.9029867376053943E-2</v>
      </c>
      <c r="O173" s="29">
        <f>AVERAGE(O151:O172)</f>
        <v>14939692.727272727</v>
      </c>
      <c r="P173" s="29"/>
      <c r="Q173" s="29"/>
      <c r="R173" s="20"/>
      <c r="S173" s="28" t="s">
        <v>46</v>
      </c>
      <c r="T173" s="29">
        <f>AVERAGE(T151:T172)</f>
        <v>0.5346828827497011</v>
      </c>
      <c r="U173" s="29">
        <f>AVERAGE(U151:U172)</f>
        <v>288912940.90909094</v>
      </c>
      <c r="V173" s="20"/>
      <c r="W173" s="28"/>
      <c r="X173" s="29"/>
      <c r="Y173" s="28" t="s">
        <v>46</v>
      </c>
      <c r="Z173" s="29">
        <f>AVERAGE(Z151:Z172)</f>
        <v>1.2279454265273422E-2</v>
      </c>
      <c r="AA173" s="29">
        <f>AVERAGE(AA151:AA172)</f>
        <v>541917.38181818184</v>
      </c>
      <c r="AB173" s="29"/>
      <c r="AC173" s="29"/>
      <c r="AD173" s="20"/>
      <c r="AE173" s="28" t="s">
        <v>46</v>
      </c>
      <c r="AF173" s="29">
        <f>AVERAGE(AF151:AF172)</f>
        <v>1.0377321384525259E-2</v>
      </c>
      <c r="AG173" s="29">
        <f>AVERAGE(AG151:AG172)</f>
        <v>279716.45909090905</v>
      </c>
      <c r="AH173" s="29"/>
      <c r="AI173" s="28" t="s">
        <v>46</v>
      </c>
      <c r="AJ173" s="29">
        <f>AVERAGE(AJ151:AJ172)</f>
        <v>1.0264552409041908E-3</v>
      </c>
      <c r="AK173" s="29">
        <f>AVERAGE(AK151:AK172)</f>
        <v>2120709.6863636365</v>
      </c>
      <c r="AL173" s="15"/>
      <c r="AN173" s="28" t="s">
        <v>46</v>
      </c>
      <c r="AO173" s="29">
        <f>AVERAGE(AO151:AO172)</f>
        <v>1.9792481824820036</v>
      </c>
      <c r="AP173" s="29">
        <f>AVERAGE(AP151:AP172)</f>
        <v>4664409022.6181812</v>
      </c>
    </row>
    <row r="174" spans="3:42" x14ac:dyDescent="0.2">
      <c r="G174" s="17" t="s">
        <v>47</v>
      </c>
      <c r="H174" s="6">
        <f>STDEV(H151:H172)</f>
        <v>0.87598633891778921</v>
      </c>
      <c r="I174" s="6">
        <f>STDEV(I151:I172)</f>
        <v>3497975536.4684658</v>
      </c>
      <c r="J174" s="15"/>
      <c r="M174" s="17" t="s">
        <v>47</v>
      </c>
      <c r="N174" s="6">
        <f>STDEV(N151:N172)</f>
        <v>2.5939010728915503E-2</v>
      </c>
      <c r="O174" s="6">
        <f>STDEV(O151:O172)</f>
        <v>9603203.2139550243</v>
      </c>
      <c r="P174" s="6"/>
      <c r="Q174" s="6"/>
      <c r="R174" s="15"/>
      <c r="S174" s="17" t="s">
        <v>47</v>
      </c>
      <c r="T174" s="6">
        <f>STDEV(T151:T172)</f>
        <v>0.28736410429976372</v>
      </c>
      <c r="U174" s="6">
        <f>STDEV(U151:U172)</f>
        <v>232021141.54284814</v>
      </c>
      <c r="V174" s="15"/>
      <c r="W174" s="17"/>
      <c r="X174" s="6"/>
      <c r="Y174" s="17" t="s">
        <v>47</v>
      </c>
      <c r="Z174" s="6">
        <f>STDEV(Z151:Z172)</f>
        <v>8.0152947954964006E-3</v>
      </c>
      <c r="AA174" s="6">
        <f>STDEV(AA151:AA172)</f>
        <v>361305.80975680251</v>
      </c>
      <c r="AB174" s="6"/>
      <c r="AC174" s="6"/>
      <c r="AD174" s="15"/>
      <c r="AE174" s="17" t="s">
        <v>47</v>
      </c>
      <c r="AF174" s="6">
        <f>STDEV(AF151:AF172)</f>
        <v>9.7678216478677016E-3</v>
      </c>
      <c r="AG174" s="6">
        <f>STDEV(AG151:AG172)</f>
        <v>304504.23338072881</v>
      </c>
      <c r="AH174" s="6"/>
      <c r="AI174" s="17" t="s">
        <v>47</v>
      </c>
      <c r="AJ174" s="6">
        <f>STDEV(AJ151:AJ172)</f>
        <v>7.3208145335542827E-4</v>
      </c>
      <c r="AK174" s="6">
        <f>STDEV(AK151:AK172)</f>
        <v>1589067.9698139448</v>
      </c>
      <c r="AL174" s="15"/>
      <c r="AN174" s="17" t="s">
        <v>47</v>
      </c>
      <c r="AO174" s="6">
        <f>STDEV(AO151:AO172)</f>
        <v>0.9266878749002565</v>
      </c>
      <c r="AP174" s="6">
        <f>STDEV(AP151:AP172)</f>
        <v>3708687614.6373835</v>
      </c>
    </row>
    <row r="177" spans="1:39" ht="16" x14ac:dyDescent="0.2">
      <c r="B177" s="136" t="s">
        <v>104</v>
      </c>
      <c r="C177" s="137"/>
      <c r="D177" s="137"/>
      <c r="E177" s="137"/>
      <c r="G177" s="1" t="s">
        <v>106</v>
      </c>
      <c r="H177" s="2"/>
      <c r="I177" s="2"/>
      <c r="J177" s="2"/>
    </row>
    <row r="178" spans="1:39" ht="16" x14ac:dyDescent="0.2">
      <c r="A178" s="3"/>
      <c r="B178" s="137"/>
      <c r="C178" s="137"/>
      <c r="D178" s="137"/>
      <c r="E178" s="137"/>
      <c r="G178" t="s">
        <v>3</v>
      </c>
      <c r="H178" t="s">
        <v>1</v>
      </c>
      <c r="J178" t="s">
        <v>107</v>
      </c>
    </row>
    <row r="180" spans="1:39" x14ac:dyDescent="0.2">
      <c r="B180" s="138" t="s">
        <v>5</v>
      </c>
      <c r="C180" s="138"/>
      <c r="G180" s="5" t="s">
        <v>126</v>
      </c>
      <c r="I180" s="4"/>
      <c r="J180" s="6"/>
      <c r="K180" s="5" t="s">
        <v>127</v>
      </c>
      <c r="L180" s="4"/>
      <c r="M180" s="4"/>
      <c r="N180" s="6"/>
      <c r="O180" s="5" t="s">
        <v>128</v>
      </c>
      <c r="P180" s="4"/>
      <c r="Q180" s="4"/>
      <c r="R180" s="6"/>
      <c r="S180" s="5" t="s">
        <v>129</v>
      </c>
      <c r="T180" s="4"/>
      <c r="U180" s="4"/>
      <c r="V180" s="6"/>
      <c r="W180" s="5" t="s">
        <v>130</v>
      </c>
      <c r="X180" s="4"/>
      <c r="Y180" s="4"/>
      <c r="Z180" s="6"/>
      <c r="AA180" s="5" t="s">
        <v>131</v>
      </c>
      <c r="AB180" s="4"/>
      <c r="AC180" s="4"/>
      <c r="AD180" s="6"/>
      <c r="AE180" s="7"/>
      <c r="AG180" s="5" t="s">
        <v>4</v>
      </c>
      <c r="AI180" s="6"/>
    </row>
    <row r="181" spans="1:39" ht="40" thickBot="1" x14ac:dyDescent="0.25">
      <c r="D181" t="s">
        <v>18</v>
      </c>
      <c r="E181" t="s">
        <v>12</v>
      </c>
      <c r="F181" s="11" t="s">
        <v>13</v>
      </c>
      <c r="G181" s="5" t="s">
        <v>14</v>
      </c>
      <c r="H181" s="24" t="s">
        <v>35</v>
      </c>
      <c r="I181" s="22" t="s">
        <v>45</v>
      </c>
      <c r="J181" s="25" t="s">
        <v>17</v>
      </c>
      <c r="K181" s="5" t="s">
        <v>14</v>
      </c>
      <c r="L181" s="24" t="s">
        <v>15</v>
      </c>
      <c r="M181" s="22" t="s">
        <v>45</v>
      </c>
      <c r="N181" s="25" t="s">
        <v>17</v>
      </c>
      <c r="O181" s="5" t="s">
        <v>14</v>
      </c>
      <c r="P181" s="24" t="s">
        <v>15</v>
      </c>
      <c r="Q181" s="22" t="s">
        <v>45</v>
      </c>
      <c r="R181" s="25" t="s">
        <v>17</v>
      </c>
      <c r="S181" s="5" t="s">
        <v>14</v>
      </c>
      <c r="T181" s="24" t="s">
        <v>15</v>
      </c>
      <c r="U181" s="22" t="s">
        <v>45</v>
      </c>
      <c r="V181" s="25" t="s">
        <v>17</v>
      </c>
      <c r="W181" s="5" t="s">
        <v>14</v>
      </c>
      <c r="X181" s="24" t="s">
        <v>15</v>
      </c>
      <c r="Y181" s="22" t="s">
        <v>45</v>
      </c>
      <c r="Z181" s="25" t="s">
        <v>17</v>
      </c>
      <c r="AA181" s="5" t="s">
        <v>14</v>
      </c>
      <c r="AB181" s="24" t="s">
        <v>15</v>
      </c>
      <c r="AC181" s="22" t="s">
        <v>45</v>
      </c>
      <c r="AD181" s="26" t="s">
        <v>17</v>
      </c>
      <c r="AE181" s="25" t="s">
        <v>4</v>
      </c>
      <c r="AF181" s="33" t="s">
        <v>16</v>
      </c>
      <c r="AG181" s="24" t="s">
        <v>15</v>
      </c>
      <c r="AH181" s="22" t="s">
        <v>45</v>
      </c>
      <c r="AI181" s="11" t="s">
        <v>17</v>
      </c>
      <c r="AK181" s="21"/>
      <c r="AL181" s="9"/>
      <c r="AM181" s="8"/>
    </row>
    <row r="182" spans="1:39" ht="17" thickTop="1" thickBot="1" x14ac:dyDescent="0.25">
      <c r="A182" s="14"/>
      <c r="B182" s="14"/>
      <c r="C182" s="35" t="s">
        <v>48</v>
      </c>
      <c r="D182" s="14">
        <v>298.40000000000009</v>
      </c>
      <c r="E182" s="36">
        <v>149.94</v>
      </c>
      <c r="F182" s="32">
        <v>372250</v>
      </c>
      <c r="G182" s="27">
        <v>1230000</v>
      </c>
      <c r="H182" s="12">
        <f t="shared" ref="H182:H203" si="158">(G182*$E182/$F182)/$D182</f>
        <v>1.6603096523747871</v>
      </c>
      <c r="I182" s="13">
        <f t="shared" ref="I182:I203" si="159">G182*$D182</f>
        <v>367032000.00000012</v>
      </c>
      <c r="J182" s="32"/>
      <c r="K182" s="14">
        <v>256000</v>
      </c>
      <c r="L182" s="12">
        <f t="shared" ref="L182:L203" si="160">(K182*$E182/$F182)/$D182</f>
        <v>0.34556038293328906</v>
      </c>
      <c r="M182" s="13">
        <f t="shared" ref="M182:M203" si="161">K182*$D182</f>
        <v>76390400.00000003</v>
      </c>
      <c r="N182" s="32"/>
      <c r="O182" s="14">
        <v>436000</v>
      </c>
      <c r="P182" s="12">
        <f t="shared" ref="P182:P203" si="162">(O182*$E182/$F182)/$D182</f>
        <v>0.58853252718325799</v>
      </c>
      <c r="Q182" s="13">
        <f t="shared" ref="Q182:Q203" si="163">O182*$D182</f>
        <v>130102400.00000004</v>
      </c>
      <c r="R182" s="32"/>
      <c r="S182" s="34">
        <v>4870000</v>
      </c>
      <c r="T182" s="12">
        <f t="shared" ref="T182:T203" si="164">(S182*$E182/$F182)/$D182</f>
        <v>6.5737463472074911</v>
      </c>
      <c r="U182" s="13">
        <f t="shared" ref="U182:U203" si="165">S182*$D182</f>
        <v>1453208000.0000005</v>
      </c>
      <c r="V182" s="32"/>
      <c r="W182" s="14">
        <v>9750000</v>
      </c>
      <c r="X182" s="12">
        <f t="shared" ref="X182:X203" si="166">(W182*$E182/$F182)/$D182</f>
        <v>13.160991146873313</v>
      </c>
      <c r="Y182" s="13">
        <f t="shared" ref="Y182:Y203" si="167">W182*$D182</f>
        <v>2909400000.000001</v>
      </c>
      <c r="Z182" s="32"/>
      <c r="AA182" s="14">
        <v>6160000</v>
      </c>
      <c r="AB182" s="12">
        <f t="shared" ref="AB182:AB203" si="168">(AA182*$E182/$F182)/$D182</f>
        <v>8.3150467143322668</v>
      </c>
      <c r="AC182" s="13">
        <f t="shared" ref="AC182:AC203" si="169">AA182*$D182</f>
        <v>1838144000.0000005</v>
      </c>
      <c r="AD182" s="32"/>
      <c r="AE182" s="35" t="s">
        <v>48</v>
      </c>
      <c r="AF182" s="13">
        <f t="shared" ref="AF182:AF203" si="170">G182+K182+O182+S182+W182+AA182</f>
        <v>22702000</v>
      </c>
      <c r="AG182" s="12">
        <f t="shared" ref="AG182:AG203" si="171">(AF182*$E182/$F182)/$D182</f>
        <v>30.644186770904408</v>
      </c>
      <c r="AH182" s="13">
        <v>18.229992595403104</v>
      </c>
      <c r="AI182" s="13">
        <f>AG182/AH$182 *100</f>
        <v>168.09763696026778</v>
      </c>
      <c r="AJ182" s="14"/>
    </row>
    <row r="183" spans="1:39" ht="17" thickTop="1" thickBot="1" x14ac:dyDescent="0.25">
      <c r="C183" s="31" t="s">
        <v>49</v>
      </c>
      <c r="D183" s="16">
        <v>241.89999999999998</v>
      </c>
      <c r="E183" s="36">
        <v>149.94</v>
      </c>
      <c r="F183" s="32">
        <v>372250</v>
      </c>
      <c r="G183">
        <v>1280000</v>
      </c>
      <c r="H183" s="6">
        <f t="shared" si="158"/>
        <v>2.1313604437224782</v>
      </c>
      <c r="I183" s="13">
        <f t="shared" si="159"/>
        <v>309632000</v>
      </c>
      <c r="J183" s="15"/>
      <c r="K183">
        <v>248000</v>
      </c>
      <c r="L183" s="6">
        <f t="shared" si="160"/>
        <v>0.41295108597123015</v>
      </c>
      <c r="M183" s="13">
        <f t="shared" si="161"/>
        <v>59991199.999999993</v>
      </c>
      <c r="N183" s="15"/>
      <c r="O183">
        <v>426000</v>
      </c>
      <c r="P183" s="6">
        <f t="shared" si="162"/>
        <v>0.70934339767638732</v>
      </c>
      <c r="Q183" s="13">
        <f t="shared" si="163"/>
        <v>103049399.99999999</v>
      </c>
      <c r="R183" s="15"/>
      <c r="S183" s="18">
        <v>3490000</v>
      </c>
      <c r="T183" s="6">
        <f t="shared" si="164"/>
        <v>5.811287459837069</v>
      </c>
      <c r="U183" s="13">
        <f t="shared" si="165"/>
        <v>844230999.99999988</v>
      </c>
      <c r="V183" s="15"/>
      <c r="W183">
        <v>6790000</v>
      </c>
      <c r="X183" s="6">
        <f t="shared" si="166"/>
        <v>11.306201103809084</v>
      </c>
      <c r="Y183" s="13">
        <f t="shared" si="167"/>
        <v>1642500999.9999998</v>
      </c>
      <c r="Z183" s="15"/>
      <c r="AA183">
        <v>4300000</v>
      </c>
      <c r="AB183" s="6">
        <f t="shared" si="168"/>
        <v>7.1600389906302002</v>
      </c>
      <c r="AC183" s="13">
        <f t="shared" si="169"/>
        <v>1040169999.9999999</v>
      </c>
      <c r="AD183" s="15"/>
      <c r="AE183" s="31" t="s">
        <v>49</v>
      </c>
      <c r="AF183" s="13">
        <f t="shared" si="170"/>
        <v>16534000</v>
      </c>
      <c r="AG183" s="6">
        <f t="shared" si="171"/>
        <v>27.53118248164645</v>
      </c>
      <c r="AH183" s="13"/>
      <c r="AI183" s="13">
        <f>AG183/AH$182 *100</f>
        <v>151.0213585527662</v>
      </c>
    </row>
    <row r="184" spans="1:39" ht="17" thickTop="1" thickBot="1" x14ac:dyDescent="0.25">
      <c r="C184" s="31" t="s">
        <v>50</v>
      </c>
      <c r="D184" s="16">
        <v>352.50000000000011</v>
      </c>
      <c r="E184" s="36">
        <v>149.94</v>
      </c>
      <c r="F184" s="32">
        <v>372250</v>
      </c>
      <c r="G184">
        <v>1420000</v>
      </c>
      <c r="H184" s="6">
        <f t="shared" si="158"/>
        <v>1.6226020605004066</v>
      </c>
      <c r="I184" s="13">
        <f t="shared" si="159"/>
        <v>500550000.00000018</v>
      </c>
      <c r="J184" s="15"/>
      <c r="K184">
        <v>344000</v>
      </c>
      <c r="L184" s="6">
        <f t="shared" si="160"/>
        <v>0.39308106254376052</v>
      </c>
      <c r="M184" s="13">
        <f t="shared" si="161"/>
        <v>121260000.00000004</v>
      </c>
      <c r="N184" s="15"/>
      <c r="O184">
        <v>430000</v>
      </c>
      <c r="P184" s="6">
        <f t="shared" si="162"/>
        <v>0.49135132817970062</v>
      </c>
      <c r="Q184" s="13">
        <f t="shared" si="163"/>
        <v>151575000.00000006</v>
      </c>
      <c r="R184" s="15"/>
      <c r="S184" s="18">
        <v>3470000</v>
      </c>
      <c r="T184" s="6">
        <f t="shared" si="164"/>
        <v>3.9650909506594445</v>
      </c>
      <c r="U184" s="13">
        <f t="shared" si="165"/>
        <v>1223175000.0000005</v>
      </c>
      <c r="V184" s="15"/>
      <c r="W184">
        <v>6150000</v>
      </c>
      <c r="X184" s="6">
        <f t="shared" si="166"/>
        <v>7.0274666704771134</v>
      </c>
      <c r="Y184" s="13">
        <f t="shared" si="167"/>
        <v>2167875000.0000005</v>
      </c>
      <c r="Z184" s="15"/>
      <c r="AA184">
        <v>4040000</v>
      </c>
      <c r="AB184" s="6">
        <f t="shared" si="168"/>
        <v>4.6164171298743968</v>
      </c>
      <c r="AC184" s="13">
        <f t="shared" si="169"/>
        <v>1424100000.0000005</v>
      </c>
      <c r="AD184" s="15"/>
      <c r="AE184" s="31" t="s">
        <v>50</v>
      </c>
      <c r="AF184" s="13">
        <f t="shared" si="170"/>
        <v>15854000</v>
      </c>
      <c r="AG184" s="6">
        <f t="shared" si="171"/>
        <v>18.116009202234824</v>
      </c>
      <c r="AH184" s="13"/>
      <c r="AI184" s="13">
        <f>AG184/AH$182 *100</f>
        <v>99.374748000736872</v>
      </c>
    </row>
    <row r="185" spans="1:39" ht="17" thickTop="1" thickBot="1" x14ac:dyDescent="0.25">
      <c r="C185" s="31" t="s">
        <v>51</v>
      </c>
      <c r="D185" s="16">
        <v>317.80000000000007</v>
      </c>
      <c r="E185" s="36">
        <v>149.94</v>
      </c>
      <c r="F185" s="32">
        <v>372250</v>
      </c>
      <c r="G185">
        <v>1380000</v>
      </c>
      <c r="H185" s="6">
        <f t="shared" si="158"/>
        <v>1.7490732330778125</v>
      </c>
      <c r="I185" s="13">
        <f t="shared" si="159"/>
        <v>438564000.00000012</v>
      </c>
      <c r="J185" s="15"/>
      <c r="K185">
        <v>278000</v>
      </c>
      <c r="L185" s="6">
        <f t="shared" si="160"/>
        <v>0.35234953535915353</v>
      </c>
      <c r="M185" s="13">
        <f t="shared" si="161"/>
        <v>88348400.000000015</v>
      </c>
      <c r="N185" s="15"/>
      <c r="O185">
        <v>416000</v>
      </c>
      <c r="P185" s="6">
        <f t="shared" si="162"/>
        <v>0.52725685866693472</v>
      </c>
      <c r="Q185" s="13">
        <f t="shared" si="163"/>
        <v>132204800.00000003</v>
      </c>
      <c r="R185" s="15"/>
      <c r="S185" s="18">
        <v>3130000</v>
      </c>
      <c r="T185" s="6">
        <f t="shared" si="164"/>
        <v>3.9671008837199664</v>
      </c>
      <c r="U185" s="13">
        <f t="shared" si="165"/>
        <v>994714000.00000024</v>
      </c>
      <c r="V185" s="15"/>
      <c r="W185">
        <v>5090000</v>
      </c>
      <c r="X185" s="6">
        <f t="shared" si="166"/>
        <v>6.4512918524391782</v>
      </c>
      <c r="Y185" s="13">
        <f t="shared" si="167"/>
        <v>1617602000.0000002</v>
      </c>
      <c r="Z185" s="15"/>
      <c r="AA185">
        <v>3240000</v>
      </c>
      <c r="AB185" s="6">
        <f t="shared" si="168"/>
        <v>4.1065197646174729</v>
      </c>
      <c r="AC185" s="13">
        <f t="shared" si="169"/>
        <v>1029672000.0000002</v>
      </c>
      <c r="AD185" s="15"/>
      <c r="AE185" s="31" t="s">
        <v>51</v>
      </c>
      <c r="AF185" s="13">
        <f t="shared" si="170"/>
        <v>13534000</v>
      </c>
      <c r="AG185" s="6">
        <f t="shared" si="171"/>
        <v>17.153592127880518</v>
      </c>
      <c r="AH185" s="13"/>
      <c r="AI185" s="13">
        <f t="shared" ref="AI185:AI203" si="172">AG185/AH$182 *100</f>
        <v>94.095442102406494</v>
      </c>
    </row>
    <row r="186" spans="1:39" ht="17" thickTop="1" thickBot="1" x14ac:dyDescent="0.25">
      <c r="C186" s="31" t="s">
        <v>52</v>
      </c>
      <c r="D186" s="16">
        <v>193.40000000000009</v>
      </c>
      <c r="E186" s="36">
        <v>149.94</v>
      </c>
      <c r="F186" s="32">
        <v>372250</v>
      </c>
      <c r="G186">
        <v>1250000</v>
      </c>
      <c r="H186" s="6">
        <f t="shared" si="158"/>
        <v>2.6033726819843266</v>
      </c>
      <c r="I186" s="13">
        <f t="shared" si="159"/>
        <v>241750000.00000012</v>
      </c>
      <c r="J186" s="15"/>
      <c r="K186">
        <v>188000</v>
      </c>
      <c r="L186" s="6">
        <f t="shared" si="160"/>
        <v>0.39154725137044266</v>
      </c>
      <c r="M186" s="13">
        <f t="shared" si="161"/>
        <v>36359200.000000015</v>
      </c>
      <c r="N186" s="15"/>
      <c r="O186">
        <v>312000</v>
      </c>
      <c r="P186" s="6">
        <f t="shared" si="162"/>
        <v>0.6498018214232878</v>
      </c>
      <c r="Q186" s="13">
        <f t="shared" si="163"/>
        <v>60340800.00000003</v>
      </c>
      <c r="R186" s="15"/>
      <c r="S186" s="18">
        <v>2790000</v>
      </c>
      <c r="T186" s="6">
        <f t="shared" si="164"/>
        <v>5.8107278261890167</v>
      </c>
      <c r="U186" s="13">
        <f t="shared" si="165"/>
        <v>539586000.00000024</v>
      </c>
      <c r="V186" s="15"/>
      <c r="W186">
        <v>4310000</v>
      </c>
      <c r="X186" s="6">
        <f t="shared" si="166"/>
        <v>8.9764290074819577</v>
      </c>
      <c r="Y186" s="13">
        <f t="shared" si="167"/>
        <v>833554000.00000036</v>
      </c>
      <c r="Z186" s="15"/>
      <c r="AA186">
        <v>3420000</v>
      </c>
      <c r="AB186" s="6">
        <f t="shared" si="168"/>
        <v>7.1228276579091174</v>
      </c>
      <c r="AC186" s="13">
        <f t="shared" si="169"/>
        <v>661428000.00000036</v>
      </c>
      <c r="AD186" s="15"/>
      <c r="AE186" s="31" t="s">
        <v>52</v>
      </c>
      <c r="AF186" s="13">
        <f t="shared" si="170"/>
        <v>12270000</v>
      </c>
      <c r="AG186" s="6">
        <f t="shared" si="171"/>
        <v>25.554706246358148</v>
      </c>
      <c r="AH186" s="13"/>
      <c r="AI186" s="13">
        <f t="shared" si="172"/>
        <v>140.17946585892773</v>
      </c>
    </row>
    <row r="187" spans="1:39" ht="17" thickTop="1" thickBot="1" x14ac:dyDescent="0.25">
      <c r="C187" s="31" t="s">
        <v>53</v>
      </c>
      <c r="D187" s="16">
        <v>255.39999999999998</v>
      </c>
      <c r="E187" s="36">
        <v>149.94</v>
      </c>
      <c r="F187" s="32">
        <v>372250</v>
      </c>
      <c r="G187">
        <v>1320000</v>
      </c>
      <c r="H187" s="6">
        <f t="shared" si="158"/>
        <v>2.0817848245525923</v>
      </c>
      <c r="I187" s="13">
        <f t="shared" si="159"/>
        <v>337127999.99999994</v>
      </c>
      <c r="J187" s="15"/>
      <c r="K187">
        <v>310000</v>
      </c>
      <c r="L187" s="6">
        <f t="shared" si="160"/>
        <v>0.4889040118267452</v>
      </c>
      <c r="M187" s="13">
        <f t="shared" si="161"/>
        <v>79174000</v>
      </c>
      <c r="N187" s="15"/>
      <c r="O187">
        <v>456000</v>
      </c>
      <c r="P187" s="6">
        <f t="shared" si="162"/>
        <v>0.71916203029998638</v>
      </c>
      <c r="Q187" s="13">
        <f t="shared" si="163"/>
        <v>116462399.99999999</v>
      </c>
      <c r="R187" s="15"/>
      <c r="S187" s="18">
        <v>2760000</v>
      </c>
      <c r="T187" s="6">
        <f t="shared" si="164"/>
        <v>4.3528228149736021</v>
      </c>
      <c r="U187" s="13">
        <f t="shared" si="165"/>
        <v>704903999.99999988</v>
      </c>
      <c r="V187" s="15"/>
      <c r="W187">
        <v>6780000</v>
      </c>
      <c r="X187" s="6">
        <f t="shared" si="166"/>
        <v>10.692803871565587</v>
      </c>
      <c r="Y187" s="13">
        <f t="shared" si="167"/>
        <v>1731611999.9999998</v>
      </c>
      <c r="Z187" s="15"/>
      <c r="AA187">
        <v>3480000</v>
      </c>
      <c r="AB187" s="6">
        <f t="shared" si="168"/>
        <v>5.4883418101841066</v>
      </c>
      <c r="AC187" s="13">
        <f t="shared" si="169"/>
        <v>888791999.99999988</v>
      </c>
      <c r="AD187" s="15"/>
      <c r="AE187" s="31" t="s">
        <v>53</v>
      </c>
      <c r="AF187" s="13">
        <f t="shared" si="170"/>
        <v>15106000</v>
      </c>
      <c r="AG187" s="6">
        <f t="shared" si="171"/>
        <v>23.82381936340262</v>
      </c>
      <c r="AH187" s="13"/>
      <c r="AI187" s="13">
        <f t="shared" si="172"/>
        <v>130.68474514581021</v>
      </c>
    </row>
    <row r="188" spans="1:39" ht="17" thickTop="1" thickBot="1" x14ac:dyDescent="0.25">
      <c r="C188" s="31" t="s">
        <v>54</v>
      </c>
      <c r="D188" s="16">
        <v>344.4</v>
      </c>
      <c r="E188" s="36">
        <v>149.94</v>
      </c>
      <c r="F188" s="32">
        <v>372250</v>
      </c>
      <c r="G188">
        <v>1470000</v>
      </c>
      <c r="H188" s="6">
        <f t="shared" si="158"/>
        <v>1.719241920424577</v>
      </c>
      <c r="I188" s="13">
        <f t="shared" si="159"/>
        <v>506267999.99999994</v>
      </c>
      <c r="J188" s="15"/>
      <c r="K188">
        <v>507000</v>
      </c>
      <c r="L188" s="6">
        <f t="shared" si="160"/>
        <v>0.59296302969745618</v>
      </c>
      <c r="M188" s="13">
        <f t="shared" si="161"/>
        <v>174610800</v>
      </c>
      <c r="N188" s="15"/>
      <c r="O188">
        <v>418000</v>
      </c>
      <c r="P188" s="6">
        <f t="shared" si="162"/>
        <v>0.48887287261052603</v>
      </c>
      <c r="Q188" s="13">
        <f t="shared" si="163"/>
        <v>143959200</v>
      </c>
      <c r="R188" s="15"/>
      <c r="S188" s="18">
        <v>1960000</v>
      </c>
      <c r="T188" s="6">
        <f t="shared" si="164"/>
        <v>2.2923225605661028</v>
      </c>
      <c r="U188" s="13">
        <f t="shared" si="165"/>
        <v>675024000</v>
      </c>
      <c r="V188" s="15"/>
      <c r="W188">
        <v>3830000</v>
      </c>
      <c r="X188" s="6">
        <f t="shared" si="166"/>
        <v>4.4793854117184555</v>
      </c>
      <c r="Y188" s="13">
        <f t="shared" si="167"/>
        <v>1319052000</v>
      </c>
      <c r="Z188" s="15"/>
      <c r="AA188">
        <v>2480000</v>
      </c>
      <c r="AB188" s="6">
        <f t="shared" si="168"/>
        <v>2.9004897705122117</v>
      </c>
      <c r="AC188" s="13">
        <f t="shared" si="169"/>
        <v>854112000</v>
      </c>
      <c r="AD188" s="15"/>
      <c r="AE188" s="31" t="s">
        <v>54</v>
      </c>
      <c r="AF188" s="13">
        <f t="shared" si="170"/>
        <v>10665000</v>
      </c>
      <c r="AG188" s="6">
        <f t="shared" si="171"/>
        <v>12.473275565529331</v>
      </c>
      <c r="AH188" s="13"/>
      <c r="AI188" s="13">
        <f t="shared" si="172"/>
        <v>68.421725901713231</v>
      </c>
    </row>
    <row r="189" spans="1:39" ht="17" thickTop="1" thickBot="1" x14ac:dyDescent="0.25">
      <c r="C189" s="31" t="s">
        <v>55</v>
      </c>
      <c r="D189" s="16">
        <v>282.00000000000011</v>
      </c>
      <c r="E189" s="36">
        <v>149.94</v>
      </c>
      <c r="F189" s="32">
        <v>372250</v>
      </c>
      <c r="G189">
        <v>1150000</v>
      </c>
      <c r="H189" s="6">
        <f t="shared" si="158"/>
        <v>1.642598916879813</v>
      </c>
      <c r="I189" s="13">
        <f t="shared" si="159"/>
        <v>324300000.00000012</v>
      </c>
      <c r="J189" s="15"/>
      <c r="K189">
        <v>312000</v>
      </c>
      <c r="L189" s="6">
        <f t="shared" si="160"/>
        <v>0.44564422788391445</v>
      </c>
      <c r="M189" s="13">
        <f t="shared" si="161"/>
        <v>87984000.00000003</v>
      </c>
      <c r="N189" s="15"/>
      <c r="O189">
        <v>325000</v>
      </c>
      <c r="P189" s="6">
        <f t="shared" si="162"/>
        <v>0.46421273737907759</v>
      </c>
      <c r="Q189" s="13">
        <f t="shared" si="163"/>
        <v>91650000.00000003</v>
      </c>
      <c r="R189" s="15"/>
      <c r="S189" s="18">
        <v>2260000</v>
      </c>
      <c r="T189" s="6">
        <f t="shared" si="164"/>
        <v>3.2280639583898934</v>
      </c>
      <c r="U189" s="13">
        <f t="shared" si="165"/>
        <v>637320000.00000024</v>
      </c>
      <c r="V189" s="15"/>
      <c r="W189">
        <v>4410000</v>
      </c>
      <c r="X189" s="6">
        <f t="shared" si="166"/>
        <v>6.2990097595130221</v>
      </c>
      <c r="Y189" s="13">
        <f t="shared" si="167"/>
        <v>1243620000.0000005</v>
      </c>
      <c r="Z189" s="15"/>
      <c r="AA189">
        <v>3000000</v>
      </c>
      <c r="AB189" s="6">
        <f t="shared" si="168"/>
        <v>4.2850406527299469</v>
      </c>
      <c r="AC189" s="13">
        <f t="shared" si="169"/>
        <v>846000000.00000036</v>
      </c>
      <c r="AD189" s="15"/>
      <c r="AE189" s="31" t="s">
        <v>55</v>
      </c>
      <c r="AF189" s="13">
        <f t="shared" si="170"/>
        <v>11457000</v>
      </c>
      <c r="AG189" s="6">
        <f t="shared" si="171"/>
        <v>16.364570252775668</v>
      </c>
      <c r="AH189" s="13"/>
      <c r="AI189" s="13">
        <f t="shared" si="172"/>
        <v>89.767289630727419</v>
      </c>
    </row>
    <row r="190" spans="1:39" ht="17" thickTop="1" thickBot="1" x14ac:dyDescent="0.25">
      <c r="C190" s="31" t="s">
        <v>56</v>
      </c>
      <c r="D190" s="16">
        <v>246.29999999999995</v>
      </c>
      <c r="E190" s="36">
        <v>149.94</v>
      </c>
      <c r="F190" s="32">
        <v>372250</v>
      </c>
      <c r="G190">
        <v>1720000</v>
      </c>
      <c r="H190" s="6">
        <f t="shared" si="158"/>
        <v>2.8128516960348287</v>
      </c>
      <c r="I190" s="13">
        <f t="shared" si="159"/>
        <v>423635999.99999994</v>
      </c>
      <c r="J190" s="15"/>
      <c r="K190">
        <v>359000</v>
      </c>
      <c r="L190" s="6">
        <f t="shared" si="160"/>
        <v>0.58710102260261832</v>
      </c>
      <c r="M190" s="13">
        <f t="shared" si="161"/>
        <v>88421699.999999985</v>
      </c>
      <c r="N190" s="15"/>
      <c r="O190">
        <v>542000</v>
      </c>
      <c r="P190" s="6">
        <f t="shared" si="162"/>
        <v>0.88637536002957962</v>
      </c>
      <c r="Q190" s="13">
        <f t="shared" si="163"/>
        <v>133494599.99999997</v>
      </c>
      <c r="R190" s="15"/>
      <c r="S190" s="18">
        <v>4060000</v>
      </c>
      <c r="T190" s="6">
        <f t="shared" si="164"/>
        <v>6.6396383057566295</v>
      </c>
      <c r="U190" s="13">
        <f t="shared" si="165"/>
        <v>999977999.99999976</v>
      </c>
      <c r="V190" s="15"/>
      <c r="W190">
        <v>6700000</v>
      </c>
      <c r="X190" s="6">
        <f t="shared" si="166"/>
        <v>10.957038583391483</v>
      </c>
      <c r="Y190" s="13">
        <f t="shared" si="167"/>
        <v>1650209999.9999998</v>
      </c>
      <c r="Z190" s="15"/>
      <c r="AA190">
        <v>5570000</v>
      </c>
      <c r="AB190" s="6">
        <f t="shared" si="168"/>
        <v>9.1090604342523225</v>
      </c>
      <c r="AC190" s="13">
        <f t="shared" si="169"/>
        <v>1371890999.9999998</v>
      </c>
      <c r="AD190" s="15"/>
      <c r="AE190" s="31" t="s">
        <v>56</v>
      </c>
      <c r="AF190" s="13">
        <f t="shared" si="170"/>
        <v>18951000</v>
      </c>
      <c r="AG190" s="6">
        <f t="shared" si="171"/>
        <v>30.99206540206746</v>
      </c>
      <c r="AH190" s="13"/>
      <c r="AI190" s="13">
        <f t="shared" si="172"/>
        <v>170.00591327657727</v>
      </c>
    </row>
    <row r="191" spans="1:39" ht="17" thickTop="1" thickBot="1" x14ac:dyDescent="0.25">
      <c r="C191" s="31" t="s">
        <v>57</v>
      </c>
      <c r="D191" s="16">
        <v>131.69999999999993</v>
      </c>
      <c r="E191" s="36">
        <v>149.94</v>
      </c>
      <c r="F191" s="32">
        <v>372250</v>
      </c>
      <c r="G191">
        <v>821000</v>
      </c>
      <c r="H191" s="6">
        <f t="shared" si="158"/>
        <v>2.5109622424736617</v>
      </c>
      <c r="I191" s="13">
        <f t="shared" si="159"/>
        <v>108125699.99999994</v>
      </c>
      <c r="J191" s="15"/>
      <c r="K191">
        <v>147000</v>
      </c>
      <c r="L191" s="6">
        <f t="shared" si="160"/>
        <v>0.4495876365939443</v>
      </c>
      <c r="M191" s="13">
        <f t="shared" si="161"/>
        <v>19359899.999999989</v>
      </c>
      <c r="N191" s="15"/>
      <c r="O191">
        <v>206000</v>
      </c>
      <c r="P191" s="6">
        <f t="shared" si="162"/>
        <v>0.63003437509083349</v>
      </c>
      <c r="Q191" s="13">
        <f t="shared" si="163"/>
        <v>27130199.999999985</v>
      </c>
      <c r="R191" s="15"/>
      <c r="S191" s="18">
        <v>2230000</v>
      </c>
      <c r="T191" s="6">
        <f t="shared" si="164"/>
        <v>6.8202750313231002</v>
      </c>
      <c r="U191" s="13">
        <f t="shared" si="165"/>
        <v>293690999.99999982</v>
      </c>
      <c r="V191" s="15"/>
      <c r="W191">
        <v>3330000</v>
      </c>
      <c r="X191" s="6">
        <f t="shared" si="166"/>
        <v>10.184536257536289</v>
      </c>
      <c r="Y191" s="13">
        <f t="shared" si="167"/>
        <v>438560999.99999976</v>
      </c>
      <c r="Z191" s="15"/>
      <c r="AA191">
        <v>3170000</v>
      </c>
      <c r="AB191" s="6">
        <f t="shared" si="168"/>
        <v>9.6951891700870974</v>
      </c>
      <c r="AC191" s="13">
        <f t="shared" si="169"/>
        <v>417488999.99999976</v>
      </c>
      <c r="AD191" s="15"/>
      <c r="AE191" s="31" t="s">
        <v>57</v>
      </c>
      <c r="AF191" s="13">
        <f t="shared" si="170"/>
        <v>9904000</v>
      </c>
      <c r="AG191" s="6">
        <f t="shared" si="171"/>
        <v>30.290584713104927</v>
      </c>
      <c r="AH191" s="13"/>
      <c r="AI191" s="13">
        <f t="shared" si="172"/>
        <v>166.15796498317303</v>
      </c>
    </row>
    <row r="192" spans="1:39" ht="17" thickTop="1" thickBot="1" x14ac:dyDescent="0.25">
      <c r="C192" s="31" t="s">
        <v>58</v>
      </c>
      <c r="D192" s="16">
        <v>152.69999999999993</v>
      </c>
      <c r="E192" s="36">
        <v>149.94</v>
      </c>
      <c r="F192" s="32">
        <v>372250</v>
      </c>
      <c r="G192">
        <v>1190000</v>
      </c>
      <c r="H192" s="6">
        <f t="shared" si="158"/>
        <v>3.138995726354763</v>
      </c>
      <c r="I192" s="13">
        <f t="shared" si="159"/>
        <v>181712999.99999991</v>
      </c>
      <c r="J192" s="15"/>
      <c r="K192">
        <v>234000</v>
      </c>
      <c r="L192" s="6">
        <f t="shared" si="160"/>
        <v>0.61724789913194489</v>
      </c>
      <c r="M192" s="13">
        <f t="shared" si="161"/>
        <v>35731799.999999985</v>
      </c>
      <c r="N192" s="15"/>
      <c r="O192">
        <v>477000</v>
      </c>
      <c r="P192" s="6">
        <f t="shared" si="162"/>
        <v>1.258236102076657</v>
      </c>
      <c r="Q192" s="13">
        <f t="shared" si="163"/>
        <v>72837899.99999997</v>
      </c>
      <c r="R192" s="15"/>
      <c r="S192">
        <v>3340000</v>
      </c>
      <c r="T192" s="6">
        <f t="shared" si="164"/>
        <v>8.810290526071352</v>
      </c>
      <c r="U192" s="13">
        <f t="shared" si="165"/>
        <v>510017999.99999976</v>
      </c>
      <c r="V192" s="15"/>
      <c r="W192">
        <v>6810000</v>
      </c>
      <c r="X192" s="6">
        <f t="shared" si="166"/>
        <v>17.963496551660448</v>
      </c>
      <c r="Y192" s="13">
        <f t="shared" si="167"/>
        <v>1039886999.9999995</v>
      </c>
      <c r="Z192" s="15"/>
      <c r="AA192">
        <v>4340000</v>
      </c>
      <c r="AB192" s="6">
        <f t="shared" si="168"/>
        <v>11.448102060823253</v>
      </c>
      <c r="AC192" s="13">
        <f t="shared" si="169"/>
        <v>662717999.99999976</v>
      </c>
      <c r="AD192" s="15"/>
      <c r="AE192" s="31" t="s">
        <v>58</v>
      </c>
      <c r="AF192" s="13">
        <f t="shared" si="170"/>
        <v>16391000</v>
      </c>
      <c r="AG192" s="6">
        <f t="shared" si="171"/>
        <v>43.236368866118411</v>
      </c>
      <c r="AH192" s="13"/>
      <c r="AI192" s="13">
        <f t="shared" si="172"/>
        <v>237.17162055798607</v>
      </c>
    </row>
    <row r="193" spans="1:40" ht="17" thickTop="1" thickBot="1" x14ac:dyDescent="0.25">
      <c r="C193" s="31" t="s">
        <v>59</v>
      </c>
      <c r="D193" s="16">
        <v>157.59999999999991</v>
      </c>
      <c r="E193" s="36">
        <v>149.94</v>
      </c>
      <c r="F193" s="32">
        <v>372250</v>
      </c>
      <c r="G193">
        <v>991000</v>
      </c>
      <c r="H193" s="6">
        <f t="shared" si="158"/>
        <v>2.532796173632017</v>
      </c>
      <c r="I193" s="13">
        <f t="shared" si="159"/>
        <v>156181599.99999991</v>
      </c>
      <c r="J193" s="15"/>
      <c r="K193">
        <v>193000</v>
      </c>
      <c r="L193" s="6">
        <f t="shared" si="160"/>
        <v>0.49326908326032215</v>
      </c>
      <c r="M193" s="13">
        <f t="shared" si="161"/>
        <v>30416799.999999981</v>
      </c>
      <c r="N193" s="15"/>
      <c r="O193">
        <v>315000</v>
      </c>
      <c r="P193" s="6">
        <f t="shared" si="162"/>
        <v>0.80507648304145851</v>
      </c>
      <c r="Q193" s="13">
        <f t="shared" si="163"/>
        <v>49643999.99999997</v>
      </c>
      <c r="R193" s="15"/>
      <c r="S193">
        <v>2110000</v>
      </c>
      <c r="T193" s="6">
        <f t="shared" si="164"/>
        <v>5.3927345371983408</v>
      </c>
      <c r="U193" s="13">
        <f t="shared" si="165"/>
        <v>332535999.99999982</v>
      </c>
      <c r="V193" s="15"/>
      <c r="W193">
        <v>5220000</v>
      </c>
      <c r="X193" s="6">
        <f t="shared" si="166"/>
        <v>13.341267433258455</v>
      </c>
      <c r="Y193" s="13">
        <f t="shared" si="167"/>
        <v>822671999.99999952</v>
      </c>
      <c r="Z193" s="15"/>
      <c r="AA193">
        <v>3200000</v>
      </c>
      <c r="AB193" s="6">
        <f t="shared" si="168"/>
        <v>8.1785547483576746</v>
      </c>
      <c r="AC193" s="13">
        <f t="shared" si="169"/>
        <v>504319999.9999997</v>
      </c>
      <c r="AD193" s="15"/>
      <c r="AE193" s="31" t="s">
        <v>59</v>
      </c>
      <c r="AF193" s="13">
        <f t="shared" si="170"/>
        <v>12029000</v>
      </c>
      <c r="AG193" s="6">
        <f t="shared" si="171"/>
        <v>30.74369845874827</v>
      </c>
      <c r="AH193" s="13"/>
      <c r="AI193" s="13">
        <f t="shared" si="172"/>
        <v>168.64350491563357</v>
      </c>
    </row>
    <row r="194" spans="1:40" ht="17" thickTop="1" thickBot="1" x14ac:dyDescent="0.25">
      <c r="C194" s="31" t="s">
        <v>60</v>
      </c>
      <c r="D194" s="16">
        <v>218.39999999999998</v>
      </c>
      <c r="E194" s="36">
        <v>149.94</v>
      </c>
      <c r="F194" s="32">
        <v>372250</v>
      </c>
      <c r="G194">
        <v>1760000</v>
      </c>
      <c r="H194" s="6">
        <f t="shared" si="158"/>
        <v>3.245957534741954</v>
      </c>
      <c r="I194" s="13">
        <f t="shared" si="159"/>
        <v>384383999.99999994</v>
      </c>
      <c r="J194" s="15"/>
      <c r="K194">
        <v>316000</v>
      </c>
      <c r="L194" s="6">
        <f t="shared" si="160"/>
        <v>0.58279692101048719</v>
      </c>
      <c r="M194" s="13">
        <f t="shared" si="161"/>
        <v>69014400</v>
      </c>
      <c r="N194" s="15"/>
      <c r="O194">
        <v>486000</v>
      </c>
      <c r="P194" s="6">
        <f t="shared" si="162"/>
        <v>0.89632691016169863</v>
      </c>
      <c r="Q194" s="13">
        <f t="shared" si="163"/>
        <v>106142399.99999999</v>
      </c>
      <c r="R194" s="15"/>
      <c r="S194">
        <v>1580000</v>
      </c>
      <c r="T194" s="6">
        <f t="shared" si="164"/>
        <v>2.9139846050524358</v>
      </c>
      <c r="U194" s="13">
        <f t="shared" si="165"/>
        <v>345071999.99999994</v>
      </c>
      <c r="V194" s="15"/>
      <c r="W194">
        <v>3270000</v>
      </c>
      <c r="X194" s="6">
        <f t="shared" si="166"/>
        <v>6.0308415560262443</v>
      </c>
      <c r="Y194" s="13">
        <f t="shared" si="167"/>
        <v>714167999.99999988</v>
      </c>
      <c r="Z194" s="15"/>
      <c r="AA194">
        <v>2280000</v>
      </c>
      <c r="AB194" s="6">
        <f t="shared" si="168"/>
        <v>4.2049904427338953</v>
      </c>
      <c r="AC194" s="13">
        <f t="shared" si="169"/>
        <v>497951999.99999994</v>
      </c>
      <c r="AD194" s="15"/>
      <c r="AE194" s="31" t="s">
        <v>60</v>
      </c>
      <c r="AF194" s="13">
        <f t="shared" si="170"/>
        <v>9692000</v>
      </c>
      <c r="AG194" s="6">
        <f t="shared" si="171"/>
        <v>17.874897969726717</v>
      </c>
      <c r="AH194" s="13"/>
      <c r="AI194" s="13">
        <f t="shared" si="172"/>
        <v>98.052140592937334</v>
      </c>
    </row>
    <row r="195" spans="1:40" ht="17" thickTop="1" thickBot="1" x14ac:dyDescent="0.25">
      <c r="C195" s="31" t="s">
        <v>61</v>
      </c>
      <c r="D195" s="16">
        <v>207.69999999999993</v>
      </c>
      <c r="E195" s="36">
        <v>149.94</v>
      </c>
      <c r="F195" s="32">
        <v>372250</v>
      </c>
      <c r="G195">
        <v>659000</v>
      </c>
      <c r="H195" s="6">
        <f t="shared" si="158"/>
        <v>1.2780025434473254</v>
      </c>
      <c r="I195" s="13">
        <f t="shared" si="159"/>
        <v>136874299.99999994</v>
      </c>
      <c r="J195" s="15"/>
      <c r="K195">
        <v>39400</v>
      </c>
      <c r="L195" s="6">
        <f t="shared" si="160"/>
        <v>7.6408649790325675E-2</v>
      </c>
      <c r="M195" s="13">
        <f t="shared" si="161"/>
        <v>8183379.9999999972</v>
      </c>
      <c r="N195" s="15"/>
      <c r="O195">
        <v>340000</v>
      </c>
      <c r="P195" s="6">
        <f t="shared" si="162"/>
        <v>0.65936398296220122</v>
      </c>
      <c r="Q195" s="13">
        <f t="shared" si="163"/>
        <v>70617999.99999997</v>
      </c>
      <c r="R195" s="15"/>
      <c r="S195">
        <v>1830000</v>
      </c>
      <c r="T195" s="6">
        <f t="shared" si="164"/>
        <v>3.5489296730024362</v>
      </c>
      <c r="U195" s="13">
        <f t="shared" si="165"/>
        <v>380090999.99999988</v>
      </c>
      <c r="V195" s="15"/>
      <c r="W195">
        <v>1740000</v>
      </c>
      <c r="X195" s="6">
        <f t="shared" si="166"/>
        <v>3.3743921481006769</v>
      </c>
      <c r="Y195" s="13">
        <f t="shared" si="167"/>
        <v>361397999.99999988</v>
      </c>
      <c r="Z195" s="15"/>
      <c r="AA195">
        <v>1190000</v>
      </c>
      <c r="AB195" s="6">
        <f t="shared" si="168"/>
        <v>2.3077739403677047</v>
      </c>
      <c r="AC195" s="13">
        <f t="shared" si="169"/>
        <v>247162999.99999991</v>
      </c>
      <c r="AD195" s="15"/>
      <c r="AE195" s="31" t="s">
        <v>61</v>
      </c>
      <c r="AF195" s="13">
        <f t="shared" si="170"/>
        <v>5798400</v>
      </c>
      <c r="AG195" s="6">
        <f t="shared" si="171"/>
        <v>11.244870937670669</v>
      </c>
      <c r="AH195" s="13"/>
      <c r="AI195" s="13">
        <f t="shared" si="172"/>
        <v>61.683354388779009</v>
      </c>
    </row>
    <row r="196" spans="1:40" ht="17" thickTop="1" thickBot="1" x14ac:dyDescent="0.25">
      <c r="C196" s="31" t="s">
        <v>62</v>
      </c>
      <c r="D196" s="16">
        <v>126.59999999999991</v>
      </c>
      <c r="E196" s="36">
        <v>149.94</v>
      </c>
      <c r="F196" s="32">
        <v>372250</v>
      </c>
      <c r="G196">
        <v>448000</v>
      </c>
      <c r="H196" s="6">
        <f t="shared" si="158"/>
        <v>1.4253683409775966</v>
      </c>
      <c r="I196" s="13">
        <f t="shared" si="159"/>
        <v>56716799.999999963</v>
      </c>
      <c r="J196" s="15"/>
      <c r="K196">
        <v>19800</v>
      </c>
      <c r="L196" s="6">
        <f t="shared" si="160"/>
        <v>6.2996190069991992E-2</v>
      </c>
      <c r="M196" s="13">
        <f t="shared" si="161"/>
        <v>2506679.9999999981</v>
      </c>
      <c r="N196" s="15"/>
      <c r="O196">
        <v>209000</v>
      </c>
      <c r="P196" s="6">
        <f t="shared" si="162"/>
        <v>0.66495978407213774</v>
      </c>
      <c r="Q196" s="13">
        <f t="shared" si="163"/>
        <v>26459399.999999981</v>
      </c>
      <c r="R196" s="15"/>
      <c r="S196">
        <v>2080000</v>
      </c>
      <c r="T196" s="6">
        <f t="shared" si="164"/>
        <v>6.6177815831102693</v>
      </c>
      <c r="U196" s="13">
        <f t="shared" si="165"/>
        <v>263327999.99999982</v>
      </c>
      <c r="V196" s="15"/>
      <c r="W196">
        <v>2190000</v>
      </c>
      <c r="X196" s="6">
        <f t="shared" si="166"/>
        <v>6.967760416832447</v>
      </c>
      <c r="Y196" s="13">
        <f t="shared" si="167"/>
        <v>277253999.99999982</v>
      </c>
      <c r="Z196" s="15"/>
      <c r="AA196">
        <v>1740000</v>
      </c>
      <c r="AB196" s="6">
        <f t="shared" si="168"/>
        <v>5.5360288243326297</v>
      </c>
      <c r="AC196" s="13">
        <f t="shared" si="169"/>
        <v>220283999.99999985</v>
      </c>
      <c r="AD196" s="15"/>
      <c r="AE196" s="31" t="s">
        <v>62</v>
      </c>
      <c r="AF196" s="13">
        <f t="shared" si="170"/>
        <v>6686800</v>
      </c>
      <c r="AG196" s="6">
        <f t="shared" si="171"/>
        <v>21.274895139395074</v>
      </c>
      <c r="AH196" s="13"/>
      <c r="AI196" s="13">
        <f t="shared" si="172"/>
        <v>116.70270861634786</v>
      </c>
    </row>
    <row r="197" spans="1:40" ht="17" thickTop="1" thickBot="1" x14ac:dyDescent="0.25">
      <c r="C197" s="31" t="s">
        <v>63</v>
      </c>
      <c r="D197" s="16">
        <v>213.59999999999991</v>
      </c>
      <c r="E197" s="36">
        <v>149.94</v>
      </c>
      <c r="F197" s="32">
        <v>372250</v>
      </c>
      <c r="G197">
        <v>584000</v>
      </c>
      <c r="H197" s="6">
        <f t="shared" si="158"/>
        <v>1.1012714965929933</v>
      </c>
      <c r="I197" s="13">
        <f t="shared" si="159"/>
        <v>124742399.99999994</v>
      </c>
      <c r="J197" s="15"/>
      <c r="K197">
        <v>34100</v>
      </c>
      <c r="L197" s="6">
        <f t="shared" si="160"/>
        <v>6.4303695263392247E-2</v>
      </c>
      <c r="M197" s="13">
        <f t="shared" si="161"/>
        <v>7283759.9999999972</v>
      </c>
      <c r="N197" s="15"/>
      <c r="O197">
        <v>394000</v>
      </c>
      <c r="P197" s="6">
        <f t="shared" si="162"/>
        <v>0.74298111242746456</v>
      </c>
      <c r="Q197" s="13">
        <f t="shared" si="163"/>
        <v>84158399.99999997</v>
      </c>
      <c r="R197" s="15"/>
      <c r="S197">
        <v>4740000</v>
      </c>
      <c r="T197" s="6">
        <f t="shared" si="164"/>
        <v>8.9384022154979252</v>
      </c>
      <c r="U197" s="13">
        <f t="shared" si="165"/>
        <v>1012463999.9999995</v>
      </c>
      <c r="V197" s="15"/>
      <c r="W197">
        <v>5610000</v>
      </c>
      <c r="X197" s="6">
        <f t="shared" si="166"/>
        <v>10.57899502720324</v>
      </c>
      <c r="Y197" s="13">
        <f t="shared" si="167"/>
        <v>1198295999.9999995</v>
      </c>
      <c r="Z197" s="15"/>
      <c r="AA197">
        <v>2400000</v>
      </c>
      <c r="AB197" s="6">
        <f t="shared" si="168"/>
        <v>4.5257732736698353</v>
      </c>
      <c r="AC197" s="13">
        <f t="shared" si="169"/>
        <v>512639999.99999976</v>
      </c>
      <c r="AD197" s="15"/>
      <c r="AE197" s="31" t="s">
        <v>63</v>
      </c>
      <c r="AF197" s="13">
        <f t="shared" si="170"/>
        <v>13762100</v>
      </c>
      <c r="AG197" s="6">
        <f t="shared" si="171"/>
        <v>25.951726820654848</v>
      </c>
      <c r="AH197" s="13"/>
      <c r="AI197" s="13">
        <f t="shared" si="172"/>
        <v>142.35730862117225</v>
      </c>
    </row>
    <row r="198" spans="1:40" ht="17" thickTop="1" thickBot="1" x14ac:dyDescent="0.25">
      <c r="C198" s="31" t="s">
        <v>64</v>
      </c>
      <c r="D198" s="16">
        <v>416.09999999999991</v>
      </c>
      <c r="E198" s="36">
        <v>149.94</v>
      </c>
      <c r="F198" s="32">
        <v>372250</v>
      </c>
      <c r="G198">
        <v>691000</v>
      </c>
      <c r="H198" s="6">
        <f t="shared" si="158"/>
        <v>0.66890298139250448</v>
      </c>
      <c r="I198" s="13">
        <f t="shared" si="159"/>
        <v>287525099.99999994</v>
      </c>
      <c r="J198" s="15"/>
      <c r="K198">
        <v>58900</v>
      </c>
      <c r="L198" s="6">
        <f t="shared" si="160"/>
        <v>5.7016476995685267E-2</v>
      </c>
      <c r="M198" s="13">
        <f t="shared" si="161"/>
        <v>24508289.999999996</v>
      </c>
      <c r="N198" s="15"/>
      <c r="O198">
        <v>433000</v>
      </c>
      <c r="P198" s="6">
        <f t="shared" si="162"/>
        <v>0.41915338776114974</v>
      </c>
      <c r="Q198" s="13">
        <f t="shared" si="163"/>
        <v>180171299.99999997</v>
      </c>
      <c r="R198" s="15"/>
      <c r="S198">
        <v>4450000</v>
      </c>
      <c r="T198" s="6">
        <f t="shared" si="164"/>
        <v>4.3076964793004997</v>
      </c>
      <c r="U198" s="13">
        <f t="shared" si="165"/>
        <v>1851644999.9999995</v>
      </c>
      <c r="V198" s="15"/>
      <c r="W198">
        <v>6850000</v>
      </c>
      <c r="X198" s="6">
        <f t="shared" si="166"/>
        <v>6.6309485130805443</v>
      </c>
      <c r="Y198" s="13">
        <f t="shared" si="167"/>
        <v>2850284999.9999995</v>
      </c>
      <c r="Z198" s="15"/>
      <c r="AA198">
        <v>2680000</v>
      </c>
      <c r="AB198" s="6">
        <f t="shared" si="168"/>
        <v>2.5942981043877169</v>
      </c>
      <c r="AC198" s="13">
        <f t="shared" si="169"/>
        <v>1115147999.9999998</v>
      </c>
      <c r="AD198" s="15"/>
      <c r="AE198" s="31" t="s">
        <v>64</v>
      </c>
      <c r="AF198" s="13">
        <f t="shared" si="170"/>
        <v>15162900</v>
      </c>
      <c r="AG198" s="6">
        <f t="shared" si="171"/>
        <v>14.678015942918101</v>
      </c>
      <c r="AH198" s="13"/>
      <c r="AI198" s="13">
        <f t="shared" si="172"/>
        <v>80.515753728936375</v>
      </c>
    </row>
    <row r="199" spans="1:40" ht="17" thickTop="1" thickBot="1" x14ac:dyDescent="0.25">
      <c r="C199" s="31" t="s">
        <v>65</v>
      </c>
      <c r="D199" s="16">
        <v>256.39999999999986</v>
      </c>
      <c r="E199" s="36">
        <v>149.94</v>
      </c>
      <c r="F199" s="32">
        <v>372250</v>
      </c>
      <c r="G199">
        <v>646000</v>
      </c>
      <c r="H199" s="6">
        <f t="shared" si="158"/>
        <v>1.014839347099741</v>
      </c>
      <c r="I199" s="13">
        <f t="shared" si="159"/>
        <v>165634399.99999991</v>
      </c>
      <c r="J199" s="15"/>
      <c r="K199">
        <v>33400</v>
      </c>
      <c r="L199" s="6">
        <f t="shared" si="160"/>
        <v>5.247002197079155E-2</v>
      </c>
      <c r="M199" s="13">
        <f t="shared" si="161"/>
        <v>8563759.9999999963</v>
      </c>
      <c r="N199" s="15"/>
      <c r="O199">
        <v>387000</v>
      </c>
      <c r="P199" s="6">
        <f t="shared" si="162"/>
        <v>0.60796103301486026</v>
      </c>
      <c r="Q199" s="13">
        <f t="shared" si="163"/>
        <v>99226799.99999994</v>
      </c>
      <c r="R199" s="15"/>
      <c r="S199">
        <v>2340000</v>
      </c>
      <c r="T199" s="6">
        <f t="shared" si="164"/>
        <v>3.6760434554386894</v>
      </c>
      <c r="U199" s="13">
        <f t="shared" si="165"/>
        <v>599975999.99999964</v>
      </c>
      <c r="V199" s="15"/>
      <c r="W199">
        <v>3250000</v>
      </c>
      <c r="X199" s="6">
        <f t="shared" si="166"/>
        <v>5.1056159103315135</v>
      </c>
      <c r="Y199" s="13">
        <f t="shared" si="167"/>
        <v>833299999.99999952</v>
      </c>
      <c r="Z199" s="15"/>
      <c r="AA199">
        <v>1390000</v>
      </c>
      <c r="AB199" s="6">
        <f t="shared" si="168"/>
        <v>2.1836326508802473</v>
      </c>
      <c r="AC199" s="13">
        <f t="shared" si="169"/>
        <v>356395999.99999982</v>
      </c>
      <c r="AD199" s="15"/>
      <c r="AE199" s="31" t="s">
        <v>65</v>
      </c>
      <c r="AF199" s="13">
        <f t="shared" si="170"/>
        <v>8046400</v>
      </c>
      <c r="AG199" s="6">
        <f t="shared" si="171"/>
        <v>12.640562418735843</v>
      </c>
      <c r="AH199" s="13"/>
      <c r="AI199" s="13">
        <f t="shared" si="172"/>
        <v>69.339372205358458</v>
      </c>
    </row>
    <row r="200" spans="1:40" ht="17" thickTop="1" thickBot="1" x14ac:dyDescent="0.25">
      <c r="C200" s="31" t="s">
        <v>66</v>
      </c>
      <c r="D200" s="16">
        <v>352.79999999999995</v>
      </c>
      <c r="E200" s="36">
        <v>149.94</v>
      </c>
      <c r="F200" s="32">
        <v>372250</v>
      </c>
      <c r="G200">
        <v>628000</v>
      </c>
      <c r="H200" s="6">
        <f t="shared" si="158"/>
        <v>0.71699126930826063</v>
      </c>
      <c r="I200" s="13">
        <f t="shared" si="159"/>
        <v>221558399.99999997</v>
      </c>
      <c r="J200" s="15"/>
      <c r="K200">
        <v>24200</v>
      </c>
      <c r="L200" s="6">
        <f t="shared" si="160"/>
        <v>2.7629281396910683E-2</v>
      </c>
      <c r="M200" s="13">
        <f t="shared" si="161"/>
        <v>8537759.9999999981</v>
      </c>
      <c r="N200" s="15"/>
      <c r="O200">
        <v>345000</v>
      </c>
      <c r="P200" s="6">
        <f t="shared" si="162"/>
        <v>0.3938885157824043</v>
      </c>
      <c r="Q200" s="13">
        <f t="shared" si="163"/>
        <v>121715999.99999999</v>
      </c>
      <c r="R200" s="15"/>
      <c r="S200">
        <v>3370000</v>
      </c>
      <c r="T200" s="6">
        <f t="shared" si="164"/>
        <v>3.8475486903962395</v>
      </c>
      <c r="U200" s="13">
        <f t="shared" si="165"/>
        <v>1188935999.9999998</v>
      </c>
      <c r="V200" s="15"/>
      <c r="W200">
        <v>4580000</v>
      </c>
      <c r="X200" s="6">
        <f t="shared" si="166"/>
        <v>5.2290127602417735</v>
      </c>
      <c r="Y200" s="13">
        <f t="shared" si="167"/>
        <v>1615823999.9999998</v>
      </c>
      <c r="Z200" s="15"/>
      <c r="AA200">
        <v>1720000</v>
      </c>
      <c r="AB200" s="6">
        <f t="shared" si="168"/>
        <v>1.963734049697784</v>
      </c>
      <c r="AC200" s="13">
        <f t="shared" si="169"/>
        <v>606815999.99999988</v>
      </c>
      <c r="AD200" s="15"/>
      <c r="AE200" s="31" t="s">
        <v>66</v>
      </c>
      <c r="AF200" s="13">
        <f t="shared" si="170"/>
        <v>10667200</v>
      </c>
      <c r="AG200" s="6">
        <f t="shared" si="171"/>
        <v>12.178804566823372</v>
      </c>
      <c r="AH200" s="13"/>
      <c r="AI200" s="13">
        <f t="shared" si="172"/>
        <v>66.806415324021543</v>
      </c>
    </row>
    <row r="201" spans="1:40" ht="17" thickTop="1" thickBot="1" x14ac:dyDescent="0.25">
      <c r="C201" s="31" t="s">
        <v>67</v>
      </c>
      <c r="D201" s="16">
        <v>358.4</v>
      </c>
      <c r="E201" s="36">
        <v>149.94</v>
      </c>
      <c r="F201" s="32">
        <v>372250</v>
      </c>
      <c r="G201">
        <v>648000</v>
      </c>
      <c r="H201" s="6">
        <f t="shared" si="158"/>
        <v>0.72826561450638017</v>
      </c>
      <c r="I201" s="13">
        <f t="shared" si="159"/>
        <v>232243200</v>
      </c>
      <c r="J201" s="15"/>
      <c r="K201">
        <v>46000</v>
      </c>
      <c r="L201" s="6">
        <f t="shared" si="160"/>
        <v>5.1697867696440566E-2</v>
      </c>
      <c r="M201" s="13">
        <f t="shared" si="161"/>
        <v>16486399.999999998</v>
      </c>
      <c r="N201" s="15"/>
      <c r="O201">
        <v>444000</v>
      </c>
      <c r="P201" s="6">
        <f t="shared" si="162"/>
        <v>0.49899680993955675</v>
      </c>
      <c r="Q201" s="13">
        <f t="shared" si="163"/>
        <v>159129600</v>
      </c>
      <c r="R201" s="15"/>
      <c r="S201">
        <v>2950000</v>
      </c>
      <c r="T201" s="6">
        <f t="shared" si="164"/>
        <v>3.3154067327065144</v>
      </c>
      <c r="U201" s="13">
        <f t="shared" si="165"/>
        <v>1057279999.9999999</v>
      </c>
      <c r="V201" s="15"/>
      <c r="W201">
        <v>3450000</v>
      </c>
      <c r="X201" s="6">
        <f t="shared" si="166"/>
        <v>3.8773400772330429</v>
      </c>
      <c r="Y201" s="13">
        <f t="shared" si="167"/>
        <v>1236480000</v>
      </c>
      <c r="Z201" s="15"/>
      <c r="AA201">
        <v>1900000</v>
      </c>
      <c r="AB201" s="6">
        <f t="shared" si="168"/>
        <v>2.1353467092008058</v>
      </c>
      <c r="AC201" s="13">
        <f t="shared" si="169"/>
        <v>680960000</v>
      </c>
      <c r="AD201" s="15"/>
      <c r="AE201" s="31" t="s">
        <v>67</v>
      </c>
      <c r="AF201" s="13">
        <f t="shared" si="170"/>
        <v>9438000</v>
      </c>
      <c r="AG201" s="6">
        <f t="shared" si="171"/>
        <v>10.607053811282741</v>
      </c>
      <c r="AH201" s="13"/>
      <c r="AI201" s="13">
        <f t="shared" si="172"/>
        <v>58.184630387383848</v>
      </c>
    </row>
    <row r="202" spans="1:40" ht="17" thickTop="1" thickBot="1" x14ac:dyDescent="0.25">
      <c r="C202" s="31" t="s">
        <v>68</v>
      </c>
      <c r="D202" s="16">
        <v>323.60000000000002</v>
      </c>
      <c r="E202" s="36">
        <v>149.94</v>
      </c>
      <c r="F202" s="32">
        <v>372250</v>
      </c>
      <c r="G202">
        <v>584000</v>
      </c>
      <c r="H202" s="6">
        <f t="shared" si="158"/>
        <v>0.72692086425297675</v>
      </c>
      <c r="I202" s="13">
        <f t="shared" si="159"/>
        <v>188982400</v>
      </c>
      <c r="J202" s="15"/>
      <c r="K202">
        <v>25500</v>
      </c>
      <c r="L202" s="6">
        <f t="shared" si="160"/>
        <v>3.1740551435703604E-2</v>
      </c>
      <c r="M202" s="13">
        <f t="shared" si="161"/>
        <v>8251800.0000000009</v>
      </c>
      <c r="N202" s="15"/>
      <c r="O202">
        <v>422000</v>
      </c>
      <c r="P202" s="6">
        <f t="shared" si="162"/>
        <v>0.52527500807321259</v>
      </c>
      <c r="Q202" s="13">
        <f t="shared" si="163"/>
        <v>136559200</v>
      </c>
      <c r="R202" s="15"/>
      <c r="S202">
        <v>3750000</v>
      </c>
      <c r="T202" s="6">
        <f t="shared" si="164"/>
        <v>4.6677281523093539</v>
      </c>
      <c r="U202" s="13">
        <f t="shared" si="165"/>
        <v>1213500000</v>
      </c>
      <c r="V202" s="15"/>
      <c r="W202">
        <v>3480000</v>
      </c>
      <c r="X202" s="6">
        <f t="shared" si="166"/>
        <v>4.3316517253430797</v>
      </c>
      <c r="Y202" s="13">
        <f t="shared" si="167"/>
        <v>1126128000</v>
      </c>
      <c r="Z202" s="15"/>
      <c r="AA202">
        <v>2280000</v>
      </c>
      <c r="AB202" s="6">
        <f t="shared" si="168"/>
        <v>2.8379787166040868</v>
      </c>
      <c r="AC202" s="13">
        <f t="shared" si="169"/>
        <v>737808000</v>
      </c>
      <c r="AD202" s="15"/>
      <c r="AE202" s="31" t="s">
        <v>68</v>
      </c>
      <c r="AF202" s="13">
        <f t="shared" si="170"/>
        <v>10541500</v>
      </c>
      <c r="AG202" s="6">
        <f t="shared" si="171"/>
        <v>13.121295018018415</v>
      </c>
      <c r="AH202" s="13"/>
      <c r="AI202" s="13">
        <f t="shared" si="172"/>
        <v>71.976414413503903</v>
      </c>
    </row>
    <row r="203" spans="1:40" ht="17" thickTop="1" thickBot="1" x14ac:dyDescent="0.25">
      <c r="C203" s="31" t="s">
        <v>69</v>
      </c>
      <c r="D203" s="16">
        <v>284.10000000000014</v>
      </c>
      <c r="E203" s="36">
        <v>149.94</v>
      </c>
      <c r="F203" s="32">
        <v>372250</v>
      </c>
      <c r="G203">
        <v>874000</v>
      </c>
      <c r="H203" s="6">
        <f t="shared" si="158"/>
        <v>1.2391474828077489</v>
      </c>
      <c r="I203" s="13">
        <f t="shared" si="159"/>
        <v>248303400.00000012</v>
      </c>
      <c r="J203" s="15"/>
      <c r="K203">
        <v>34900</v>
      </c>
      <c r="L203" s="6">
        <f t="shared" si="160"/>
        <v>4.9480831979394096E-2</v>
      </c>
      <c r="M203" s="13">
        <f t="shared" si="161"/>
        <v>9915090.0000000056</v>
      </c>
      <c r="N203" s="15"/>
      <c r="O203">
        <v>422000</v>
      </c>
      <c r="P203" s="6">
        <f t="shared" si="162"/>
        <v>0.5983069081749085</v>
      </c>
      <c r="Q203" s="13">
        <f t="shared" si="163"/>
        <v>119890200.00000006</v>
      </c>
      <c r="R203" s="15"/>
      <c r="S203">
        <v>3970000</v>
      </c>
      <c r="T203" s="6">
        <f t="shared" si="164"/>
        <v>5.6286218612663204</v>
      </c>
      <c r="U203" s="13">
        <f t="shared" si="165"/>
        <v>1127877000.0000005</v>
      </c>
      <c r="V203" s="15"/>
      <c r="W203">
        <v>4290000</v>
      </c>
      <c r="X203" s="6">
        <f t="shared" si="166"/>
        <v>6.0823143034842602</v>
      </c>
      <c r="Y203" s="13">
        <f t="shared" si="167"/>
        <v>1218789000.0000005</v>
      </c>
      <c r="Z203" s="15"/>
      <c r="AA203">
        <v>2390000</v>
      </c>
      <c r="AB203" s="6">
        <f t="shared" si="168"/>
        <v>3.3885154278152405</v>
      </c>
      <c r="AC203" s="13">
        <f t="shared" si="169"/>
        <v>678999000.00000036</v>
      </c>
      <c r="AD203" s="15"/>
      <c r="AE203" s="31" t="s">
        <v>69</v>
      </c>
      <c r="AF203" s="13">
        <f t="shared" si="170"/>
        <v>11980900</v>
      </c>
      <c r="AG203" s="6">
        <f t="shared" si="171"/>
        <v>16.986386815527872</v>
      </c>
      <c r="AH203" s="13"/>
      <c r="AI203" s="13">
        <f t="shared" si="172"/>
        <v>93.178243088322361</v>
      </c>
    </row>
    <row r="204" spans="1:40" x14ac:dyDescent="0.2">
      <c r="A204" s="19"/>
      <c r="B204" s="19"/>
      <c r="C204" s="19"/>
      <c r="D204" s="19"/>
      <c r="E204" s="19"/>
      <c r="F204" s="19"/>
      <c r="G204" s="28" t="s">
        <v>46</v>
      </c>
      <c r="H204" s="29">
        <f>AVERAGE(H182:H203)</f>
        <v>1.7432553203245249</v>
      </c>
      <c r="I204" s="29">
        <f>AVERAGE(I182:I203)</f>
        <v>270083850</v>
      </c>
      <c r="J204" s="20"/>
      <c r="K204" s="28" t="s">
        <v>46</v>
      </c>
      <c r="L204" s="29">
        <f>AVERAGE(L182:L203)</f>
        <v>0.3012157598538156</v>
      </c>
      <c r="M204" s="29">
        <f>AVERAGE(M182:M203)</f>
        <v>48240887.272727273</v>
      </c>
      <c r="N204" s="20"/>
      <c r="O204" s="28" t="s">
        <v>46</v>
      </c>
      <c r="P204" s="29">
        <f>AVERAGE(P182:P203)</f>
        <v>0.64661224300124009</v>
      </c>
      <c r="Q204" s="29">
        <f>AVERAGE(Q182:Q203)</f>
        <v>105296454.54545455</v>
      </c>
      <c r="R204" s="20"/>
      <c r="S204" s="28" t="s">
        <v>46</v>
      </c>
      <c r="T204" s="29">
        <f>AVERAGE(T182:T203)</f>
        <v>5.0511929386351238</v>
      </c>
      <c r="U204" s="29">
        <f>AVERAGE(U182:U203)</f>
        <v>829479727.27272725</v>
      </c>
      <c r="V204" s="20"/>
      <c r="W204" s="28" t="s">
        <v>46</v>
      </c>
      <c r="X204" s="29">
        <f>AVERAGE(X182:X203)</f>
        <v>8.1385813676182366</v>
      </c>
      <c r="Y204" s="29">
        <f>AVERAGE(Y182:Y203)</f>
        <v>1311294000</v>
      </c>
      <c r="Z204" s="20"/>
      <c r="AA204" s="28" t="s">
        <v>46</v>
      </c>
      <c r="AB204" s="29">
        <f>AVERAGE(AB182:AB203)</f>
        <v>5.1865318656363639</v>
      </c>
      <c r="AC204" s="29">
        <f>AVERAGE(AC182:AC203)</f>
        <v>781500090.90909088</v>
      </c>
      <c r="AD204" s="20"/>
      <c r="AE204" s="19"/>
      <c r="AF204" s="74" t="s">
        <v>46</v>
      </c>
      <c r="AG204" s="96">
        <f>AVERAGE(AG182:AG203)</f>
        <v>21.067389495069303</v>
      </c>
      <c r="AH204" s="75"/>
      <c r="AI204" s="96">
        <f>AVERAGE(AI182:AI203)</f>
        <v>115.56444351152221</v>
      </c>
      <c r="AJ204" s="19"/>
      <c r="AK204" s="19"/>
      <c r="AL204" s="19"/>
      <c r="AM204" s="19"/>
      <c r="AN204" s="19"/>
    </row>
    <row r="205" spans="1:40" x14ac:dyDescent="0.2">
      <c r="G205" s="17" t="s">
        <v>47</v>
      </c>
      <c r="H205" s="6">
        <f>STDEV(H182:H203)</f>
        <v>0.79836619251370766</v>
      </c>
      <c r="I205" s="6">
        <f>STDEV(I182:I203)</f>
        <v>128468340.81852059</v>
      </c>
      <c r="J205" s="15"/>
      <c r="K205" s="17" t="s">
        <v>47</v>
      </c>
      <c r="L205" s="6">
        <f>STDEV(L182:L203)</f>
        <v>0.22389188879927788</v>
      </c>
      <c r="M205" s="6">
        <f>STDEV(M182:M203)</f>
        <v>45269558.540050507</v>
      </c>
      <c r="N205" s="15"/>
      <c r="O205" s="17" t="s">
        <v>47</v>
      </c>
      <c r="P205" s="6">
        <f>STDEV(P182:P203)</f>
        <v>0.19446283412031262</v>
      </c>
      <c r="Q205" s="6">
        <f>STDEV(Q182:Q203)</f>
        <v>41538943.443079531</v>
      </c>
      <c r="R205" s="15"/>
      <c r="S205" s="17" t="s">
        <v>47</v>
      </c>
      <c r="T205" s="6">
        <f>STDEV(T182:T203)</f>
        <v>1.8116803079664678</v>
      </c>
      <c r="U205" s="6">
        <f>STDEV(U182:U203)</f>
        <v>419907051.71889573</v>
      </c>
      <c r="V205" s="15"/>
      <c r="W205" s="17" t="s">
        <v>47</v>
      </c>
      <c r="X205" s="6">
        <f>STDEV(X182:X203)</f>
        <v>3.7183541350157303</v>
      </c>
      <c r="Y205" s="6">
        <f>STDEV(Y182:Y203)</f>
        <v>695861894.25646126</v>
      </c>
      <c r="Z205" s="15"/>
      <c r="AA205" s="17" t="s">
        <v>47</v>
      </c>
      <c r="AB205" s="6">
        <f>STDEV(AB182:AB203)</f>
        <v>2.7853161167781666</v>
      </c>
      <c r="AC205" s="6">
        <f>STDEV(AC182:AC203)</f>
        <v>400210249.10770124</v>
      </c>
      <c r="AD205" s="15"/>
      <c r="AF205" s="78" t="s">
        <v>47</v>
      </c>
      <c r="AG205" s="97">
        <f>STDEV(AG182:AG203)</f>
        <v>8.6203641000807156</v>
      </c>
      <c r="AH205" s="79"/>
      <c r="AI205" s="97">
        <f>STDEV(AI182:AI203)</f>
        <v>47.286712021234891</v>
      </c>
    </row>
    <row r="208" spans="1:40" ht="16" x14ac:dyDescent="0.2">
      <c r="B208" s="136" t="s">
        <v>105</v>
      </c>
      <c r="C208" s="137"/>
      <c r="D208" s="137"/>
      <c r="E208" s="137"/>
      <c r="G208" s="1" t="s">
        <v>108</v>
      </c>
      <c r="H208" s="2"/>
      <c r="I208" s="2"/>
      <c r="J208" s="2"/>
      <c r="K208" s="2"/>
    </row>
    <row r="209" spans="1:39" ht="16" x14ac:dyDescent="0.2">
      <c r="A209" s="3"/>
      <c r="B209" s="137"/>
      <c r="C209" s="137"/>
      <c r="D209" s="137"/>
      <c r="E209" s="137"/>
      <c r="G209" t="s">
        <v>3</v>
      </c>
      <c r="H209" t="s">
        <v>1</v>
      </c>
      <c r="J209" t="s">
        <v>109</v>
      </c>
    </row>
    <row r="211" spans="1:39" x14ac:dyDescent="0.2">
      <c r="B211" s="138" t="s">
        <v>5</v>
      </c>
      <c r="C211" s="138"/>
      <c r="G211" s="5" t="s">
        <v>132</v>
      </c>
      <c r="I211" s="4"/>
      <c r="J211" s="6"/>
      <c r="K211" s="5" t="s">
        <v>133</v>
      </c>
      <c r="L211" s="4"/>
      <c r="M211" s="4"/>
      <c r="N211" s="6"/>
      <c r="O211" s="5" t="s">
        <v>134</v>
      </c>
      <c r="P211" s="4"/>
      <c r="Q211" s="4"/>
      <c r="R211" s="6"/>
      <c r="S211" s="5" t="s">
        <v>135</v>
      </c>
      <c r="T211" s="4"/>
      <c r="U211" s="4"/>
      <c r="V211" s="6"/>
      <c r="W211" s="5" t="s">
        <v>136</v>
      </c>
      <c r="X211" s="4"/>
      <c r="Y211" s="4"/>
      <c r="Z211" s="6"/>
      <c r="AA211" s="5" t="s">
        <v>137</v>
      </c>
      <c r="AB211" s="4"/>
      <c r="AC211" s="4"/>
      <c r="AD211" s="6"/>
      <c r="AE211" s="7"/>
      <c r="AG211" s="5" t="s">
        <v>4</v>
      </c>
      <c r="AI211" s="6"/>
    </row>
    <row r="212" spans="1:39" ht="40" thickBot="1" x14ac:dyDescent="0.25">
      <c r="D212" t="s">
        <v>18</v>
      </c>
      <c r="E212" t="s">
        <v>12</v>
      </c>
      <c r="F212" s="11" t="s">
        <v>13</v>
      </c>
      <c r="G212" s="5" t="s">
        <v>14</v>
      </c>
      <c r="H212" s="24" t="s">
        <v>35</v>
      </c>
      <c r="I212" s="22" t="s">
        <v>45</v>
      </c>
      <c r="J212" s="25" t="s">
        <v>17</v>
      </c>
      <c r="K212" s="5" t="s">
        <v>14</v>
      </c>
      <c r="L212" s="24" t="s">
        <v>15</v>
      </c>
      <c r="M212" s="22" t="s">
        <v>45</v>
      </c>
      <c r="N212" s="25" t="s">
        <v>17</v>
      </c>
      <c r="O212" s="5" t="s">
        <v>14</v>
      </c>
      <c r="P212" s="24" t="s">
        <v>15</v>
      </c>
      <c r="Q212" s="22" t="s">
        <v>45</v>
      </c>
      <c r="R212" s="25" t="s">
        <v>17</v>
      </c>
      <c r="S212" s="5" t="s">
        <v>14</v>
      </c>
      <c r="T212" s="24" t="s">
        <v>15</v>
      </c>
      <c r="U212" s="22" t="s">
        <v>45</v>
      </c>
      <c r="V212" s="25" t="s">
        <v>17</v>
      </c>
      <c r="W212" s="5" t="s">
        <v>14</v>
      </c>
      <c r="X212" s="24" t="s">
        <v>15</v>
      </c>
      <c r="Y212" s="22" t="s">
        <v>45</v>
      </c>
      <c r="Z212" s="25" t="s">
        <v>17</v>
      </c>
      <c r="AA212" s="5" t="s">
        <v>14</v>
      </c>
      <c r="AB212" s="24" t="s">
        <v>15</v>
      </c>
      <c r="AC212" s="22" t="s">
        <v>45</v>
      </c>
      <c r="AD212" s="26" t="s">
        <v>17</v>
      </c>
      <c r="AE212" s="25" t="s">
        <v>4</v>
      </c>
      <c r="AF212" s="33" t="s">
        <v>16</v>
      </c>
      <c r="AG212" s="24" t="s">
        <v>15</v>
      </c>
      <c r="AH212" s="22" t="s">
        <v>45</v>
      </c>
      <c r="AI212" s="11" t="s">
        <v>17</v>
      </c>
      <c r="AK212" s="21"/>
      <c r="AL212" s="9"/>
      <c r="AM212" s="8"/>
    </row>
    <row r="213" spans="1:39" ht="17" thickTop="1" thickBot="1" x14ac:dyDescent="0.25">
      <c r="A213" s="14"/>
      <c r="B213" s="14"/>
      <c r="C213" s="35" t="s">
        <v>48</v>
      </c>
      <c r="D213" s="14">
        <v>298.40000000000009</v>
      </c>
      <c r="E213" s="36">
        <v>193.3</v>
      </c>
      <c r="F213" s="32">
        <v>230500</v>
      </c>
      <c r="G213" s="27">
        <v>99900</v>
      </c>
      <c r="H213" s="12">
        <f t="shared" ref="H213:H234" si="173">(G213*$E213/$F213)/$D213</f>
        <v>0.28075506097596431</v>
      </c>
      <c r="I213" s="13">
        <f t="shared" ref="I213:I234" si="174">G213*$D213</f>
        <v>29810160.000000007</v>
      </c>
      <c r="J213" s="32"/>
      <c r="K213" s="14">
        <v>341</v>
      </c>
      <c r="L213" s="12">
        <f t="shared" ref="L213:L234" si="175">(K213*$E213/$F213)/$D213</f>
        <v>9.5833309101905721E-4</v>
      </c>
      <c r="M213" s="13">
        <f t="shared" ref="M213:M234" si="176">K213*$D213</f>
        <v>101754.40000000004</v>
      </c>
      <c r="N213" s="32"/>
      <c r="O213" s="14">
        <v>3110</v>
      </c>
      <c r="P213" s="12">
        <f t="shared" ref="P213:P234" si="177">(O213*$E213/$F213)/$D213</f>
        <v>8.7402226189714598E-3</v>
      </c>
      <c r="Q213" s="13">
        <f t="shared" ref="Q213:Q234" si="178">O213*$D213</f>
        <v>928024.00000000023</v>
      </c>
      <c r="R213" s="32"/>
      <c r="S213" s="109">
        <v>194000</v>
      </c>
      <c r="T213" s="12">
        <f t="shared" ref="T213:T234" si="179">(S213*$E213/$F213)/$D213</f>
        <v>0.54521002832169241</v>
      </c>
      <c r="U213" s="13">
        <f t="shared" ref="U213:U234" si="180">S213*$D213</f>
        <v>57889600.000000015</v>
      </c>
      <c r="V213" s="32"/>
      <c r="W213" s="14">
        <v>265000</v>
      </c>
      <c r="X213" s="12">
        <f t="shared" ref="X213:X234" si="181">(W213*$E213/$F213)/$D213</f>
        <v>0.74474565724354891</v>
      </c>
      <c r="Y213" s="13">
        <f t="shared" ref="Y213:Y234" si="182">W213*$D213</f>
        <v>79076000.00000003</v>
      </c>
      <c r="Z213" s="32"/>
      <c r="AA213" s="14">
        <v>301000</v>
      </c>
      <c r="AB213" s="12">
        <f t="shared" ref="AB213:AB234" si="183">(AA213*$E213/$F213)/$D213</f>
        <v>0.8459186521898423</v>
      </c>
      <c r="AC213" s="13">
        <f t="shared" ref="AC213:AC234" si="184">AA213*$D213</f>
        <v>89818400.00000003</v>
      </c>
      <c r="AD213" s="32"/>
      <c r="AE213" s="35" t="s">
        <v>48</v>
      </c>
      <c r="AF213" s="13">
        <f t="shared" ref="AF213:AF234" si="185">G213+K213+O213+S213+W213+AA213</f>
        <v>863351</v>
      </c>
      <c r="AG213" s="12">
        <f t="shared" ref="AG213:AG234" si="186">(AF213*$E213/$F213)/$D213</f>
        <v>2.4263279544410388</v>
      </c>
      <c r="AH213" s="13">
        <v>2.9907107684397047</v>
      </c>
      <c r="AI213" s="13">
        <f>AG213/AH$213 *100</f>
        <v>81.128806571519036</v>
      </c>
      <c r="AJ213" s="14"/>
    </row>
    <row r="214" spans="1:39" ht="17" thickTop="1" thickBot="1" x14ac:dyDescent="0.25">
      <c r="C214" s="31" t="s">
        <v>49</v>
      </c>
      <c r="D214" s="16">
        <v>241.89999999999998</v>
      </c>
      <c r="E214" s="36">
        <v>193.3</v>
      </c>
      <c r="F214" s="32">
        <v>230500</v>
      </c>
      <c r="G214">
        <v>120000</v>
      </c>
      <c r="H214" s="6">
        <f t="shared" si="173"/>
        <v>0.41601242513399439</v>
      </c>
      <c r="I214" s="13">
        <f t="shared" si="174"/>
        <v>29027999.999999996</v>
      </c>
      <c r="J214" s="15"/>
      <c r="K214">
        <v>546</v>
      </c>
      <c r="L214" s="6">
        <f t="shared" si="175"/>
        <v>1.8928565343596744E-3</v>
      </c>
      <c r="M214" s="13">
        <f t="shared" si="176"/>
        <v>132077.4</v>
      </c>
      <c r="N214" s="15"/>
      <c r="O214">
        <v>3900</v>
      </c>
      <c r="P214" s="6">
        <f t="shared" si="177"/>
        <v>1.3520403816854818E-2</v>
      </c>
      <c r="Q214" s="13">
        <f t="shared" si="178"/>
        <v>943409.99999999988</v>
      </c>
      <c r="R214" s="15"/>
      <c r="S214" s="110">
        <v>216000</v>
      </c>
      <c r="T214" s="6">
        <f t="shared" si="179"/>
        <v>0.74882236524118984</v>
      </c>
      <c r="U214" s="13">
        <f t="shared" si="180"/>
        <v>52250399.999999993</v>
      </c>
      <c r="V214" s="15"/>
      <c r="W214">
        <v>251000</v>
      </c>
      <c r="X214" s="6">
        <f t="shared" si="181"/>
        <v>0.87015932257193818</v>
      </c>
      <c r="Y214" s="13">
        <f t="shared" si="182"/>
        <v>60716899.999999993</v>
      </c>
      <c r="Z214" s="15"/>
      <c r="AA214">
        <v>284000</v>
      </c>
      <c r="AB214" s="6">
        <f t="shared" si="183"/>
        <v>0.9845627394837867</v>
      </c>
      <c r="AC214" s="13">
        <f t="shared" si="184"/>
        <v>68699600</v>
      </c>
      <c r="AD214" s="15"/>
      <c r="AE214" s="31" t="s">
        <v>49</v>
      </c>
      <c r="AF214" s="13">
        <f t="shared" si="185"/>
        <v>875446</v>
      </c>
      <c r="AG214" s="6">
        <f t="shared" si="186"/>
        <v>3.034970112782124</v>
      </c>
      <c r="AH214" s="13"/>
      <c r="AI214" s="13">
        <f>AG214/AH$213 *100</f>
        <v>101.47989383692592</v>
      </c>
    </row>
    <row r="215" spans="1:39" ht="17" thickTop="1" thickBot="1" x14ac:dyDescent="0.25">
      <c r="C215" s="31" t="s">
        <v>50</v>
      </c>
      <c r="D215" s="16">
        <v>352.50000000000011</v>
      </c>
      <c r="E215" s="36">
        <v>193.3</v>
      </c>
      <c r="F215" s="32">
        <v>230500</v>
      </c>
      <c r="G215">
        <v>181000</v>
      </c>
      <c r="H215" s="6">
        <f t="shared" si="173"/>
        <v>0.43060629836464037</v>
      </c>
      <c r="I215" s="13">
        <f t="shared" si="174"/>
        <v>63802500.000000022</v>
      </c>
      <c r="J215" s="15"/>
      <c r="K215">
        <v>1440</v>
      </c>
      <c r="L215" s="6">
        <f t="shared" si="175"/>
        <v>3.4258180643374704E-3</v>
      </c>
      <c r="M215" s="13">
        <f t="shared" si="176"/>
        <v>507600.00000000017</v>
      </c>
      <c r="N215" s="15"/>
      <c r="O215">
        <v>5020</v>
      </c>
      <c r="P215" s="6">
        <f t="shared" si="177"/>
        <v>1.1942782418732015E-2</v>
      </c>
      <c r="Q215" s="13">
        <f t="shared" si="178"/>
        <v>1769550.0000000005</v>
      </c>
      <c r="R215" s="15"/>
      <c r="S215" s="110">
        <v>273000</v>
      </c>
      <c r="T215" s="6">
        <f t="shared" si="179"/>
        <v>0.64947800803064548</v>
      </c>
      <c r="U215" s="13">
        <f t="shared" si="180"/>
        <v>96232500.00000003</v>
      </c>
      <c r="V215" s="15"/>
      <c r="W215">
        <v>389000</v>
      </c>
      <c r="X215" s="6">
        <f t="shared" si="181"/>
        <v>0.92544668543560837</v>
      </c>
      <c r="Y215" s="13">
        <f t="shared" si="182"/>
        <v>137122500.00000003</v>
      </c>
      <c r="Z215" s="15"/>
      <c r="AA215">
        <v>356000</v>
      </c>
      <c r="AB215" s="6">
        <f t="shared" si="183"/>
        <v>0.84693835479454138</v>
      </c>
      <c r="AC215" s="13">
        <f t="shared" si="184"/>
        <v>125490000.00000004</v>
      </c>
      <c r="AD215" s="15"/>
      <c r="AE215" s="31" t="s">
        <v>50</v>
      </c>
      <c r="AF215" s="13">
        <f t="shared" si="185"/>
        <v>1205460</v>
      </c>
      <c r="AG215" s="6">
        <f t="shared" si="186"/>
        <v>2.8678379471085051</v>
      </c>
      <c r="AH215" s="13"/>
      <c r="AI215" s="13">
        <f>AG215/AH$213 *100</f>
        <v>95.891517741272452</v>
      </c>
    </row>
    <row r="216" spans="1:39" ht="17" thickTop="1" thickBot="1" x14ac:dyDescent="0.25">
      <c r="C216" s="31" t="s">
        <v>51</v>
      </c>
      <c r="D216" s="16">
        <v>317.80000000000007</v>
      </c>
      <c r="E216" s="36">
        <v>193.3</v>
      </c>
      <c r="F216" s="32">
        <v>230500</v>
      </c>
      <c r="G216">
        <v>160000</v>
      </c>
      <c r="H216" s="6">
        <f t="shared" si="173"/>
        <v>0.42220854054924778</v>
      </c>
      <c r="I216" s="13">
        <f t="shared" si="174"/>
        <v>50848000.000000007</v>
      </c>
      <c r="J216" s="15"/>
      <c r="K216">
        <v>1160</v>
      </c>
      <c r="L216" s="6">
        <f t="shared" si="175"/>
        <v>3.0610119189820465E-3</v>
      </c>
      <c r="M216" s="13">
        <f t="shared" si="176"/>
        <v>368648.00000000006</v>
      </c>
      <c r="N216" s="15"/>
      <c r="O216">
        <v>4660</v>
      </c>
      <c r="P216" s="6">
        <f t="shared" si="177"/>
        <v>1.2296823743496842E-2</v>
      </c>
      <c r="Q216" s="13">
        <f t="shared" si="178"/>
        <v>1480948.0000000002</v>
      </c>
      <c r="R216" s="15"/>
      <c r="S216" s="110">
        <v>264000</v>
      </c>
      <c r="T216" s="6">
        <f t="shared" si="179"/>
        <v>0.69664409190625887</v>
      </c>
      <c r="U216" s="13">
        <f t="shared" si="180"/>
        <v>83899200.000000015</v>
      </c>
      <c r="V216" s="15"/>
      <c r="W216">
        <v>323000</v>
      </c>
      <c r="X216" s="6">
        <f t="shared" si="181"/>
        <v>0.85233349123379398</v>
      </c>
      <c r="Y216" s="13">
        <f t="shared" si="182"/>
        <v>102649400.00000001</v>
      </c>
      <c r="Z216" s="15"/>
      <c r="AA216">
        <v>352000</v>
      </c>
      <c r="AB216" s="6">
        <f t="shared" si="183"/>
        <v>0.92885878920834508</v>
      </c>
      <c r="AC216" s="13">
        <f t="shared" si="184"/>
        <v>111865600.00000003</v>
      </c>
      <c r="AD216" s="15"/>
      <c r="AE216" s="31" t="s">
        <v>51</v>
      </c>
      <c r="AF216" s="13">
        <f t="shared" si="185"/>
        <v>1104820</v>
      </c>
      <c r="AG216" s="6">
        <f t="shared" si="186"/>
        <v>2.9154027485601248</v>
      </c>
      <c r="AH216" s="13"/>
      <c r="AI216" s="13">
        <f t="shared" ref="AI216:AI234" si="187">AG216/AH$213 *100</f>
        <v>97.481935709922581</v>
      </c>
    </row>
    <row r="217" spans="1:39" ht="17" thickTop="1" thickBot="1" x14ac:dyDescent="0.25">
      <c r="C217" s="31" t="s">
        <v>52</v>
      </c>
      <c r="D217" s="16">
        <v>193.40000000000009</v>
      </c>
      <c r="E217" s="36">
        <v>193.3</v>
      </c>
      <c r="F217" s="32">
        <v>230500</v>
      </c>
      <c r="G217">
        <v>183000</v>
      </c>
      <c r="H217" s="6">
        <f t="shared" si="173"/>
        <v>0.79351573733644065</v>
      </c>
      <c r="I217" s="13">
        <f t="shared" si="174"/>
        <v>35392200.000000015</v>
      </c>
      <c r="J217" s="15"/>
      <c r="K217">
        <v>2990</v>
      </c>
      <c r="L217" s="6">
        <f t="shared" si="175"/>
        <v>1.2965093194732009E-2</v>
      </c>
      <c r="M217" s="13">
        <f t="shared" si="176"/>
        <v>578266.00000000023</v>
      </c>
      <c r="N217" s="15"/>
      <c r="O217">
        <v>8450</v>
      </c>
      <c r="P217" s="6">
        <f t="shared" si="177"/>
        <v>3.664048076772089E-2</v>
      </c>
      <c r="Q217" s="13">
        <f t="shared" si="178"/>
        <v>1634230.0000000007</v>
      </c>
      <c r="R217" s="15"/>
      <c r="S217" s="110">
        <v>213000</v>
      </c>
      <c r="T217" s="6">
        <f t="shared" si="179"/>
        <v>0.92360028444077513</v>
      </c>
      <c r="U217" s="13">
        <f t="shared" si="180"/>
        <v>41194200.000000022</v>
      </c>
      <c r="V217" s="15"/>
      <c r="W217">
        <v>259000</v>
      </c>
      <c r="X217" s="6">
        <f t="shared" si="181"/>
        <v>1.1230632566674212</v>
      </c>
      <c r="Y217" s="13">
        <f t="shared" si="182"/>
        <v>50090600.000000022</v>
      </c>
      <c r="Z217" s="15"/>
      <c r="AA217">
        <v>397000</v>
      </c>
      <c r="AB217" s="6">
        <f t="shared" si="183"/>
        <v>1.72145217334736</v>
      </c>
      <c r="AC217" s="13">
        <f t="shared" si="184"/>
        <v>76779800.00000003</v>
      </c>
      <c r="AD217" s="15"/>
      <c r="AE217" s="31" t="s">
        <v>52</v>
      </c>
      <c r="AF217" s="13">
        <f t="shared" si="185"/>
        <v>1063440</v>
      </c>
      <c r="AG217" s="6">
        <f t="shared" si="186"/>
        <v>4.6112370257544502</v>
      </c>
      <c r="AH217" s="13"/>
      <c r="AI217" s="13">
        <f t="shared" si="187"/>
        <v>154.18532191129256</v>
      </c>
    </row>
    <row r="218" spans="1:39" ht="17" thickTop="1" thickBot="1" x14ac:dyDescent="0.25">
      <c r="C218" s="31" t="s">
        <v>53</v>
      </c>
      <c r="D218" s="16">
        <v>255.39999999999998</v>
      </c>
      <c r="E218" s="36">
        <v>193.3</v>
      </c>
      <c r="F218" s="32">
        <v>230500</v>
      </c>
      <c r="G218">
        <v>328000</v>
      </c>
      <c r="H218" s="6">
        <f t="shared" si="173"/>
        <v>1.0769954662585339</v>
      </c>
      <c r="I218" s="13">
        <f t="shared" si="174"/>
        <v>83771199.999999985</v>
      </c>
      <c r="J218" s="15"/>
      <c r="K218">
        <v>2520</v>
      </c>
      <c r="L218" s="6">
        <f t="shared" si="175"/>
        <v>8.2744773627180038E-3</v>
      </c>
      <c r="M218" s="13">
        <f t="shared" si="176"/>
        <v>643608</v>
      </c>
      <c r="N218" s="15"/>
      <c r="O218">
        <v>8320</v>
      </c>
      <c r="P218" s="6">
        <f t="shared" si="177"/>
        <v>2.7318909388021347E-2</v>
      </c>
      <c r="Q218" s="13">
        <f t="shared" si="178"/>
        <v>2124928</v>
      </c>
      <c r="R218" s="15"/>
      <c r="S218" s="110">
        <v>385000</v>
      </c>
      <c r="T218" s="6">
        <f t="shared" si="179"/>
        <v>1.2641562637485839</v>
      </c>
      <c r="U218" s="13">
        <f t="shared" si="180"/>
        <v>98328999.999999985</v>
      </c>
      <c r="V218" s="15"/>
      <c r="W218">
        <v>455000</v>
      </c>
      <c r="X218" s="6">
        <f t="shared" si="181"/>
        <v>1.4940028571574173</v>
      </c>
      <c r="Y218" s="13">
        <f t="shared" si="182"/>
        <v>116206999.99999999</v>
      </c>
      <c r="Z218" s="15"/>
      <c r="AA218">
        <v>665000</v>
      </c>
      <c r="AB218" s="6">
        <f t="shared" si="183"/>
        <v>2.1835426373839177</v>
      </c>
      <c r="AC218" s="13">
        <f t="shared" si="184"/>
        <v>169840999.99999997</v>
      </c>
      <c r="AD218" s="15"/>
      <c r="AE218" s="31" t="s">
        <v>53</v>
      </c>
      <c r="AF218" s="13">
        <f t="shared" si="185"/>
        <v>1843840</v>
      </c>
      <c r="AG218" s="6">
        <f t="shared" si="186"/>
        <v>6.0542906112991917</v>
      </c>
      <c r="AH218" s="13"/>
      <c r="AI218" s="13">
        <f t="shared" si="187"/>
        <v>202.43651359364981</v>
      </c>
    </row>
    <row r="219" spans="1:39" ht="17" thickTop="1" thickBot="1" x14ac:dyDescent="0.25">
      <c r="C219" s="31" t="s">
        <v>54</v>
      </c>
      <c r="D219" s="16">
        <v>344.4</v>
      </c>
      <c r="E219" s="36">
        <v>193.3</v>
      </c>
      <c r="F219" s="32">
        <v>230500</v>
      </c>
      <c r="G219">
        <v>305000</v>
      </c>
      <c r="H219" s="6">
        <f t="shared" si="173"/>
        <v>0.74267297522680842</v>
      </c>
      <c r="I219" s="13">
        <f t="shared" si="174"/>
        <v>105042000</v>
      </c>
      <c r="J219" s="15"/>
      <c r="K219">
        <v>2490</v>
      </c>
      <c r="L219" s="6">
        <f t="shared" si="175"/>
        <v>6.0631334698844352E-3</v>
      </c>
      <c r="M219" s="13">
        <f t="shared" si="176"/>
        <v>857556</v>
      </c>
      <c r="N219" s="15"/>
      <c r="O219">
        <v>8400</v>
      </c>
      <c r="P219" s="6">
        <f t="shared" si="177"/>
        <v>2.0453944235754723E-2</v>
      </c>
      <c r="Q219" s="13">
        <f t="shared" si="178"/>
        <v>2892960</v>
      </c>
      <c r="R219" s="15"/>
      <c r="S219" s="110">
        <v>497000</v>
      </c>
      <c r="T219" s="6">
        <f t="shared" si="179"/>
        <v>1.2101917006154876</v>
      </c>
      <c r="U219" s="13">
        <f t="shared" si="180"/>
        <v>171166800</v>
      </c>
      <c r="V219" s="15"/>
      <c r="W219">
        <v>765000</v>
      </c>
      <c r="X219" s="6">
        <f t="shared" si="181"/>
        <v>1.8627699214705193</v>
      </c>
      <c r="Y219" s="13">
        <f t="shared" si="182"/>
        <v>263465999.99999997</v>
      </c>
      <c r="Z219" s="15"/>
      <c r="AA219">
        <v>706000</v>
      </c>
      <c r="AB219" s="6">
        <f t="shared" si="183"/>
        <v>1.7191053131479563</v>
      </c>
      <c r="AC219" s="13">
        <f t="shared" si="184"/>
        <v>243146399.99999997</v>
      </c>
      <c r="AD219" s="15"/>
      <c r="AE219" s="31" t="s">
        <v>54</v>
      </c>
      <c r="AF219" s="13">
        <f t="shared" si="185"/>
        <v>2283890</v>
      </c>
      <c r="AG219" s="6">
        <f t="shared" si="186"/>
        <v>5.5612569881664111</v>
      </c>
      <c r="AH219" s="13"/>
      <c r="AI219" s="13">
        <f t="shared" si="187"/>
        <v>185.95101361365667</v>
      </c>
    </row>
    <row r="220" spans="1:39" ht="17" thickTop="1" thickBot="1" x14ac:dyDescent="0.25">
      <c r="C220" s="31" t="s">
        <v>55</v>
      </c>
      <c r="D220" s="16">
        <v>282.00000000000011</v>
      </c>
      <c r="E220" s="36">
        <v>193.3</v>
      </c>
      <c r="F220" s="32">
        <v>230500</v>
      </c>
      <c r="G220">
        <v>79900</v>
      </c>
      <c r="H220" s="6">
        <f t="shared" si="173"/>
        <v>0.2376066522053506</v>
      </c>
      <c r="I220" s="13">
        <f t="shared" si="174"/>
        <v>22531800.000000007</v>
      </c>
      <c r="J220" s="15"/>
      <c r="K220">
        <v>494</v>
      </c>
      <c r="L220" s="6">
        <f t="shared" si="175"/>
        <v>1.4690573991169363E-3</v>
      </c>
      <c r="M220" s="13">
        <f t="shared" si="176"/>
        <v>139308.00000000006</v>
      </c>
      <c r="N220" s="15"/>
      <c r="O220">
        <v>3080</v>
      </c>
      <c r="P220" s="6">
        <f t="shared" si="177"/>
        <v>9.1593052414578203E-3</v>
      </c>
      <c r="Q220" s="13">
        <f t="shared" si="178"/>
        <v>868560.00000000035</v>
      </c>
      <c r="R220" s="15"/>
      <c r="S220" s="110">
        <v>107000</v>
      </c>
      <c r="T220" s="6">
        <f t="shared" si="179"/>
        <v>0.3181966431285671</v>
      </c>
      <c r="U220" s="13">
        <f t="shared" si="180"/>
        <v>30174000.000000011</v>
      </c>
      <c r="V220" s="15"/>
      <c r="W220">
        <v>119000</v>
      </c>
      <c r="X220" s="6">
        <f t="shared" si="181"/>
        <v>0.35388224796541579</v>
      </c>
      <c r="Y220" s="13">
        <f t="shared" si="182"/>
        <v>33558000.000000015</v>
      </c>
      <c r="Z220" s="15"/>
      <c r="AA220">
        <v>139000</v>
      </c>
      <c r="AB220" s="6">
        <f t="shared" si="183"/>
        <v>0.41335825602683024</v>
      </c>
      <c r="AC220" s="13">
        <f t="shared" si="184"/>
        <v>39198000.000000015</v>
      </c>
      <c r="AD220" s="15"/>
      <c r="AE220" s="31" t="s">
        <v>55</v>
      </c>
      <c r="AF220" s="13">
        <f t="shared" si="185"/>
        <v>448474</v>
      </c>
      <c r="AG220" s="6">
        <f t="shared" si="186"/>
        <v>1.3336721619667387</v>
      </c>
      <c r="AH220" s="13"/>
      <c r="AI220" s="13">
        <f t="shared" si="187"/>
        <v>44.593819504068385</v>
      </c>
    </row>
    <row r="221" spans="1:39" ht="17" thickTop="1" thickBot="1" x14ac:dyDescent="0.25">
      <c r="C221" s="31" t="s">
        <v>56</v>
      </c>
      <c r="D221" s="16">
        <v>246.29999999999995</v>
      </c>
      <c r="E221" s="36">
        <v>193.3</v>
      </c>
      <c r="F221" s="32">
        <v>230500</v>
      </c>
      <c r="G221">
        <v>114000</v>
      </c>
      <c r="H221" s="6">
        <f t="shared" si="173"/>
        <v>0.38815158488801299</v>
      </c>
      <c r="I221" s="13">
        <f t="shared" si="174"/>
        <v>28078199.999999996</v>
      </c>
      <c r="J221" s="15"/>
      <c r="K221">
        <v>1070</v>
      </c>
      <c r="L221" s="6">
        <f t="shared" si="175"/>
        <v>3.6431771564050339E-3</v>
      </c>
      <c r="M221" s="13">
        <f t="shared" si="176"/>
        <v>263540.99999999994</v>
      </c>
      <c r="N221" s="15"/>
      <c r="O221">
        <v>2990</v>
      </c>
      <c r="P221" s="6">
        <f t="shared" si="177"/>
        <v>1.0180467007150515E-2</v>
      </c>
      <c r="Q221" s="13">
        <f t="shared" si="178"/>
        <v>736436.99999999988</v>
      </c>
      <c r="R221" s="15"/>
      <c r="S221" s="110">
        <v>146000</v>
      </c>
      <c r="T221" s="6">
        <f t="shared" si="179"/>
        <v>0.49710641573377096</v>
      </c>
      <c r="U221" s="13">
        <f t="shared" si="180"/>
        <v>35959799.999999993</v>
      </c>
      <c r="V221" s="15"/>
      <c r="W221">
        <v>182000</v>
      </c>
      <c r="X221" s="6">
        <f t="shared" si="181"/>
        <v>0.61968060043524875</v>
      </c>
      <c r="Y221" s="13">
        <f t="shared" si="182"/>
        <v>44826599.999999993</v>
      </c>
      <c r="Z221" s="15"/>
      <c r="AA221">
        <v>211000</v>
      </c>
      <c r="AB221" s="6">
        <f t="shared" si="183"/>
        <v>0.71842091588921686</v>
      </c>
      <c r="AC221" s="13">
        <f t="shared" si="184"/>
        <v>51969299.999999993</v>
      </c>
      <c r="AD221" s="15"/>
      <c r="AE221" s="31" t="s">
        <v>56</v>
      </c>
      <c r="AF221" s="13">
        <f t="shared" si="185"/>
        <v>657060</v>
      </c>
      <c r="AG221" s="6">
        <f t="shared" si="186"/>
        <v>2.2371831611098054</v>
      </c>
      <c r="AH221" s="13"/>
      <c r="AI221" s="13">
        <f t="shared" si="187"/>
        <v>74.804397159307214</v>
      </c>
    </row>
    <row r="222" spans="1:39" ht="17" thickTop="1" thickBot="1" x14ac:dyDescent="0.25">
      <c r="C222" s="31" t="s">
        <v>57</v>
      </c>
      <c r="D222" s="16">
        <v>131.69999999999993</v>
      </c>
      <c r="E222" s="36">
        <v>193.3</v>
      </c>
      <c r="F222" s="32">
        <v>230500</v>
      </c>
      <c r="G222">
        <v>42300</v>
      </c>
      <c r="H222" s="6">
        <f t="shared" si="173"/>
        <v>0.2693490925441871</v>
      </c>
      <c r="I222" s="13">
        <f t="shared" si="174"/>
        <v>5570909.9999999972</v>
      </c>
      <c r="J222" s="15"/>
      <c r="K222">
        <v>1020</v>
      </c>
      <c r="L222" s="6">
        <f t="shared" si="175"/>
        <v>6.4949426570938716E-3</v>
      </c>
      <c r="M222" s="13">
        <f t="shared" si="176"/>
        <v>134333.99999999994</v>
      </c>
      <c r="N222" s="15"/>
      <c r="O222">
        <v>2450</v>
      </c>
      <c r="P222" s="6">
        <f t="shared" si="177"/>
        <v>1.5600597558705869E-2</v>
      </c>
      <c r="Q222" s="13">
        <f t="shared" si="178"/>
        <v>322664.99999999983</v>
      </c>
      <c r="R222" s="15"/>
      <c r="S222" s="110">
        <v>60400</v>
      </c>
      <c r="T222" s="6">
        <f t="shared" si="179"/>
        <v>0.38460248675340181</v>
      </c>
      <c r="U222" s="13">
        <f t="shared" si="180"/>
        <v>7954679.9999999963</v>
      </c>
      <c r="V222" s="15"/>
      <c r="W222">
        <v>83800</v>
      </c>
      <c r="X222" s="6">
        <f t="shared" si="181"/>
        <v>0.53360411241614369</v>
      </c>
      <c r="Y222" s="13">
        <f t="shared" si="182"/>
        <v>11036459.999999994</v>
      </c>
      <c r="Z222" s="15"/>
      <c r="AA222">
        <v>92400</v>
      </c>
      <c r="AB222" s="6">
        <f t="shared" si="183"/>
        <v>0.5883653936426213</v>
      </c>
      <c r="AC222" s="13">
        <f t="shared" si="184"/>
        <v>12169079.999999994</v>
      </c>
      <c r="AD222" s="15"/>
      <c r="AE222" s="31" t="s">
        <v>57</v>
      </c>
      <c r="AF222" s="13">
        <f t="shared" si="185"/>
        <v>282370</v>
      </c>
      <c r="AG222" s="6">
        <f t="shared" si="186"/>
        <v>1.7980166255721535</v>
      </c>
      <c r="AH222" s="13"/>
      <c r="AI222" s="13">
        <f t="shared" si="187"/>
        <v>60.120043855334217</v>
      </c>
    </row>
    <row r="223" spans="1:39" ht="17" thickTop="1" thickBot="1" x14ac:dyDescent="0.25">
      <c r="C223" s="31" t="s">
        <v>58</v>
      </c>
      <c r="D223" s="16">
        <v>152.69999999999993</v>
      </c>
      <c r="E223" s="36">
        <v>193.3</v>
      </c>
      <c r="F223" s="32">
        <v>230500</v>
      </c>
      <c r="G223">
        <v>122000</v>
      </c>
      <c r="H223" s="6">
        <f t="shared" si="173"/>
        <v>0.67001066841679868</v>
      </c>
      <c r="I223" s="13">
        <f t="shared" si="174"/>
        <v>18629399.999999993</v>
      </c>
      <c r="J223" s="15"/>
      <c r="K223">
        <v>870</v>
      </c>
      <c r="L223" s="6">
        <f t="shared" si="175"/>
        <v>4.7779449305132369E-3</v>
      </c>
      <c r="M223" s="13">
        <f t="shared" si="176"/>
        <v>132848.99999999994</v>
      </c>
      <c r="N223" s="15"/>
      <c r="O223">
        <v>3660</v>
      </c>
      <c r="P223" s="6">
        <f t="shared" si="177"/>
        <v>2.0100320052503961E-2</v>
      </c>
      <c r="Q223" s="13">
        <f t="shared" si="178"/>
        <v>558881.99999999977</v>
      </c>
      <c r="R223" s="15"/>
      <c r="S223" s="10">
        <v>176000</v>
      </c>
      <c r="T223" s="6">
        <f t="shared" si="179"/>
        <v>0.96657276755210297</v>
      </c>
      <c r="U223" s="13">
        <f t="shared" si="180"/>
        <v>26875199.999999989</v>
      </c>
      <c r="V223" s="15"/>
      <c r="W223">
        <v>238000</v>
      </c>
      <c r="X223" s="6">
        <f t="shared" si="181"/>
        <v>1.3070699924852305</v>
      </c>
      <c r="Y223" s="13">
        <f t="shared" si="182"/>
        <v>36342599.999999985</v>
      </c>
      <c r="Z223" s="15"/>
      <c r="AA223">
        <v>276000</v>
      </c>
      <c r="AB223" s="6">
        <f t="shared" si="183"/>
        <v>1.5157618400248889</v>
      </c>
      <c r="AC223" s="13">
        <f t="shared" si="184"/>
        <v>42145199.999999978</v>
      </c>
      <c r="AD223" s="15"/>
      <c r="AE223" s="31" t="s">
        <v>58</v>
      </c>
      <c r="AF223" s="13">
        <f t="shared" si="185"/>
        <v>816530</v>
      </c>
      <c r="AG223" s="6">
        <f t="shared" si="186"/>
        <v>4.4842935334620382</v>
      </c>
      <c r="AH223" s="13"/>
      <c r="AI223" s="13">
        <f t="shared" si="187"/>
        <v>149.94072916658391</v>
      </c>
    </row>
    <row r="224" spans="1:39" ht="17" thickTop="1" thickBot="1" x14ac:dyDescent="0.25">
      <c r="C224" s="31" t="s">
        <v>59</v>
      </c>
      <c r="D224" s="16">
        <v>157.59999999999991</v>
      </c>
      <c r="E224" s="36">
        <v>193.3</v>
      </c>
      <c r="F224" s="32">
        <v>230500</v>
      </c>
      <c r="G224">
        <v>83000</v>
      </c>
      <c r="H224" s="6">
        <f t="shared" si="173"/>
        <v>0.44165464615655692</v>
      </c>
      <c r="I224" s="13">
        <f t="shared" si="174"/>
        <v>13080799.999999993</v>
      </c>
      <c r="J224" s="15"/>
      <c r="K224">
        <v>2350</v>
      </c>
      <c r="L224" s="6">
        <f t="shared" si="175"/>
        <v>1.2504679740577212E-2</v>
      </c>
      <c r="M224" s="13">
        <f t="shared" si="176"/>
        <v>370359.99999999977</v>
      </c>
      <c r="N224" s="15"/>
      <c r="O224">
        <v>2560</v>
      </c>
      <c r="P224" s="6">
        <f t="shared" si="177"/>
        <v>1.3622119206756452E-2</v>
      </c>
      <c r="Q224" s="13">
        <f t="shared" si="178"/>
        <v>403455.99999999977</v>
      </c>
      <c r="R224" s="15"/>
      <c r="S224" s="10">
        <v>105000</v>
      </c>
      <c r="T224" s="6">
        <f t="shared" si="179"/>
        <v>0.55871973308962009</v>
      </c>
      <c r="U224" s="13">
        <f t="shared" si="180"/>
        <v>16547999.999999991</v>
      </c>
      <c r="V224" s="15"/>
      <c r="W224">
        <v>143000</v>
      </c>
      <c r="X224" s="6">
        <f t="shared" si="181"/>
        <v>0.76092306506491114</v>
      </c>
      <c r="Y224" s="13">
        <f t="shared" si="182"/>
        <v>22536799.999999989</v>
      </c>
      <c r="Z224" s="15"/>
      <c r="AA224">
        <v>149000</v>
      </c>
      <c r="AB224" s="6">
        <f t="shared" si="183"/>
        <v>0.79284990695574664</v>
      </c>
      <c r="AC224" s="13">
        <f t="shared" si="184"/>
        <v>23482399.999999985</v>
      </c>
      <c r="AD224" s="15"/>
      <c r="AE224" s="31" t="s">
        <v>59</v>
      </c>
      <c r="AF224" s="13">
        <f t="shared" si="185"/>
        <v>484910</v>
      </c>
      <c r="AG224" s="6">
        <f t="shared" si="186"/>
        <v>2.5802741502141684</v>
      </c>
      <c r="AH224" s="13"/>
      <c r="AI224" s="13">
        <f t="shared" si="187"/>
        <v>86.276285137406759</v>
      </c>
    </row>
    <row r="225" spans="1:40" ht="17" thickTop="1" thickBot="1" x14ac:dyDescent="0.25">
      <c r="C225" s="31" t="s">
        <v>60</v>
      </c>
      <c r="D225" s="16">
        <v>218.39999999999998</v>
      </c>
      <c r="E225" s="36">
        <v>193.3</v>
      </c>
      <c r="F225" s="32">
        <v>230500</v>
      </c>
      <c r="G225">
        <v>120000</v>
      </c>
      <c r="H225" s="6">
        <f t="shared" si="173"/>
        <v>0.46077566684941962</v>
      </c>
      <c r="I225" s="13">
        <f t="shared" si="174"/>
        <v>26207999.999999996</v>
      </c>
      <c r="J225" s="15"/>
      <c r="K225">
        <v>1330</v>
      </c>
      <c r="L225" s="6">
        <f t="shared" si="175"/>
        <v>5.1069303075810682E-3</v>
      </c>
      <c r="M225" s="13">
        <f t="shared" si="176"/>
        <v>290471.99999999994</v>
      </c>
      <c r="N225" s="15"/>
      <c r="O225">
        <v>3620</v>
      </c>
      <c r="P225" s="6">
        <f t="shared" si="177"/>
        <v>1.3900065949957493E-2</v>
      </c>
      <c r="Q225" s="13">
        <f t="shared" si="178"/>
        <v>790607.99999999988</v>
      </c>
      <c r="R225" s="15"/>
      <c r="S225" s="10">
        <v>82300</v>
      </c>
      <c r="T225" s="6">
        <f t="shared" si="179"/>
        <v>0.31601531151422696</v>
      </c>
      <c r="U225" s="13">
        <f t="shared" si="180"/>
        <v>17974319.999999996</v>
      </c>
      <c r="V225" s="15"/>
      <c r="W225">
        <v>95500</v>
      </c>
      <c r="X225" s="6">
        <f t="shared" si="181"/>
        <v>0.36670063486766308</v>
      </c>
      <c r="Y225" s="13">
        <f t="shared" si="182"/>
        <v>20857199.999999996</v>
      </c>
      <c r="Z225" s="15"/>
      <c r="AA225">
        <v>143000</v>
      </c>
      <c r="AB225" s="6">
        <f t="shared" si="183"/>
        <v>0.54909100299555835</v>
      </c>
      <c r="AC225" s="13">
        <f t="shared" si="184"/>
        <v>31231199.999999996</v>
      </c>
      <c r="AD225" s="15"/>
      <c r="AE225" s="31" t="s">
        <v>60</v>
      </c>
      <c r="AF225" s="13">
        <f t="shared" si="185"/>
        <v>445750</v>
      </c>
      <c r="AG225" s="6">
        <f t="shared" si="186"/>
        <v>1.7115896124844066</v>
      </c>
      <c r="AH225" s="13"/>
      <c r="AI225" s="13">
        <f t="shared" si="187"/>
        <v>57.230195261488518</v>
      </c>
    </row>
    <row r="226" spans="1:40" ht="17" thickTop="1" thickBot="1" x14ac:dyDescent="0.25">
      <c r="C226" s="31" t="s">
        <v>61</v>
      </c>
      <c r="D226" s="16">
        <v>207.69999999999993</v>
      </c>
      <c r="E226" s="36">
        <v>193.3</v>
      </c>
      <c r="F226" s="32">
        <v>230500</v>
      </c>
      <c r="G226">
        <v>132000</v>
      </c>
      <c r="H226" s="6">
        <f t="shared" si="173"/>
        <v>0.53296459414494268</v>
      </c>
      <c r="I226" s="13">
        <f t="shared" si="174"/>
        <v>27416399.999999993</v>
      </c>
      <c r="J226" s="15"/>
      <c r="K226">
        <v>1190</v>
      </c>
      <c r="L226" s="6">
        <f t="shared" si="175"/>
        <v>4.8047565684278927E-3</v>
      </c>
      <c r="M226" s="13">
        <f t="shared" si="176"/>
        <v>247162.99999999991</v>
      </c>
      <c r="N226" s="15"/>
      <c r="O226">
        <v>6990</v>
      </c>
      <c r="P226" s="6">
        <f t="shared" si="177"/>
        <v>2.8222897826311738E-2</v>
      </c>
      <c r="Q226" s="13">
        <f t="shared" si="178"/>
        <v>1451822.9999999995</v>
      </c>
      <c r="R226" s="15"/>
      <c r="S226" s="10">
        <v>157000</v>
      </c>
      <c r="T226" s="6">
        <f t="shared" si="179"/>
        <v>0.63390485818754538</v>
      </c>
      <c r="U226" s="13">
        <f t="shared" si="180"/>
        <v>32608899.999999989</v>
      </c>
      <c r="V226" s="15"/>
      <c r="W226">
        <v>105000</v>
      </c>
      <c r="X226" s="6">
        <f t="shared" si="181"/>
        <v>0.42394910897893168</v>
      </c>
      <c r="Y226" s="13">
        <f t="shared" si="182"/>
        <v>21808499.999999993</v>
      </c>
      <c r="Z226" s="15"/>
      <c r="AA226">
        <v>162000</v>
      </c>
      <c r="AB226" s="6">
        <f t="shared" si="183"/>
        <v>0.65409291099606603</v>
      </c>
      <c r="AC226" s="13">
        <f t="shared" si="184"/>
        <v>33647399.999999993</v>
      </c>
      <c r="AD226" s="15"/>
      <c r="AE226" s="31" t="s">
        <v>61</v>
      </c>
      <c r="AF226" s="13">
        <f t="shared" si="185"/>
        <v>564180</v>
      </c>
      <c r="AG226" s="6">
        <f t="shared" si="186"/>
        <v>2.2779391267022255</v>
      </c>
      <c r="AH226" s="13"/>
      <c r="AI226" s="13">
        <f t="shared" si="187"/>
        <v>76.167148984809984</v>
      </c>
    </row>
    <row r="227" spans="1:40" ht="17" thickTop="1" thickBot="1" x14ac:dyDescent="0.25">
      <c r="C227" s="31" t="s">
        <v>62</v>
      </c>
      <c r="D227" s="16">
        <v>126.59999999999991</v>
      </c>
      <c r="E227" s="36">
        <v>193.3</v>
      </c>
      <c r="F227" s="32">
        <v>230500</v>
      </c>
      <c r="G227">
        <v>43700</v>
      </c>
      <c r="H227" s="6">
        <f t="shared" si="173"/>
        <v>0.28947339563350521</v>
      </c>
      <c r="I227" s="13">
        <f t="shared" si="174"/>
        <v>5532419.9999999963</v>
      </c>
      <c r="J227" s="15"/>
      <c r="K227">
        <v>407</v>
      </c>
      <c r="L227" s="6">
        <f t="shared" si="175"/>
        <v>2.6960108014379095E-3</v>
      </c>
      <c r="M227" s="13">
        <f t="shared" si="176"/>
        <v>51526.199999999961</v>
      </c>
      <c r="N227" s="15"/>
      <c r="O227">
        <v>1860</v>
      </c>
      <c r="P227" s="6">
        <f t="shared" si="177"/>
        <v>1.2320835603622878E-2</v>
      </c>
      <c r="Q227" s="13">
        <f t="shared" si="178"/>
        <v>235475.99999999983</v>
      </c>
      <c r="R227" s="15"/>
      <c r="S227" s="10">
        <v>42100</v>
      </c>
      <c r="T227" s="6">
        <f t="shared" si="179"/>
        <v>0.27887482737232427</v>
      </c>
      <c r="U227" s="13">
        <f t="shared" si="180"/>
        <v>5329859.9999999963</v>
      </c>
      <c r="V227" s="15"/>
      <c r="W227">
        <v>46500</v>
      </c>
      <c r="X227" s="6">
        <f t="shared" si="181"/>
        <v>0.30802089009057187</v>
      </c>
      <c r="Y227" s="13">
        <f t="shared" si="182"/>
        <v>5886899.9999999953</v>
      </c>
      <c r="Z227" s="15"/>
      <c r="AA227">
        <v>42200</v>
      </c>
      <c r="AB227" s="6">
        <f t="shared" si="183"/>
        <v>0.27953723788864809</v>
      </c>
      <c r="AC227" s="13">
        <f t="shared" si="184"/>
        <v>5342519.9999999963</v>
      </c>
      <c r="AD227" s="15"/>
      <c r="AE227" s="31" t="s">
        <v>62</v>
      </c>
      <c r="AF227" s="13">
        <f t="shared" si="185"/>
        <v>176767</v>
      </c>
      <c r="AG227" s="6">
        <f t="shared" si="186"/>
        <v>1.1709231973901104</v>
      </c>
      <c r="AH227" s="13"/>
      <c r="AI227" s="13">
        <f t="shared" si="187"/>
        <v>39.152003923167641</v>
      </c>
    </row>
    <row r="228" spans="1:40" ht="17" thickTop="1" thickBot="1" x14ac:dyDescent="0.25">
      <c r="C228" s="31" t="s">
        <v>63</v>
      </c>
      <c r="D228" s="16">
        <v>213.59999999999991</v>
      </c>
      <c r="E228" s="36">
        <v>193.3</v>
      </c>
      <c r="F228" s="32">
        <v>230500</v>
      </c>
      <c r="G228">
        <v>111000</v>
      </c>
      <c r="H228" s="6">
        <f t="shared" si="173"/>
        <v>0.43579541300056074</v>
      </c>
      <c r="I228" s="13">
        <f t="shared" si="174"/>
        <v>23709599.999999989</v>
      </c>
      <c r="J228" s="15"/>
      <c r="K228">
        <v>203</v>
      </c>
      <c r="L228" s="6">
        <f t="shared" si="175"/>
        <v>7.9699521476679126E-4</v>
      </c>
      <c r="M228" s="13">
        <f t="shared" si="176"/>
        <v>43360.799999999981</v>
      </c>
      <c r="N228" s="15"/>
      <c r="O228">
        <v>5030</v>
      </c>
      <c r="P228" s="6">
        <f t="shared" si="177"/>
        <v>1.9748206553088472E-2</v>
      </c>
      <c r="Q228" s="13">
        <f t="shared" si="178"/>
        <v>1074407.9999999995</v>
      </c>
      <c r="R228" s="15"/>
      <c r="S228" s="10">
        <v>152000</v>
      </c>
      <c r="T228" s="6">
        <f t="shared" si="179"/>
        <v>0.59676488987464171</v>
      </c>
      <c r="U228" s="13">
        <f t="shared" si="180"/>
        <v>32467199.999999985</v>
      </c>
      <c r="V228" s="15"/>
      <c r="W228">
        <v>149000</v>
      </c>
      <c r="X228" s="6">
        <f t="shared" si="181"/>
        <v>0.58498663546922125</v>
      </c>
      <c r="Y228" s="13">
        <f t="shared" si="182"/>
        <v>31826399.999999985</v>
      </c>
      <c r="Z228" s="15"/>
      <c r="AA228">
        <v>151000</v>
      </c>
      <c r="AB228" s="6">
        <f t="shared" si="183"/>
        <v>0.59283880507283493</v>
      </c>
      <c r="AC228" s="13">
        <f t="shared" si="184"/>
        <v>32253599.999999985</v>
      </c>
      <c r="AD228" s="15"/>
      <c r="AE228" s="31" t="s">
        <v>63</v>
      </c>
      <c r="AF228" s="13">
        <f t="shared" si="185"/>
        <v>568233</v>
      </c>
      <c r="AG228" s="6">
        <f t="shared" si="186"/>
        <v>2.230930945185114</v>
      </c>
      <c r="AH228" s="13"/>
      <c r="AI228" s="13">
        <f t="shared" si="187"/>
        <v>74.595342643214607</v>
      </c>
    </row>
    <row r="229" spans="1:40" ht="17" thickTop="1" thickBot="1" x14ac:dyDescent="0.25">
      <c r="C229" s="31" t="s">
        <v>64</v>
      </c>
      <c r="D229" s="16">
        <v>416.09999999999991</v>
      </c>
      <c r="E229" s="36">
        <v>193.3</v>
      </c>
      <c r="F229" s="32">
        <v>230500</v>
      </c>
      <c r="G229">
        <v>163000</v>
      </c>
      <c r="H229" s="6">
        <f t="shared" si="173"/>
        <v>0.32851167826856248</v>
      </c>
      <c r="I229" s="13">
        <f t="shared" si="174"/>
        <v>67824299.999999985</v>
      </c>
      <c r="J229" s="15"/>
      <c r="K229">
        <v>983</v>
      </c>
      <c r="L229" s="6">
        <f t="shared" si="175"/>
        <v>1.9811471149570365E-3</v>
      </c>
      <c r="M229" s="13">
        <f t="shared" si="176"/>
        <v>409026.29999999993</v>
      </c>
      <c r="N229" s="15"/>
      <c r="O229">
        <v>7230</v>
      </c>
      <c r="P229" s="6">
        <f t="shared" si="177"/>
        <v>1.4571407569826422E-2</v>
      </c>
      <c r="Q229" s="13">
        <f t="shared" si="178"/>
        <v>3008402.9999999995</v>
      </c>
      <c r="R229" s="15"/>
      <c r="S229" s="10">
        <v>284000</v>
      </c>
      <c r="T229" s="6">
        <f t="shared" si="179"/>
        <v>0.57237617563356891</v>
      </c>
      <c r="U229" s="13">
        <f t="shared" si="180"/>
        <v>118172399.99999997</v>
      </c>
      <c r="V229" s="15"/>
      <c r="W229">
        <v>317000</v>
      </c>
      <c r="X229" s="6">
        <f t="shared" si="181"/>
        <v>0.63888467491493428</v>
      </c>
      <c r="Y229" s="13">
        <f t="shared" si="182"/>
        <v>131903699.99999997</v>
      </c>
      <c r="Z229" s="15"/>
      <c r="AA229">
        <v>244000</v>
      </c>
      <c r="AB229" s="6">
        <f t="shared" si="183"/>
        <v>0.49175981286827752</v>
      </c>
      <c r="AC229" s="13">
        <f t="shared" si="184"/>
        <v>101528399.99999999</v>
      </c>
      <c r="AD229" s="15"/>
      <c r="AE229" s="31" t="s">
        <v>64</v>
      </c>
      <c r="AF229" s="13">
        <f t="shared" si="185"/>
        <v>1016213</v>
      </c>
      <c r="AG229" s="6">
        <f t="shared" si="186"/>
        <v>2.0480848963701268</v>
      </c>
      <c r="AH229" s="13"/>
      <c r="AI229" s="13">
        <f t="shared" si="187"/>
        <v>68.481543517450902</v>
      </c>
    </row>
    <row r="230" spans="1:40" ht="17" thickTop="1" thickBot="1" x14ac:dyDescent="0.25">
      <c r="C230" s="31" t="s">
        <v>65</v>
      </c>
      <c r="D230" s="16">
        <v>256.39999999999986</v>
      </c>
      <c r="E230" s="36">
        <v>193.3</v>
      </c>
      <c r="F230" s="32">
        <v>230500</v>
      </c>
      <c r="G230">
        <v>95300</v>
      </c>
      <c r="H230" s="6">
        <f t="shared" si="173"/>
        <v>0.311699283589565</v>
      </c>
      <c r="I230" s="13">
        <f t="shared" si="174"/>
        <v>24434919.999999989</v>
      </c>
      <c r="J230" s="15"/>
      <c r="K230">
        <v>348</v>
      </c>
      <c r="L230" s="6">
        <f t="shared" si="175"/>
        <v>1.1382093461612657E-3</v>
      </c>
      <c r="M230" s="13">
        <f t="shared" si="176"/>
        <v>89227.199999999953</v>
      </c>
      <c r="N230" s="15"/>
      <c r="O230">
        <v>5260</v>
      </c>
      <c r="P230" s="6">
        <f t="shared" si="177"/>
        <v>1.7203968852897291E-2</v>
      </c>
      <c r="Q230" s="13">
        <f t="shared" si="178"/>
        <v>1348663.9999999993</v>
      </c>
      <c r="R230" s="15"/>
      <c r="S230" s="10">
        <v>129000</v>
      </c>
      <c r="T230" s="6">
        <f t="shared" si="179"/>
        <v>0.42192243004253815</v>
      </c>
      <c r="U230" s="13">
        <f t="shared" si="180"/>
        <v>33075599.999999981</v>
      </c>
      <c r="V230" s="15"/>
      <c r="W230">
        <v>115000</v>
      </c>
      <c r="X230" s="6">
        <f t="shared" si="181"/>
        <v>0.37613239887513095</v>
      </c>
      <c r="Y230" s="13">
        <f t="shared" si="182"/>
        <v>29485999.999999985</v>
      </c>
      <c r="Z230" s="15"/>
      <c r="AA230">
        <v>111000</v>
      </c>
      <c r="AB230" s="6">
        <f t="shared" si="183"/>
        <v>0.36304953282730029</v>
      </c>
      <c r="AC230" s="13">
        <f t="shared" si="184"/>
        <v>28460399.999999985</v>
      </c>
      <c r="AD230" s="15"/>
      <c r="AE230" s="31" t="s">
        <v>65</v>
      </c>
      <c r="AF230" s="13">
        <f t="shared" si="185"/>
        <v>455908</v>
      </c>
      <c r="AG230" s="6">
        <f t="shared" si="186"/>
        <v>1.491145823533593</v>
      </c>
      <c r="AH230" s="13"/>
      <c r="AI230" s="13">
        <f t="shared" si="187"/>
        <v>49.859245476671241</v>
      </c>
    </row>
    <row r="231" spans="1:40" ht="17" thickTop="1" thickBot="1" x14ac:dyDescent="0.25">
      <c r="C231" s="31" t="s">
        <v>66</v>
      </c>
      <c r="D231" s="16">
        <v>352.79999999999995</v>
      </c>
      <c r="E231" s="36">
        <v>193.3</v>
      </c>
      <c r="F231" s="32">
        <v>230500</v>
      </c>
      <c r="G231">
        <v>114000</v>
      </c>
      <c r="H231" s="6">
        <f t="shared" si="173"/>
        <v>0.27097997550430153</v>
      </c>
      <c r="I231" s="13">
        <f t="shared" si="174"/>
        <v>40219199.999999993</v>
      </c>
      <c r="J231" s="15"/>
      <c r="K231">
        <v>522</v>
      </c>
      <c r="L231" s="6">
        <f t="shared" si="175"/>
        <v>1.240803045730223E-3</v>
      </c>
      <c r="M231" s="13">
        <f t="shared" si="176"/>
        <v>184161.59999999998</v>
      </c>
      <c r="N231" s="15"/>
      <c r="O231">
        <v>4800</v>
      </c>
      <c r="P231" s="6">
        <f t="shared" si="177"/>
        <v>1.1409683179128485E-2</v>
      </c>
      <c r="Q231" s="13">
        <f t="shared" si="178"/>
        <v>1693439.9999999998</v>
      </c>
      <c r="R231" s="15"/>
      <c r="S231" s="10">
        <v>157000</v>
      </c>
      <c r="T231" s="6">
        <f t="shared" si="179"/>
        <v>0.37319172065066086</v>
      </c>
      <c r="U231" s="13">
        <f t="shared" si="180"/>
        <v>55389599.999999993</v>
      </c>
      <c r="V231" s="15"/>
      <c r="W231">
        <v>194000</v>
      </c>
      <c r="X231" s="6">
        <f t="shared" si="181"/>
        <v>0.46114136182310961</v>
      </c>
      <c r="Y231" s="13">
        <f t="shared" si="182"/>
        <v>68443199.999999985</v>
      </c>
      <c r="Z231" s="15"/>
      <c r="AA231">
        <v>155000</v>
      </c>
      <c r="AB231" s="6">
        <f t="shared" si="183"/>
        <v>0.36843768599269072</v>
      </c>
      <c r="AC231" s="13">
        <f t="shared" si="184"/>
        <v>54683999.999999993</v>
      </c>
      <c r="AD231" s="15"/>
      <c r="AE231" s="31" t="s">
        <v>66</v>
      </c>
      <c r="AF231" s="13">
        <f t="shared" si="185"/>
        <v>625322</v>
      </c>
      <c r="AG231" s="6">
        <f t="shared" si="186"/>
        <v>1.4864012301956218</v>
      </c>
      <c r="AH231" s="13"/>
      <c r="AI231" s="13">
        <f t="shared" si="187"/>
        <v>49.700601137404462</v>
      </c>
    </row>
    <row r="232" spans="1:40" ht="17" thickTop="1" thickBot="1" x14ac:dyDescent="0.25">
      <c r="C232" s="31" t="s">
        <v>67</v>
      </c>
      <c r="D232" s="16">
        <v>358.4</v>
      </c>
      <c r="E232" s="36">
        <v>193.3</v>
      </c>
      <c r="F232" s="32">
        <v>230500</v>
      </c>
      <c r="G232">
        <v>122000</v>
      </c>
      <c r="H232" s="6">
        <f t="shared" si="173"/>
        <v>0.28546492485280445</v>
      </c>
      <c r="I232" s="13">
        <f t="shared" si="174"/>
        <v>43724800</v>
      </c>
      <c r="J232" s="15"/>
      <c r="K232">
        <v>520</v>
      </c>
      <c r="L232" s="6">
        <f t="shared" si="175"/>
        <v>1.2167357452742486E-3</v>
      </c>
      <c r="M232" s="13">
        <f t="shared" si="176"/>
        <v>186368</v>
      </c>
      <c r="N232" s="15"/>
      <c r="O232">
        <v>6530</v>
      </c>
      <c r="P232" s="6">
        <f t="shared" si="177"/>
        <v>1.5279393108924698E-2</v>
      </c>
      <c r="Q232" s="13">
        <f t="shared" si="178"/>
        <v>2340352</v>
      </c>
      <c r="R232" s="15"/>
      <c r="S232" s="10">
        <v>202000</v>
      </c>
      <c r="T232" s="6">
        <f t="shared" si="179"/>
        <v>0.47265503951038118</v>
      </c>
      <c r="U232" s="13">
        <f t="shared" si="180"/>
        <v>72396800</v>
      </c>
      <c r="V232" s="15"/>
      <c r="W232">
        <v>188000</v>
      </c>
      <c r="X232" s="6">
        <f t="shared" si="181"/>
        <v>0.43989676944530531</v>
      </c>
      <c r="Y232" s="13">
        <f t="shared" si="182"/>
        <v>67379200</v>
      </c>
      <c r="Z232" s="15"/>
      <c r="AA232">
        <v>200000</v>
      </c>
      <c r="AB232" s="6">
        <f t="shared" si="183"/>
        <v>0.46797528664394178</v>
      </c>
      <c r="AC232" s="13">
        <f t="shared" si="184"/>
        <v>71680000</v>
      </c>
      <c r="AD232" s="15"/>
      <c r="AE232" s="31" t="s">
        <v>67</v>
      </c>
      <c r="AF232" s="13">
        <f t="shared" si="185"/>
        <v>719050</v>
      </c>
      <c r="AG232" s="6">
        <f t="shared" si="186"/>
        <v>1.6824881493066317</v>
      </c>
      <c r="AH232" s="13"/>
      <c r="AI232" s="13">
        <f t="shared" si="187"/>
        <v>56.257133490190668</v>
      </c>
    </row>
    <row r="233" spans="1:40" ht="17" thickTop="1" thickBot="1" x14ac:dyDescent="0.25">
      <c r="C233" s="31" t="s">
        <v>68</v>
      </c>
      <c r="D233" s="16">
        <v>323.60000000000002</v>
      </c>
      <c r="E233" s="36">
        <v>193.3</v>
      </c>
      <c r="F233" s="32">
        <v>230500</v>
      </c>
      <c r="G233">
        <v>61100</v>
      </c>
      <c r="H233" s="6">
        <f t="shared" si="173"/>
        <v>0.15834108685101714</v>
      </c>
      <c r="I233" s="13">
        <f t="shared" si="174"/>
        <v>19771960</v>
      </c>
      <c r="J233" s="15"/>
      <c r="K233">
        <v>203</v>
      </c>
      <c r="L233" s="6">
        <f t="shared" si="175"/>
        <v>5.2607595140354306E-4</v>
      </c>
      <c r="M233" s="13">
        <f t="shared" si="176"/>
        <v>65690.8</v>
      </c>
      <c r="N233" s="15"/>
      <c r="O233">
        <v>4720</v>
      </c>
      <c r="P233" s="6">
        <f t="shared" si="177"/>
        <v>1.223191374691982E-2</v>
      </c>
      <c r="Q233" s="13">
        <f t="shared" si="178"/>
        <v>1527392</v>
      </c>
      <c r="R233" s="15"/>
      <c r="S233" s="10">
        <v>163000</v>
      </c>
      <c r="T233" s="6">
        <f t="shared" si="179"/>
        <v>0.42241566541269721</v>
      </c>
      <c r="U233" s="13">
        <f t="shared" si="180"/>
        <v>52746800</v>
      </c>
      <c r="V233" s="15"/>
      <c r="W233">
        <v>132000</v>
      </c>
      <c r="X233" s="6">
        <f t="shared" si="181"/>
        <v>0.34207894376979153</v>
      </c>
      <c r="Y233" s="13">
        <f t="shared" si="182"/>
        <v>42715200</v>
      </c>
      <c r="Z233" s="15"/>
      <c r="AA233">
        <v>143000</v>
      </c>
      <c r="AB233" s="6">
        <f t="shared" si="183"/>
        <v>0.37058552241727416</v>
      </c>
      <c r="AC233" s="13">
        <f t="shared" si="184"/>
        <v>46274800</v>
      </c>
      <c r="AD233" s="15"/>
      <c r="AE233" s="31" t="s">
        <v>68</v>
      </c>
      <c r="AF233" s="13">
        <f t="shared" si="185"/>
        <v>504023</v>
      </c>
      <c r="AG233" s="6">
        <f t="shared" si="186"/>
        <v>1.3061792081491035</v>
      </c>
      <c r="AH233" s="13"/>
      <c r="AI233" s="13">
        <f t="shared" si="187"/>
        <v>43.674541247282008</v>
      </c>
    </row>
    <row r="234" spans="1:40" ht="17" thickTop="1" thickBot="1" x14ac:dyDescent="0.25">
      <c r="C234" s="31" t="s">
        <v>69</v>
      </c>
      <c r="D234" s="16">
        <v>284.10000000000014</v>
      </c>
      <c r="E234" s="36">
        <v>193.3</v>
      </c>
      <c r="F234" s="32">
        <v>230500</v>
      </c>
      <c r="G234">
        <v>85000</v>
      </c>
      <c r="H234" s="6">
        <f t="shared" si="173"/>
        <v>0.2509045957817852</v>
      </c>
      <c r="I234" s="13">
        <f t="shared" si="174"/>
        <v>24148500.000000011</v>
      </c>
      <c r="J234" s="15"/>
      <c r="K234">
        <v>144</v>
      </c>
      <c r="L234" s="6">
        <f t="shared" si="175"/>
        <v>4.2506190344208315E-4</v>
      </c>
      <c r="M234" s="13">
        <f t="shared" si="176"/>
        <v>40910.400000000023</v>
      </c>
      <c r="N234" s="15"/>
      <c r="O234">
        <v>3210</v>
      </c>
      <c r="P234" s="6">
        <f t="shared" si="177"/>
        <v>9.4753382642297698E-3</v>
      </c>
      <c r="Q234" s="13">
        <f t="shared" si="178"/>
        <v>911961.00000000047</v>
      </c>
      <c r="R234" s="15"/>
      <c r="S234" s="10">
        <v>106000</v>
      </c>
      <c r="T234" s="6">
        <f t="shared" si="179"/>
        <v>0.31289279003375564</v>
      </c>
      <c r="U234" s="13">
        <f t="shared" si="180"/>
        <v>30114600.000000015</v>
      </c>
      <c r="V234" s="15"/>
      <c r="W234">
        <v>124000</v>
      </c>
      <c r="X234" s="6">
        <f t="shared" si="181"/>
        <v>0.36602552796401605</v>
      </c>
      <c r="Y234" s="13">
        <f t="shared" si="182"/>
        <v>35228400.000000015</v>
      </c>
      <c r="Z234" s="15"/>
      <c r="AA234">
        <v>108000</v>
      </c>
      <c r="AB234" s="6">
        <f t="shared" si="183"/>
        <v>0.31879642758156235</v>
      </c>
      <c r="AC234" s="13">
        <f t="shared" si="184"/>
        <v>30682800.000000015</v>
      </c>
      <c r="AD234" s="15"/>
      <c r="AE234" s="31" t="s">
        <v>69</v>
      </c>
      <c r="AF234" s="13">
        <f t="shared" si="185"/>
        <v>426354</v>
      </c>
      <c r="AG234" s="6">
        <f t="shared" si="186"/>
        <v>1.258519741528791</v>
      </c>
      <c r="AH234" s="13"/>
      <c r="AI234" s="13">
        <f t="shared" si="187"/>
        <v>42.080957971919766</v>
      </c>
    </row>
    <row r="235" spans="1:40" x14ac:dyDescent="0.2">
      <c r="A235" s="19"/>
      <c r="B235" s="19"/>
      <c r="C235" s="19"/>
      <c r="D235" s="19"/>
      <c r="E235" s="19"/>
      <c r="F235" s="19"/>
      <c r="G235" s="28" t="s">
        <v>46</v>
      </c>
      <c r="H235" s="29">
        <f>AVERAGE(H213:H234)</f>
        <v>0.43156589829695463</v>
      </c>
      <c r="I235" s="29">
        <f>AVERAGE(I213:I234)</f>
        <v>35844330.454545453</v>
      </c>
      <c r="J235" s="20"/>
      <c r="K235" s="28" t="s">
        <v>46</v>
      </c>
      <c r="L235" s="29">
        <f>AVERAGE(L213:L234)</f>
        <v>3.8846932508600483E-3</v>
      </c>
      <c r="M235" s="29">
        <f>AVERAGE(M213:M234)</f>
        <v>265354.91363636364</v>
      </c>
      <c r="N235" s="20"/>
      <c r="O235" s="28" t="s">
        <v>46</v>
      </c>
      <c r="P235" s="29">
        <f>AVERAGE(P213:P234)</f>
        <v>1.6088185759592446E-2</v>
      </c>
      <c r="Q235" s="29">
        <f>AVERAGE(Q213:Q234)</f>
        <v>1320298.9545454546</v>
      </c>
      <c r="R235" s="20"/>
      <c r="S235" s="28" t="s">
        <v>46</v>
      </c>
      <c r="T235" s="29">
        <f>AVERAGE(T213:T234)</f>
        <v>0.59837793167247422</v>
      </c>
      <c r="U235" s="29">
        <f>AVERAGE(U213:U234)</f>
        <v>53124975.454545453</v>
      </c>
      <c r="V235" s="20"/>
      <c r="W235" s="28" t="s">
        <v>46</v>
      </c>
      <c r="X235" s="29">
        <f>AVERAGE(X213:X234)</f>
        <v>0.7161590071066305</v>
      </c>
      <c r="Y235" s="29">
        <f>AVERAGE(Y213:Y234)</f>
        <v>64234707.272727273</v>
      </c>
      <c r="Z235" s="20"/>
      <c r="AA235" s="28" t="s">
        <v>46</v>
      </c>
      <c r="AB235" s="29">
        <f>AVERAGE(AB213:AB234)</f>
        <v>0.80524087260814603</v>
      </c>
      <c r="AC235" s="29">
        <f>AVERAGE(AC213:AC234)</f>
        <v>67744995.454545453</v>
      </c>
      <c r="AD235" s="20"/>
      <c r="AE235" s="19"/>
      <c r="AF235" s="74" t="s">
        <v>46</v>
      </c>
      <c r="AG235" s="96">
        <f>AVERAGE(AG213:AG234)</f>
        <v>2.5713165886946583</v>
      </c>
      <c r="AH235" s="75"/>
      <c r="AI235" s="96">
        <f>AVERAGE(AI213:AI234)</f>
        <v>85.976772338842693</v>
      </c>
      <c r="AJ235" s="19"/>
      <c r="AK235" s="19"/>
      <c r="AL235" s="19"/>
      <c r="AM235" s="19"/>
      <c r="AN235" s="19"/>
    </row>
    <row r="236" spans="1:40" x14ac:dyDescent="0.2">
      <c r="G236" s="17" t="s">
        <v>47</v>
      </c>
      <c r="H236" s="6">
        <f>STDEV(H213:H234)</f>
        <v>0.21832487701057357</v>
      </c>
      <c r="I236" s="6">
        <f>STDEV(I213:I234)</f>
        <v>24883441.06079353</v>
      </c>
      <c r="J236" s="15"/>
      <c r="K236" s="17" t="s">
        <v>47</v>
      </c>
      <c r="L236" s="6">
        <f>STDEV(L213:L234)</f>
        <v>3.5824305198695052E-3</v>
      </c>
      <c r="M236" s="6">
        <f>STDEV(M213:M234)</f>
        <v>220163.71198441941</v>
      </c>
      <c r="N236" s="15"/>
      <c r="O236" s="17" t="s">
        <v>47</v>
      </c>
      <c r="P236" s="6">
        <f>STDEV(P213:P234)</f>
        <v>7.0012725244704647E-3</v>
      </c>
      <c r="Q236" s="6">
        <f>STDEV(Q213:Q234)</f>
        <v>770851.10853186657</v>
      </c>
      <c r="R236" s="15"/>
      <c r="S236" s="17" t="s">
        <v>47</v>
      </c>
      <c r="T236" s="6">
        <f>STDEV(T213:T234)</f>
        <v>0.27830607781977479</v>
      </c>
      <c r="U236" s="6">
        <f>STDEV(U213:U234)</f>
        <v>40085599.690276586</v>
      </c>
      <c r="V236" s="15"/>
      <c r="W236" s="17" t="s">
        <v>47</v>
      </c>
      <c r="X236" s="6">
        <f>STDEV(X213:X234)</f>
        <v>0.41484532653798284</v>
      </c>
      <c r="Y236" s="6">
        <f>STDEV(Y213:Y234)</f>
        <v>58364491.090460144</v>
      </c>
      <c r="Z236" s="15"/>
      <c r="AA236" s="17" t="s">
        <v>47</v>
      </c>
      <c r="AB236" s="6">
        <f>STDEV(AB213:AB234)</f>
        <v>0.52427346481991821</v>
      </c>
      <c r="AC236" s="6">
        <f>STDEV(AC213:AC234)</f>
        <v>56129953.723533526</v>
      </c>
      <c r="AD236" s="15"/>
      <c r="AF236" s="78" t="s">
        <v>47</v>
      </c>
      <c r="AG236" s="97">
        <f>STDEV(AG213:AG234)</f>
        <v>1.4008360916851172</v>
      </c>
      <c r="AH236" s="79"/>
      <c r="AI236" s="97">
        <f>STDEV(AI213:AI234)</f>
        <v>46.839570929687532</v>
      </c>
    </row>
  </sheetData>
  <mergeCells count="28">
    <mergeCell ref="B21:E22"/>
    <mergeCell ref="B24:C24"/>
    <mergeCell ref="AS30:AY30"/>
    <mergeCell ref="AZ30:BF30"/>
    <mergeCell ref="BG30:BM30"/>
    <mergeCell ref="BU30:CA30"/>
    <mergeCell ref="CB30:CH30"/>
    <mergeCell ref="B52:E53"/>
    <mergeCell ref="B55:C55"/>
    <mergeCell ref="AS57:AY57"/>
    <mergeCell ref="AZ57:BF57"/>
    <mergeCell ref="BG57:BM57"/>
    <mergeCell ref="BN57:BT57"/>
    <mergeCell ref="BU57:CA57"/>
    <mergeCell ref="CB57:CH57"/>
    <mergeCell ref="BN30:BT30"/>
    <mergeCell ref="B211:C211"/>
    <mergeCell ref="B83:E84"/>
    <mergeCell ref="B86:C86"/>
    <mergeCell ref="B114:E115"/>
    <mergeCell ref="B117:C117"/>
    <mergeCell ref="B146:E147"/>
    <mergeCell ref="B149:C149"/>
    <mergeCell ref="AW92:BH92"/>
    <mergeCell ref="AW101:BG101"/>
    <mergeCell ref="B177:E178"/>
    <mergeCell ref="B180:C180"/>
    <mergeCell ref="B208:E209"/>
  </mergeCells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A6784-6660-4BEA-948A-0DB9C4B2082B}">
  <dimension ref="A21:FD236"/>
  <sheetViews>
    <sheetView topLeftCell="V179" zoomScale="50" zoomScaleNormal="50" workbookViewId="0">
      <selection activeCell="AF204" sqref="AF204:AI205"/>
    </sheetView>
  </sheetViews>
  <sheetFormatPr baseColWidth="10" defaultColWidth="8.83203125" defaultRowHeight="15" x14ac:dyDescent="0.2"/>
  <cols>
    <col min="8" max="8" width="18.5" bestFit="1" customWidth="1"/>
    <col min="9" max="9" width="17.6640625" customWidth="1"/>
    <col min="14" max="14" width="16.33203125" bestFit="1" customWidth="1"/>
    <col min="15" max="15" width="17.5" customWidth="1"/>
    <col min="20" max="20" width="16.33203125" bestFit="1" customWidth="1"/>
    <col min="21" max="21" width="16.83203125" customWidth="1"/>
    <col min="26" max="26" width="16.33203125" bestFit="1" customWidth="1"/>
    <col min="27" max="27" width="17.5" customWidth="1"/>
    <col min="28" max="28" width="18.5" bestFit="1" customWidth="1"/>
    <col min="32" max="32" width="16.33203125" bestFit="1" customWidth="1"/>
    <col min="33" max="33" width="18.33203125" customWidth="1"/>
    <col min="35" max="35" width="10.33203125" customWidth="1"/>
    <col min="37" max="37" width="16.5" customWidth="1"/>
    <col min="41" max="41" width="13.5" customWidth="1"/>
    <col min="42" max="42" width="9.5" customWidth="1"/>
    <col min="45" max="45" width="12.33203125" customWidth="1"/>
    <col min="46" max="51" width="16.33203125" bestFit="1" customWidth="1"/>
    <col min="52" max="52" width="10.33203125" customWidth="1"/>
    <col min="53" max="53" width="10" customWidth="1"/>
    <col min="58" max="59" width="16.33203125" bestFit="1" customWidth="1"/>
    <col min="64" max="72" width="16.33203125" bestFit="1" customWidth="1"/>
    <col min="74" max="74" width="11.1640625" customWidth="1"/>
    <col min="79" max="86" width="16.33203125" bestFit="1" customWidth="1"/>
  </cols>
  <sheetData>
    <row r="21" spans="1:87" ht="16" x14ac:dyDescent="0.2">
      <c r="B21" s="136" t="s">
        <v>99</v>
      </c>
      <c r="C21" s="137"/>
      <c r="D21" s="137"/>
      <c r="E21" s="137"/>
      <c r="G21" s="1" t="s">
        <v>0</v>
      </c>
      <c r="H21" s="2"/>
      <c r="I21" s="2"/>
      <c r="J21" s="2"/>
      <c r="L21" t="s">
        <v>1</v>
      </c>
      <c r="N21" t="s">
        <v>2</v>
      </c>
    </row>
    <row r="22" spans="1:87" ht="16" x14ac:dyDescent="0.2">
      <c r="A22" s="3"/>
      <c r="B22" s="137"/>
      <c r="C22" s="137"/>
      <c r="D22" s="137"/>
      <c r="E22" s="137"/>
      <c r="G22" t="s">
        <v>3</v>
      </c>
    </row>
    <row r="24" spans="1:87" x14ac:dyDescent="0.2">
      <c r="B24" s="138" t="s">
        <v>5</v>
      </c>
      <c r="C24" s="138"/>
      <c r="G24" s="5" t="s">
        <v>6</v>
      </c>
      <c r="I24" s="4"/>
      <c r="J24" s="6"/>
      <c r="K24" s="5" t="s">
        <v>7</v>
      </c>
      <c r="L24" s="4"/>
      <c r="M24" s="4"/>
      <c r="N24" s="6"/>
      <c r="O24" s="5" t="s">
        <v>8</v>
      </c>
      <c r="P24" s="4"/>
      <c r="Q24" s="4"/>
      <c r="R24" s="6"/>
      <c r="S24" s="5" t="s">
        <v>9</v>
      </c>
      <c r="T24" s="4"/>
      <c r="U24" s="4"/>
      <c r="V24" s="6"/>
      <c r="W24" s="5" t="s">
        <v>10</v>
      </c>
      <c r="X24" s="4"/>
      <c r="Y24" s="4"/>
      <c r="Z24" s="6"/>
      <c r="AA24" s="5" t="s">
        <v>11</v>
      </c>
      <c r="AB24" s="4"/>
      <c r="AC24" s="4"/>
      <c r="AD24" s="6"/>
      <c r="AE24" s="7"/>
      <c r="AG24" s="11" t="s">
        <v>4</v>
      </c>
      <c r="AI24" s="6"/>
    </row>
    <row r="25" spans="1:87" ht="40" thickBot="1" x14ac:dyDescent="0.25">
      <c r="D25" t="s">
        <v>18</v>
      </c>
      <c r="E25" t="s">
        <v>12</v>
      </c>
      <c r="F25" s="11" t="s">
        <v>13</v>
      </c>
      <c r="G25" s="5" t="s">
        <v>14</v>
      </c>
      <c r="H25" s="24" t="s">
        <v>35</v>
      </c>
      <c r="I25" s="22" t="s">
        <v>45</v>
      </c>
      <c r="J25" s="25" t="s">
        <v>17</v>
      </c>
      <c r="K25" s="5" t="s">
        <v>14</v>
      </c>
      <c r="L25" s="24" t="s">
        <v>15</v>
      </c>
      <c r="M25" s="22" t="s">
        <v>45</v>
      </c>
      <c r="N25" s="25" t="s">
        <v>17</v>
      </c>
      <c r="O25" s="5" t="s">
        <v>14</v>
      </c>
      <c r="P25" s="24" t="s">
        <v>15</v>
      </c>
      <c r="Q25" s="22" t="s">
        <v>45</v>
      </c>
      <c r="R25" s="25" t="s">
        <v>17</v>
      </c>
      <c r="S25" s="5" t="s">
        <v>14</v>
      </c>
      <c r="T25" s="24" t="s">
        <v>15</v>
      </c>
      <c r="U25" s="22" t="s">
        <v>45</v>
      </c>
      <c r="V25" s="25" t="s">
        <v>17</v>
      </c>
      <c r="W25" s="5" t="s">
        <v>14</v>
      </c>
      <c r="X25" s="24" t="s">
        <v>15</v>
      </c>
      <c r="Y25" s="22" t="s">
        <v>45</v>
      </c>
      <c r="Z25" s="25" t="s">
        <v>17</v>
      </c>
      <c r="AA25" s="5" t="s">
        <v>14</v>
      </c>
      <c r="AB25" s="24" t="s">
        <v>15</v>
      </c>
      <c r="AC25" s="22" t="s">
        <v>45</v>
      </c>
      <c r="AD25" s="26" t="s">
        <v>17</v>
      </c>
      <c r="AE25" s="25" t="s">
        <v>4</v>
      </c>
      <c r="AF25" s="33" t="s">
        <v>16</v>
      </c>
      <c r="AG25" s="24" t="s">
        <v>15</v>
      </c>
      <c r="AH25" s="22" t="s">
        <v>45</v>
      </c>
      <c r="AI25" s="11" t="s">
        <v>17</v>
      </c>
      <c r="AK25" s="21"/>
      <c r="AL25" s="9"/>
      <c r="AM25" s="8"/>
    </row>
    <row r="26" spans="1:87" ht="17" thickTop="1" thickBot="1" x14ac:dyDescent="0.25">
      <c r="A26" s="14"/>
      <c r="B26" s="14"/>
      <c r="C26" s="37" t="s">
        <v>36</v>
      </c>
      <c r="D26" s="38">
        <v>147.10000000000002</v>
      </c>
      <c r="E26" s="36">
        <v>114.1</v>
      </c>
      <c r="F26" s="32">
        <v>3825000</v>
      </c>
      <c r="G26" s="10">
        <v>1530000</v>
      </c>
      <c r="H26" s="12">
        <f t="shared" ref="H26:H34" si="0">(G26*$E26/$F26)/$D26</f>
        <v>0.31026512576478582</v>
      </c>
      <c r="I26" s="13">
        <f t="shared" ref="I26:I34" si="1">G26*$D26</f>
        <v>225063000.00000003</v>
      </c>
      <c r="J26" s="32"/>
      <c r="K26" s="10">
        <v>1060000</v>
      </c>
      <c r="L26" s="12">
        <f t="shared" ref="L26:L34" si="2">(K26*$E26/$F26)/$D26</f>
        <v>0.214954923732466</v>
      </c>
      <c r="M26" s="13">
        <f t="shared" ref="M26:M34" si="3">K26*$D26</f>
        <v>155926000.00000003</v>
      </c>
      <c r="N26" s="32"/>
      <c r="O26" s="10">
        <v>3420000</v>
      </c>
      <c r="P26" s="12">
        <f t="shared" ref="P26:P34" si="4">(O26*$E26/$F26)/$D26</f>
        <v>0.69353381053305063</v>
      </c>
      <c r="Q26" s="13">
        <f t="shared" ref="Q26:Q34" si="5">O26*$D26</f>
        <v>503082000.00000006</v>
      </c>
      <c r="R26" s="32"/>
      <c r="S26" s="10">
        <v>3340000</v>
      </c>
      <c r="T26" s="12">
        <f t="shared" ref="T26:T34" si="6">(S26*$E26/$F26)/$D26</f>
        <v>0.6773107974211664</v>
      </c>
      <c r="U26" s="13">
        <f t="shared" ref="U26:U34" si="7">S26*$D26</f>
        <v>491314000.00000006</v>
      </c>
      <c r="V26" s="32"/>
      <c r="W26" s="10">
        <v>2670000</v>
      </c>
      <c r="X26" s="12">
        <f t="shared" ref="X26:X34" si="8">(W26*$E26/$F26)/$D26</f>
        <v>0.54144306260913599</v>
      </c>
      <c r="Y26" s="13">
        <f t="shared" ref="Y26:Y34" si="9">W26*$D26</f>
        <v>392757000.00000006</v>
      </c>
      <c r="Z26" s="32"/>
      <c r="AA26" s="10">
        <v>8900000</v>
      </c>
      <c r="AB26" s="12">
        <f t="shared" ref="AB26:AB34" si="10">(AA26*$E26/$F26)/$D26</f>
        <v>1.8048102086971198</v>
      </c>
      <c r="AC26" s="13">
        <f t="shared" ref="AC26:AC34" si="11">AA26*$D26</f>
        <v>1309190000.0000002</v>
      </c>
      <c r="AD26" s="32"/>
      <c r="AE26" s="37" t="s">
        <v>36</v>
      </c>
      <c r="AF26" s="13">
        <f t="shared" ref="AF26:AF34" si="12">G26+K26+O26+S26+W26+AA26</f>
        <v>20920000</v>
      </c>
      <c r="AG26" s="12">
        <f t="shared" ref="AG26:AG34" si="13">(AF26*$E26/$F26)/$D26</f>
        <v>4.2423179287577248</v>
      </c>
      <c r="AH26" s="13">
        <f t="shared" ref="AH26:AH34" si="14">AF26*$D26</f>
        <v>3077332000.0000005</v>
      </c>
      <c r="AI26" s="14"/>
      <c r="AJ26" s="14"/>
    </row>
    <row r="27" spans="1:87" ht="17" thickTop="1" thickBot="1" x14ac:dyDescent="0.25">
      <c r="C27" s="30" t="s">
        <v>37</v>
      </c>
      <c r="D27" s="16">
        <v>220.60000000000002</v>
      </c>
      <c r="E27" s="17">
        <v>114.1</v>
      </c>
      <c r="F27" s="32">
        <v>3825000</v>
      </c>
      <c r="G27" s="10">
        <v>1730000</v>
      </c>
      <c r="H27" s="6">
        <f t="shared" si="0"/>
        <v>0.23393478273751322</v>
      </c>
      <c r="I27" s="13">
        <f t="shared" si="1"/>
        <v>381638000.00000006</v>
      </c>
      <c r="J27" s="15"/>
      <c r="K27" s="10">
        <v>1060000</v>
      </c>
      <c r="L27" s="6">
        <f t="shared" si="2"/>
        <v>0.14333576283338961</v>
      </c>
      <c r="M27" s="13">
        <f t="shared" si="3"/>
        <v>233836000.00000003</v>
      </c>
      <c r="N27" s="15"/>
      <c r="O27" s="10">
        <v>5990000</v>
      </c>
      <c r="P27" s="6">
        <f t="shared" si="4"/>
        <v>0.80998228242641868</v>
      </c>
      <c r="Q27" s="13">
        <f t="shared" si="5"/>
        <v>1321394000.0000002</v>
      </c>
      <c r="R27" s="15"/>
      <c r="S27" s="10">
        <v>7650000</v>
      </c>
      <c r="T27" s="6">
        <f t="shared" si="6"/>
        <v>1.0344514959202173</v>
      </c>
      <c r="U27" s="13">
        <f t="shared" si="7"/>
        <v>1687590000.0000002</v>
      </c>
      <c r="V27" s="15"/>
      <c r="W27" s="10">
        <v>7030000</v>
      </c>
      <c r="X27" s="6">
        <f t="shared" si="8"/>
        <v>0.95061359690446123</v>
      </c>
      <c r="Y27" s="13">
        <f t="shared" si="9"/>
        <v>1550818000.0000002</v>
      </c>
      <c r="Z27" s="15"/>
      <c r="AA27" s="10">
        <v>20300000</v>
      </c>
      <c r="AB27" s="6">
        <f t="shared" si="10"/>
        <v>2.7450150806771787</v>
      </c>
      <c r="AC27" s="13">
        <f t="shared" si="11"/>
        <v>4478180000</v>
      </c>
      <c r="AD27" s="15"/>
      <c r="AE27" s="30" t="s">
        <v>37</v>
      </c>
      <c r="AF27" s="13">
        <f t="shared" si="12"/>
        <v>43760000</v>
      </c>
      <c r="AG27" s="6">
        <f t="shared" si="13"/>
        <v>5.9173330014991787</v>
      </c>
      <c r="AH27" s="13">
        <f t="shared" si="14"/>
        <v>9653456000.0000019</v>
      </c>
    </row>
    <row r="28" spans="1:87" ht="17" thickTop="1" thickBot="1" x14ac:dyDescent="0.25">
      <c r="C28" s="30" t="s">
        <v>38</v>
      </c>
      <c r="D28" s="16">
        <v>206.70000000000005</v>
      </c>
      <c r="E28" s="17">
        <v>114.1</v>
      </c>
      <c r="F28" s="32">
        <v>3825000</v>
      </c>
      <c r="G28" s="10">
        <v>652000</v>
      </c>
      <c r="H28" s="6">
        <f t="shared" si="0"/>
        <v>9.4093868477886214E-2</v>
      </c>
      <c r="I28" s="13">
        <f t="shared" si="1"/>
        <v>134768400.00000003</v>
      </c>
      <c r="J28" s="15"/>
      <c r="K28" s="10">
        <v>550000</v>
      </c>
      <c r="L28" s="6">
        <f t="shared" si="2"/>
        <v>7.9373662059566585E-2</v>
      </c>
      <c r="M28" s="13">
        <f t="shared" si="3"/>
        <v>113685000.00000003</v>
      </c>
      <c r="N28" s="15"/>
      <c r="O28" s="10">
        <v>1800000</v>
      </c>
      <c r="P28" s="6">
        <f t="shared" si="4"/>
        <v>0.25976834855858161</v>
      </c>
      <c r="Q28" s="13">
        <f t="shared" si="5"/>
        <v>372060000.00000006</v>
      </c>
      <c r="R28" s="15"/>
      <c r="S28" s="10">
        <v>2480000</v>
      </c>
      <c r="T28" s="6">
        <f t="shared" si="6"/>
        <v>0.35790305801404571</v>
      </c>
      <c r="U28" s="13">
        <f t="shared" si="7"/>
        <v>512616000.00000012</v>
      </c>
      <c r="V28" s="15"/>
      <c r="W28" s="10">
        <v>3770000</v>
      </c>
      <c r="X28" s="6">
        <f t="shared" si="8"/>
        <v>0.54407037448102924</v>
      </c>
      <c r="Y28" s="13">
        <f t="shared" si="9"/>
        <v>779259000.00000012</v>
      </c>
      <c r="Z28" s="15"/>
      <c r="AA28" s="10">
        <v>8430000</v>
      </c>
      <c r="AB28" s="6">
        <f t="shared" si="10"/>
        <v>1.2165817657493569</v>
      </c>
      <c r="AC28" s="13">
        <f t="shared" si="11"/>
        <v>1742481000.0000005</v>
      </c>
      <c r="AD28" s="15"/>
      <c r="AE28" s="30" t="s">
        <v>38</v>
      </c>
      <c r="AF28" s="13">
        <f t="shared" si="12"/>
        <v>17682000</v>
      </c>
      <c r="AG28" s="6">
        <f t="shared" si="13"/>
        <v>2.5517910773404666</v>
      </c>
      <c r="AH28" s="13">
        <f t="shared" si="14"/>
        <v>3654869400.000001</v>
      </c>
    </row>
    <row r="29" spans="1:87" ht="17" thickTop="1" thickBot="1" x14ac:dyDescent="0.25">
      <c r="C29" s="30" t="s">
        <v>39</v>
      </c>
      <c r="D29" s="16">
        <v>156.59999999999991</v>
      </c>
      <c r="E29" s="17">
        <v>114.1</v>
      </c>
      <c r="F29" s="32">
        <v>3825000</v>
      </c>
      <c r="G29" s="10">
        <v>831000</v>
      </c>
      <c r="H29" s="6">
        <f t="shared" si="0"/>
        <v>0.158293641850099</v>
      </c>
      <c r="I29" s="13">
        <f t="shared" si="1"/>
        <v>130134599.99999993</v>
      </c>
      <c r="J29" s="15"/>
      <c r="K29" s="10">
        <v>655000</v>
      </c>
      <c r="L29" s="6">
        <f t="shared" si="2"/>
        <v>0.12476815332348357</v>
      </c>
      <c r="M29" s="13">
        <f t="shared" si="3"/>
        <v>102572999.99999994</v>
      </c>
      <c r="N29" s="15"/>
      <c r="O29" s="10">
        <v>1710000</v>
      </c>
      <c r="P29" s="6">
        <f t="shared" si="4"/>
        <v>0.32573059875291133</v>
      </c>
      <c r="Q29" s="13">
        <f t="shared" si="5"/>
        <v>267785999.99999985</v>
      </c>
      <c r="R29" s="15"/>
      <c r="S29" s="10">
        <v>2970000</v>
      </c>
      <c r="T29" s="6">
        <f t="shared" si="6"/>
        <v>0.56574261888663546</v>
      </c>
      <c r="U29" s="13">
        <f t="shared" si="7"/>
        <v>465101999.9999997</v>
      </c>
      <c r="V29" s="15"/>
      <c r="W29" s="10">
        <v>3200000</v>
      </c>
      <c r="X29" s="6">
        <f t="shared" si="8"/>
        <v>0.60955433684755334</v>
      </c>
      <c r="Y29" s="13">
        <f t="shared" si="9"/>
        <v>501119999.9999997</v>
      </c>
      <c r="Z29" s="15"/>
      <c r="AA29" s="10">
        <v>9520000</v>
      </c>
      <c r="AB29" s="6">
        <f t="shared" si="10"/>
        <v>1.8134241521214711</v>
      </c>
      <c r="AC29" s="13">
        <f t="shared" si="11"/>
        <v>1490831999.999999</v>
      </c>
      <c r="AD29" s="15"/>
      <c r="AE29" s="30" t="s">
        <v>39</v>
      </c>
      <c r="AF29" s="13">
        <f t="shared" si="12"/>
        <v>18886000</v>
      </c>
      <c r="AG29" s="6">
        <f t="shared" si="13"/>
        <v>3.5975135017821538</v>
      </c>
      <c r="AH29" s="13">
        <f t="shared" si="14"/>
        <v>2957547599.9999981</v>
      </c>
    </row>
    <row r="30" spans="1:87" ht="23" thickTop="1" thickBot="1" x14ac:dyDescent="0.3">
      <c r="C30" s="30" t="s">
        <v>40</v>
      </c>
      <c r="D30" s="16">
        <v>164.19999999999993</v>
      </c>
      <c r="E30" s="17">
        <v>114.1</v>
      </c>
      <c r="F30" s="32">
        <v>3825000</v>
      </c>
      <c r="G30" s="10">
        <v>660000</v>
      </c>
      <c r="H30" s="6">
        <f t="shared" si="0"/>
        <v>0.11990160254113831</v>
      </c>
      <c r="I30" s="13">
        <f t="shared" si="1"/>
        <v>108371999.99999996</v>
      </c>
      <c r="J30" s="15"/>
      <c r="K30" s="10">
        <v>517000</v>
      </c>
      <c r="L30" s="6">
        <f t="shared" si="2"/>
        <v>9.392292199055835E-2</v>
      </c>
      <c r="M30" s="13">
        <f t="shared" si="3"/>
        <v>84891399.99999997</v>
      </c>
      <c r="N30" s="15"/>
      <c r="O30" s="10">
        <v>1830000</v>
      </c>
      <c r="P30" s="6">
        <f t="shared" si="4"/>
        <v>0.33245444340951985</v>
      </c>
      <c r="Q30" s="13">
        <f t="shared" si="5"/>
        <v>300485999.99999988</v>
      </c>
      <c r="R30" s="15"/>
      <c r="S30" s="10">
        <v>3410000</v>
      </c>
      <c r="T30" s="6">
        <f t="shared" si="6"/>
        <v>0.61949161312921464</v>
      </c>
      <c r="U30" s="13">
        <f t="shared" si="7"/>
        <v>559921999.99999976</v>
      </c>
      <c r="V30" s="15"/>
      <c r="W30" s="10">
        <v>3590000</v>
      </c>
      <c r="X30" s="6">
        <f t="shared" si="8"/>
        <v>0.65219205018588866</v>
      </c>
      <c r="Y30" s="13">
        <f t="shared" si="9"/>
        <v>589477999.99999976</v>
      </c>
      <c r="Z30" s="15"/>
      <c r="AA30" s="10">
        <v>11300000</v>
      </c>
      <c r="AB30" s="6">
        <f t="shared" si="10"/>
        <v>2.0528607707800952</v>
      </c>
      <c r="AC30" s="13">
        <f t="shared" si="11"/>
        <v>1855459999.9999993</v>
      </c>
      <c r="AD30" s="15"/>
      <c r="AE30" s="30" t="s">
        <v>40</v>
      </c>
      <c r="AF30" s="13">
        <f t="shared" si="12"/>
        <v>21307000</v>
      </c>
      <c r="AG30" s="6">
        <f t="shared" si="13"/>
        <v>3.8708234020364154</v>
      </c>
      <c r="AH30" s="13">
        <f t="shared" si="14"/>
        <v>3498609399.9999986</v>
      </c>
      <c r="AQ30" s="102"/>
      <c r="AR30" s="19"/>
      <c r="AS30" s="131" t="s">
        <v>147</v>
      </c>
      <c r="AT30" s="131"/>
      <c r="AU30" s="131"/>
      <c r="AV30" s="131"/>
      <c r="AW30" s="131"/>
      <c r="AX30" s="131"/>
      <c r="AY30" s="132"/>
      <c r="AZ30" s="130" t="s">
        <v>148</v>
      </c>
      <c r="BA30" s="131"/>
      <c r="BB30" s="131"/>
      <c r="BC30" s="131"/>
      <c r="BD30" s="131"/>
      <c r="BE30" s="131"/>
      <c r="BF30" s="132"/>
      <c r="BG30" s="130" t="s">
        <v>110</v>
      </c>
      <c r="BH30" s="131"/>
      <c r="BI30" s="131"/>
      <c r="BJ30" s="131"/>
      <c r="BK30" s="131"/>
      <c r="BL30" s="131"/>
      <c r="BM30" s="132"/>
      <c r="BN30" s="130" t="s">
        <v>111</v>
      </c>
      <c r="BO30" s="131"/>
      <c r="BP30" s="131"/>
      <c r="BQ30" s="131"/>
      <c r="BR30" s="131"/>
      <c r="BS30" s="131"/>
      <c r="BT30" s="132"/>
      <c r="BU30" s="130" t="s">
        <v>149</v>
      </c>
      <c r="BV30" s="131"/>
      <c r="BW30" s="131"/>
      <c r="BX30" s="131"/>
      <c r="BY30" s="131"/>
      <c r="BZ30" s="131"/>
      <c r="CA30" s="132"/>
      <c r="CB30" s="130" t="s">
        <v>112</v>
      </c>
      <c r="CC30" s="131"/>
      <c r="CD30" s="131"/>
      <c r="CE30" s="131"/>
      <c r="CF30" s="131"/>
      <c r="CG30" s="131"/>
      <c r="CH30" s="132"/>
      <c r="CI30" s="103"/>
    </row>
    <row r="31" spans="1:87" ht="17" thickTop="1" thickBot="1" x14ac:dyDescent="0.25">
      <c r="C31" s="30" t="s">
        <v>41</v>
      </c>
      <c r="D31" s="16">
        <v>239.90000000000009</v>
      </c>
      <c r="E31" s="17">
        <v>114.1</v>
      </c>
      <c r="F31" s="32">
        <v>3825000</v>
      </c>
      <c r="G31" s="10">
        <v>1070000</v>
      </c>
      <c r="H31" s="6">
        <f t="shared" si="0"/>
        <v>0.13304781131571702</v>
      </c>
      <c r="I31" s="13">
        <f t="shared" si="1"/>
        <v>256693000.00000009</v>
      </c>
      <c r="J31" s="15"/>
      <c r="K31" s="10">
        <v>795000</v>
      </c>
      <c r="L31" s="6">
        <f t="shared" si="2"/>
        <v>9.8853280370088809E-2</v>
      </c>
      <c r="M31" s="13">
        <f t="shared" si="3"/>
        <v>190720500.00000006</v>
      </c>
      <c r="N31" s="15"/>
      <c r="O31" s="10">
        <v>2720000</v>
      </c>
      <c r="P31" s="6">
        <f t="shared" si="4"/>
        <v>0.33821499698948621</v>
      </c>
      <c r="Q31" s="13">
        <f t="shared" si="5"/>
        <v>652528000.00000024</v>
      </c>
      <c r="R31" s="15"/>
      <c r="S31" s="10">
        <v>4920000</v>
      </c>
      <c r="T31" s="6">
        <f t="shared" si="6"/>
        <v>0.61177124455451182</v>
      </c>
      <c r="U31" s="13">
        <f t="shared" si="7"/>
        <v>1180308000.0000005</v>
      </c>
      <c r="V31" s="15"/>
      <c r="W31" s="10">
        <v>5400000</v>
      </c>
      <c r="X31" s="6">
        <f t="shared" si="8"/>
        <v>0.67145624402324477</v>
      </c>
      <c r="Y31" s="13">
        <f t="shared" si="9"/>
        <v>1295460000.0000005</v>
      </c>
      <c r="Z31" s="15"/>
      <c r="AA31" s="10">
        <v>14700000</v>
      </c>
      <c r="AB31" s="6">
        <f t="shared" si="10"/>
        <v>1.8278531087299439</v>
      </c>
      <c r="AC31" s="13">
        <f t="shared" si="11"/>
        <v>3526530000.0000014</v>
      </c>
      <c r="AD31" s="15"/>
      <c r="AE31" s="30" t="s">
        <v>41</v>
      </c>
      <c r="AF31" s="13">
        <f t="shared" si="12"/>
        <v>29605000</v>
      </c>
      <c r="AG31" s="6">
        <f t="shared" si="13"/>
        <v>3.681196685982993</v>
      </c>
      <c r="AH31" s="13">
        <f t="shared" si="14"/>
        <v>7102239500.0000029</v>
      </c>
      <c r="AQ31" s="73"/>
      <c r="AR31" s="51"/>
      <c r="AS31" s="52" t="s">
        <v>119</v>
      </c>
      <c r="AT31" s="52" t="s">
        <v>120</v>
      </c>
      <c r="AU31" s="52" t="s">
        <v>121</v>
      </c>
      <c r="AV31" s="52" t="s">
        <v>122</v>
      </c>
      <c r="AW31" s="52" t="s">
        <v>123</v>
      </c>
      <c r="AX31" s="53" t="s">
        <v>124</v>
      </c>
      <c r="AY31" s="54" t="s">
        <v>125</v>
      </c>
      <c r="AZ31" s="60" t="s">
        <v>119</v>
      </c>
      <c r="BA31" s="52" t="s">
        <v>120</v>
      </c>
      <c r="BB31" s="52" t="s">
        <v>121</v>
      </c>
      <c r="BC31" s="52" t="s">
        <v>122</v>
      </c>
      <c r="BD31" s="52" t="s">
        <v>123</v>
      </c>
      <c r="BE31" s="53" t="s">
        <v>124</v>
      </c>
      <c r="BF31" s="54" t="s">
        <v>125</v>
      </c>
      <c r="BG31" s="60" t="s">
        <v>119</v>
      </c>
      <c r="BH31" s="52" t="s">
        <v>120</v>
      </c>
      <c r="BI31" s="52" t="s">
        <v>121</v>
      </c>
      <c r="BJ31" s="52" t="s">
        <v>122</v>
      </c>
      <c r="BK31" s="52" t="s">
        <v>123</v>
      </c>
      <c r="BL31" s="53" t="s">
        <v>124</v>
      </c>
      <c r="BM31" s="54" t="s">
        <v>125</v>
      </c>
      <c r="BN31" s="60" t="s">
        <v>119</v>
      </c>
      <c r="BO31" s="52" t="s">
        <v>120</v>
      </c>
      <c r="BP31" s="52" t="s">
        <v>121</v>
      </c>
      <c r="BQ31" s="52" t="s">
        <v>122</v>
      </c>
      <c r="BR31" s="52" t="s">
        <v>123</v>
      </c>
      <c r="BS31" s="53" t="s">
        <v>124</v>
      </c>
      <c r="BT31" s="54" t="s">
        <v>125</v>
      </c>
      <c r="BU31" s="60" t="s">
        <v>119</v>
      </c>
      <c r="BV31" s="52" t="s">
        <v>120</v>
      </c>
      <c r="BW31" s="52" t="s">
        <v>121</v>
      </c>
      <c r="BX31" s="52" t="s">
        <v>122</v>
      </c>
      <c r="BY31" s="52" t="s">
        <v>123</v>
      </c>
      <c r="BZ31" s="53" t="s">
        <v>124</v>
      </c>
      <c r="CA31" s="54" t="s">
        <v>125</v>
      </c>
      <c r="CB31" s="60" t="s">
        <v>119</v>
      </c>
      <c r="CC31" s="52" t="s">
        <v>120</v>
      </c>
      <c r="CD31" s="52" t="s">
        <v>121</v>
      </c>
      <c r="CE31" s="52" t="s">
        <v>122</v>
      </c>
      <c r="CF31" s="52" t="s">
        <v>123</v>
      </c>
      <c r="CG31" s="53" t="s">
        <v>124</v>
      </c>
      <c r="CH31" s="54" t="s">
        <v>125</v>
      </c>
      <c r="CI31" s="104"/>
    </row>
    <row r="32" spans="1:87" ht="17" thickTop="1" thickBot="1" x14ac:dyDescent="0.25">
      <c r="C32" s="30" t="s">
        <v>42</v>
      </c>
      <c r="D32" s="16">
        <v>115.80000000000007</v>
      </c>
      <c r="E32" s="17">
        <v>114.1</v>
      </c>
      <c r="F32" s="32">
        <v>3825000</v>
      </c>
      <c r="G32" s="10">
        <v>689000</v>
      </c>
      <c r="H32" s="6">
        <f t="shared" si="0"/>
        <v>0.17748631289015307</v>
      </c>
      <c r="I32" s="13">
        <f t="shared" si="1"/>
        <v>79786200.000000045</v>
      </c>
      <c r="J32" s="15"/>
      <c r="K32" s="10">
        <v>930000</v>
      </c>
      <c r="L32" s="6">
        <f t="shared" si="2"/>
        <v>0.23956788242067106</v>
      </c>
      <c r="M32" s="13">
        <f t="shared" si="3"/>
        <v>107694000.00000006</v>
      </c>
      <c r="N32" s="15"/>
      <c r="O32" s="10">
        <v>2190000</v>
      </c>
      <c r="P32" s="6">
        <f t="shared" si="4"/>
        <v>0.56414372311964478</v>
      </c>
      <c r="Q32" s="13">
        <f t="shared" si="5"/>
        <v>253602000.00000015</v>
      </c>
      <c r="R32" s="15"/>
      <c r="S32" s="10">
        <v>3330000</v>
      </c>
      <c r="T32" s="6">
        <f t="shared" si="6"/>
        <v>0.8578075789901447</v>
      </c>
      <c r="U32" s="13">
        <f t="shared" si="7"/>
        <v>385614000.00000024</v>
      </c>
      <c r="V32" s="15"/>
      <c r="W32" s="10">
        <v>1800000</v>
      </c>
      <c r="X32" s="6">
        <f t="shared" si="8"/>
        <v>0.46367977242710529</v>
      </c>
      <c r="Y32" s="13">
        <f t="shared" si="9"/>
        <v>208440000.00000012</v>
      </c>
      <c r="Z32" s="15"/>
      <c r="AA32" s="10">
        <v>9230000</v>
      </c>
      <c r="AB32" s="6">
        <f t="shared" si="10"/>
        <v>2.3776468330567675</v>
      </c>
      <c r="AC32" s="13">
        <f t="shared" si="11"/>
        <v>1068834000.0000006</v>
      </c>
      <c r="AD32" s="15"/>
      <c r="AE32" s="30" t="s">
        <v>42</v>
      </c>
      <c r="AF32" s="13">
        <f t="shared" si="12"/>
        <v>18169000</v>
      </c>
      <c r="AG32" s="6">
        <f t="shared" si="13"/>
        <v>4.6803321029044866</v>
      </c>
      <c r="AH32" s="13">
        <f t="shared" si="14"/>
        <v>2103970200.0000012</v>
      </c>
      <c r="AQ32" s="73"/>
      <c r="AR32" s="37" t="s">
        <v>36</v>
      </c>
      <c r="AS32" s="17">
        <f>$H57/$T151</f>
        <v>8.7821840280935537E-3</v>
      </c>
      <c r="AT32" s="17">
        <f>$L57/$T151</f>
        <v>6.3046836917471615E-3</v>
      </c>
      <c r="AU32" s="17">
        <f>$P57/$T151</f>
        <v>1.3422874956622989E-3</v>
      </c>
      <c r="AV32" s="17"/>
      <c r="AW32" s="17">
        <f>$X57/$T151</f>
        <v>1.2073191937568611E-3</v>
      </c>
      <c r="AX32" s="17">
        <f>$AB57/$T151</f>
        <v>2.4775003363463918E-3</v>
      </c>
      <c r="AY32" s="57">
        <f>$AG57/$T151</f>
        <v>2.0113974745606267E-2</v>
      </c>
      <c r="AZ32" s="46"/>
      <c r="BA32" s="17"/>
      <c r="BB32" s="17"/>
      <c r="BC32" s="17"/>
      <c r="BD32" s="17"/>
      <c r="BE32" s="17"/>
      <c r="BF32" s="57">
        <f>$Z151/$T151</f>
        <v>1.1213722015835077E-2</v>
      </c>
      <c r="BG32" s="46">
        <f>$H26/H57</f>
        <v>32.210526315789473</v>
      </c>
      <c r="BH32" s="17">
        <f>$L26/L57</f>
        <v>31.085043988269796</v>
      </c>
      <c r="BI32" s="17">
        <f>$P26/P57</f>
        <v>471.07438016528926</v>
      </c>
      <c r="BJ32" s="17"/>
      <c r="BK32" s="17">
        <f>$X26/X57</f>
        <v>408.88208269525262</v>
      </c>
      <c r="BL32" s="17">
        <f>$AB26/AB57</f>
        <v>664.17910447761187</v>
      </c>
      <c r="BM32" s="57">
        <f>$AG26/AG57</f>
        <v>192.29708612923983</v>
      </c>
      <c r="BN32" s="46">
        <f>$H26/H88</f>
        <v>1.2206804816373214E-2</v>
      </c>
      <c r="BO32" s="17">
        <f>$L26/L88</f>
        <v>0.1482068672521803</v>
      </c>
      <c r="BP32" s="17">
        <f>$P26/P88</f>
        <v>0.58398868479213473</v>
      </c>
      <c r="BQ32" s="17">
        <f>$T26/T88</f>
        <v>0.10768524295436051</v>
      </c>
      <c r="BR32" s="17">
        <f>$X26/X88</f>
        <v>0.1558044046931836</v>
      </c>
      <c r="BS32" s="17">
        <f>$AB26/AB88</f>
        <v>0.14597238070364082</v>
      </c>
      <c r="BT32" s="57">
        <f>$AG26/AG88</f>
        <v>8.4534816861348741E-2</v>
      </c>
      <c r="BU32" s="46">
        <f>H26/H119</f>
        <v>3.131310800721824</v>
      </c>
      <c r="BV32" s="17">
        <f>L26/L119</f>
        <v>5.074201217786511</v>
      </c>
      <c r="BW32" s="17"/>
      <c r="BX32" s="17"/>
      <c r="BY32" s="17"/>
      <c r="BZ32" s="17">
        <f>AB26/AB119</f>
        <v>17.954602826547823</v>
      </c>
      <c r="CA32" s="57">
        <f>AG26/AG119</f>
        <v>17.532571186074506</v>
      </c>
      <c r="CB32" s="46">
        <f>$H26/$H151</f>
        <v>8.1583248212461698E-2</v>
      </c>
      <c r="CC32" s="17">
        <f>$L26/$H151</f>
        <v>5.6521727519744706E-2</v>
      </c>
      <c r="CD32" s="17">
        <f>$P26/$H151</f>
        <v>0.18236255482785554</v>
      </c>
      <c r="CE32" s="17">
        <f>$T26/$H151</f>
        <v>0.1780967640716484</v>
      </c>
      <c r="CF32" s="17">
        <f>$X26/$H151</f>
        <v>0.14237076648841354</v>
      </c>
      <c r="CG32" s="17">
        <f>$AB26/$H151</f>
        <v>0.47456922162804505</v>
      </c>
      <c r="CH32" s="57">
        <f>$AG26/$H151</f>
        <v>1.1155042827481689</v>
      </c>
      <c r="CI32" s="104"/>
    </row>
    <row r="33" spans="1:160" ht="17" thickTop="1" thickBot="1" x14ac:dyDescent="0.25">
      <c r="C33" s="30" t="s">
        <v>43</v>
      </c>
      <c r="D33" s="16">
        <v>165</v>
      </c>
      <c r="E33" s="17">
        <v>114.1</v>
      </c>
      <c r="F33" s="32">
        <v>3825000</v>
      </c>
      <c r="G33" s="10">
        <v>216000</v>
      </c>
      <c r="H33" s="6">
        <f t="shared" si="0"/>
        <v>3.9050267379679149E-2</v>
      </c>
      <c r="I33" s="13">
        <f t="shared" si="1"/>
        <v>35640000</v>
      </c>
      <c r="J33" s="15"/>
      <c r="K33" s="10">
        <v>103000</v>
      </c>
      <c r="L33" s="6">
        <f t="shared" si="2"/>
        <v>1.8621192315309964E-2</v>
      </c>
      <c r="M33" s="13">
        <f t="shared" si="3"/>
        <v>16995000</v>
      </c>
      <c r="N33" s="15"/>
      <c r="O33" s="10">
        <v>1280000</v>
      </c>
      <c r="P33" s="6">
        <f t="shared" si="4"/>
        <v>0.23140899187958014</v>
      </c>
      <c r="Q33" s="13">
        <f t="shared" si="5"/>
        <v>211200000</v>
      </c>
      <c r="R33" s="15"/>
      <c r="S33" s="10">
        <v>3860000</v>
      </c>
      <c r="T33" s="6">
        <f t="shared" si="6"/>
        <v>0.69784274113685885</v>
      </c>
      <c r="U33" s="13">
        <f t="shared" si="7"/>
        <v>636900000</v>
      </c>
      <c r="V33" s="15"/>
      <c r="W33" s="10">
        <v>2360000</v>
      </c>
      <c r="X33" s="6">
        <f t="shared" si="8"/>
        <v>0.42666032877797583</v>
      </c>
      <c r="Y33" s="13">
        <f t="shared" si="9"/>
        <v>389400000</v>
      </c>
      <c r="Z33" s="15"/>
      <c r="AA33" s="10">
        <v>6720000</v>
      </c>
      <c r="AB33" s="6">
        <f t="shared" si="10"/>
        <v>1.2148972073677957</v>
      </c>
      <c r="AC33" s="13">
        <f t="shared" si="11"/>
        <v>1108800000</v>
      </c>
      <c r="AD33" s="15"/>
      <c r="AE33" s="30" t="s">
        <v>43</v>
      </c>
      <c r="AF33" s="13">
        <f t="shared" si="12"/>
        <v>14539000</v>
      </c>
      <c r="AG33" s="6">
        <f t="shared" si="13"/>
        <v>2.6284807288571992</v>
      </c>
      <c r="AH33" s="13">
        <f t="shared" si="14"/>
        <v>2398935000</v>
      </c>
      <c r="AQ33" s="73"/>
      <c r="AR33" s="30" t="s">
        <v>37</v>
      </c>
      <c r="AS33" s="17">
        <f t="shared" ref="AS33:AS40" si="15">$H58/$T152</f>
        <v>6.7003073995746598E-3</v>
      </c>
      <c r="AT33" s="17">
        <f t="shared" ref="AT33:AT40" si="16">$L58/$T152</f>
        <v>4.3852510223129828E-3</v>
      </c>
      <c r="AU33" s="17">
        <f t="shared" ref="AU33:AU40" si="17">$P58/$T152</f>
        <v>1.5025606294727227E-3</v>
      </c>
      <c r="AV33" s="17"/>
      <c r="AW33" s="17">
        <f t="shared" ref="AW33:AW40" si="18">$X58/$T152</f>
        <v>2.9717310227349403E-3</v>
      </c>
      <c r="AX33" s="17">
        <f t="shared" ref="AX33:AX40" si="19">$AB58/$T152</f>
        <v>3.6395357469450385E-3</v>
      </c>
      <c r="AY33" s="57">
        <f t="shared" ref="AY33:AY40" si="20">$AG58/$T152</f>
        <v>1.9199385821040343E-2</v>
      </c>
      <c r="AZ33" s="46"/>
      <c r="BA33" s="17"/>
      <c r="BB33" s="17"/>
      <c r="BC33" s="17"/>
      <c r="BD33" s="17"/>
      <c r="BE33" s="17"/>
      <c r="BF33" s="57">
        <f t="shared" ref="BF33:BF40" si="21">$Z152/$T152</f>
        <v>9.8142598078887252E-3</v>
      </c>
      <c r="BG33" s="46">
        <f t="shared" ref="BG33:BG40" si="22">$H27/H58</f>
        <v>28.737541528239198</v>
      </c>
      <c r="BH33" s="17">
        <f t="shared" ref="BH33:BH40" si="23">$L27/L58</f>
        <v>26.903553299492387</v>
      </c>
      <c r="BI33" s="17">
        <f t="shared" ref="BI33:BI40" si="24">$P27/P58</f>
        <v>443.7037037037037</v>
      </c>
      <c r="BJ33" s="17"/>
      <c r="BK33" s="17">
        <f t="shared" ref="BK33:BK40" si="25">$X27/X58</f>
        <v>263.29588014981272</v>
      </c>
      <c r="BL33" s="17">
        <f t="shared" ref="BL33:BL40" si="26">$AB27/AB58</f>
        <v>620.79510703363928</v>
      </c>
      <c r="BM33" s="57">
        <f t="shared" ref="BM33:BM40" si="27">$AG27/AG58</f>
        <v>253.68115942028984</v>
      </c>
      <c r="BN33" s="46">
        <f t="shared" ref="BN33:BN40" si="28">$H27/H89</f>
        <v>1.0440326525952854E-2</v>
      </c>
      <c r="BO33" s="17">
        <f t="shared" ref="BO33:BO40" si="29">$L27/L89</f>
        <v>0.13485489722946134</v>
      </c>
      <c r="BP33" s="17">
        <f t="shared" ref="BP33:BP40" si="30">$P27/P89</f>
        <v>0.72921008961366751</v>
      </c>
      <c r="BQ33" s="17">
        <f t="shared" ref="BQ33:BQ40" si="31">$T27/T89</f>
        <v>0.1831020722455981</v>
      </c>
      <c r="BR33" s="17">
        <f t="shared" ref="BR33:BR40" si="32">$X27/X89</f>
        <v>0.18873542211612304</v>
      </c>
      <c r="BS33" s="17">
        <f t="shared" ref="BS33:BS40" si="33">$AB27/AB89</f>
        <v>0.22572317629412067</v>
      </c>
      <c r="BT33" s="57">
        <f t="shared" ref="BT33:BT40" si="34">$AG27/AG89</f>
        <v>0.12476501445788454</v>
      </c>
      <c r="BU33" s="46">
        <f t="shared" ref="BU33:BU40" si="35">H27/H120</f>
        <v>3.520225370422144</v>
      </c>
      <c r="BV33" s="17">
        <f t="shared" ref="BV33:BV40" si="36">L27/L120</f>
        <v>5.5032697031140474</v>
      </c>
      <c r="BW33" s="17"/>
      <c r="BX33" s="17"/>
      <c r="BY33" s="17"/>
      <c r="BZ33" s="17">
        <f t="shared" ref="BZ33:BZ40" si="37">AB27/AB120</f>
        <v>18.029461251165614</v>
      </c>
      <c r="CA33" s="57">
        <f t="shared" ref="CA33:CA40" si="38">AG27/AG120</f>
        <v>24.176882496475049</v>
      </c>
      <c r="CB33" s="46">
        <f t="shared" ref="CB33:CB40" si="39">$H27/$H152</f>
        <v>7.5164813046872239E-2</v>
      </c>
      <c r="CC33" s="17">
        <f t="shared" ref="CC33:CC40" si="40">$L27/$H152</f>
        <v>4.60547409420142E-2</v>
      </c>
      <c r="CD33" s="17">
        <f t="shared" ref="CD33:CD40" si="41">$P27/$H152</f>
        <v>0.26025273419119349</v>
      </c>
      <c r="CE33" s="17">
        <f t="shared" ref="CE33:CE40" si="42">$T27/$H152</f>
        <v>0.33237619642114019</v>
      </c>
      <c r="CF33" s="17">
        <f t="shared" ref="CF33:CF40" si="43">$X27/$H152</f>
        <v>0.30543851775694325</v>
      </c>
      <c r="CG33" s="17">
        <f t="shared" ref="CG33:CG40" si="44">$AB27/$H152</f>
        <v>0.88199173690838528</v>
      </c>
      <c r="CH33" s="57">
        <f t="shared" ref="CH33:CH40" si="45">$AG27/$H152</f>
        <v>1.9012787392665487</v>
      </c>
      <c r="CI33" s="104"/>
    </row>
    <row r="34" spans="1:160" ht="17" thickTop="1" thickBot="1" x14ac:dyDescent="0.25">
      <c r="C34" s="30" t="s">
        <v>44</v>
      </c>
      <c r="D34" s="16">
        <v>228.79999999999995</v>
      </c>
      <c r="E34" s="17">
        <v>114.1</v>
      </c>
      <c r="F34" s="32">
        <v>3825000</v>
      </c>
      <c r="G34" s="10">
        <v>172000</v>
      </c>
      <c r="H34" s="6">
        <f t="shared" si="0"/>
        <v>2.242469948352302E-2</v>
      </c>
      <c r="I34" s="13">
        <f t="shared" si="1"/>
        <v>39353599.999999993</v>
      </c>
      <c r="J34" s="15"/>
      <c r="K34" s="10">
        <v>90400</v>
      </c>
      <c r="L34" s="6">
        <f t="shared" si="2"/>
        <v>1.1786004844828377E-2</v>
      </c>
      <c r="M34" s="13">
        <f t="shared" si="3"/>
        <v>20683519.999999996</v>
      </c>
      <c r="N34" s="15"/>
      <c r="O34" s="10">
        <v>2210000</v>
      </c>
      <c r="P34" s="6">
        <f t="shared" si="4"/>
        <v>0.28813131313131318</v>
      </c>
      <c r="Q34" s="13">
        <f t="shared" si="5"/>
        <v>505647999.99999988</v>
      </c>
      <c r="R34" s="15"/>
      <c r="S34" s="10">
        <v>9580000</v>
      </c>
      <c r="T34" s="6">
        <f t="shared" si="6"/>
        <v>1.2490036107683169</v>
      </c>
      <c r="U34" s="13">
        <f t="shared" si="7"/>
        <v>2191903999.9999995</v>
      </c>
      <c r="V34" s="15"/>
      <c r="W34" s="10">
        <v>4820000</v>
      </c>
      <c r="X34" s="6">
        <f t="shared" si="8"/>
        <v>0.62841309017779612</v>
      </c>
      <c r="Y34" s="13">
        <f t="shared" si="9"/>
        <v>1102815999.9999998</v>
      </c>
      <c r="Z34" s="15"/>
      <c r="AA34" s="10">
        <v>14500000</v>
      </c>
      <c r="AB34" s="6">
        <f t="shared" si="10"/>
        <v>1.8904543169249055</v>
      </c>
      <c r="AC34" s="13">
        <f t="shared" si="11"/>
        <v>3317599999.9999995</v>
      </c>
      <c r="AD34" s="15"/>
      <c r="AE34" s="30" t="s">
        <v>44</v>
      </c>
      <c r="AF34" s="13">
        <f t="shared" si="12"/>
        <v>31372400</v>
      </c>
      <c r="AG34" s="6">
        <f t="shared" si="13"/>
        <v>4.0902130353306836</v>
      </c>
      <c r="AH34" s="13">
        <f t="shared" si="14"/>
        <v>7178005119.999999</v>
      </c>
      <c r="AQ34" s="73"/>
      <c r="AR34" s="30" t="s">
        <v>38</v>
      </c>
      <c r="AS34" s="17">
        <f t="shared" si="15"/>
        <v>4.0489188542865116E-3</v>
      </c>
      <c r="AT34" s="17">
        <f t="shared" si="16"/>
        <v>4.2222188830692035E-3</v>
      </c>
      <c r="AU34" s="17">
        <f t="shared" si="17"/>
        <v>1.1091201842092235E-3</v>
      </c>
      <c r="AV34" s="17"/>
      <c r="AW34" s="17">
        <f t="shared" si="18"/>
        <v>1.216251111093069E-3</v>
      </c>
      <c r="AX34" s="17">
        <f t="shared" si="19"/>
        <v>3.7968460851480522E-3</v>
      </c>
      <c r="AY34" s="57">
        <f t="shared" si="20"/>
        <v>1.439335511780606E-2</v>
      </c>
      <c r="AZ34" s="46"/>
      <c r="BA34" s="17"/>
      <c r="BB34" s="17"/>
      <c r="BC34" s="17"/>
      <c r="BD34" s="17"/>
      <c r="BE34" s="17"/>
      <c r="BF34" s="57">
        <f t="shared" si="21"/>
        <v>2.6093468536847009E-2</v>
      </c>
      <c r="BG34" s="46">
        <f t="shared" si="22"/>
        <v>25.369649805447473</v>
      </c>
      <c r="BH34" s="17">
        <f t="shared" si="23"/>
        <v>20.522388059701491</v>
      </c>
      <c r="BI34" s="17">
        <f t="shared" si="24"/>
        <v>255.68181818181822</v>
      </c>
      <c r="BJ34" s="17"/>
      <c r="BK34" s="17">
        <f t="shared" si="25"/>
        <v>488.34196891191715</v>
      </c>
      <c r="BL34" s="17">
        <f t="shared" si="26"/>
        <v>349.79253112033194</v>
      </c>
      <c r="BM34" s="57">
        <f t="shared" si="27"/>
        <v>193.54203152364275</v>
      </c>
      <c r="BN34" s="46">
        <f t="shared" si="28"/>
        <v>4.3226674737756121E-3</v>
      </c>
      <c r="BO34" s="17">
        <f t="shared" si="29"/>
        <v>5.7961781722462781E-2</v>
      </c>
      <c r="BP34" s="17">
        <f t="shared" si="30"/>
        <v>0.27185963541969915</v>
      </c>
      <c r="BQ34" s="17">
        <f t="shared" si="31"/>
        <v>7.4832398220702534E-2</v>
      </c>
      <c r="BR34" s="17">
        <f t="shared" si="32"/>
        <v>0.11990635909317675</v>
      </c>
      <c r="BS34" s="17">
        <f t="shared" si="33"/>
        <v>9.3736274687656981E-2</v>
      </c>
      <c r="BT34" s="57">
        <f t="shared" si="34"/>
        <v>5.5005637413741072E-2</v>
      </c>
      <c r="BU34" s="46">
        <f t="shared" si="35"/>
        <v>1.2509893640138658</v>
      </c>
      <c r="BV34" s="17">
        <f t="shared" si="36"/>
        <v>2.0332143326727787</v>
      </c>
      <c r="BW34" s="17"/>
      <c r="BX34" s="17"/>
      <c r="BY34" s="17"/>
      <c r="BZ34" s="17">
        <f t="shared" si="37"/>
        <v>5.952253442666219</v>
      </c>
      <c r="CA34" s="57">
        <f t="shared" si="38"/>
        <v>8.0082774547683648</v>
      </c>
      <c r="CB34" s="46">
        <f t="shared" si="39"/>
        <v>8.5698182923018659E-2</v>
      </c>
      <c r="CC34" s="17">
        <f t="shared" si="40"/>
        <v>7.2291411974939046E-2</v>
      </c>
      <c r="CD34" s="17">
        <f t="shared" si="41"/>
        <v>0.23659007555434602</v>
      </c>
      <c r="CE34" s="17">
        <f t="shared" si="42"/>
        <v>0.32596854854154333</v>
      </c>
      <c r="CF34" s="17">
        <f t="shared" si="43"/>
        <v>0.49552476935549139</v>
      </c>
      <c r="CG34" s="17">
        <f t="shared" si="44"/>
        <v>1.1080301871795204</v>
      </c>
      <c r="CH34" s="57">
        <f t="shared" si="45"/>
        <v>2.324103175528859</v>
      </c>
      <c r="CI34" s="104"/>
    </row>
    <row r="35" spans="1:160" ht="17" thickTop="1" thickBot="1" x14ac:dyDescent="0.25">
      <c r="C35" s="31"/>
      <c r="D35" s="16"/>
      <c r="E35" s="17"/>
      <c r="F35" s="15"/>
      <c r="H35" s="6"/>
      <c r="I35" s="13"/>
      <c r="J35" s="15"/>
      <c r="L35" s="6"/>
      <c r="M35" s="13"/>
      <c r="N35" s="15"/>
      <c r="P35" s="6"/>
      <c r="Q35" s="13"/>
      <c r="R35" s="15"/>
      <c r="S35" s="18"/>
      <c r="T35" s="6"/>
      <c r="U35" s="13"/>
      <c r="V35" s="15"/>
      <c r="X35" s="6"/>
      <c r="Y35" s="13"/>
      <c r="Z35" s="15"/>
      <c r="AB35" s="6"/>
      <c r="AC35" s="13"/>
      <c r="AD35" s="15"/>
      <c r="AE35" s="31"/>
      <c r="AF35" s="13"/>
      <c r="AG35" s="6"/>
      <c r="AH35" s="13"/>
      <c r="AQ35" s="73"/>
      <c r="AR35" s="30" t="s">
        <v>39</v>
      </c>
      <c r="AS35" s="17">
        <f t="shared" si="15"/>
        <v>7.7976240932126862E-3</v>
      </c>
      <c r="AT35" s="17">
        <f t="shared" si="16"/>
        <v>9.6411518341000292E-3</v>
      </c>
      <c r="AU35" s="17">
        <f t="shared" si="17"/>
        <v>2.7154665372529801E-3</v>
      </c>
      <c r="AV35" s="17"/>
      <c r="AW35" s="17">
        <f t="shared" si="18"/>
        <v>1.5595248186425371E-3</v>
      </c>
      <c r="AX35" s="17">
        <f t="shared" si="19"/>
        <v>4.4842566670232698E-3</v>
      </c>
      <c r="AY35" s="57">
        <f t="shared" si="20"/>
        <v>2.6198023950231502E-2</v>
      </c>
      <c r="AZ35" s="46"/>
      <c r="BA35" s="17"/>
      <c r="BB35" s="17"/>
      <c r="BC35" s="17"/>
      <c r="BD35" s="17"/>
      <c r="BE35" s="17"/>
      <c r="BF35" s="57">
        <f t="shared" si="21"/>
        <v>2.1967329859528213E-2</v>
      </c>
      <c r="BG35" s="46">
        <f t="shared" si="22"/>
        <v>26.54952076677316</v>
      </c>
      <c r="BH35" s="17">
        <f t="shared" si="23"/>
        <v>16.925064599483203</v>
      </c>
      <c r="BI35" s="17">
        <f t="shared" si="24"/>
        <v>156.88073394495413</v>
      </c>
      <c r="BJ35" s="17"/>
      <c r="BK35" s="17">
        <f t="shared" si="25"/>
        <v>511.18210862619804</v>
      </c>
      <c r="BL35" s="17">
        <f t="shared" si="26"/>
        <v>528.8888888888888</v>
      </c>
      <c r="BM35" s="57">
        <f t="shared" si="27"/>
        <v>179.59300114111829</v>
      </c>
      <c r="BN35" s="46">
        <f t="shared" si="28"/>
        <v>5.483667155414716E-3</v>
      </c>
      <c r="BO35" s="17">
        <f t="shared" si="29"/>
        <v>6.4682842743554472E-2</v>
      </c>
      <c r="BP35" s="17">
        <f t="shared" si="30"/>
        <v>0.32197242821539696</v>
      </c>
      <c r="BQ35" s="17">
        <f t="shared" si="31"/>
        <v>9.7764907352853314E-2</v>
      </c>
      <c r="BR35" s="17">
        <f t="shared" si="32"/>
        <v>0.13861691022081452</v>
      </c>
      <c r="BS35" s="17">
        <f t="shared" si="33"/>
        <v>0.12003358069433658</v>
      </c>
      <c r="BT35" s="57">
        <f t="shared" si="34"/>
        <v>6.3005077889224451E-2</v>
      </c>
      <c r="BU35" s="46">
        <f t="shared" si="35"/>
        <v>1.848039009856298</v>
      </c>
      <c r="BV35" s="17">
        <f t="shared" si="36"/>
        <v>2.7365818083811506</v>
      </c>
      <c r="BW35" s="17"/>
      <c r="BX35" s="17"/>
      <c r="BY35" s="17"/>
      <c r="BZ35" s="17">
        <f t="shared" si="37"/>
        <v>7.7262994469917796</v>
      </c>
      <c r="CA35" s="57">
        <f t="shared" si="38"/>
        <v>9.8304642353515348</v>
      </c>
      <c r="CB35" s="46">
        <f t="shared" si="39"/>
        <v>0.18221305281537165</v>
      </c>
      <c r="CC35" s="17">
        <f t="shared" si="40"/>
        <v>0.14362159999286211</v>
      </c>
      <c r="CD35" s="17">
        <f t="shared" si="41"/>
        <v>0.37495104730960954</v>
      </c>
      <c r="CE35" s="17">
        <f t="shared" si="42"/>
        <v>0.65123076637984811</v>
      </c>
      <c r="CF35" s="17">
        <f t="shared" si="43"/>
        <v>0.70166277859108217</v>
      </c>
      <c r="CG35" s="17">
        <f t="shared" si="44"/>
        <v>2.0874467663084695</v>
      </c>
      <c r="CH35" s="57">
        <f t="shared" si="45"/>
        <v>4.141126011397243</v>
      </c>
      <c r="CI35" s="104"/>
    </row>
    <row r="36" spans="1:160" ht="17" thickTop="1" thickBot="1" x14ac:dyDescent="0.25">
      <c r="C36" s="31"/>
      <c r="D36" s="16"/>
      <c r="E36" s="17"/>
      <c r="F36" s="15"/>
      <c r="H36" s="6"/>
      <c r="I36" s="13"/>
      <c r="J36" s="15"/>
      <c r="L36" s="6"/>
      <c r="M36" s="13"/>
      <c r="N36" s="15"/>
      <c r="P36" s="6"/>
      <c r="Q36" s="13"/>
      <c r="R36" s="15"/>
      <c r="T36" s="6"/>
      <c r="U36" s="13"/>
      <c r="V36" s="15"/>
      <c r="X36" s="6"/>
      <c r="Y36" s="13"/>
      <c r="Z36" s="15"/>
      <c r="AB36" s="6"/>
      <c r="AC36" s="13"/>
      <c r="AD36" s="15"/>
      <c r="AE36" s="31"/>
      <c r="AF36" s="13"/>
      <c r="AG36" s="6"/>
      <c r="AH36" s="13"/>
      <c r="AQ36" s="73"/>
      <c r="AR36" s="30" t="s">
        <v>40</v>
      </c>
      <c r="AS36" s="17">
        <f t="shared" si="15"/>
        <v>7.2109943132667191E-3</v>
      </c>
      <c r="AT36" s="17">
        <f t="shared" si="16"/>
        <v>7.037235414151858E-3</v>
      </c>
      <c r="AU36" s="17">
        <f t="shared" si="17"/>
        <v>2.7149827986696984E-3</v>
      </c>
      <c r="AV36" s="17"/>
      <c r="AW36" s="17">
        <f t="shared" si="18"/>
        <v>1.8744241242015596E-3</v>
      </c>
      <c r="AX36" s="17">
        <f t="shared" si="19"/>
        <v>5.3213662853926081E-3</v>
      </c>
      <c r="AY36" s="57">
        <f t="shared" si="20"/>
        <v>2.415900293568244E-2</v>
      </c>
      <c r="AZ36" s="46"/>
      <c r="BA36" s="17"/>
      <c r="BB36" s="17"/>
      <c r="BC36" s="17"/>
      <c r="BD36" s="17"/>
      <c r="BE36" s="17"/>
      <c r="BF36" s="57">
        <f t="shared" si="21"/>
        <v>2.2192114988619394E-2</v>
      </c>
      <c r="BG36" s="46">
        <f t="shared" si="22"/>
        <v>19.879518072289155</v>
      </c>
      <c r="BH36" s="17">
        <f t="shared" si="23"/>
        <v>15.956790123456793</v>
      </c>
      <c r="BI36" s="17">
        <f t="shared" si="24"/>
        <v>146.4</v>
      </c>
      <c r="BJ36" s="17"/>
      <c r="BK36" s="17">
        <f t="shared" si="25"/>
        <v>415.99073001158752</v>
      </c>
      <c r="BL36" s="17">
        <f t="shared" si="26"/>
        <v>461.22448979591843</v>
      </c>
      <c r="BM36" s="57">
        <f t="shared" si="27"/>
        <v>191.5580329047919</v>
      </c>
      <c r="BN36" s="46">
        <f t="shared" si="28"/>
        <v>4.2364793186236444E-3</v>
      </c>
      <c r="BO36" s="17">
        <f t="shared" si="29"/>
        <v>4.7102361456525244E-2</v>
      </c>
      <c r="BP36" s="17">
        <f t="shared" si="30"/>
        <v>0.21182396593118219</v>
      </c>
      <c r="BQ36" s="17">
        <f t="shared" si="31"/>
        <v>9.1375044127176633E-2</v>
      </c>
      <c r="BR36" s="17">
        <f t="shared" si="32"/>
        <v>0.11574551563058509</v>
      </c>
      <c r="BS36" s="17">
        <f t="shared" si="33"/>
        <v>0.12466722994908119</v>
      </c>
      <c r="BT36" s="57">
        <f t="shared" si="34"/>
        <v>6.3720644389322317E-2</v>
      </c>
      <c r="BU36" s="46">
        <f t="shared" si="35"/>
        <v>1.2577941296858324</v>
      </c>
      <c r="BV36" s="17">
        <f t="shared" si="36"/>
        <v>2.219108214517147</v>
      </c>
      <c r="BW36" s="17"/>
      <c r="BX36" s="17"/>
      <c r="BY36" s="17"/>
      <c r="BZ36" s="17">
        <f t="shared" si="37"/>
        <v>6.9682993159311746</v>
      </c>
      <c r="CA36" s="57">
        <f t="shared" si="38"/>
        <v>8.9550262739994047</v>
      </c>
      <c r="CB36" s="46">
        <f t="shared" si="39"/>
        <v>6.1326021564482955E-2</v>
      </c>
      <c r="CC36" s="17">
        <f t="shared" si="40"/>
        <v>4.8038716892178319E-2</v>
      </c>
      <c r="CD36" s="17">
        <f t="shared" si="41"/>
        <v>0.17004033251970274</v>
      </c>
      <c r="CE36" s="17">
        <f t="shared" si="42"/>
        <v>0.3168511114164953</v>
      </c>
      <c r="CF36" s="17">
        <f t="shared" si="43"/>
        <v>0.33357639002499062</v>
      </c>
      <c r="CG36" s="17">
        <f t="shared" si="44"/>
        <v>1.0499758237555414</v>
      </c>
      <c r="CH36" s="57">
        <f t="shared" si="45"/>
        <v>1.9798083961733914</v>
      </c>
      <c r="CI36" s="104"/>
    </row>
    <row r="37" spans="1:160" ht="17" thickTop="1" thickBot="1" x14ac:dyDescent="0.25">
      <c r="C37" s="31"/>
      <c r="D37" s="16"/>
      <c r="E37" s="17"/>
      <c r="F37" s="15"/>
      <c r="H37" s="6"/>
      <c r="I37" s="13"/>
      <c r="J37" s="15"/>
      <c r="L37" s="6"/>
      <c r="M37" s="13"/>
      <c r="N37" s="15"/>
      <c r="P37" s="6"/>
      <c r="Q37" s="13"/>
      <c r="R37" s="15"/>
      <c r="T37" s="6"/>
      <c r="U37" s="13"/>
      <c r="V37" s="15"/>
      <c r="X37" s="6"/>
      <c r="Y37" s="13"/>
      <c r="Z37" s="15"/>
      <c r="AB37" s="6"/>
      <c r="AC37" s="13"/>
      <c r="AD37" s="15"/>
      <c r="AE37" s="31"/>
      <c r="AF37" s="13"/>
      <c r="AG37" s="6"/>
      <c r="AH37" s="13"/>
      <c r="AQ37" s="73"/>
      <c r="AR37" s="30" t="s">
        <v>41</v>
      </c>
      <c r="AS37" s="17">
        <f t="shared" si="15"/>
        <v>5.97256362748821E-3</v>
      </c>
      <c r="AT37" s="17">
        <f t="shared" si="16"/>
        <v>4.5050780626586335E-3</v>
      </c>
      <c r="AU37" s="17">
        <f t="shared" si="17"/>
        <v>1.364864196659677E-3</v>
      </c>
      <c r="AV37" s="17"/>
      <c r="AW37" s="17">
        <f t="shared" si="18"/>
        <v>1.375126333476667E-3</v>
      </c>
      <c r="AX37" s="17">
        <f t="shared" si="19"/>
        <v>4.1972139581489317E-3</v>
      </c>
      <c r="AY37" s="57">
        <f t="shared" si="20"/>
        <v>1.7414846178432121E-2</v>
      </c>
      <c r="AZ37" s="46"/>
      <c r="BA37" s="17"/>
      <c r="BB37" s="17"/>
      <c r="BC37" s="17"/>
      <c r="BD37" s="17"/>
      <c r="BE37" s="17"/>
      <c r="BF37" s="57">
        <f t="shared" si="21"/>
        <v>2.1497187840448267E-2</v>
      </c>
      <c r="BG37" s="46">
        <f t="shared" si="22"/>
        <v>18.384879725085913</v>
      </c>
      <c r="BH37" s="17">
        <f t="shared" si="23"/>
        <v>18.109339407744873</v>
      </c>
      <c r="BI37" s="17">
        <f t="shared" si="24"/>
        <v>204.5112781954887</v>
      </c>
      <c r="BJ37" s="17"/>
      <c r="BK37" s="17">
        <f t="shared" si="25"/>
        <v>402.98507462686575</v>
      </c>
      <c r="BL37" s="17">
        <f t="shared" si="26"/>
        <v>359.4132029339853</v>
      </c>
      <c r="BM37" s="57">
        <f t="shared" si="27"/>
        <v>174.45492044784916</v>
      </c>
      <c r="BN37" s="46">
        <f t="shared" si="28"/>
        <v>6.7758338877837061E-3</v>
      </c>
      <c r="BO37" s="17">
        <f t="shared" si="29"/>
        <v>8.9813361554821253E-2</v>
      </c>
      <c r="BP37" s="17">
        <f t="shared" si="30"/>
        <v>0.44663657932776396</v>
      </c>
      <c r="BQ37" s="17">
        <f t="shared" si="31"/>
        <v>0.13183730706912289</v>
      </c>
      <c r="BR37" s="17">
        <f t="shared" si="32"/>
        <v>0.175706515518953</v>
      </c>
      <c r="BS37" s="17">
        <f t="shared" si="33"/>
        <v>0.16877031431915329</v>
      </c>
      <c r="BT37" s="57">
        <f t="shared" si="34"/>
        <v>9.0256887037890754E-2</v>
      </c>
      <c r="BU37" s="46">
        <f t="shared" si="35"/>
        <v>1.7839562656148367</v>
      </c>
      <c r="BV37" s="17">
        <f t="shared" si="36"/>
        <v>2.7052217335789535</v>
      </c>
      <c r="BW37" s="17"/>
      <c r="BX37" s="17"/>
      <c r="BY37" s="17"/>
      <c r="BZ37" s="17">
        <f t="shared" si="37"/>
        <v>8.7960799412101078</v>
      </c>
      <c r="CA37" s="57">
        <f t="shared" si="38"/>
        <v>11.542515205950027</v>
      </c>
      <c r="CB37" s="46">
        <f t="shared" si="39"/>
        <v>0.10637363813677569</v>
      </c>
      <c r="CC37" s="17">
        <f t="shared" si="40"/>
        <v>7.9034618989473518E-2</v>
      </c>
      <c r="CD37" s="17">
        <f t="shared" si="41"/>
        <v>0.27040775302058861</v>
      </c>
      <c r="CE37" s="17">
        <f t="shared" si="42"/>
        <v>0.48911990619900592</v>
      </c>
      <c r="CF37" s="17">
        <f t="shared" si="43"/>
        <v>0.53683892143793333</v>
      </c>
      <c r="CG37" s="17">
        <f t="shared" si="44"/>
        <v>1.4613948416921518</v>
      </c>
      <c r="CH37" s="57">
        <f t="shared" si="45"/>
        <v>2.9431696794759294</v>
      </c>
      <c r="CI37" s="104"/>
    </row>
    <row r="38" spans="1:160" ht="17" thickTop="1" thickBot="1" x14ac:dyDescent="0.25">
      <c r="C38" s="31"/>
      <c r="D38" s="16"/>
      <c r="E38" s="17"/>
      <c r="F38" s="15"/>
      <c r="H38" s="6"/>
      <c r="I38" s="13"/>
      <c r="J38" s="15"/>
      <c r="L38" s="6"/>
      <c r="M38" s="13"/>
      <c r="N38" s="15"/>
      <c r="P38" s="6"/>
      <c r="Q38" s="13"/>
      <c r="R38" s="15"/>
      <c r="T38" s="6"/>
      <c r="U38" s="13"/>
      <c r="V38" s="15"/>
      <c r="X38" s="6"/>
      <c r="Y38" s="13"/>
      <c r="Z38" s="15"/>
      <c r="AB38" s="6"/>
      <c r="AC38" s="13"/>
      <c r="AD38" s="15"/>
      <c r="AE38" s="31"/>
      <c r="AF38" s="13"/>
      <c r="AG38" s="6"/>
      <c r="AH38" s="13"/>
      <c r="AQ38" s="73"/>
      <c r="AR38" s="30" t="s">
        <v>42</v>
      </c>
      <c r="AS38" s="17">
        <f t="shared" si="15"/>
        <v>7.9651593037372917E-3</v>
      </c>
      <c r="AT38" s="17">
        <f t="shared" si="16"/>
        <v>9.1153628133022451E-3</v>
      </c>
      <c r="AU38" s="17">
        <f t="shared" si="17"/>
        <v>3.3355901777383599E-3</v>
      </c>
      <c r="AV38" s="17"/>
      <c r="AW38" s="17">
        <f t="shared" si="18"/>
        <v>1.7626868784082887E-3</v>
      </c>
      <c r="AX38" s="17">
        <f t="shared" si="19"/>
        <v>4.3707733363468173E-3</v>
      </c>
      <c r="AY38" s="57">
        <f t="shared" si="20"/>
        <v>2.6549572509533E-2</v>
      </c>
      <c r="AZ38" s="46"/>
      <c r="BA38" s="17"/>
      <c r="BB38" s="17"/>
      <c r="BC38" s="17"/>
      <c r="BD38" s="17"/>
      <c r="BE38" s="17"/>
      <c r="BF38" s="57">
        <f t="shared" si="21"/>
        <v>2.2538317296608209E-2</v>
      </c>
      <c r="BG38" s="46">
        <f t="shared" si="22"/>
        <v>24.87364620938628</v>
      </c>
      <c r="BH38" s="17">
        <f t="shared" si="23"/>
        <v>29.337539432176655</v>
      </c>
      <c r="BI38" s="17">
        <f t="shared" si="24"/>
        <v>188.7931034482759</v>
      </c>
      <c r="BJ38" s="17"/>
      <c r="BK38" s="17">
        <f t="shared" si="25"/>
        <v>293.63784665579118</v>
      </c>
      <c r="BL38" s="17">
        <f t="shared" si="26"/>
        <v>607.23684210526312</v>
      </c>
      <c r="BM38" s="57">
        <f t="shared" si="27"/>
        <v>196.78327737463448</v>
      </c>
      <c r="BN38" s="46">
        <f t="shared" si="28"/>
        <v>5.2310649651105563E-3</v>
      </c>
      <c r="BO38" s="17">
        <f t="shared" si="29"/>
        <v>8.3650228584288513E-2</v>
      </c>
      <c r="BP38" s="17">
        <f t="shared" si="30"/>
        <v>0.33947638886885401</v>
      </c>
      <c r="BQ38" s="17">
        <f t="shared" si="31"/>
        <v>0.11639831791267932</v>
      </c>
      <c r="BR38" s="17">
        <f t="shared" si="32"/>
        <v>0.12162141584565486</v>
      </c>
      <c r="BS38" s="17">
        <f t="shared" si="33"/>
        <v>0.13705819877636252</v>
      </c>
      <c r="BT38" s="57">
        <f t="shared" si="34"/>
        <v>6.9871547379858012E-2</v>
      </c>
      <c r="BU38" s="46">
        <f t="shared" si="35"/>
        <v>1.4719789463094759</v>
      </c>
      <c r="BV38" s="17">
        <f t="shared" si="36"/>
        <v>3.2915002224895478</v>
      </c>
      <c r="BW38" s="17"/>
      <c r="BX38" s="17"/>
      <c r="BY38" s="17"/>
      <c r="BZ38" s="17">
        <f t="shared" si="37"/>
        <v>9.3101676454514841</v>
      </c>
      <c r="CA38" s="57">
        <f t="shared" si="38"/>
        <v>10.429890615186043</v>
      </c>
      <c r="CB38" s="46">
        <f t="shared" si="39"/>
        <v>0.13304702938804103</v>
      </c>
      <c r="CC38" s="17">
        <f t="shared" si="40"/>
        <v>0.1795845244279799</v>
      </c>
      <c r="CD38" s="17">
        <f t="shared" si="41"/>
        <v>0.42289258978201721</v>
      </c>
      <c r="CE38" s="17">
        <f t="shared" si="42"/>
        <v>0.64302845843566991</v>
      </c>
      <c r="CF38" s="17">
        <f t="shared" si="43"/>
        <v>0.34758295050576754</v>
      </c>
      <c r="CG38" s="17">
        <f t="shared" si="44"/>
        <v>1.7823281295379081</v>
      </c>
      <c r="CH38" s="57">
        <f t="shared" si="45"/>
        <v>3.5084636820773838</v>
      </c>
      <c r="CI38" s="104"/>
    </row>
    <row r="39" spans="1:160" ht="17" thickTop="1" thickBot="1" x14ac:dyDescent="0.25">
      <c r="C39" s="31"/>
      <c r="D39" s="16"/>
      <c r="E39" s="17"/>
      <c r="F39" s="15"/>
      <c r="H39" s="6"/>
      <c r="I39" s="13"/>
      <c r="J39" s="15"/>
      <c r="L39" s="6"/>
      <c r="M39" s="13"/>
      <c r="N39" s="15"/>
      <c r="P39" s="6"/>
      <c r="Q39" s="13"/>
      <c r="R39" s="15"/>
      <c r="T39" s="6"/>
      <c r="U39" s="13"/>
      <c r="V39" s="15"/>
      <c r="X39" s="6"/>
      <c r="Y39" s="13"/>
      <c r="Z39" s="15"/>
      <c r="AB39" s="6"/>
      <c r="AC39" s="13"/>
      <c r="AD39" s="15"/>
      <c r="AE39" s="31"/>
      <c r="AF39" s="13"/>
      <c r="AG39" s="6"/>
      <c r="AH39" s="13"/>
      <c r="AQ39" s="73"/>
      <c r="AR39" s="30" t="s">
        <v>43</v>
      </c>
      <c r="AS39" s="17">
        <f t="shared" si="15"/>
        <v>1.1234152200348242E-2</v>
      </c>
      <c r="AT39" s="17">
        <f t="shared" si="16"/>
        <v>5.6170761001741211E-3</v>
      </c>
      <c r="AU39" s="17">
        <f t="shared" si="17"/>
        <v>2.0482958537703911E-3</v>
      </c>
      <c r="AV39" s="17"/>
      <c r="AW39" s="17">
        <f t="shared" si="18"/>
        <v>2.4647342543005408E-3</v>
      </c>
      <c r="AX39" s="17">
        <f t="shared" si="19"/>
        <v>3.6268879301986356E-3</v>
      </c>
      <c r="AY39" s="57">
        <f t="shared" si="20"/>
        <v>2.4991146338791934E-2</v>
      </c>
      <c r="AZ39" s="46"/>
      <c r="BA39" s="17"/>
      <c r="BB39" s="17"/>
      <c r="BC39" s="17"/>
      <c r="BD39" s="17"/>
      <c r="BE39" s="17"/>
      <c r="BF39" s="57">
        <f t="shared" si="21"/>
        <v>3.9535558389162125E-2</v>
      </c>
      <c r="BG39" s="46">
        <f t="shared" si="22"/>
        <v>9.3103448275862082</v>
      </c>
      <c r="BH39" s="17">
        <f t="shared" si="23"/>
        <v>8.8793103448275872</v>
      </c>
      <c r="BI39" s="17">
        <f t="shared" si="24"/>
        <v>302.60047281323875</v>
      </c>
      <c r="BJ39" s="17"/>
      <c r="BK39" s="17">
        <f t="shared" si="25"/>
        <v>463.65422396856582</v>
      </c>
      <c r="BL39" s="17">
        <f t="shared" si="26"/>
        <v>897.19626168224295</v>
      </c>
      <c r="BM39" s="57">
        <f t="shared" si="27"/>
        <v>281.70897112962598</v>
      </c>
      <c r="BN39" s="46">
        <f t="shared" si="28"/>
        <v>3.0200644647614097E-3</v>
      </c>
      <c r="BO39" s="17">
        <f t="shared" si="29"/>
        <v>2.4778953425226315E-2</v>
      </c>
      <c r="BP39" s="17">
        <f t="shared" si="30"/>
        <v>0.12131305431405512</v>
      </c>
      <c r="BQ39" s="17">
        <f t="shared" si="31"/>
        <v>7.8543756819823562E-2</v>
      </c>
      <c r="BR39" s="17">
        <f t="shared" si="32"/>
        <v>9.4678893863179917E-2</v>
      </c>
      <c r="BS39" s="17">
        <f t="shared" si="33"/>
        <v>0.11643820458548421</v>
      </c>
      <c r="BT39" s="57">
        <f t="shared" si="34"/>
        <v>6.6688507934592689E-2</v>
      </c>
      <c r="BU39" s="46">
        <f t="shared" si="35"/>
        <v>0.72110286274445012</v>
      </c>
      <c r="BV39" s="17">
        <f t="shared" si="36"/>
        <v>1.5326918504328606</v>
      </c>
      <c r="BW39" s="17"/>
      <c r="BX39" s="17"/>
      <c r="BY39" s="17"/>
      <c r="BZ39" s="17">
        <f t="shared" si="37"/>
        <v>11.672464543317298</v>
      </c>
      <c r="CA39" s="57">
        <f t="shared" si="38"/>
        <v>15.426696925255881</v>
      </c>
      <c r="CB39" s="46">
        <f t="shared" si="39"/>
        <v>3.7678508686796224E-2</v>
      </c>
      <c r="CC39" s="17">
        <f t="shared" si="40"/>
        <v>1.7967066642314865E-2</v>
      </c>
      <c r="CD39" s="17">
        <f t="shared" si="41"/>
        <v>0.22328005147731092</v>
      </c>
      <c r="CE39" s="17">
        <f t="shared" si="42"/>
        <v>0.67332890523626576</v>
      </c>
      <c r="CF39" s="17">
        <f t="shared" si="43"/>
        <v>0.41167259491129199</v>
      </c>
      <c r="CG39" s="17">
        <f t="shared" si="44"/>
        <v>1.1722202702558824</v>
      </c>
      <c r="CH39" s="57">
        <f t="shared" si="45"/>
        <v>2.5361473972098616</v>
      </c>
      <c r="CI39" s="104"/>
    </row>
    <row r="40" spans="1:160" ht="17" thickTop="1" thickBot="1" x14ac:dyDescent="0.25">
      <c r="C40" s="31"/>
      <c r="D40" s="16"/>
      <c r="E40" s="17"/>
      <c r="F40" s="15"/>
      <c r="H40" s="6"/>
      <c r="I40" s="13"/>
      <c r="J40" s="15"/>
      <c r="L40" s="6"/>
      <c r="M40" s="13"/>
      <c r="N40" s="15"/>
      <c r="P40" s="6"/>
      <c r="Q40" s="13"/>
      <c r="R40" s="15"/>
      <c r="T40" s="6"/>
      <c r="U40" s="13"/>
      <c r="V40" s="15"/>
      <c r="X40" s="6"/>
      <c r="Y40" s="13"/>
      <c r="Z40" s="15"/>
      <c r="AB40" s="6"/>
      <c r="AC40" s="13"/>
      <c r="AD40" s="15"/>
      <c r="AE40" s="31"/>
      <c r="AF40" s="13"/>
      <c r="AG40" s="6"/>
      <c r="AH40" s="13"/>
      <c r="AQ40" s="73"/>
      <c r="AR40" s="30" t="s">
        <v>44</v>
      </c>
      <c r="AS40" s="17">
        <f t="shared" si="15"/>
        <v>6.7497090243257112E-3</v>
      </c>
      <c r="AT40" s="17">
        <f t="shared" si="16"/>
        <v>5.4971857002240332E-3</v>
      </c>
      <c r="AU40" s="17">
        <f t="shared" si="17"/>
        <v>4.4534162634726343E-3</v>
      </c>
      <c r="AV40" s="17"/>
      <c r="AW40" s="17">
        <f t="shared" si="18"/>
        <v>5.8103165312494518E-3</v>
      </c>
      <c r="AX40" s="17">
        <f t="shared" si="19"/>
        <v>8.1066092921025287E-3</v>
      </c>
      <c r="AY40" s="57">
        <f t="shared" si="20"/>
        <v>3.0617236811374366E-2</v>
      </c>
      <c r="AZ40" s="46"/>
      <c r="BA40" s="17"/>
      <c r="BB40" s="17"/>
      <c r="BC40" s="17"/>
      <c r="BD40" s="17"/>
      <c r="BE40" s="17"/>
      <c r="BF40" s="57">
        <f t="shared" si="21"/>
        <v>2.2887583599971555E-2</v>
      </c>
      <c r="BG40" s="46">
        <f t="shared" si="22"/>
        <v>8.8659793814433012</v>
      </c>
      <c r="BH40" s="17">
        <f t="shared" si="23"/>
        <v>5.7215189873417716</v>
      </c>
      <c r="BI40" s="17">
        <f t="shared" si="24"/>
        <v>172.65625000000003</v>
      </c>
      <c r="BJ40" s="17"/>
      <c r="BK40" s="17">
        <f t="shared" si="25"/>
        <v>288.62275449101799</v>
      </c>
      <c r="BL40" s="17">
        <f t="shared" si="26"/>
        <v>622.31759656652366</v>
      </c>
      <c r="BM40" s="57">
        <f t="shared" si="27"/>
        <v>356.50454545454545</v>
      </c>
      <c r="BN40" s="46">
        <f t="shared" si="28"/>
        <v>2.1120998342123677E-3</v>
      </c>
      <c r="BO40" s="17">
        <f t="shared" si="29"/>
        <v>2.4269818149783108E-2</v>
      </c>
      <c r="BP40" s="17">
        <f t="shared" si="30"/>
        <v>0.2213385175923937</v>
      </c>
      <c r="BQ40" s="17">
        <f t="shared" si="31"/>
        <v>0.16438020199438846</v>
      </c>
      <c r="BR40" s="17">
        <f t="shared" si="32"/>
        <v>0.11837582791748383</v>
      </c>
      <c r="BS40" s="17">
        <f t="shared" si="33"/>
        <v>0.21066169451317845</v>
      </c>
      <c r="BT40" s="57">
        <f t="shared" si="34"/>
        <v>0.11929890472460544</v>
      </c>
      <c r="BU40" s="46">
        <f t="shared" si="35"/>
        <v>0.71229173294551995</v>
      </c>
      <c r="BV40" s="17">
        <f t="shared" si="36"/>
        <v>1.5179458200696687</v>
      </c>
      <c r="BW40" s="17"/>
      <c r="BX40" s="17"/>
      <c r="BY40" s="17"/>
      <c r="BZ40" s="17">
        <f t="shared" si="37"/>
        <v>11.974454214433301</v>
      </c>
      <c r="CA40" s="57">
        <f t="shared" si="38"/>
        <v>20.749773433810816</v>
      </c>
      <c r="CB40" s="46">
        <f t="shared" si="39"/>
        <v>2.1436589935574832E-2</v>
      </c>
      <c r="CC40" s="17">
        <f t="shared" si="40"/>
        <v>1.126667284986026E-2</v>
      </c>
      <c r="CD40" s="17">
        <f t="shared" si="41"/>
        <v>0.27543525440476962</v>
      </c>
      <c r="CE40" s="17">
        <f t="shared" si="42"/>
        <v>1.1939682068767841</v>
      </c>
      <c r="CF40" s="17">
        <f t="shared" si="43"/>
        <v>0.60072304354343409</v>
      </c>
      <c r="CG40" s="17">
        <f t="shared" si="44"/>
        <v>1.8071543841036921</v>
      </c>
      <c r="CH40" s="57">
        <f t="shared" si="45"/>
        <v>3.9099841517141156</v>
      </c>
      <c r="CI40" s="104"/>
    </row>
    <row r="41" spans="1:160" ht="17" thickTop="1" thickBot="1" x14ac:dyDescent="0.25">
      <c r="C41" s="31"/>
      <c r="D41" s="16"/>
      <c r="E41" s="17"/>
      <c r="F41" s="15"/>
      <c r="H41" s="6"/>
      <c r="I41" s="13"/>
      <c r="J41" s="15"/>
      <c r="L41" s="6"/>
      <c r="M41" s="13"/>
      <c r="N41" s="15"/>
      <c r="P41" s="6"/>
      <c r="Q41" s="13"/>
      <c r="R41" s="15"/>
      <c r="T41" s="6"/>
      <c r="U41" s="13"/>
      <c r="V41" s="15"/>
      <c r="X41" s="6"/>
      <c r="Y41" s="13"/>
      <c r="Z41" s="15"/>
      <c r="AB41" s="6"/>
      <c r="AC41" s="13"/>
      <c r="AD41" s="15"/>
      <c r="AE41" s="31"/>
      <c r="AF41" s="13"/>
      <c r="AG41" s="6"/>
      <c r="AH41" s="13"/>
      <c r="AQ41" s="73"/>
      <c r="AR41" s="31"/>
      <c r="AS41" s="17"/>
      <c r="AT41" s="17"/>
      <c r="AU41" s="17"/>
      <c r="AV41" s="17"/>
      <c r="AW41" s="17"/>
      <c r="AX41" s="17"/>
      <c r="AY41" s="57"/>
      <c r="AZ41" s="46"/>
      <c r="BA41" s="17"/>
      <c r="BB41" s="17"/>
      <c r="BC41" s="17"/>
      <c r="BD41" s="17"/>
      <c r="BE41" s="17"/>
      <c r="BF41" s="57"/>
      <c r="BG41" s="46"/>
      <c r="BH41" s="17"/>
      <c r="BI41" s="17"/>
      <c r="BJ41" s="17"/>
      <c r="BK41" s="17"/>
      <c r="BL41" s="17"/>
      <c r="BM41" s="57"/>
      <c r="BN41" s="46"/>
      <c r="BO41" s="17"/>
      <c r="BP41" s="17"/>
      <c r="BQ41" s="17"/>
      <c r="BR41" s="17"/>
      <c r="BS41" s="17"/>
      <c r="BT41" s="57"/>
      <c r="BU41" s="46"/>
      <c r="BV41" s="17"/>
      <c r="BW41" s="17"/>
      <c r="BX41" s="17"/>
      <c r="BY41" s="17"/>
      <c r="BZ41" s="17"/>
      <c r="CA41" s="57"/>
      <c r="CB41" s="46"/>
      <c r="CC41" s="17"/>
      <c r="CD41" s="17"/>
      <c r="CE41" s="17"/>
      <c r="CF41" s="17"/>
      <c r="CG41" s="17"/>
      <c r="CH41" s="57"/>
      <c r="CI41" s="104"/>
    </row>
    <row r="42" spans="1:160" ht="17" thickTop="1" thickBot="1" x14ac:dyDescent="0.25">
      <c r="C42" s="31"/>
      <c r="D42" s="16"/>
      <c r="E42" s="17"/>
      <c r="F42" s="15"/>
      <c r="H42" s="6"/>
      <c r="I42" s="13"/>
      <c r="J42" s="15"/>
      <c r="L42" s="6"/>
      <c r="M42" s="13"/>
      <c r="N42" s="15"/>
      <c r="P42" s="6"/>
      <c r="Q42" s="13"/>
      <c r="R42" s="15"/>
      <c r="T42" s="6"/>
      <c r="U42" s="13"/>
      <c r="V42" s="15"/>
      <c r="X42" s="6"/>
      <c r="Y42" s="13"/>
      <c r="Z42" s="15"/>
      <c r="AB42" s="6"/>
      <c r="AC42" s="13"/>
      <c r="AD42" s="15"/>
      <c r="AE42" s="31"/>
      <c r="AF42" s="13"/>
      <c r="AG42" s="6"/>
      <c r="AH42" s="13"/>
      <c r="AQ42" s="73"/>
      <c r="AR42" s="31"/>
      <c r="AS42" s="17"/>
      <c r="AT42" s="17"/>
      <c r="AU42" s="17"/>
      <c r="AV42" s="17"/>
      <c r="AW42" s="17"/>
      <c r="AX42" s="17"/>
      <c r="AY42" s="57"/>
      <c r="AZ42" s="46"/>
      <c r="BA42" s="17"/>
      <c r="BB42" s="17"/>
      <c r="BC42" s="17"/>
      <c r="BD42" s="17"/>
      <c r="BE42" s="17"/>
      <c r="BF42" s="57"/>
      <c r="BG42" s="46"/>
      <c r="BH42" s="17"/>
      <c r="BI42" s="17"/>
      <c r="BJ42" s="17"/>
      <c r="BK42" s="17"/>
      <c r="BL42" s="17"/>
      <c r="BM42" s="57"/>
      <c r="BN42" s="46"/>
      <c r="BO42" s="17"/>
      <c r="BP42" s="17"/>
      <c r="BQ42" s="17"/>
      <c r="BR42" s="17"/>
      <c r="BS42" s="17"/>
      <c r="BT42" s="57"/>
      <c r="BU42" s="46"/>
      <c r="BV42" s="17"/>
      <c r="BW42" s="17"/>
      <c r="BX42" s="17"/>
      <c r="BY42" s="17"/>
      <c r="BZ42" s="17"/>
      <c r="CA42" s="57"/>
      <c r="CB42" s="46"/>
      <c r="CC42" s="17"/>
      <c r="CD42" s="17"/>
      <c r="CE42" s="17"/>
      <c r="CF42" s="17"/>
      <c r="CG42" s="17"/>
      <c r="CH42" s="57"/>
      <c r="CI42" s="104"/>
    </row>
    <row r="43" spans="1:160" ht="17" thickTop="1" thickBot="1" x14ac:dyDescent="0.25">
      <c r="C43" s="31"/>
      <c r="D43" s="16"/>
      <c r="E43" s="17"/>
      <c r="F43" s="15"/>
      <c r="H43" s="6"/>
      <c r="I43" s="13"/>
      <c r="J43" s="15"/>
      <c r="L43" s="6"/>
      <c r="M43" s="13"/>
      <c r="N43" s="15"/>
      <c r="P43" s="6"/>
      <c r="Q43" s="13"/>
      <c r="R43" s="15"/>
      <c r="T43" s="6"/>
      <c r="U43" s="13"/>
      <c r="V43" s="15"/>
      <c r="X43" s="6"/>
      <c r="Y43" s="13"/>
      <c r="Z43" s="15"/>
      <c r="AB43" s="6"/>
      <c r="AC43" s="13"/>
      <c r="AD43" s="15"/>
      <c r="AE43" s="31"/>
      <c r="AF43" s="13"/>
      <c r="AG43" s="6"/>
      <c r="AH43" s="13"/>
      <c r="AQ43" s="73"/>
      <c r="AR43" s="31"/>
      <c r="AS43" s="17"/>
      <c r="AT43" s="17"/>
      <c r="AU43" s="17"/>
      <c r="AV43" s="17"/>
      <c r="AW43" s="17"/>
      <c r="AX43" s="17"/>
      <c r="AY43" s="57"/>
      <c r="AZ43" s="46"/>
      <c r="BA43" s="17"/>
      <c r="BB43" s="17"/>
      <c r="BC43" s="17"/>
      <c r="BD43" s="17"/>
      <c r="BE43" s="17"/>
      <c r="BF43" s="57"/>
      <c r="BG43" s="46"/>
      <c r="BH43" s="17"/>
      <c r="BI43" s="17"/>
      <c r="BJ43" s="17"/>
      <c r="BK43" s="17"/>
      <c r="BL43" s="17"/>
      <c r="BM43" s="57"/>
      <c r="BN43" s="46"/>
      <c r="BO43" s="17"/>
      <c r="BP43" s="17"/>
      <c r="BQ43" s="17"/>
      <c r="BR43" s="17"/>
      <c r="BS43" s="17"/>
      <c r="BT43" s="57"/>
      <c r="BU43" s="46"/>
      <c r="BV43" s="17"/>
      <c r="BW43" s="17"/>
      <c r="BX43" s="17"/>
      <c r="BY43" s="17"/>
      <c r="BZ43" s="17"/>
      <c r="CA43" s="57"/>
      <c r="CB43" s="46"/>
      <c r="CC43" s="17"/>
      <c r="CD43" s="17"/>
      <c r="CE43" s="17"/>
      <c r="CF43" s="17"/>
      <c r="CG43" s="17"/>
      <c r="CH43" s="57"/>
      <c r="CI43" s="104"/>
    </row>
    <row r="44" spans="1:160" ht="17" thickTop="1" thickBot="1" x14ac:dyDescent="0.25">
      <c r="C44" s="31"/>
      <c r="D44" s="16"/>
      <c r="E44" s="17"/>
      <c r="F44" s="15"/>
      <c r="H44" s="6"/>
      <c r="I44" s="13"/>
      <c r="J44" s="15"/>
      <c r="L44" s="6"/>
      <c r="M44" s="13"/>
      <c r="N44" s="15"/>
      <c r="P44" s="6"/>
      <c r="Q44" s="13"/>
      <c r="R44" s="15"/>
      <c r="T44" s="6"/>
      <c r="U44" s="13"/>
      <c r="V44" s="15"/>
      <c r="X44" s="6"/>
      <c r="Y44" s="13"/>
      <c r="Z44" s="15"/>
      <c r="AB44" s="6"/>
      <c r="AC44" s="13"/>
      <c r="AD44" s="15"/>
      <c r="AE44" s="31"/>
      <c r="AF44" s="13"/>
      <c r="AG44" s="6"/>
      <c r="AH44" s="13"/>
      <c r="AQ44" s="73"/>
      <c r="AR44" s="31"/>
      <c r="AS44" s="17"/>
      <c r="AT44" s="17"/>
      <c r="AU44" s="17"/>
      <c r="AV44" s="17"/>
      <c r="AW44" s="17"/>
      <c r="AX44" s="17"/>
      <c r="AY44" s="57"/>
      <c r="AZ44" s="46"/>
      <c r="BA44" s="17"/>
      <c r="BB44" s="17"/>
      <c r="BC44" s="17"/>
      <c r="BD44" s="17"/>
      <c r="BE44" s="17"/>
      <c r="BF44" s="57"/>
      <c r="BG44" s="46"/>
      <c r="BH44" s="17"/>
      <c r="BI44" s="17"/>
      <c r="BJ44" s="17"/>
      <c r="BK44" s="17"/>
      <c r="BL44" s="17"/>
      <c r="BM44" s="57"/>
      <c r="BN44" s="46"/>
      <c r="BO44" s="17"/>
      <c r="BP44" s="17"/>
      <c r="BQ44" s="17"/>
      <c r="BR44" s="17"/>
      <c r="BS44" s="17"/>
      <c r="BT44" s="57"/>
      <c r="BU44" s="46"/>
      <c r="BV44" s="17"/>
      <c r="BW44" s="17"/>
      <c r="BX44" s="17"/>
      <c r="BY44" s="17"/>
      <c r="BZ44" s="17"/>
      <c r="CA44" s="57"/>
      <c r="CB44" s="46"/>
      <c r="CC44" s="17"/>
      <c r="CD44" s="17"/>
      <c r="CE44" s="17"/>
      <c r="CF44" s="17"/>
      <c r="CG44" s="17"/>
      <c r="CH44" s="57"/>
      <c r="CI44" s="104"/>
    </row>
    <row r="45" spans="1:160" s="19" customFormat="1" ht="17" thickTop="1" thickBot="1" x14ac:dyDescent="0.25">
      <c r="A45"/>
      <c r="B45"/>
      <c r="C45" s="31"/>
      <c r="D45" s="16"/>
      <c r="E45" s="17"/>
      <c r="F45" s="15"/>
      <c r="G45"/>
      <c r="H45" s="6"/>
      <c r="I45" s="13"/>
      <c r="J45" s="15"/>
      <c r="K45"/>
      <c r="L45" s="6"/>
      <c r="M45" s="13"/>
      <c r="N45" s="15"/>
      <c r="O45"/>
      <c r="P45" s="6"/>
      <c r="Q45" s="13"/>
      <c r="R45" s="15"/>
      <c r="S45"/>
      <c r="T45" s="6"/>
      <c r="U45" s="13"/>
      <c r="V45" s="15"/>
      <c r="W45"/>
      <c r="X45" s="6"/>
      <c r="Y45" s="13"/>
      <c r="Z45" s="15"/>
      <c r="AA45"/>
      <c r="AB45" s="6"/>
      <c r="AC45" s="13"/>
      <c r="AD45" s="15"/>
      <c r="AE45" s="31"/>
      <c r="AF45" s="13"/>
      <c r="AG45" s="6"/>
      <c r="AH45" s="13"/>
      <c r="AI45"/>
      <c r="AJ45"/>
      <c r="AK45"/>
      <c r="AL45"/>
      <c r="AM45"/>
      <c r="AN45"/>
      <c r="AO45"/>
      <c r="AP45"/>
      <c r="AQ45" s="73"/>
      <c r="AR45" s="31"/>
      <c r="AS45" s="17"/>
      <c r="AT45" s="17"/>
      <c r="AU45" s="17"/>
      <c r="AV45" s="17"/>
      <c r="AW45" s="17"/>
      <c r="AX45" s="17"/>
      <c r="AY45" s="57"/>
      <c r="AZ45" s="46"/>
      <c r="BA45" s="17"/>
      <c r="BB45" s="17"/>
      <c r="BC45" s="17"/>
      <c r="BD45" s="17"/>
      <c r="BE45" s="17"/>
      <c r="BF45" s="57"/>
      <c r="BG45" s="46"/>
      <c r="BH45" s="17"/>
      <c r="BI45" s="17"/>
      <c r="BJ45" s="17"/>
      <c r="BK45" s="17"/>
      <c r="BL45" s="17"/>
      <c r="BM45" s="57"/>
      <c r="BN45" s="46"/>
      <c r="BO45" s="17"/>
      <c r="BP45" s="17"/>
      <c r="BQ45" s="17"/>
      <c r="BR45" s="17"/>
      <c r="BS45" s="17"/>
      <c r="BT45" s="57"/>
      <c r="BU45" s="46"/>
      <c r="BV45" s="17"/>
      <c r="BW45" s="17"/>
      <c r="BX45" s="17"/>
      <c r="BY45" s="17"/>
      <c r="BZ45" s="17"/>
      <c r="CA45" s="57"/>
      <c r="CB45" s="46"/>
      <c r="CC45" s="17"/>
      <c r="CD45" s="17"/>
      <c r="CE45" s="17"/>
      <c r="CF45" s="17"/>
      <c r="CG45" s="17"/>
      <c r="CH45" s="57"/>
      <c r="CI45" s="104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</row>
    <row r="46" spans="1:160" ht="17" thickTop="1" thickBot="1" x14ac:dyDescent="0.25">
      <c r="C46" s="31"/>
      <c r="D46" s="16"/>
      <c r="E46" s="17"/>
      <c r="F46" s="15"/>
      <c r="H46" s="6"/>
      <c r="I46" s="13"/>
      <c r="J46" s="15"/>
      <c r="L46" s="6"/>
      <c r="M46" s="13"/>
      <c r="N46" s="15"/>
      <c r="P46" s="6"/>
      <c r="Q46" s="13"/>
      <c r="R46" s="15"/>
      <c r="T46" s="6"/>
      <c r="U46" s="13"/>
      <c r="V46" s="15"/>
      <c r="X46" s="6"/>
      <c r="Y46" s="13"/>
      <c r="Z46" s="15"/>
      <c r="AB46" s="6"/>
      <c r="AC46" s="13"/>
      <c r="AD46" s="15"/>
      <c r="AE46" s="31"/>
      <c r="AF46" s="13"/>
      <c r="AG46" s="6"/>
      <c r="AH46" s="13"/>
      <c r="AQ46" s="73"/>
      <c r="AR46" s="31"/>
      <c r="AS46" s="17"/>
      <c r="AT46" s="17"/>
      <c r="AU46" s="17"/>
      <c r="AV46" s="17"/>
      <c r="AW46" s="17"/>
      <c r="AX46" s="17"/>
      <c r="AY46" s="57"/>
      <c r="AZ46" s="46"/>
      <c r="BA46" s="17"/>
      <c r="BB46" s="17"/>
      <c r="BC46" s="17"/>
      <c r="BD46" s="17"/>
      <c r="BE46" s="17"/>
      <c r="BF46" s="57"/>
      <c r="BG46" s="46"/>
      <c r="BH46" s="17"/>
      <c r="BI46" s="17"/>
      <c r="BJ46" s="17"/>
      <c r="BK46" s="17"/>
      <c r="BL46" s="17"/>
      <c r="BM46" s="57"/>
      <c r="BN46" s="46"/>
      <c r="BO46" s="17"/>
      <c r="BP46" s="17"/>
      <c r="BQ46" s="17"/>
      <c r="BR46" s="17"/>
      <c r="BS46" s="17"/>
      <c r="BT46" s="57"/>
      <c r="BU46" s="46"/>
      <c r="BV46" s="17"/>
      <c r="BW46" s="17"/>
      <c r="BX46" s="17"/>
      <c r="BY46" s="17"/>
      <c r="BZ46" s="17"/>
      <c r="CA46" s="57"/>
      <c r="CB46" s="46"/>
      <c r="CC46" s="17"/>
      <c r="CD46" s="17"/>
      <c r="CE46" s="17"/>
      <c r="CF46" s="17"/>
      <c r="CG46" s="17"/>
      <c r="CH46" s="57"/>
      <c r="CI46" s="104"/>
    </row>
    <row r="47" spans="1:160" ht="17" thickTop="1" thickBot="1" x14ac:dyDescent="0.25">
      <c r="C47" s="31"/>
      <c r="D47" s="16"/>
      <c r="E47" s="17"/>
      <c r="F47" s="15"/>
      <c r="H47" s="6"/>
      <c r="I47" s="13"/>
      <c r="J47" s="15"/>
      <c r="L47" s="6"/>
      <c r="M47" s="13"/>
      <c r="N47" s="15"/>
      <c r="P47" s="6"/>
      <c r="Q47" s="13"/>
      <c r="R47" s="15"/>
      <c r="T47" s="6"/>
      <c r="U47" s="13"/>
      <c r="V47" s="15"/>
      <c r="X47" s="6"/>
      <c r="Y47" s="13"/>
      <c r="Z47" s="15"/>
      <c r="AB47" s="6"/>
      <c r="AC47" s="13"/>
      <c r="AD47" s="15"/>
      <c r="AE47" s="31"/>
      <c r="AF47" s="13"/>
      <c r="AG47" s="6"/>
      <c r="AH47" s="13"/>
      <c r="AQ47" s="73"/>
      <c r="AR47" s="31"/>
      <c r="AS47" s="17"/>
      <c r="AT47" s="17"/>
      <c r="AU47" s="17"/>
      <c r="AV47" s="17"/>
      <c r="AW47" s="17"/>
      <c r="AX47" s="17"/>
      <c r="AY47" s="57"/>
      <c r="AZ47" s="46"/>
      <c r="BA47" s="17"/>
      <c r="BB47" s="17"/>
      <c r="BC47" s="17"/>
      <c r="BD47" s="17"/>
      <c r="BE47" s="17"/>
      <c r="BF47" s="57"/>
      <c r="BG47" s="46"/>
      <c r="BH47" s="17"/>
      <c r="BI47" s="17"/>
      <c r="BJ47" s="17"/>
      <c r="BK47" s="17"/>
      <c r="BL47" s="17"/>
      <c r="BM47" s="57"/>
      <c r="BN47" s="46"/>
      <c r="BO47" s="17"/>
      <c r="BP47" s="17"/>
      <c r="BQ47" s="17"/>
      <c r="BR47" s="17"/>
      <c r="BS47" s="17"/>
      <c r="BT47" s="57"/>
      <c r="BU47" s="46"/>
      <c r="BV47" s="17"/>
      <c r="BW47" s="17"/>
      <c r="BX47" s="17"/>
      <c r="BY47" s="17"/>
      <c r="BZ47" s="17"/>
      <c r="CA47" s="57"/>
      <c r="CB47" s="46"/>
      <c r="CC47" s="17"/>
      <c r="CD47" s="17"/>
      <c r="CE47" s="17"/>
      <c r="CF47" s="17"/>
      <c r="CG47" s="17"/>
      <c r="CH47" s="57"/>
      <c r="CI47" s="104"/>
    </row>
    <row r="48" spans="1:160" x14ac:dyDescent="0.2">
      <c r="A48" s="19"/>
      <c r="B48" s="19"/>
      <c r="C48" s="19"/>
      <c r="D48" s="19"/>
      <c r="E48" s="19"/>
      <c r="F48" s="19"/>
      <c r="G48" s="74" t="s">
        <v>46</v>
      </c>
      <c r="H48" s="96">
        <f>AVERAGE(H26:H47)</f>
        <v>0.14316645693783278</v>
      </c>
      <c r="I48" s="75">
        <f>AVERAGE(I26:I47)</f>
        <v>154605422.22222221</v>
      </c>
      <c r="J48" s="76"/>
      <c r="K48" s="74" t="s">
        <v>46</v>
      </c>
      <c r="L48" s="96">
        <f>AVERAGE(L26:L47)</f>
        <v>0.11390930932115137</v>
      </c>
      <c r="M48" s="75">
        <f>AVERAGE(M26:M47)</f>
        <v>114111602.22222222</v>
      </c>
      <c r="N48" s="76"/>
      <c r="O48" s="74" t="s">
        <v>46</v>
      </c>
      <c r="P48" s="96">
        <f>AVERAGE(P26:P47)</f>
        <v>0.42704094542227855</v>
      </c>
      <c r="Q48" s="75">
        <f>AVERAGE(Q26:Q47)</f>
        <v>487531777.77777791</v>
      </c>
      <c r="R48" s="76"/>
      <c r="S48" s="74" t="s">
        <v>46</v>
      </c>
      <c r="T48" s="96">
        <f>AVERAGE(T26:T47)</f>
        <v>0.74125830653567915</v>
      </c>
      <c r="U48" s="75">
        <f>AVERAGE(U26:U47)</f>
        <v>901252222.22222221</v>
      </c>
      <c r="V48" s="76"/>
      <c r="W48" s="74" t="s">
        <v>46</v>
      </c>
      <c r="X48" s="96">
        <f>AVERAGE(X26:X47)</f>
        <v>0.60978698404824327</v>
      </c>
      <c r="Y48" s="75">
        <f>AVERAGE(Y26:Y47)</f>
        <v>756616444.44444442</v>
      </c>
      <c r="Z48" s="76"/>
      <c r="AA48" s="74" t="s">
        <v>46</v>
      </c>
      <c r="AB48" s="96">
        <f>AVERAGE(AB26:AB47)</f>
        <v>1.8826159382338483</v>
      </c>
      <c r="AC48" s="75">
        <f>AVERAGE(AC26:AC47)</f>
        <v>2210878555.5555553</v>
      </c>
      <c r="AD48" s="76"/>
      <c r="AE48" s="77"/>
      <c r="AF48" s="74" t="s">
        <v>46</v>
      </c>
      <c r="AG48" s="96">
        <f>AVERAGE(AG26:AG47)</f>
        <v>3.9177779404990329</v>
      </c>
      <c r="AH48" s="75">
        <f>AVERAGE(AH26:AH47)</f>
        <v>4624996024.4444447</v>
      </c>
      <c r="AI48" s="19"/>
      <c r="AJ48" s="19"/>
      <c r="AK48" s="19"/>
      <c r="AL48" s="19"/>
      <c r="AM48" s="19"/>
      <c r="AN48" s="19"/>
      <c r="AQ48" s="73"/>
      <c r="AR48" s="31"/>
      <c r="AS48" s="17"/>
      <c r="AT48" s="17"/>
      <c r="AU48" s="17"/>
      <c r="AV48" s="17"/>
      <c r="AW48" s="17"/>
      <c r="AX48" s="17"/>
      <c r="AY48" s="57"/>
      <c r="AZ48" s="46"/>
      <c r="BA48" s="17"/>
      <c r="BB48" s="17"/>
      <c r="BC48" s="17"/>
      <c r="BD48" s="17"/>
      <c r="BE48" s="17"/>
      <c r="BF48" s="57"/>
      <c r="BG48" s="46"/>
      <c r="BH48" s="17"/>
      <c r="BI48" s="17"/>
      <c r="BJ48" s="17"/>
      <c r="BK48" s="17"/>
      <c r="BL48" s="17"/>
      <c r="BM48" s="57"/>
      <c r="BN48" s="46"/>
      <c r="BO48" s="17"/>
      <c r="BP48" s="17"/>
      <c r="BQ48" s="17"/>
      <c r="BR48" s="17"/>
      <c r="BS48" s="17"/>
      <c r="BT48" s="57"/>
      <c r="BU48" s="46"/>
      <c r="BV48" s="17"/>
      <c r="BW48" s="17"/>
      <c r="BX48" s="17"/>
      <c r="BY48" s="17"/>
      <c r="BZ48" s="17"/>
      <c r="CA48" s="57"/>
      <c r="CB48" s="46"/>
      <c r="CC48" s="17"/>
      <c r="CD48" s="17"/>
      <c r="CE48" s="17"/>
      <c r="CF48" s="17"/>
      <c r="CG48" s="17"/>
      <c r="CH48" s="57"/>
      <c r="CI48" s="104"/>
    </row>
    <row r="49" spans="1:87" x14ac:dyDescent="0.2">
      <c r="G49" s="78" t="s">
        <v>47</v>
      </c>
      <c r="H49" s="97">
        <f>STDEV(H26:H47)</f>
        <v>9.0855689576192694E-2</v>
      </c>
      <c r="I49" s="79">
        <f>STDEV(I26:I47)</f>
        <v>113519526.58051588</v>
      </c>
      <c r="J49" s="80"/>
      <c r="K49" s="78" t="s">
        <v>47</v>
      </c>
      <c r="L49" s="97">
        <f>STDEV(L26:L47)</f>
        <v>7.7710978167747746E-2</v>
      </c>
      <c r="M49" s="79">
        <f>STDEV(M26:M47)</f>
        <v>71711284.541988581</v>
      </c>
      <c r="N49" s="80"/>
      <c r="O49" s="78" t="s">
        <v>47</v>
      </c>
      <c r="P49" s="97">
        <f>STDEV(P26:P47)</f>
        <v>0.20889829973749494</v>
      </c>
      <c r="Q49" s="79">
        <f>STDEV(Q26:Q47)</f>
        <v>344748172.50341511</v>
      </c>
      <c r="R49" s="80"/>
      <c r="S49" s="78" t="s">
        <v>47</v>
      </c>
      <c r="T49" s="97">
        <f>STDEV(T26:T47)</f>
        <v>0.26755525094033034</v>
      </c>
      <c r="U49" s="79">
        <f>STDEV(U26:U47)</f>
        <v>644550900.74131811</v>
      </c>
      <c r="V49" s="80"/>
      <c r="W49" s="78" t="s">
        <v>47</v>
      </c>
      <c r="X49" s="97">
        <f>STDEV(X26:X47)</f>
        <v>0.15247266426075332</v>
      </c>
      <c r="Y49" s="79">
        <f>STDEV(Y26:Y47)</f>
        <v>461306300.78617811</v>
      </c>
      <c r="Z49" s="80"/>
      <c r="AA49" s="78" t="s">
        <v>47</v>
      </c>
      <c r="AB49" s="97">
        <f>STDEV(AB26:AB47)</f>
        <v>0.49004115078242183</v>
      </c>
      <c r="AC49" s="79">
        <f>STDEV(AC26:AC47)</f>
        <v>1239581468.7527711</v>
      </c>
      <c r="AD49" s="80"/>
      <c r="AE49" s="67"/>
      <c r="AF49" s="78" t="s">
        <v>47</v>
      </c>
      <c r="AG49" s="97">
        <f>STDEV(AG26:AG47)</f>
        <v>1.024922039604002</v>
      </c>
      <c r="AH49" s="79">
        <f>STDEV(AH26:AH47)</f>
        <v>2660743786.3529763</v>
      </c>
      <c r="AQ49" s="73"/>
      <c r="AR49" s="31"/>
      <c r="AS49" s="17"/>
      <c r="AT49" s="17"/>
      <c r="AU49" s="17"/>
      <c r="AV49" s="17"/>
      <c r="AW49" s="17"/>
      <c r="AX49" s="17"/>
      <c r="AY49" s="57"/>
      <c r="AZ49" s="46"/>
      <c r="BA49" s="17"/>
      <c r="BB49" s="17"/>
      <c r="BC49" s="17"/>
      <c r="BD49" s="17"/>
      <c r="BE49" s="17"/>
      <c r="BF49" s="57"/>
      <c r="BG49" s="46"/>
      <c r="BH49" s="17"/>
      <c r="BI49" s="17"/>
      <c r="BJ49" s="17"/>
      <c r="BK49" s="17"/>
      <c r="BL49" s="17"/>
      <c r="BM49" s="57"/>
      <c r="BN49" s="46"/>
      <c r="BO49" s="17"/>
      <c r="BP49" s="17"/>
      <c r="BQ49" s="17"/>
      <c r="BR49" s="17"/>
      <c r="BS49" s="17"/>
      <c r="BT49" s="57"/>
      <c r="BU49" s="46"/>
      <c r="BV49" s="17"/>
      <c r="BW49" s="17"/>
      <c r="BX49" s="17"/>
      <c r="BY49" s="17"/>
      <c r="BZ49" s="17"/>
      <c r="CA49" s="57"/>
      <c r="CB49" s="46"/>
      <c r="CC49" s="17"/>
      <c r="CD49" s="17"/>
      <c r="CE49" s="17"/>
      <c r="CF49" s="17"/>
      <c r="CG49" s="17"/>
      <c r="CH49" s="57"/>
      <c r="CI49" s="104"/>
    </row>
    <row r="50" spans="1:87" x14ac:dyDescent="0.2">
      <c r="AQ50" s="73"/>
      <c r="AR50" s="31"/>
      <c r="AS50" s="17"/>
      <c r="AT50" s="17"/>
      <c r="AU50" s="17"/>
      <c r="AV50" s="17"/>
      <c r="AW50" s="17"/>
      <c r="AX50" s="17"/>
      <c r="AY50" s="57"/>
      <c r="AZ50" s="46"/>
      <c r="BA50" s="17"/>
      <c r="BB50" s="17"/>
      <c r="BC50" s="17"/>
      <c r="BD50" s="17"/>
      <c r="BE50" s="17"/>
      <c r="BF50" s="57"/>
      <c r="BG50" s="46"/>
      <c r="BH50" s="17"/>
      <c r="BI50" s="17"/>
      <c r="BJ50" s="17"/>
      <c r="BK50" s="17"/>
      <c r="BL50" s="17"/>
      <c r="BM50" s="57"/>
      <c r="BN50" s="46"/>
      <c r="BO50" s="17"/>
      <c r="BP50" s="17"/>
      <c r="BQ50" s="17"/>
      <c r="BR50" s="17"/>
      <c r="BS50" s="17"/>
      <c r="BT50" s="57"/>
      <c r="BU50" s="46"/>
      <c r="BV50" s="17"/>
      <c r="BW50" s="17"/>
      <c r="BX50" s="17"/>
      <c r="BY50" s="17"/>
      <c r="BZ50" s="17"/>
      <c r="CA50" s="57"/>
      <c r="CB50" s="46"/>
      <c r="CC50" s="17"/>
      <c r="CD50" s="17"/>
      <c r="CE50" s="17"/>
      <c r="CF50" s="17"/>
      <c r="CG50" s="17"/>
      <c r="CH50" s="57"/>
      <c r="CI50" s="104"/>
    </row>
    <row r="51" spans="1:87" x14ac:dyDescent="0.2">
      <c r="AQ51" s="73"/>
      <c r="AR51" s="31"/>
      <c r="AS51" s="17"/>
      <c r="AT51" s="17"/>
      <c r="AU51" s="17"/>
      <c r="AV51" s="17"/>
      <c r="AW51" s="17"/>
      <c r="AX51" s="17"/>
      <c r="AY51" s="57"/>
      <c r="AZ51" s="46"/>
      <c r="BA51" s="17"/>
      <c r="BB51" s="17"/>
      <c r="BC51" s="17"/>
      <c r="BD51" s="17"/>
      <c r="BE51" s="17"/>
      <c r="BF51" s="57"/>
      <c r="BG51" s="46"/>
      <c r="BH51" s="17"/>
      <c r="BI51" s="17"/>
      <c r="BJ51" s="17"/>
      <c r="BK51" s="17"/>
      <c r="BL51" s="17"/>
      <c r="BM51" s="57"/>
      <c r="BN51" s="46"/>
      <c r="BO51" s="17"/>
      <c r="BP51" s="17"/>
      <c r="BQ51" s="17"/>
      <c r="BR51" s="17"/>
      <c r="BS51" s="17"/>
      <c r="BT51" s="57"/>
      <c r="BU51" s="46"/>
      <c r="BV51" s="17"/>
      <c r="BW51" s="17"/>
      <c r="BX51" s="17"/>
      <c r="BY51" s="17"/>
      <c r="BZ51" s="17"/>
      <c r="CA51" s="57"/>
      <c r="CB51" s="46"/>
      <c r="CC51" s="17"/>
      <c r="CD51" s="17"/>
      <c r="CE51" s="17"/>
      <c r="CF51" s="17"/>
      <c r="CG51" s="17"/>
      <c r="CH51" s="57"/>
      <c r="CI51" s="104"/>
    </row>
    <row r="52" spans="1:87" ht="16" x14ac:dyDescent="0.2">
      <c r="B52" s="136" t="s">
        <v>100</v>
      </c>
      <c r="C52" s="137"/>
      <c r="D52" s="137"/>
      <c r="E52" s="137"/>
      <c r="G52" s="1" t="s">
        <v>0</v>
      </c>
      <c r="H52" s="2"/>
      <c r="I52" s="2"/>
      <c r="J52" s="2"/>
      <c r="L52" t="s">
        <v>1</v>
      </c>
      <c r="N52" t="s">
        <v>2</v>
      </c>
      <c r="AQ52" s="73"/>
      <c r="AR52" s="31"/>
      <c r="AS52" s="17"/>
      <c r="AT52" s="17"/>
      <c r="AU52" s="17"/>
      <c r="AV52" s="17"/>
      <c r="AW52" s="17"/>
      <c r="AX52" s="17"/>
      <c r="AY52" s="57"/>
      <c r="AZ52" s="46"/>
      <c r="BA52" s="17"/>
      <c r="BB52" s="17"/>
      <c r="BC52" s="17"/>
      <c r="BD52" s="17"/>
      <c r="BE52" s="17"/>
      <c r="BF52" s="57"/>
      <c r="BG52" s="46"/>
      <c r="BH52" s="17"/>
      <c r="BI52" s="17"/>
      <c r="BJ52" s="17"/>
      <c r="BK52" s="17"/>
      <c r="BL52" s="17"/>
      <c r="BM52" s="57"/>
      <c r="BN52" s="46"/>
      <c r="BO52" s="17"/>
      <c r="BP52" s="17"/>
      <c r="BQ52" s="17"/>
      <c r="BR52" s="17"/>
      <c r="BS52" s="17"/>
      <c r="BT52" s="57"/>
      <c r="BU52" s="46"/>
      <c r="BV52" s="17"/>
      <c r="BW52" s="17"/>
      <c r="BX52" s="17"/>
      <c r="BY52" s="17"/>
      <c r="BZ52" s="17"/>
      <c r="CA52" s="57"/>
      <c r="CB52" s="46"/>
      <c r="CC52" s="17"/>
      <c r="CD52" s="17"/>
      <c r="CE52" s="17"/>
      <c r="CF52" s="17"/>
      <c r="CG52" s="17"/>
      <c r="CH52" s="57"/>
      <c r="CI52" s="104"/>
    </row>
    <row r="53" spans="1:87" ht="17" thickBot="1" x14ac:dyDescent="0.25">
      <c r="A53" s="3"/>
      <c r="B53" s="137"/>
      <c r="C53" s="137"/>
      <c r="D53" s="137"/>
      <c r="E53" s="137"/>
      <c r="G53" t="s">
        <v>3</v>
      </c>
      <c r="AQ53" s="73"/>
      <c r="AR53" s="31"/>
      <c r="AS53" s="17"/>
      <c r="AT53" s="17"/>
      <c r="AU53" s="17"/>
      <c r="AV53" s="17"/>
      <c r="AW53" s="17"/>
      <c r="AX53" s="17"/>
      <c r="AY53" s="57"/>
      <c r="AZ53" s="46"/>
      <c r="BA53" s="17"/>
      <c r="BB53" s="17"/>
      <c r="BC53" s="17"/>
      <c r="BD53" s="17"/>
      <c r="BE53" s="17"/>
      <c r="BF53" s="57"/>
      <c r="BG53" s="46"/>
      <c r="BH53" s="17"/>
      <c r="BI53" s="17"/>
      <c r="BJ53" s="17"/>
      <c r="BK53" s="17"/>
      <c r="BL53" s="17"/>
      <c r="BM53" s="57"/>
      <c r="BN53" s="46"/>
      <c r="BO53" s="17"/>
      <c r="BP53" s="17"/>
      <c r="BQ53" s="17"/>
      <c r="BR53" s="17"/>
      <c r="BS53" s="17"/>
      <c r="BT53" s="57"/>
      <c r="BU53" s="46"/>
      <c r="BV53" s="17"/>
      <c r="BW53" s="17"/>
      <c r="BX53" s="17"/>
      <c r="BY53" s="17"/>
      <c r="BZ53" s="17"/>
      <c r="CA53" s="57"/>
      <c r="CB53" s="46"/>
      <c r="CC53" s="17"/>
      <c r="CD53" s="17"/>
      <c r="CE53" s="17"/>
      <c r="CF53" s="17"/>
      <c r="CG53" s="17"/>
      <c r="CH53" s="57"/>
      <c r="CI53" s="104"/>
    </row>
    <row r="54" spans="1:87" x14ac:dyDescent="0.2">
      <c r="AQ54" s="73"/>
      <c r="AR54" s="28" t="s">
        <v>46</v>
      </c>
      <c r="AS54" s="55">
        <f t="shared" ref="AS54:CG54" si="46">AVERAGE(AS32:AS53)</f>
        <v>7.3846236493703976E-3</v>
      </c>
      <c r="AT54" s="55">
        <f t="shared" si="46"/>
        <v>6.2583603913044751E-3</v>
      </c>
      <c r="AU54" s="55">
        <f t="shared" si="46"/>
        <v>2.2873982374342202E-3</v>
      </c>
      <c r="AV54" s="55"/>
      <c r="AW54" s="55">
        <f t="shared" si="46"/>
        <v>2.2491238075404351E-3</v>
      </c>
      <c r="AX54" s="55">
        <f t="shared" si="46"/>
        <v>4.4467766264058087E-3</v>
      </c>
      <c r="AY54" s="84">
        <f t="shared" si="46"/>
        <v>2.2626282712055336E-2</v>
      </c>
      <c r="AZ54" s="61"/>
      <c r="BA54" s="55"/>
      <c r="BB54" s="55"/>
      <c r="BC54" s="55"/>
      <c r="BD54" s="55"/>
      <c r="BE54" s="55"/>
      <c r="BF54" s="84">
        <f t="shared" si="46"/>
        <v>2.1971060259434284E-2</v>
      </c>
      <c r="BG54" s="61">
        <f t="shared" si="46"/>
        <v>21.575734070226687</v>
      </c>
      <c r="BH54" s="55">
        <f t="shared" si="46"/>
        <v>19.271172026943837</v>
      </c>
      <c r="BI54" s="55">
        <f t="shared" si="46"/>
        <v>260.25574893919651</v>
      </c>
      <c r="BJ54" s="55"/>
      <c r="BK54" s="55">
        <f t="shared" si="46"/>
        <v>392.95474112633434</v>
      </c>
      <c r="BL54" s="55">
        <f t="shared" si="46"/>
        <v>567.89378051160065</v>
      </c>
      <c r="BM54" s="58">
        <f t="shared" si="46"/>
        <v>224.45811394730421</v>
      </c>
      <c r="BN54" s="61">
        <f t="shared" si="46"/>
        <v>5.9810009380008968E-3</v>
      </c>
      <c r="BO54" s="55">
        <f t="shared" si="46"/>
        <v>7.5035679124255933E-2</v>
      </c>
      <c r="BP54" s="55">
        <f t="shared" si="46"/>
        <v>0.36084659378612743</v>
      </c>
      <c r="BQ54" s="55">
        <f t="shared" si="46"/>
        <v>0.11621324985518948</v>
      </c>
      <c r="BR54" s="55">
        <f t="shared" si="46"/>
        <v>0.13657680721101717</v>
      </c>
      <c r="BS54" s="55">
        <f t="shared" si="46"/>
        <v>0.14922900605811276</v>
      </c>
      <c r="BT54" s="84">
        <f t="shared" si="46"/>
        <v>8.1905226454274227E-2</v>
      </c>
      <c r="BU54" s="61">
        <f t="shared" si="46"/>
        <v>1.7441876091460273</v>
      </c>
      <c r="BV54" s="55">
        <f t="shared" si="46"/>
        <v>2.9570816558936297</v>
      </c>
      <c r="BW54" s="55"/>
      <c r="BX54" s="55"/>
      <c r="BY54" s="55"/>
      <c r="BZ54" s="55"/>
      <c r="CA54" s="58">
        <f t="shared" si="46"/>
        <v>14.072455314096846</v>
      </c>
      <c r="CB54" s="61">
        <f t="shared" si="46"/>
        <v>8.7169009412154996E-2</v>
      </c>
      <c r="CC54" s="55">
        <f t="shared" si="46"/>
        <v>7.2709008914596321E-2</v>
      </c>
      <c r="CD54" s="55">
        <f t="shared" si="46"/>
        <v>0.26846804367637711</v>
      </c>
      <c r="CE54" s="55">
        <f t="shared" si="46"/>
        <v>0.5337743181753779</v>
      </c>
      <c r="CF54" s="55">
        <f t="shared" si="46"/>
        <v>0.43059897029059419</v>
      </c>
      <c r="CG54" s="55">
        <f t="shared" si="46"/>
        <v>1.3139012623743997</v>
      </c>
      <c r="CH54" s="58">
        <f>AVERAGE(CH32:CH53)</f>
        <v>2.7066206128435004</v>
      </c>
      <c r="CI54" s="104"/>
    </row>
    <row r="55" spans="1:87" x14ac:dyDescent="0.2">
      <c r="B55" s="138" t="s">
        <v>5</v>
      </c>
      <c r="C55" s="138"/>
      <c r="G55" s="5" t="s">
        <v>70</v>
      </c>
      <c r="I55" s="4"/>
      <c r="J55" s="6"/>
      <c r="K55" s="5" t="s">
        <v>71</v>
      </c>
      <c r="L55" s="4"/>
      <c r="M55" s="4"/>
      <c r="N55" s="6"/>
      <c r="O55" s="5" t="s">
        <v>72</v>
      </c>
      <c r="P55" s="4"/>
      <c r="Q55" s="4"/>
      <c r="R55" s="6"/>
      <c r="S55" s="5" t="s">
        <v>73</v>
      </c>
      <c r="T55" s="4"/>
      <c r="U55" s="4"/>
      <c r="V55" s="6"/>
      <c r="W55" s="5" t="s">
        <v>74</v>
      </c>
      <c r="X55" s="4"/>
      <c r="Y55" s="4"/>
      <c r="Z55" s="6"/>
      <c r="AA55" s="5" t="s">
        <v>75</v>
      </c>
      <c r="AB55" s="4"/>
      <c r="AC55" s="4"/>
      <c r="AD55" s="6"/>
      <c r="AE55" s="7"/>
      <c r="AG55" s="5" t="s">
        <v>4</v>
      </c>
      <c r="AI55" s="6"/>
      <c r="AQ55" s="73"/>
      <c r="AR55" s="17" t="s">
        <v>47</v>
      </c>
      <c r="AS55" s="56">
        <f t="shared" ref="AS55:CH55" si="47">STDEV(AS32:AS53)</f>
        <v>1.9780681400076001E-3</v>
      </c>
      <c r="AT55" s="56">
        <f t="shared" si="47"/>
        <v>1.9979231485541251E-3</v>
      </c>
      <c r="AU55" s="56">
        <f t="shared" si="47"/>
        <v>1.1159185690057755E-3</v>
      </c>
      <c r="AV55" s="56"/>
      <c r="AW55" s="56">
        <f t="shared" si="47"/>
        <v>1.4585679885098391E-3</v>
      </c>
      <c r="AX55" s="56">
        <f t="shared" si="47"/>
        <v>1.5753197738130047E-3</v>
      </c>
      <c r="AY55" s="85">
        <f t="shared" si="47"/>
        <v>5.1592414427649655E-3</v>
      </c>
      <c r="AZ55" s="62"/>
      <c r="BA55" s="56"/>
      <c r="BB55" s="56"/>
      <c r="BC55" s="56"/>
      <c r="BD55" s="56"/>
      <c r="BE55" s="56"/>
      <c r="BF55" s="85">
        <f t="shared" si="47"/>
        <v>8.5910505587167684E-3</v>
      </c>
      <c r="BG55" s="62">
        <f t="shared" si="47"/>
        <v>8.211540697733998</v>
      </c>
      <c r="BH55" s="56">
        <f t="shared" si="47"/>
        <v>8.733135162401112</v>
      </c>
      <c r="BI55" s="56">
        <f t="shared" si="47"/>
        <v>122.19308342071096</v>
      </c>
      <c r="BJ55" s="56"/>
      <c r="BK55" s="56">
        <f t="shared" si="47"/>
        <v>91.186775562924694</v>
      </c>
      <c r="BL55" s="56">
        <f t="shared" si="47"/>
        <v>169.17128586107984</v>
      </c>
      <c r="BM55" s="59">
        <f t="shared" si="47"/>
        <v>61.155082158545675</v>
      </c>
      <c r="BN55" s="62">
        <f t="shared" si="47"/>
        <v>3.3469517663953529E-3</v>
      </c>
      <c r="BO55" s="56">
        <f t="shared" si="47"/>
        <v>4.4026742633304847E-2</v>
      </c>
      <c r="BP55" s="56">
        <f t="shared" si="47"/>
        <v>0.19422187958958115</v>
      </c>
      <c r="BQ55" s="56">
        <f t="shared" si="47"/>
        <v>3.7416048607639273E-2</v>
      </c>
      <c r="BR55" s="56">
        <f t="shared" si="47"/>
        <v>3.0918721627652891E-2</v>
      </c>
      <c r="BS55" s="56">
        <f t="shared" si="47"/>
        <v>4.4407577875329056E-2</v>
      </c>
      <c r="BT55" s="85">
        <f t="shared" si="47"/>
        <v>2.5248153566877714E-2</v>
      </c>
      <c r="BU55" s="62">
        <f t="shared" si="47"/>
        <v>0.98464585747733602</v>
      </c>
      <c r="BV55" s="56">
        <f t="shared" si="47"/>
        <v>1.4442685040795158</v>
      </c>
      <c r="BW55" s="56"/>
      <c r="BX55" s="56"/>
      <c r="BY55" s="56"/>
      <c r="BZ55" s="56"/>
      <c r="CA55" s="59">
        <f t="shared" si="47"/>
        <v>5.713121892663735</v>
      </c>
      <c r="CB55" s="62">
        <f t="shared" si="47"/>
        <v>4.8890651087522628E-2</v>
      </c>
      <c r="CC55" s="56">
        <f t="shared" si="47"/>
        <v>5.5727126936891892E-2</v>
      </c>
      <c r="CD55" s="56">
        <f t="shared" si="47"/>
        <v>8.3265910892645317E-2</v>
      </c>
      <c r="CE55" s="56">
        <f t="shared" si="47"/>
        <v>0.30421304126574145</v>
      </c>
      <c r="CF55" s="56">
        <f t="shared" si="47"/>
        <v>0.17077908234297673</v>
      </c>
      <c r="CG55" s="56">
        <f t="shared" si="47"/>
        <v>0.51307730017809472</v>
      </c>
      <c r="CH55" s="59">
        <f t="shared" si="47"/>
        <v>1.0055260270374495</v>
      </c>
      <c r="CI55" s="104"/>
    </row>
    <row r="56" spans="1:87" ht="40" thickBot="1" x14ac:dyDescent="0.25">
      <c r="D56" t="s">
        <v>18</v>
      </c>
      <c r="E56" t="s">
        <v>12</v>
      </c>
      <c r="F56" s="11" t="s">
        <v>13</v>
      </c>
      <c r="G56" s="5" t="s">
        <v>14</v>
      </c>
      <c r="H56" s="24" t="s">
        <v>35</v>
      </c>
      <c r="I56" s="22" t="s">
        <v>45</v>
      </c>
      <c r="J56" s="25" t="s">
        <v>17</v>
      </c>
      <c r="K56" s="5" t="s">
        <v>14</v>
      </c>
      <c r="L56" s="24" t="s">
        <v>15</v>
      </c>
      <c r="M56" s="22" t="s">
        <v>45</v>
      </c>
      <c r="N56" s="25" t="s">
        <v>17</v>
      </c>
      <c r="O56" s="5" t="s">
        <v>14</v>
      </c>
      <c r="P56" s="24" t="s">
        <v>15</v>
      </c>
      <c r="Q56" s="22" t="s">
        <v>45</v>
      </c>
      <c r="R56" s="25" t="s">
        <v>17</v>
      </c>
      <c r="S56" s="5" t="s">
        <v>14</v>
      </c>
      <c r="T56" s="24" t="s">
        <v>15</v>
      </c>
      <c r="U56" s="22" t="s">
        <v>45</v>
      </c>
      <c r="V56" s="25" t="s">
        <v>17</v>
      </c>
      <c r="W56" s="5" t="s">
        <v>14</v>
      </c>
      <c r="X56" s="24" t="s">
        <v>15</v>
      </c>
      <c r="Y56" s="22" t="s">
        <v>45</v>
      </c>
      <c r="Z56" s="25" t="s">
        <v>17</v>
      </c>
      <c r="AA56" s="5" t="s">
        <v>14</v>
      </c>
      <c r="AB56" s="24" t="s">
        <v>15</v>
      </c>
      <c r="AC56" s="22" t="s">
        <v>45</v>
      </c>
      <c r="AD56" s="26" t="s">
        <v>17</v>
      </c>
      <c r="AE56" s="25" t="s">
        <v>4</v>
      </c>
      <c r="AF56" s="33" t="s">
        <v>16</v>
      </c>
      <c r="AG56" s="24" t="s">
        <v>15</v>
      </c>
      <c r="AH56" s="22" t="s">
        <v>45</v>
      </c>
      <c r="AI56" s="11" t="s">
        <v>17</v>
      </c>
      <c r="AK56" s="21"/>
      <c r="AL56" s="9"/>
      <c r="AM56" s="8"/>
      <c r="AQ56" s="73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04"/>
    </row>
    <row r="57" spans="1:87" ht="23" thickTop="1" thickBot="1" x14ac:dyDescent="0.3">
      <c r="A57" s="14"/>
      <c r="B57" s="14"/>
      <c r="C57" s="37" t="s">
        <v>36</v>
      </c>
      <c r="D57" s="38">
        <v>147.10000000000002</v>
      </c>
      <c r="E57" s="36">
        <v>114.1</v>
      </c>
      <c r="F57" s="32">
        <v>3825000</v>
      </c>
      <c r="G57" s="10">
        <v>47500</v>
      </c>
      <c r="H57" s="12">
        <f t="shared" ref="H57:H65" si="48">(G57*$E57/$F57)/$D57</f>
        <v>9.6324140351812595E-3</v>
      </c>
      <c r="I57" s="13">
        <f t="shared" ref="I57:I65" si="49">G57*$D57</f>
        <v>6987250.0000000009</v>
      </c>
      <c r="J57" s="32"/>
      <c r="K57" s="10">
        <v>34100</v>
      </c>
      <c r="L57" s="12">
        <f t="shared" ref="L57:L65" si="50">(K57*$E57/$F57)/$D57</f>
        <v>6.915059338940651E-3</v>
      </c>
      <c r="M57" s="13">
        <f t="shared" ref="M57:M65" si="51">K57*$D57</f>
        <v>5016110.0000000009</v>
      </c>
      <c r="N57" s="32"/>
      <c r="O57" s="10">
        <v>7260</v>
      </c>
      <c r="P57" s="12">
        <f t="shared" ref="P57:P65" si="52">(O57*$E57/$F57)/$D57</f>
        <v>1.4722384399034935E-3</v>
      </c>
      <c r="Q57" s="13">
        <f t="shared" ref="Q57:Q65" si="53">O57*$D57</f>
        <v>1067946.0000000002</v>
      </c>
      <c r="R57" s="32"/>
      <c r="S57" s="34"/>
      <c r="T57" s="12">
        <f t="shared" ref="T57:T65" si="54">(S57*$E57/$F57)/$D57</f>
        <v>0</v>
      </c>
      <c r="U57" s="13">
        <f t="shared" ref="U57:U65" si="55">S57*$D57</f>
        <v>0</v>
      </c>
      <c r="V57" s="32"/>
      <c r="W57" s="10">
        <v>6530</v>
      </c>
      <c r="X57" s="12">
        <f t="shared" ref="X57:X65" si="56">(W57*$E57/$F57)/$D57</f>
        <v>1.3242034452575499E-3</v>
      </c>
      <c r="Y57" s="13">
        <f t="shared" ref="Y57:Y65" si="57">W57*$D57</f>
        <v>960563.00000000012</v>
      </c>
      <c r="Z57" s="32"/>
      <c r="AA57" s="10">
        <v>13400</v>
      </c>
      <c r="AB57" s="12">
        <f t="shared" ref="AB57:AB65" si="58">(AA57*$E57/$F57)/$D57</f>
        <v>2.7173546962406077E-3</v>
      </c>
      <c r="AC57" s="13">
        <f t="shared" ref="AC57:AC65" si="59">AA57*$D57</f>
        <v>1971140.0000000002</v>
      </c>
      <c r="AD57" s="32"/>
      <c r="AE57" s="37" t="s">
        <v>36</v>
      </c>
      <c r="AF57" s="13">
        <f t="shared" ref="AF57:AF65" si="60">G57+K57+O57+S57+W57+AA57</f>
        <v>108790</v>
      </c>
      <c r="AG57" s="12">
        <f t="shared" ref="AG57:AG65" si="61">(AF57*$E57/$F57)/$D57</f>
        <v>2.2061269955523561E-2</v>
      </c>
      <c r="AH57" s="13">
        <f t="shared" ref="AH57:AH65" si="62">AF57*$D57</f>
        <v>16003009.000000002</v>
      </c>
      <c r="AI57" s="14"/>
      <c r="AJ57" s="14"/>
      <c r="AQ57" s="73"/>
      <c r="AS57" s="133" t="s">
        <v>113</v>
      </c>
      <c r="AT57" s="133"/>
      <c r="AU57" s="133"/>
      <c r="AV57" s="133"/>
      <c r="AW57" s="133"/>
      <c r="AX57" s="133"/>
      <c r="AY57" s="134"/>
      <c r="AZ57" s="135" t="s">
        <v>117</v>
      </c>
      <c r="BA57" s="133"/>
      <c r="BB57" s="133"/>
      <c r="BC57" s="133"/>
      <c r="BD57" s="133"/>
      <c r="BE57" s="133"/>
      <c r="BF57" s="134"/>
      <c r="BG57" s="135" t="s">
        <v>114</v>
      </c>
      <c r="BH57" s="133"/>
      <c r="BI57" s="133"/>
      <c r="BJ57" s="133"/>
      <c r="BK57" s="133"/>
      <c r="BL57" s="133"/>
      <c r="BM57" s="134"/>
      <c r="BN57" s="135" t="s">
        <v>115</v>
      </c>
      <c r="BO57" s="133"/>
      <c r="BP57" s="133"/>
      <c r="BQ57" s="133"/>
      <c r="BR57" s="133"/>
      <c r="BS57" s="133"/>
      <c r="BT57" s="134"/>
      <c r="BU57" s="135" t="s">
        <v>116</v>
      </c>
      <c r="BV57" s="133"/>
      <c r="BW57" s="133"/>
      <c r="BX57" s="133"/>
      <c r="BY57" s="133"/>
      <c r="BZ57" s="133"/>
      <c r="CA57" s="134"/>
      <c r="CB57" s="135" t="s">
        <v>118</v>
      </c>
      <c r="CC57" s="133"/>
      <c r="CD57" s="133"/>
      <c r="CE57" s="133"/>
      <c r="CF57" s="133"/>
      <c r="CG57" s="133"/>
      <c r="CH57" s="134"/>
      <c r="CI57" s="104"/>
    </row>
    <row r="58" spans="1:87" ht="17" thickTop="1" thickBot="1" x14ac:dyDescent="0.25">
      <c r="C58" s="30" t="s">
        <v>37</v>
      </c>
      <c r="D58" s="16">
        <v>220.60000000000002</v>
      </c>
      <c r="E58" s="17">
        <v>114.1</v>
      </c>
      <c r="F58" s="32">
        <v>3825000</v>
      </c>
      <c r="G58" s="10">
        <v>60200</v>
      </c>
      <c r="H58" s="6">
        <f t="shared" si="48"/>
        <v>8.1403895495943922E-3</v>
      </c>
      <c r="I58" s="13">
        <f t="shared" si="49"/>
        <v>13280120.000000002</v>
      </c>
      <c r="J58" s="15"/>
      <c r="K58" s="10">
        <v>39400</v>
      </c>
      <c r="L58" s="6">
        <f t="shared" si="50"/>
        <v>5.3277632600335382E-3</v>
      </c>
      <c r="M58" s="13">
        <f t="shared" si="51"/>
        <v>8691640</v>
      </c>
      <c r="N58" s="15"/>
      <c r="O58" s="10">
        <v>13500</v>
      </c>
      <c r="P58" s="6">
        <f t="shared" si="52"/>
        <v>1.8255026398592074E-3</v>
      </c>
      <c r="Q58" s="13">
        <f t="shared" si="53"/>
        <v>2978100.0000000005</v>
      </c>
      <c r="R58" s="15"/>
      <c r="S58" s="18"/>
      <c r="T58" s="6">
        <f t="shared" si="54"/>
        <v>0</v>
      </c>
      <c r="U58" s="13">
        <f t="shared" si="55"/>
        <v>0</v>
      </c>
      <c r="V58" s="15"/>
      <c r="W58" s="10">
        <v>26700</v>
      </c>
      <c r="X58" s="6">
        <f t="shared" si="56"/>
        <v>3.6104385543882104E-3</v>
      </c>
      <c r="Y58" s="13">
        <f t="shared" si="57"/>
        <v>5890020.0000000009</v>
      </c>
      <c r="Z58" s="15"/>
      <c r="AA58" s="10">
        <v>32700</v>
      </c>
      <c r="AB58" s="6">
        <f t="shared" si="58"/>
        <v>4.4217730609923019E-3</v>
      </c>
      <c r="AC58" s="13">
        <f t="shared" si="59"/>
        <v>7213620.0000000009</v>
      </c>
      <c r="AD58" s="15"/>
      <c r="AE58" s="30" t="s">
        <v>37</v>
      </c>
      <c r="AF58" s="13">
        <f t="shared" si="60"/>
        <v>172500</v>
      </c>
      <c r="AG58" s="6">
        <f t="shared" si="61"/>
        <v>2.332586706486765E-2</v>
      </c>
      <c r="AH58" s="13">
        <f t="shared" si="62"/>
        <v>38053500.000000007</v>
      </c>
      <c r="AQ58" s="73"/>
      <c r="AR58" s="51"/>
      <c r="AS58" s="52" t="s">
        <v>119</v>
      </c>
      <c r="AT58" s="52" t="s">
        <v>120</v>
      </c>
      <c r="AU58" s="52" t="s">
        <v>121</v>
      </c>
      <c r="AV58" s="52" t="s">
        <v>122</v>
      </c>
      <c r="AW58" s="52" t="s">
        <v>123</v>
      </c>
      <c r="AX58" s="53" t="s">
        <v>124</v>
      </c>
      <c r="AY58" s="54" t="s">
        <v>125</v>
      </c>
      <c r="AZ58" s="60" t="s">
        <v>119</v>
      </c>
      <c r="BA58" s="52" t="s">
        <v>120</v>
      </c>
      <c r="BB58" s="52" t="s">
        <v>121</v>
      </c>
      <c r="BC58" s="52" t="s">
        <v>122</v>
      </c>
      <c r="BD58" s="52" t="s">
        <v>123</v>
      </c>
      <c r="BE58" s="53" t="s">
        <v>124</v>
      </c>
      <c r="BF58" s="54" t="s">
        <v>125</v>
      </c>
      <c r="BG58" s="60" t="s">
        <v>119</v>
      </c>
      <c r="BH58" s="52" t="s">
        <v>120</v>
      </c>
      <c r="BI58" s="52" t="s">
        <v>121</v>
      </c>
      <c r="BJ58" s="52" t="s">
        <v>122</v>
      </c>
      <c r="BK58" s="52" t="s">
        <v>123</v>
      </c>
      <c r="BL58" s="53" t="s">
        <v>124</v>
      </c>
      <c r="BM58" s="54" t="s">
        <v>125</v>
      </c>
      <c r="BN58" s="60" t="s">
        <v>119</v>
      </c>
      <c r="BO58" s="52" t="s">
        <v>120</v>
      </c>
      <c r="BP58" s="52" t="s">
        <v>121</v>
      </c>
      <c r="BQ58" s="52" t="s">
        <v>122</v>
      </c>
      <c r="BR58" s="52" t="s">
        <v>123</v>
      </c>
      <c r="BS58" s="53" t="s">
        <v>124</v>
      </c>
      <c r="BT58" s="54" t="s">
        <v>125</v>
      </c>
      <c r="BU58" s="60" t="s">
        <v>119</v>
      </c>
      <c r="BV58" s="52" t="s">
        <v>120</v>
      </c>
      <c r="BW58" s="52" t="s">
        <v>121</v>
      </c>
      <c r="BX58" s="52" t="s">
        <v>122</v>
      </c>
      <c r="BY58" s="52" t="s">
        <v>123</v>
      </c>
      <c r="BZ58" s="53" t="s">
        <v>124</v>
      </c>
      <c r="CA58" s="54" t="s">
        <v>125</v>
      </c>
      <c r="CB58" s="60" t="s">
        <v>119</v>
      </c>
      <c r="CC58" s="52" t="s">
        <v>120</v>
      </c>
      <c r="CD58" s="52" t="s">
        <v>121</v>
      </c>
      <c r="CE58" s="52" t="s">
        <v>122</v>
      </c>
      <c r="CF58" s="52" t="s">
        <v>123</v>
      </c>
      <c r="CG58" s="53" t="s">
        <v>124</v>
      </c>
      <c r="CH58" s="54" t="s">
        <v>125</v>
      </c>
      <c r="CI58" s="104"/>
    </row>
    <row r="59" spans="1:87" ht="17" thickTop="1" thickBot="1" x14ac:dyDescent="0.25">
      <c r="C59" s="30" t="s">
        <v>38</v>
      </c>
      <c r="D59" s="16">
        <v>206.70000000000005</v>
      </c>
      <c r="E59" s="17">
        <v>114.1</v>
      </c>
      <c r="F59" s="32">
        <v>3825000</v>
      </c>
      <c r="G59" s="10">
        <v>25700</v>
      </c>
      <c r="H59" s="6">
        <f t="shared" si="48"/>
        <v>3.7089147544197478E-3</v>
      </c>
      <c r="I59" s="13">
        <f t="shared" si="49"/>
        <v>5312190.0000000009</v>
      </c>
      <c r="J59" s="15"/>
      <c r="K59" s="10">
        <v>26800</v>
      </c>
      <c r="L59" s="6">
        <f t="shared" si="50"/>
        <v>3.8676620785388811E-3</v>
      </c>
      <c r="M59" s="13">
        <f t="shared" si="51"/>
        <v>5539560.0000000009</v>
      </c>
      <c r="N59" s="15"/>
      <c r="O59" s="10">
        <v>7040</v>
      </c>
      <c r="P59" s="6">
        <f t="shared" si="52"/>
        <v>1.0159828743624524E-3</v>
      </c>
      <c r="Q59" s="13">
        <f t="shared" si="53"/>
        <v>1455168.0000000002</v>
      </c>
      <c r="R59" s="15"/>
      <c r="S59" s="18"/>
      <c r="T59" s="6">
        <f t="shared" si="54"/>
        <v>0</v>
      </c>
      <c r="U59" s="13">
        <f t="shared" si="55"/>
        <v>0</v>
      </c>
      <c r="V59" s="15"/>
      <c r="W59" s="10">
        <v>7720</v>
      </c>
      <c r="X59" s="6">
        <f t="shared" si="56"/>
        <v>1.1141175838179165E-3</v>
      </c>
      <c r="Y59" s="13">
        <f t="shared" si="57"/>
        <v>1595724.0000000005</v>
      </c>
      <c r="Z59" s="15"/>
      <c r="AA59" s="10">
        <v>24100</v>
      </c>
      <c r="AB59" s="6">
        <f t="shared" si="58"/>
        <v>3.4780095557010089E-3</v>
      </c>
      <c r="AC59" s="13">
        <f t="shared" si="59"/>
        <v>4981470.0000000009</v>
      </c>
      <c r="AD59" s="15"/>
      <c r="AE59" s="30" t="s">
        <v>38</v>
      </c>
      <c r="AF59" s="13">
        <f t="shared" si="60"/>
        <v>91360</v>
      </c>
      <c r="AG59" s="6">
        <f t="shared" si="61"/>
        <v>1.3184686846840007E-2</v>
      </c>
      <c r="AH59" s="13">
        <f t="shared" si="62"/>
        <v>18884112.000000004</v>
      </c>
      <c r="AQ59" s="73"/>
      <c r="AR59" s="37" t="s">
        <v>36</v>
      </c>
      <c r="AS59" s="17">
        <f>$H26/$N151</f>
        <v>5.598634113124846</v>
      </c>
      <c r="AT59" s="17">
        <f>$L26/$N151</f>
        <v>3.8787922613806121</v>
      </c>
      <c r="AU59" s="17">
        <f>$P26/$N151</f>
        <v>12.514593899926126</v>
      </c>
      <c r="AV59" s="17">
        <f>$T26/$N151</f>
        <v>12.221854861331362</v>
      </c>
      <c r="AW59" s="17">
        <f>$X26/$N151</f>
        <v>9.7701654131002211</v>
      </c>
      <c r="AX59" s="17">
        <f>$AB26/$N151</f>
        <v>32.567218043667395</v>
      </c>
      <c r="AY59" s="57">
        <f>$AG26/$N151</f>
        <v>76.551258592530573</v>
      </c>
      <c r="AZ59" s="46"/>
      <c r="BA59" s="17"/>
      <c r="BB59" s="17"/>
      <c r="BC59" s="17"/>
      <c r="BD59" s="17"/>
      <c r="BE59" s="17"/>
      <c r="BF59" s="57">
        <f>$AG26/$AO151</f>
        <v>1.0412434506266341</v>
      </c>
      <c r="BG59" s="46">
        <f>$H26/$H182</f>
        <v>5.2947939300330725E-2</v>
      </c>
      <c r="BH59" s="17">
        <f>$L26/$L182</f>
        <v>0.15483506143903034</v>
      </c>
      <c r="BI59" s="17">
        <f>$P26/$P182</f>
        <v>0.24590099508297514</v>
      </c>
      <c r="BJ59" s="17">
        <f>$T26/$T182</f>
        <v>5.1424821782376576E-2</v>
      </c>
      <c r="BK59" s="17">
        <f>$X26/$X182</f>
        <v>4.7079666289173615E-2</v>
      </c>
      <c r="BL59" s="17">
        <f>$AB26/$AB182</f>
        <v>0.11502885306255334</v>
      </c>
      <c r="BM59" s="57">
        <f>$AG26/$AG182</f>
        <v>8.4122892459355586E-2</v>
      </c>
      <c r="BN59" s="46">
        <f>$H26/$H213</f>
        <v>0.21682581623840902</v>
      </c>
      <c r="BO59" s="17">
        <f>$L26/$L213</f>
        <v>13.183572528084261</v>
      </c>
      <c r="BP59" s="17">
        <f>$P26/$P213</f>
        <v>15.206504671190773</v>
      </c>
      <c r="BQ59" s="17">
        <f>$T26/$T213</f>
        <v>0.39602125225557255</v>
      </c>
      <c r="BR59" s="17">
        <f>$X26/$X213</f>
        <v>0.49724585863359189</v>
      </c>
      <c r="BS59" s="17">
        <f>$AB26/$AB213</f>
        <v>0.75376157935727017</v>
      </c>
      <c r="BT59" s="57">
        <f>$AG26/$AG213</f>
        <v>0.63446663086935284</v>
      </c>
      <c r="BU59" s="46"/>
      <c r="BV59" s="17"/>
      <c r="BW59" s="17"/>
      <c r="BX59" s="17"/>
      <c r="BY59" s="17"/>
      <c r="BZ59" s="17"/>
      <c r="CA59" s="57">
        <f>N151/H151</f>
        <v>1.4571991411477766E-2</v>
      </c>
      <c r="CB59" s="46"/>
      <c r="CC59" s="17"/>
      <c r="CD59" s="17"/>
      <c r="CE59" s="17"/>
      <c r="CF59" s="17"/>
      <c r="CG59" s="17"/>
      <c r="CH59" s="57">
        <f>N151/AO151</f>
        <v>1.3601911578867663E-2</v>
      </c>
      <c r="CI59" s="104"/>
    </row>
    <row r="60" spans="1:87" ht="17" thickTop="1" thickBot="1" x14ac:dyDescent="0.25">
      <c r="C60" s="30" t="s">
        <v>39</v>
      </c>
      <c r="D60" s="16">
        <v>156.59999999999991</v>
      </c>
      <c r="E60" s="17">
        <v>114.1</v>
      </c>
      <c r="F60" s="32">
        <v>3825000</v>
      </c>
      <c r="G60" s="10">
        <v>31300</v>
      </c>
      <c r="H60" s="6">
        <f t="shared" si="48"/>
        <v>5.9622033572901316E-3</v>
      </c>
      <c r="I60" s="13">
        <f t="shared" si="49"/>
        <v>4901579.9999999972</v>
      </c>
      <c r="J60" s="15"/>
      <c r="K60" s="10">
        <v>38700</v>
      </c>
      <c r="L60" s="6">
        <f t="shared" si="50"/>
        <v>7.3717977612500979E-3</v>
      </c>
      <c r="M60" s="13">
        <f t="shared" si="51"/>
        <v>6060419.9999999963</v>
      </c>
      <c r="N60" s="15"/>
      <c r="O60" s="10">
        <v>10900</v>
      </c>
      <c r="P60" s="6">
        <f t="shared" si="52"/>
        <v>2.0762944598869786E-3</v>
      </c>
      <c r="Q60" s="13">
        <f t="shared" si="53"/>
        <v>1706939.9999999991</v>
      </c>
      <c r="R60" s="15"/>
      <c r="S60" s="18"/>
      <c r="T60" s="6">
        <f t="shared" si="54"/>
        <v>0</v>
      </c>
      <c r="U60" s="13">
        <f t="shared" si="55"/>
        <v>0</v>
      </c>
      <c r="V60" s="15"/>
      <c r="W60" s="10">
        <v>6260</v>
      </c>
      <c r="X60" s="6">
        <f t="shared" si="56"/>
        <v>1.1924406714580262E-3</v>
      </c>
      <c r="Y60" s="13">
        <f t="shared" si="57"/>
        <v>980315.99999999942</v>
      </c>
      <c r="Z60" s="15"/>
      <c r="AA60" s="10">
        <v>18000</v>
      </c>
      <c r="AB60" s="6">
        <f t="shared" si="58"/>
        <v>3.4287431447674876E-3</v>
      </c>
      <c r="AC60" s="13">
        <f t="shared" si="59"/>
        <v>2818799.9999999981</v>
      </c>
      <c r="AD60" s="15"/>
      <c r="AE60" s="30" t="s">
        <v>39</v>
      </c>
      <c r="AF60" s="13">
        <f t="shared" si="60"/>
        <v>105160</v>
      </c>
      <c r="AG60" s="6">
        <f t="shared" si="61"/>
        <v>2.0031479394652722E-2</v>
      </c>
      <c r="AH60" s="13">
        <f t="shared" si="62"/>
        <v>16468055.999999991</v>
      </c>
      <c r="AQ60" s="73"/>
      <c r="AR60" s="30" t="s">
        <v>37</v>
      </c>
      <c r="AS60" s="17">
        <f t="shared" ref="AS60:AS67" si="63">$H27/$N152</f>
        <v>5.4602159313502714</v>
      </c>
      <c r="AT60" s="17">
        <f t="shared" ref="AT60:AT67" si="64">$L27/$N152</f>
        <v>3.3455658307695306</v>
      </c>
      <c r="AU60" s="17">
        <f t="shared" ref="AU60:AU67" si="65">$P27/$N152</f>
        <v>18.905603138027818</v>
      </c>
      <c r="AV60" s="17">
        <f t="shared" ref="AV60:AV67" si="66">$T27/$N152</f>
        <v>24.144885476780097</v>
      </c>
      <c r="AW60" s="17">
        <f t="shared" ref="AW60:AW67" si="67">X27/$N152</f>
        <v>22.188045085197921</v>
      </c>
      <c r="AX60" s="17">
        <f t="shared" ref="AX60:AX67" si="68">AB27/$N152</f>
        <v>64.070741853416479</v>
      </c>
      <c r="AY60" s="57">
        <f t="shared" ref="AY60:AY67" si="69">AG27/$N152</f>
        <v>138.11505731554212</v>
      </c>
      <c r="AZ60" s="46"/>
      <c r="BA60" s="17"/>
      <c r="BB60" s="17"/>
      <c r="BC60" s="17"/>
      <c r="BD60" s="17"/>
      <c r="BE60" s="17"/>
      <c r="BF60" s="57">
        <f t="shared" ref="BF60:BF67" si="70">$AG27/$AO152</f>
        <v>1.7350659296986539</v>
      </c>
      <c r="BG60" s="46">
        <f t="shared" ref="BG60:BG67" si="71">$H27/$H183</f>
        <v>6.3741378362333553E-2</v>
      </c>
      <c r="BH60" s="17">
        <f t="shared" ref="BH60:BH67" si="72">$L27/$L183</f>
        <v>0.14510420730053303</v>
      </c>
      <c r="BI60" s="17">
        <f t="shared" ref="BI60:BI67" si="73">$P27/$P183</f>
        <v>0.46942522026158967</v>
      </c>
      <c r="BJ60" s="17">
        <f t="shared" ref="BJ60:BJ67" si="74">$T27/$T183</f>
        <v>9.0357727354631379E-2</v>
      </c>
      <c r="BK60" s="17">
        <f t="shared" ref="BK60:BK67" si="75">$X27/$X183</f>
        <v>6.5818843395225327E-2</v>
      </c>
      <c r="BL60" s="17">
        <f t="shared" ref="BL60:BL67" si="76">$AB27/$AB183</f>
        <v>0.23600869877027403</v>
      </c>
      <c r="BM60" s="57">
        <f t="shared" ref="BM60:BM67" si="77">$AG27/$AG183</f>
        <v>0.13477392467526814</v>
      </c>
      <c r="BN60" s="46">
        <f t="shared" ref="BN60:BN67" si="78">$H27/$H214</f>
        <v>0.19170540220553486</v>
      </c>
      <c r="BO60" s="17">
        <f t="shared" ref="BO60:BO67" si="79">$L27/$L214</f>
        <v>16.984242085730173</v>
      </c>
      <c r="BP60" s="17">
        <f t="shared" ref="BP60:BP67" si="80">$P27/$P214</f>
        <v>22.034014400462688</v>
      </c>
      <c r="BQ60" s="17">
        <f t="shared" ref="BQ60:BQ67" si="81">$T27/$T214</f>
        <v>0.59805802061363356</v>
      </c>
      <c r="BR60" s="17">
        <f t="shared" ref="BR60:BR67" si="82">$X27/$X214</f>
        <v>0.56961849945234988</v>
      </c>
      <c r="BS60" s="17">
        <f t="shared" ref="BS60:BS67" si="83">$AB27/$AB214</f>
        <v>1.3298096769094063</v>
      </c>
      <c r="BT60" s="57">
        <f t="shared" ref="BT60:BT67" si="84">$AG27/$AG214</f>
        <v>0.87947666012654135</v>
      </c>
      <c r="BU60" s="46"/>
      <c r="BV60" s="17"/>
      <c r="BW60" s="17"/>
      <c r="BX60" s="17"/>
      <c r="BY60" s="17"/>
      <c r="BZ60" s="17"/>
      <c r="CA60" s="57">
        <f t="shared" ref="CA60:CA67" si="85">N152/H152</f>
        <v>1.3765904863818184E-2</v>
      </c>
      <c r="CB60" s="46"/>
      <c r="CC60" s="17"/>
      <c r="CD60" s="17"/>
      <c r="CE60" s="17"/>
      <c r="CF60" s="17"/>
      <c r="CG60" s="17"/>
      <c r="CH60" s="57">
        <f t="shared" ref="CH60:CH67" si="86">N152/AO152</f>
        <v>1.2562467579003107E-2</v>
      </c>
      <c r="CI60" s="104"/>
    </row>
    <row r="61" spans="1:87" ht="17" thickTop="1" thickBot="1" x14ac:dyDescent="0.25">
      <c r="C61" s="30" t="s">
        <v>40</v>
      </c>
      <c r="D61" s="16">
        <v>164.19999999999993</v>
      </c>
      <c r="E61" s="17">
        <v>114.1</v>
      </c>
      <c r="F61" s="32">
        <v>3825000</v>
      </c>
      <c r="G61" s="10">
        <v>33200</v>
      </c>
      <c r="H61" s="6">
        <f t="shared" si="48"/>
        <v>6.0314139460087759E-3</v>
      </c>
      <c r="I61" s="13">
        <f t="shared" si="49"/>
        <v>5451439.9999999981</v>
      </c>
      <c r="J61" s="15"/>
      <c r="K61" s="10">
        <v>32400</v>
      </c>
      <c r="L61" s="6">
        <f t="shared" si="50"/>
        <v>5.8860786702013349E-3</v>
      </c>
      <c r="M61" s="13">
        <f t="shared" si="51"/>
        <v>5320079.9999999981</v>
      </c>
      <c r="N61" s="15"/>
      <c r="O61" s="10">
        <v>12500</v>
      </c>
      <c r="P61" s="6">
        <f t="shared" si="52"/>
        <v>2.2708636844912559E-3</v>
      </c>
      <c r="Q61" s="13">
        <f t="shared" si="53"/>
        <v>2052499.9999999991</v>
      </c>
      <c r="R61" s="15"/>
      <c r="S61" s="18"/>
      <c r="T61" s="6">
        <f t="shared" si="54"/>
        <v>0</v>
      </c>
      <c r="U61" s="13">
        <f t="shared" si="55"/>
        <v>0</v>
      </c>
      <c r="V61" s="15"/>
      <c r="W61" s="10">
        <v>8630</v>
      </c>
      <c r="X61" s="6">
        <f t="shared" si="56"/>
        <v>1.567804287772763E-3</v>
      </c>
      <c r="Y61" s="13">
        <f t="shared" si="57"/>
        <v>1417045.9999999993</v>
      </c>
      <c r="Z61" s="15"/>
      <c r="AA61" s="10">
        <v>24500</v>
      </c>
      <c r="AB61" s="6">
        <f t="shared" si="58"/>
        <v>4.450892821602861E-3</v>
      </c>
      <c r="AC61" s="13">
        <f t="shared" si="59"/>
        <v>4022899.9999999981</v>
      </c>
      <c r="AD61" s="15"/>
      <c r="AE61" s="30" t="s">
        <v>40</v>
      </c>
      <c r="AF61" s="13">
        <f t="shared" si="60"/>
        <v>111230</v>
      </c>
      <c r="AG61" s="6">
        <f t="shared" si="61"/>
        <v>2.0207053410076989E-2</v>
      </c>
      <c r="AH61" s="13">
        <f t="shared" si="62"/>
        <v>18263965.999999993</v>
      </c>
      <c r="AQ61" s="73"/>
      <c r="AR61" s="30" t="s">
        <v>38</v>
      </c>
      <c r="AS61" s="17">
        <f t="shared" si="63"/>
        <v>2.1684233902077277</v>
      </c>
      <c r="AT61" s="17">
        <f t="shared" si="64"/>
        <v>1.8291915101445553</v>
      </c>
      <c r="AU61" s="17">
        <f t="shared" si="65"/>
        <v>5.9864449422912731</v>
      </c>
      <c r="AV61" s="17">
        <f t="shared" si="66"/>
        <v>8.2479908093790861</v>
      </c>
      <c r="AW61" s="17">
        <f t="shared" si="67"/>
        <v>12.538276351354499</v>
      </c>
      <c r="AX61" s="17">
        <f t="shared" si="68"/>
        <v>28.036517146397458</v>
      </c>
      <c r="AY61" s="57">
        <f t="shared" si="69"/>
        <v>58.806844149774605</v>
      </c>
      <c r="AZ61" s="46"/>
      <c r="BA61" s="17"/>
      <c r="BB61" s="17"/>
      <c r="BC61" s="17"/>
      <c r="BD61" s="17"/>
      <c r="BE61" s="17"/>
      <c r="BF61" s="57">
        <f t="shared" si="70"/>
        <v>1.9255765263999431</v>
      </c>
      <c r="BG61" s="46">
        <f t="shared" si="71"/>
        <v>2.8913624025269244E-2</v>
      </c>
      <c r="BH61" s="17">
        <f t="shared" si="72"/>
        <v>8.0977825279030718E-2</v>
      </c>
      <c r="BI61" s="17">
        <f t="shared" si="73"/>
        <v>0.16767826874244585</v>
      </c>
      <c r="BJ61" s="17">
        <f t="shared" si="74"/>
        <v>4.3625557489127227E-2</v>
      </c>
      <c r="BK61" s="17">
        <f t="shared" si="75"/>
        <v>6.9625508889085821E-2</v>
      </c>
      <c r="BL61" s="17">
        <f t="shared" si="76"/>
        <v>0.11371732497182355</v>
      </c>
      <c r="BM61" s="57">
        <f t="shared" si="77"/>
        <v>7.8516118458902009E-2</v>
      </c>
      <c r="BN61" s="46">
        <f t="shared" si="78"/>
        <v>0.16684994817815443</v>
      </c>
      <c r="BO61" s="17">
        <f t="shared" si="79"/>
        <v>12.703846843100061</v>
      </c>
      <c r="BP61" s="17">
        <f t="shared" si="80"/>
        <v>17.54175016143132</v>
      </c>
      <c r="BQ61" s="17">
        <f t="shared" si="81"/>
        <v>0.80931662824299822</v>
      </c>
      <c r="BR61" s="17">
        <f t="shared" si="82"/>
        <v>0.77966167020793153</v>
      </c>
      <c r="BS61" s="17">
        <f t="shared" si="83"/>
        <v>1.8741350055283363</v>
      </c>
      <c r="BT61" s="57">
        <f t="shared" si="84"/>
        <v>1.0748002796752283</v>
      </c>
      <c r="BU61" s="46"/>
      <c r="BV61" s="17"/>
      <c r="BW61" s="17"/>
      <c r="BX61" s="17"/>
      <c r="BY61" s="17"/>
      <c r="BZ61" s="17"/>
      <c r="CA61" s="57">
        <f t="shared" si="85"/>
        <v>3.9520964083867897E-2</v>
      </c>
      <c r="CB61" s="46"/>
      <c r="CC61" s="17"/>
      <c r="CD61" s="17"/>
      <c r="CE61" s="17"/>
      <c r="CF61" s="17"/>
      <c r="CG61" s="17"/>
      <c r="CH61" s="57">
        <f t="shared" si="86"/>
        <v>3.2744088791701015E-2</v>
      </c>
      <c r="CI61" s="104"/>
    </row>
    <row r="62" spans="1:87" ht="17" thickTop="1" thickBot="1" x14ac:dyDescent="0.25">
      <c r="C62" s="30" t="s">
        <v>41</v>
      </c>
      <c r="D62" s="16">
        <v>239.90000000000009</v>
      </c>
      <c r="E62" s="17">
        <v>114.1</v>
      </c>
      <c r="F62" s="32">
        <v>3825000</v>
      </c>
      <c r="G62" s="10">
        <v>58200</v>
      </c>
      <c r="H62" s="6">
        <f t="shared" si="48"/>
        <v>7.2368061855838592E-3</v>
      </c>
      <c r="I62" s="13">
        <f t="shared" si="49"/>
        <v>13962180.000000006</v>
      </c>
      <c r="J62" s="15"/>
      <c r="K62" s="10">
        <v>43900</v>
      </c>
      <c r="L62" s="6">
        <f t="shared" si="50"/>
        <v>5.4586905764111935E-3</v>
      </c>
      <c r="M62" s="13">
        <f t="shared" si="51"/>
        <v>10531610.000000004</v>
      </c>
      <c r="N62" s="15"/>
      <c r="O62" s="10">
        <v>13300</v>
      </c>
      <c r="P62" s="6">
        <f t="shared" si="52"/>
        <v>1.6537718602794732E-3</v>
      </c>
      <c r="Q62" s="13">
        <f t="shared" si="53"/>
        <v>3190670.0000000014</v>
      </c>
      <c r="R62" s="15"/>
      <c r="S62" s="18"/>
      <c r="T62" s="6">
        <f t="shared" si="54"/>
        <v>0</v>
      </c>
      <c r="U62" s="13">
        <f t="shared" si="55"/>
        <v>0</v>
      </c>
      <c r="V62" s="15"/>
      <c r="W62" s="10">
        <v>13400</v>
      </c>
      <c r="X62" s="6">
        <f t="shared" si="56"/>
        <v>1.6662062351687924E-3</v>
      </c>
      <c r="Y62" s="13">
        <f t="shared" si="57"/>
        <v>3214660.0000000014</v>
      </c>
      <c r="Z62" s="15"/>
      <c r="AA62" s="10">
        <v>40900</v>
      </c>
      <c r="AB62" s="6">
        <f t="shared" si="58"/>
        <v>5.0856593297316129E-3</v>
      </c>
      <c r="AC62" s="13">
        <f t="shared" si="59"/>
        <v>9811910.0000000037</v>
      </c>
      <c r="AD62" s="15"/>
      <c r="AE62" s="30" t="s">
        <v>41</v>
      </c>
      <c r="AF62" s="13">
        <f t="shared" si="60"/>
        <v>169700</v>
      </c>
      <c r="AG62" s="6">
        <f t="shared" si="61"/>
        <v>2.1101134187174932E-2</v>
      </c>
      <c r="AH62" s="13">
        <f t="shared" si="62"/>
        <v>40711030.000000015</v>
      </c>
      <c r="AQ62" s="73"/>
      <c r="AR62" s="30" t="s">
        <v>39</v>
      </c>
      <c r="AS62" s="17">
        <f t="shared" si="63"/>
        <v>4.0371386039720365</v>
      </c>
      <c r="AT62" s="17">
        <f t="shared" si="64"/>
        <v>3.1821008250321108</v>
      </c>
      <c r="AU62" s="17">
        <f t="shared" si="65"/>
        <v>8.307469329473145</v>
      </c>
      <c r="AV62" s="17">
        <f t="shared" si="66"/>
        <v>14.428762519611251</v>
      </c>
      <c r="AW62" s="17">
        <f t="shared" si="67"/>
        <v>15.54614143527138</v>
      </c>
      <c r="AX62" s="17">
        <f t="shared" si="68"/>
        <v>46.249770769932354</v>
      </c>
      <c r="AY62" s="57">
        <f t="shared" si="69"/>
        <v>91.751383483292273</v>
      </c>
      <c r="AZ62" s="46"/>
      <c r="BA62" s="17"/>
      <c r="BB62" s="17"/>
      <c r="BC62" s="17"/>
      <c r="BD62" s="17"/>
      <c r="BE62" s="17"/>
      <c r="BF62" s="57">
        <f t="shared" si="70"/>
        <v>3.3978267905391224</v>
      </c>
      <c r="BG62" s="46">
        <f t="shared" si="71"/>
        <v>3.4190064769553427E-2</v>
      </c>
      <c r="BH62" s="17">
        <f t="shared" si="72"/>
        <v>8.4069195542952127E-2</v>
      </c>
      <c r="BI62" s="17">
        <f t="shared" si="73"/>
        <v>0.14506186995158327</v>
      </c>
      <c r="BJ62" s="17">
        <f t="shared" si="74"/>
        <v>5.1875464392194169E-2</v>
      </c>
      <c r="BK62" s="17">
        <f t="shared" si="75"/>
        <v>6.2694520235270737E-2</v>
      </c>
      <c r="BL62" s="17">
        <f t="shared" si="76"/>
        <v>0.12703265356860127</v>
      </c>
      <c r="BM62" s="57">
        <f t="shared" si="77"/>
        <v>8.3154431492222097E-2</v>
      </c>
      <c r="BN62" s="46">
        <f t="shared" si="78"/>
        <v>0.22914194445368388</v>
      </c>
      <c r="BO62" s="17">
        <f t="shared" si="79"/>
        <v>14.93516353220866</v>
      </c>
      <c r="BP62" s="17">
        <f t="shared" si="80"/>
        <v>13.855585121813919</v>
      </c>
      <c r="BQ62" s="17">
        <f t="shared" si="81"/>
        <v>0.83185189249779623</v>
      </c>
      <c r="BR62" s="17">
        <f t="shared" si="82"/>
        <v>0.5867343696607038</v>
      </c>
      <c r="BS62" s="17">
        <f t="shared" si="83"/>
        <v>1.8504576035501377</v>
      </c>
      <c r="BT62" s="57">
        <f t="shared" si="84"/>
        <v>1.0513961720644898</v>
      </c>
      <c r="BU62" s="46"/>
      <c r="BV62" s="17"/>
      <c r="BW62" s="17"/>
      <c r="BX62" s="17"/>
      <c r="BY62" s="17"/>
      <c r="BZ62" s="17"/>
      <c r="CA62" s="57">
        <f t="shared" si="85"/>
        <v>4.5134207836237505E-2</v>
      </c>
      <c r="CB62" s="46"/>
      <c r="CC62" s="17"/>
      <c r="CD62" s="17"/>
      <c r="CE62" s="17"/>
      <c r="CF62" s="17"/>
      <c r="CG62" s="17"/>
      <c r="CH62" s="57">
        <f t="shared" si="86"/>
        <v>3.7032976087579744E-2</v>
      </c>
      <c r="CI62" s="104"/>
    </row>
    <row r="63" spans="1:87" ht="17" thickTop="1" thickBot="1" x14ac:dyDescent="0.25">
      <c r="C63" s="30" t="s">
        <v>42</v>
      </c>
      <c r="D63" s="16">
        <v>115.80000000000007</v>
      </c>
      <c r="E63" s="17">
        <v>114.1</v>
      </c>
      <c r="F63" s="32">
        <v>3825000</v>
      </c>
      <c r="G63" s="10">
        <v>27700</v>
      </c>
      <c r="H63" s="6">
        <f t="shared" si="48"/>
        <v>7.1355164979060096E-3</v>
      </c>
      <c r="I63" s="13">
        <f t="shared" si="49"/>
        <v>3207660.0000000019</v>
      </c>
      <c r="J63" s="15"/>
      <c r="K63" s="10">
        <v>31700</v>
      </c>
      <c r="L63" s="6">
        <f t="shared" si="50"/>
        <v>8.1659159921884661E-3</v>
      </c>
      <c r="M63" s="13">
        <f t="shared" si="51"/>
        <v>3670860.0000000023</v>
      </c>
      <c r="N63" s="15"/>
      <c r="O63" s="10">
        <v>11600</v>
      </c>
      <c r="P63" s="6">
        <f t="shared" si="52"/>
        <v>2.9881585334191225E-3</v>
      </c>
      <c r="Q63" s="13">
        <f t="shared" si="53"/>
        <v>1343280.0000000007</v>
      </c>
      <c r="R63" s="15"/>
      <c r="S63" s="18"/>
      <c r="T63" s="6">
        <f t="shared" si="54"/>
        <v>0</v>
      </c>
      <c r="U63" s="13">
        <f t="shared" si="55"/>
        <v>0</v>
      </c>
      <c r="V63" s="15"/>
      <c r="W63" s="10">
        <v>6130</v>
      </c>
      <c r="X63" s="6">
        <f t="shared" si="56"/>
        <v>1.5790872249878641E-3</v>
      </c>
      <c r="Y63" s="13">
        <f t="shared" si="57"/>
        <v>709854.00000000047</v>
      </c>
      <c r="Z63" s="15"/>
      <c r="AA63" s="10">
        <v>15200</v>
      </c>
      <c r="AB63" s="6">
        <f t="shared" si="58"/>
        <v>3.9155180782733338E-3</v>
      </c>
      <c r="AC63" s="13">
        <f t="shared" si="59"/>
        <v>1760160.0000000009</v>
      </c>
      <c r="AD63" s="15"/>
      <c r="AE63" s="30" t="s">
        <v>42</v>
      </c>
      <c r="AF63" s="13">
        <f t="shared" si="60"/>
        <v>92330</v>
      </c>
      <c r="AG63" s="6">
        <f t="shared" si="61"/>
        <v>2.3784196326774792E-2</v>
      </c>
      <c r="AH63" s="13">
        <f t="shared" si="62"/>
        <v>10691814.000000006</v>
      </c>
      <c r="AQ63" s="73"/>
      <c r="AR63" s="30" t="s">
        <v>40</v>
      </c>
      <c r="AS63" s="17">
        <f t="shared" si="63"/>
        <v>1.9778373886531444</v>
      </c>
      <c r="AT63" s="17">
        <f t="shared" si="64"/>
        <v>1.5493059544449632</v>
      </c>
      <c r="AU63" s="17">
        <f t="shared" si="65"/>
        <v>5.4840036685382643</v>
      </c>
      <c r="AV63" s="17">
        <f t="shared" si="66"/>
        <v>10.218826508041246</v>
      </c>
      <c r="AW63" s="17">
        <f t="shared" si="67"/>
        <v>10.758236704946649</v>
      </c>
      <c r="AX63" s="17">
        <f t="shared" si="68"/>
        <v>33.862973472394742</v>
      </c>
      <c r="AY63" s="57">
        <f t="shared" si="69"/>
        <v>63.851183697019017</v>
      </c>
      <c r="AZ63" s="46"/>
      <c r="BA63" s="17"/>
      <c r="BB63" s="17"/>
      <c r="BC63" s="17"/>
      <c r="BD63" s="17"/>
      <c r="BE63" s="17"/>
      <c r="BF63" s="57">
        <f t="shared" si="70"/>
        <v>1.7864523456135533</v>
      </c>
      <c r="BG63" s="46">
        <f t="shared" si="71"/>
        <v>2.8253303663828295E-2</v>
      </c>
      <c r="BH63" s="17">
        <f t="shared" si="72"/>
        <v>7.2241387449870409E-2</v>
      </c>
      <c r="BI63" s="17">
        <f t="shared" si="73"/>
        <v>0.1385746019540714</v>
      </c>
      <c r="BJ63" s="17">
        <f t="shared" si="74"/>
        <v>4.1062999335802486E-2</v>
      </c>
      <c r="BK63" s="17">
        <f t="shared" si="75"/>
        <v>4.3728267809245012E-2</v>
      </c>
      <c r="BL63" s="17">
        <f t="shared" si="76"/>
        <v>0.11542817833316181</v>
      </c>
      <c r="BM63" s="57">
        <f t="shared" si="77"/>
        <v>6.94582145659281E-2</v>
      </c>
      <c r="BN63" s="46">
        <f t="shared" si="78"/>
        <v>0.19895516072922809</v>
      </c>
      <c r="BO63" s="17">
        <f t="shared" si="79"/>
        <v>12.682819786256312</v>
      </c>
      <c r="BP63" s="17">
        <f t="shared" si="80"/>
        <v>16.314413840612712</v>
      </c>
      <c r="BQ63" s="17">
        <f t="shared" si="81"/>
        <v>1.0927597266479225</v>
      </c>
      <c r="BR63" s="17">
        <f t="shared" si="82"/>
        <v>0.68288271907402043</v>
      </c>
      <c r="BS63" s="17">
        <f t="shared" si="83"/>
        <v>2.6271223144816074</v>
      </c>
      <c r="BT63" s="57">
        <f t="shared" si="84"/>
        <v>1.319383088086854</v>
      </c>
      <c r="BU63" s="46"/>
      <c r="BV63" s="17"/>
      <c r="BW63" s="17"/>
      <c r="BX63" s="17"/>
      <c r="BY63" s="17"/>
      <c r="BZ63" s="17"/>
      <c r="CA63" s="57">
        <f t="shared" si="85"/>
        <v>3.1006604443980287E-2</v>
      </c>
      <c r="CB63" s="46"/>
      <c r="CC63" s="17"/>
      <c r="CD63" s="17"/>
      <c r="CE63" s="17"/>
      <c r="CF63" s="17"/>
      <c r="CG63" s="17"/>
      <c r="CH63" s="57">
        <f t="shared" si="86"/>
        <v>2.7978374748547634E-2</v>
      </c>
      <c r="CI63" s="104"/>
    </row>
    <row r="64" spans="1:87" ht="17" thickTop="1" thickBot="1" x14ac:dyDescent="0.25">
      <c r="C64" s="30" t="s">
        <v>43</v>
      </c>
      <c r="D64" s="16">
        <v>165</v>
      </c>
      <c r="E64" s="17">
        <v>114.1</v>
      </c>
      <c r="F64" s="32">
        <v>3825000</v>
      </c>
      <c r="G64" s="10">
        <v>23200</v>
      </c>
      <c r="H64" s="6">
        <f t="shared" si="48"/>
        <v>4.1942879778173892E-3</v>
      </c>
      <c r="I64" s="13">
        <f t="shared" si="49"/>
        <v>3828000</v>
      </c>
      <c r="J64" s="15"/>
      <c r="K64" s="10">
        <v>11600</v>
      </c>
      <c r="L64" s="6">
        <f t="shared" si="50"/>
        <v>2.0971439889086946E-3</v>
      </c>
      <c r="M64" s="13">
        <f t="shared" si="51"/>
        <v>1914000</v>
      </c>
      <c r="N64" s="15"/>
      <c r="O64" s="10">
        <v>4230</v>
      </c>
      <c r="P64" s="6">
        <f t="shared" si="52"/>
        <v>7.6473440285204999E-4</v>
      </c>
      <c r="Q64" s="13">
        <f t="shared" si="53"/>
        <v>697950</v>
      </c>
      <c r="R64" s="15"/>
      <c r="S64" s="18"/>
      <c r="T64" s="6">
        <f t="shared" si="54"/>
        <v>0</v>
      </c>
      <c r="U64" s="13">
        <f t="shared" si="55"/>
        <v>0</v>
      </c>
      <c r="V64" s="15"/>
      <c r="W64" s="10">
        <v>5090</v>
      </c>
      <c r="X64" s="6">
        <f t="shared" si="56"/>
        <v>9.2021231927114273E-4</v>
      </c>
      <c r="Y64" s="13">
        <f t="shared" si="57"/>
        <v>839850</v>
      </c>
      <c r="Z64" s="15"/>
      <c r="AA64" s="10">
        <v>7490</v>
      </c>
      <c r="AB64" s="6">
        <f t="shared" si="58"/>
        <v>1.3541041790453557E-3</v>
      </c>
      <c r="AC64" s="13">
        <f t="shared" si="59"/>
        <v>1235850</v>
      </c>
      <c r="AD64" s="15"/>
      <c r="AE64" s="30" t="s">
        <v>43</v>
      </c>
      <c r="AF64" s="13">
        <f t="shared" si="60"/>
        <v>51610</v>
      </c>
      <c r="AG64" s="6">
        <f t="shared" si="61"/>
        <v>9.3304828678946339E-3</v>
      </c>
      <c r="AH64" s="13">
        <f t="shared" si="62"/>
        <v>8515650</v>
      </c>
      <c r="AQ64" s="73"/>
      <c r="AR64" s="30" t="s">
        <v>41</v>
      </c>
      <c r="AS64" s="17">
        <f t="shared" si="63"/>
        <v>2.7442966223941054</v>
      </c>
      <c r="AT64" s="17">
        <f t="shared" si="64"/>
        <v>2.0389867428068351</v>
      </c>
      <c r="AU64" s="17">
        <f t="shared" si="65"/>
        <v>6.9761558999177238</v>
      </c>
      <c r="AV64" s="17">
        <f t="shared" si="66"/>
        <v>12.618634936615884</v>
      </c>
      <c r="AW64" s="17">
        <f t="shared" si="67"/>
        <v>13.849721271895485</v>
      </c>
      <c r="AX64" s="17">
        <f t="shared" si="68"/>
        <v>37.702019017937701</v>
      </c>
      <c r="AY64" s="57">
        <f t="shared" si="69"/>
        <v>75.92981449156774</v>
      </c>
      <c r="AZ64" s="46"/>
      <c r="BA64" s="17"/>
      <c r="BB64" s="17"/>
      <c r="BC64" s="17"/>
      <c r="BD64" s="17"/>
      <c r="BE64" s="17"/>
      <c r="BF64" s="57">
        <f t="shared" si="70"/>
        <v>2.3761927265606948</v>
      </c>
      <c r="BG64" s="46">
        <f t="shared" si="71"/>
        <v>5.5029135534630222E-2</v>
      </c>
      <c r="BH64" s="17">
        <f t="shared" si="72"/>
        <v>0.10293012607026449</v>
      </c>
      <c r="BI64" s="17">
        <f t="shared" si="73"/>
        <v>0.28173076016213272</v>
      </c>
      <c r="BJ64" s="17">
        <f t="shared" si="74"/>
        <v>9.4151131260293203E-2</v>
      </c>
      <c r="BK64" s="17">
        <f t="shared" si="75"/>
        <v>9.0070421385300289E-2</v>
      </c>
      <c r="BL64" s="17">
        <f t="shared" si="76"/>
        <v>0.24032034432899099</v>
      </c>
      <c r="BM64" s="57">
        <f t="shared" si="77"/>
        <v>0.14084179286544493</v>
      </c>
      <c r="BN64" s="46">
        <f t="shared" si="78"/>
        <v>0.14254953236677073</v>
      </c>
      <c r="BO64" s="17">
        <f t="shared" si="79"/>
        <v>7.6429089385785778</v>
      </c>
      <c r="BP64" s="17">
        <f t="shared" si="80"/>
        <v>14.2702798756711</v>
      </c>
      <c r="BQ64" s="17">
        <f t="shared" si="81"/>
        <v>0.82163471413402067</v>
      </c>
      <c r="BR64" s="17">
        <f t="shared" si="82"/>
        <v>0.49125873214238602</v>
      </c>
      <c r="BS64" s="17">
        <f t="shared" si="83"/>
        <v>1.7785385580340085</v>
      </c>
      <c r="BT64" s="57">
        <f t="shared" si="84"/>
        <v>0.89586609743418566</v>
      </c>
      <c r="BU64" s="46"/>
      <c r="BV64" s="17"/>
      <c r="BW64" s="17"/>
      <c r="BX64" s="17"/>
      <c r="BY64" s="17"/>
      <c r="BZ64" s="17"/>
      <c r="CA64" s="57">
        <f t="shared" si="85"/>
        <v>3.8761713026478919E-2</v>
      </c>
      <c r="CB64" s="46"/>
      <c r="CC64" s="17"/>
      <c r="CD64" s="17"/>
      <c r="CE64" s="17"/>
      <c r="CF64" s="17"/>
      <c r="CG64" s="17"/>
      <c r="CH64" s="57">
        <f t="shared" si="86"/>
        <v>3.1294594125797305E-2</v>
      </c>
      <c r="CI64" s="104"/>
    </row>
    <row r="65" spans="1:87" ht="17" thickTop="1" thickBot="1" x14ac:dyDescent="0.25">
      <c r="C65" s="30" t="s">
        <v>44</v>
      </c>
      <c r="D65" s="16">
        <v>228.79999999999995</v>
      </c>
      <c r="E65" s="17">
        <v>114.1</v>
      </c>
      <c r="F65" s="32">
        <v>3825000</v>
      </c>
      <c r="G65" s="10">
        <v>19400</v>
      </c>
      <c r="H65" s="6">
        <f t="shared" si="48"/>
        <v>2.5292974998857355E-3</v>
      </c>
      <c r="I65" s="13">
        <f t="shared" si="49"/>
        <v>4438719.9999999991</v>
      </c>
      <c r="J65" s="15"/>
      <c r="K65" s="10">
        <v>15800</v>
      </c>
      <c r="L65" s="6">
        <f t="shared" si="50"/>
        <v>2.0599433246492075E-3</v>
      </c>
      <c r="M65" s="13">
        <f t="shared" si="51"/>
        <v>3615039.9999999991</v>
      </c>
      <c r="N65" s="15"/>
      <c r="O65" s="10">
        <v>12800</v>
      </c>
      <c r="P65" s="6">
        <f t="shared" si="52"/>
        <v>1.6688148452854337E-3</v>
      </c>
      <c r="Q65" s="13">
        <f t="shared" si="53"/>
        <v>2928639.9999999995</v>
      </c>
      <c r="R65" s="15"/>
      <c r="S65" s="18"/>
      <c r="T65" s="6">
        <f t="shared" si="54"/>
        <v>0</v>
      </c>
      <c r="U65" s="13">
        <f t="shared" si="55"/>
        <v>0</v>
      </c>
      <c r="V65" s="15"/>
      <c r="W65" s="10">
        <v>16700</v>
      </c>
      <c r="X65" s="6">
        <f t="shared" si="56"/>
        <v>2.1772818684583392E-3</v>
      </c>
      <c r="Y65" s="13">
        <f t="shared" si="57"/>
        <v>3820959.9999999991</v>
      </c>
      <c r="Z65" s="15"/>
      <c r="AA65" s="10">
        <v>23300</v>
      </c>
      <c r="AB65" s="6">
        <f t="shared" si="58"/>
        <v>3.0377645230586412E-3</v>
      </c>
      <c r="AC65" s="13">
        <f t="shared" si="59"/>
        <v>5331039.9999999991</v>
      </c>
      <c r="AD65" s="15"/>
      <c r="AE65" s="30" t="s">
        <v>44</v>
      </c>
      <c r="AF65" s="13">
        <f t="shared" si="60"/>
        <v>88000</v>
      </c>
      <c r="AG65" s="6">
        <f t="shared" si="61"/>
        <v>1.1473102061337359E-2</v>
      </c>
      <c r="AH65" s="13">
        <f t="shared" si="62"/>
        <v>20134399.999999996</v>
      </c>
      <c r="AQ65" s="73"/>
      <c r="AR65" s="30" t="s">
        <v>42</v>
      </c>
      <c r="AS65" s="17">
        <f t="shared" si="63"/>
        <v>3.5278871341370053</v>
      </c>
      <c r="AT65" s="17">
        <f t="shared" si="64"/>
        <v>4.7618795859904433</v>
      </c>
      <c r="AU65" s="17">
        <f t="shared" si="65"/>
        <v>11.213458379912979</v>
      </c>
      <c r="AV65" s="17">
        <f t="shared" si="66"/>
        <v>17.050601098223844</v>
      </c>
      <c r="AW65" s="17">
        <f t="shared" si="67"/>
        <v>9.2165411341750509</v>
      </c>
      <c r="AX65" s="17">
        <f t="shared" si="68"/>
        <v>47.260374815797618</v>
      </c>
      <c r="AY65" s="57">
        <f t="shared" si="69"/>
        <v>93.030742148236953</v>
      </c>
      <c r="AZ65" s="46"/>
      <c r="BA65" s="17"/>
      <c r="BB65" s="17"/>
      <c r="BC65" s="17"/>
      <c r="BD65" s="17"/>
      <c r="BE65" s="17"/>
      <c r="BF65" s="57">
        <f t="shared" si="70"/>
        <v>3.0058767585891557</v>
      </c>
      <c r="BG65" s="46">
        <f t="shared" si="71"/>
        <v>2.9666217730949091E-2</v>
      </c>
      <c r="BH65" s="17">
        <f t="shared" si="72"/>
        <v>8.6961930411565164E-2</v>
      </c>
      <c r="BI65" s="17">
        <f t="shared" si="73"/>
        <v>0.1374464452890938</v>
      </c>
      <c r="BJ65" s="17">
        <f t="shared" si="74"/>
        <v>5.0535412654293475E-2</v>
      </c>
      <c r="BK65" s="17">
        <f t="shared" si="75"/>
        <v>2.7204943602090699E-2</v>
      </c>
      <c r="BL65" s="17">
        <f t="shared" si="76"/>
        <v>0.11785421305476589</v>
      </c>
      <c r="BM65" s="57">
        <f t="shared" si="77"/>
        <v>6.9819324509400246E-2</v>
      </c>
      <c r="BN65" s="46">
        <f t="shared" si="78"/>
        <v>0.3267768177294485</v>
      </c>
      <c r="BO65" s="17">
        <f t="shared" si="79"/>
        <v>18.378231766351423</v>
      </c>
      <c r="BP65" s="17">
        <f t="shared" si="80"/>
        <v>19.821880112440095</v>
      </c>
      <c r="BQ65" s="17">
        <f t="shared" si="81"/>
        <v>1.1727788907432175</v>
      </c>
      <c r="BR65" s="17">
        <f t="shared" si="82"/>
        <v>0.59284618601133632</v>
      </c>
      <c r="BS65" s="17">
        <f t="shared" si="83"/>
        <v>2.2183663365748512</v>
      </c>
      <c r="BT65" s="57">
        <f t="shared" si="84"/>
        <v>1.4764474475553377</v>
      </c>
      <c r="BU65" s="46"/>
      <c r="BV65" s="17"/>
      <c r="BW65" s="17"/>
      <c r="BX65" s="17"/>
      <c r="BY65" s="17"/>
      <c r="BZ65" s="17"/>
      <c r="CA65" s="57">
        <f t="shared" si="85"/>
        <v>3.7712949516052786E-2</v>
      </c>
      <c r="CB65" s="46"/>
      <c r="CC65" s="17"/>
      <c r="CD65" s="17"/>
      <c r="CE65" s="17"/>
      <c r="CF65" s="17"/>
      <c r="CG65" s="17"/>
      <c r="CH65" s="57">
        <f t="shared" si="86"/>
        <v>3.2310574861367167E-2</v>
      </c>
      <c r="CI65" s="104"/>
    </row>
    <row r="66" spans="1:87" ht="17" thickTop="1" thickBot="1" x14ac:dyDescent="0.25">
      <c r="C66" s="31"/>
      <c r="D66" s="16"/>
      <c r="E66" s="17"/>
      <c r="F66" s="15"/>
      <c r="H66" s="6"/>
      <c r="I66" s="13"/>
      <c r="J66" s="15"/>
      <c r="L66" s="6"/>
      <c r="M66" s="13"/>
      <c r="N66" s="15"/>
      <c r="P66" s="6"/>
      <c r="Q66" s="13"/>
      <c r="R66" s="15"/>
      <c r="S66" s="18"/>
      <c r="T66" s="6"/>
      <c r="U66" s="13"/>
      <c r="V66" s="15"/>
      <c r="X66" s="6"/>
      <c r="Y66" s="13"/>
      <c r="Z66" s="15"/>
      <c r="AB66" s="6"/>
      <c r="AC66" s="13"/>
      <c r="AD66" s="15"/>
      <c r="AE66" s="31"/>
      <c r="AF66" s="13"/>
      <c r="AG66" s="6"/>
      <c r="AH66" s="13"/>
      <c r="AQ66" s="73"/>
      <c r="AR66" s="30" t="s">
        <v>43</v>
      </c>
      <c r="AS66" s="17">
        <f t="shared" si="63"/>
        <v>1.0180920934969528</v>
      </c>
      <c r="AT66" s="17">
        <f t="shared" si="64"/>
        <v>0.48547910013975071</v>
      </c>
      <c r="AU66" s="17">
        <f t="shared" si="65"/>
        <v>6.0331383318337952</v>
      </c>
      <c r="AV66" s="17">
        <f t="shared" si="66"/>
        <v>18.193682781936289</v>
      </c>
      <c r="AW66" s="17">
        <f t="shared" si="67"/>
        <v>11.123598799318559</v>
      </c>
      <c r="AX66" s="17">
        <f t="shared" si="68"/>
        <v>31.673976242127424</v>
      </c>
      <c r="AY66" s="57">
        <f t="shared" si="69"/>
        <v>68.527967348852755</v>
      </c>
      <c r="AZ66" s="46"/>
      <c r="BA66" s="17"/>
      <c r="BB66" s="17"/>
      <c r="BC66" s="17"/>
      <c r="BD66" s="17"/>
      <c r="BE66" s="17"/>
      <c r="BF66" s="57">
        <f t="shared" si="70"/>
        <v>2.3200557645944384</v>
      </c>
      <c r="BG66" s="46">
        <f t="shared" si="71"/>
        <v>2.3804325651829366E-2</v>
      </c>
      <c r="BH66" s="17">
        <f t="shared" si="72"/>
        <v>9.4639750730460284E-2</v>
      </c>
      <c r="BI66" s="17">
        <f t="shared" si="73"/>
        <v>8.3888596987371125E-2</v>
      </c>
      <c r="BJ66" s="17">
        <f t="shared" si="74"/>
        <v>2.7486875175744843E-2</v>
      </c>
      <c r="BK66" s="17">
        <f t="shared" si="75"/>
        <v>3.6564152465664433E-2</v>
      </c>
      <c r="BL66" s="17">
        <f t="shared" si="76"/>
        <v>8.1585098627472E-2</v>
      </c>
      <c r="BM66" s="57">
        <f t="shared" si="77"/>
        <v>4.6485620680918167E-2</v>
      </c>
      <c r="BN66" s="46">
        <f t="shared" si="78"/>
        <v>0.20008558777882599</v>
      </c>
      <c r="BO66" s="17">
        <f t="shared" si="79"/>
        <v>25.267513307241778</v>
      </c>
      <c r="BP66" s="17">
        <f t="shared" si="80"/>
        <v>21.078975502625291</v>
      </c>
      <c r="BQ66" s="17">
        <f t="shared" si="81"/>
        <v>1.4468195645966857</v>
      </c>
      <c r="BR66" s="17">
        <f t="shared" si="82"/>
        <v>1.1207879831669585</v>
      </c>
      <c r="BS66" s="17">
        <f t="shared" si="83"/>
        <v>2.7924717546702191</v>
      </c>
      <c r="BT66" s="57">
        <f t="shared" si="84"/>
        <v>1.7465542355081101</v>
      </c>
      <c r="BU66" s="46"/>
      <c r="BV66" s="17"/>
      <c r="BW66" s="17"/>
      <c r="BX66" s="17"/>
      <c r="BY66" s="17"/>
      <c r="BZ66" s="17"/>
      <c r="CA66" s="57">
        <f t="shared" si="85"/>
        <v>3.7008939493261069E-2</v>
      </c>
      <c r="CB66" s="46"/>
      <c r="CC66" s="17"/>
      <c r="CD66" s="17"/>
      <c r="CE66" s="17"/>
      <c r="CF66" s="17"/>
      <c r="CG66" s="17"/>
      <c r="CH66" s="57">
        <f t="shared" si="86"/>
        <v>3.3855604570668454E-2</v>
      </c>
      <c r="CI66" s="104"/>
    </row>
    <row r="67" spans="1:87" ht="17" thickTop="1" thickBot="1" x14ac:dyDescent="0.25">
      <c r="C67" s="31"/>
      <c r="D67" s="16"/>
      <c r="E67" s="17"/>
      <c r="F67" s="15"/>
      <c r="H67" s="6"/>
      <c r="I67" s="13"/>
      <c r="J67" s="15"/>
      <c r="L67" s="6"/>
      <c r="M67" s="13"/>
      <c r="N67" s="15"/>
      <c r="P67" s="6"/>
      <c r="Q67" s="13"/>
      <c r="R67" s="15"/>
      <c r="T67" s="6"/>
      <c r="U67" s="13"/>
      <c r="V67" s="15"/>
      <c r="X67" s="6"/>
      <c r="Y67" s="13"/>
      <c r="Z67" s="15"/>
      <c r="AB67" s="6"/>
      <c r="AC67" s="13"/>
      <c r="AD67" s="15"/>
      <c r="AE67" s="31"/>
      <c r="AF67" s="13"/>
      <c r="AG67" s="6"/>
      <c r="AH67" s="13"/>
      <c r="AQ67" s="73"/>
      <c r="AR67" s="30" t="s">
        <v>44</v>
      </c>
      <c r="AS67" s="17">
        <f t="shared" si="63"/>
        <v>0.76034874201468994</v>
      </c>
      <c r="AT67" s="17">
        <f t="shared" si="64"/>
        <v>0.39962515277981375</v>
      </c>
      <c r="AU67" s="17">
        <f t="shared" si="65"/>
        <v>9.7695972084445621</v>
      </c>
      <c r="AV67" s="17">
        <f t="shared" si="66"/>
        <v>42.349656677329818</v>
      </c>
      <c r="AW67" s="17">
        <f t="shared" si="67"/>
        <v>21.307447305295376</v>
      </c>
      <c r="AX67" s="17">
        <f t="shared" si="68"/>
        <v>64.099167204726768</v>
      </c>
      <c r="AY67" s="57">
        <f t="shared" si="69"/>
        <v>138.68584229059104</v>
      </c>
      <c r="AZ67" s="46"/>
      <c r="BA67" s="17"/>
      <c r="BB67" s="17"/>
      <c r="BC67" s="17"/>
      <c r="BD67" s="17"/>
      <c r="BE67" s="17"/>
      <c r="BF67" s="57">
        <f t="shared" si="70"/>
        <v>3.5783478181360775</v>
      </c>
      <c r="BG67" s="46">
        <f t="shared" si="71"/>
        <v>1.9154825787670877E-2</v>
      </c>
      <c r="BH67" s="17">
        <f t="shared" si="72"/>
        <v>0.10593092315385105</v>
      </c>
      <c r="BI67" s="17">
        <f t="shared" si="73"/>
        <v>0.12887241219030629</v>
      </c>
      <c r="BJ67" s="17">
        <f t="shared" si="74"/>
        <v>6.1161612192018273E-2</v>
      </c>
      <c r="BK67" s="17">
        <f t="shared" si="75"/>
        <v>4.0107762671297002E-2</v>
      </c>
      <c r="BL67" s="17">
        <f t="shared" si="76"/>
        <v>0.15167225697807155</v>
      </c>
      <c r="BM67" s="57">
        <f t="shared" si="77"/>
        <v>7.8550220283198954E-2</v>
      </c>
      <c r="BN67" s="46">
        <f t="shared" si="78"/>
        <v>0.13904937817356797</v>
      </c>
      <c r="BO67" s="17">
        <f t="shared" si="79"/>
        <v>16.747904754820244</v>
      </c>
      <c r="BP67" s="17">
        <f t="shared" si="80"/>
        <v>43.431715063592918</v>
      </c>
      <c r="BQ67" s="17">
        <f t="shared" si="81"/>
        <v>4.0810537451415083</v>
      </c>
      <c r="BR67" s="17">
        <f t="shared" si="82"/>
        <v>1.76027840856754</v>
      </c>
      <c r="BS67" s="17">
        <f t="shared" si="83"/>
        <v>6.7509971443699275</v>
      </c>
      <c r="BT67" s="57">
        <f t="shared" si="84"/>
        <v>3.6793046572766506</v>
      </c>
      <c r="BU67" s="46"/>
      <c r="BV67" s="17"/>
      <c r="BW67" s="17"/>
      <c r="BX67" s="17"/>
      <c r="BY67" s="17"/>
      <c r="BZ67" s="17"/>
      <c r="CA67" s="57">
        <f t="shared" si="85"/>
        <v>2.8193102389798753E-2</v>
      </c>
      <c r="CB67" s="46"/>
      <c r="CC67" s="17"/>
      <c r="CD67" s="17"/>
      <c r="CE67" s="17"/>
      <c r="CF67" s="17"/>
      <c r="CG67" s="17"/>
      <c r="CH67" s="57">
        <f t="shared" si="86"/>
        <v>2.5801824894557717E-2</v>
      </c>
      <c r="CI67" s="104"/>
    </row>
    <row r="68" spans="1:87" ht="17" thickTop="1" thickBot="1" x14ac:dyDescent="0.25">
      <c r="C68" s="31"/>
      <c r="D68" s="16"/>
      <c r="E68" s="17"/>
      <c r="F68" s="15"/>
      <c r="H68" s="6"/>
      <c r="I68" s="13"/>
      <c r="J68" s="15"/>
      <c r="L68" s="6"/>
      <c r="M68" s="13"/>
      <c r="N68" s="15"/>
      <c r="P68" s="6"/>
      <c r="Q68" s="13"/>
      <c r="R68" s="15"/>
      <c r="T68" s="6"/>
      <c r="U68" s="13"/>
      <c r="V68" s="15"/>
      <c r="X68" s="6"/>
      <c r="Y68" s="13"/>
      <c r="Z68" s="15"/>
      <c r="AB68" s="6"/>
      <c r="AC68" s="13"/>
      <c r="AD68" s="15"/>
      <c r="AE68" s="31"/>
      <c r="AF68" s="13"/>
      <c r="AG68" s="6"/>
      <c r="AH68" s="13"/>
      <c r="AQ68" s="73"/>
      <c r="AR68" s="31"/>
      <c r="AS68" s="17"/>
      <c r="AT68" s="17"/>
      <c r="AU68" s="17"/>
      <c r="AV68" s="17"/>
      <c r="AW68" s="17"/>
      <c r="AX68" s="17"/>
      <c r="AY68" s="57"/>
      <c r="AZ68" s="46"/>
      <c r="BA68" s="17"/>
      <c r="BB68" s="17"/>
      <c r="BC68" s="17"/>
      <c r="BD68" s="17"/>
      <c r="BE68" s="17"/>
      <c r="BF68" s="57"/>
      <c r="BG68" s="46"/>
      <c r="BH68" s="17"/>
      <c r="BI68" s="17"/>
      <c r="BJ68" s="17"/>
      <c r="BK68" s="17"/>
      <c r="BL68" s="17"/>
      <c r="BM68" s="57"/>
      <c r="BN68" s="46"/>
      <c r="BO68" s="17"/>
      <c r="BP68" s="17"/>
      <c r="BQ68" s="17"/>
      <c r="BR68" s="17"/>
      <c r="BS68" s="17"/>
      <c r="BT68" s="57"/>
      <c r="BU68" s="46"/>
      <c r="BV68" s="17"/>
      <c r="BW68" s="17"/>
      <c r="BX68" s="17"/>
      <c r="BY68" s="17"/>
      <c r="BZ68" s="17"/>
      <c r="CA68" s="57"/>
      <c r="CB68" s="46"/>
      <c r="CC68" s="17"/>
      <c r="CD68" s="17"/>
      <c r="CE68" s="17"/>
      <c r="CF68" s="17"/>
      <c r="CG68" s="17"/>
      <c r="CH68" s="57"/>
      <c r="CI68" s="104"/>
    </row>
    <row r="69" spans="1:87" ht="17" thickTop="1" thickBot="1" x14ac:dyDescent="0.25">
      <c r="C69" s="31"/>
      <c r="D69" s="16"/>
      <c r="E69" s="17"/>
      <c r="F69" s="15"/>
      <c r="H69" s="6"/>
      <c r="I69" s="13"/>
      <c r="J69" s="15"/>
      <c r="L69" s="6"/>
      <c r="M69" s="13"/>
      <c r="N69" s="15"/>
      <c r="P69" s="6"/>
      <c r="Q69" s="13"/>
      <c r="R69" s="15"/>
      <c r="T69" s="6"/>
      <c r="U69" s="13"/>
      <c r="V69" s="15"/>
      <c r="X69" s="6"/>
      <c r="Y69" s="13"/>
      <c r="Z69" s="15"/>
      <c r="AB69" s="6"/>
      <c r="AC69" s="13"/>
      <c r="AD69" s="15"/>
      <c r="AE69" s="31"/>
      <c r="AF69" s="13"/>
      <c r="AG69" s="6"/>
      <c r="AH69" s="13"/>
      <c r="AQ69" s="73"/>
      <c r="AR69" s="31"/>
      <c r="AS69" s="17"/>
      <c r="AT69" s="17"/>
      <c r="AU69" s="17"/>
      <c r="AV69" s="17"/>
      <c r="AW69" s="17"/>
      <c r="AX69" s="17"/>
      <c r="AY69" s="57"/>
      <c r="AZ69" s="46"/>
      <c r="BA69" s="17"/>
      <c r="BB69" s="17"/>
      <c r="BC69" s="17"/>
      <c r="BD69" s="17"/>
      <c r="BE69" s="17"/>
      <c r="BF69" s="57"/>
      <c r="BG69" s="46"/>
      <c r="BH69" s="17"/>
      <c r="BI69" s="17"/>
      <c r="BJ69" s="17"/>
      <c r="BK69" s="17"/>
      <c r="BL69" s="17"/>
      <c r="BM69" s="57"/>
      <c r="BN69" s="46"/>
      <c r="BO69" s="17"/>
      <c r="BP69" s="17"/>
      <c r="BQ69" s="17"/>
      <c r="BR69" s="17"/>
      <c r="BS69" s="17"/>
      <c r="BT69" s="57"/>
      <c r="BU69" s="46"/>
      <c r="BV69" s="17"/>
      <c r="BW69" s="17"/>
      <c r="BX69" s="17"/>
      <c r="BY69" s="17"/>
      <c r="BZ69" s="17"/>
      <c r="CA69" s="57"/>
      <c r="CB69" s="46"/>
      <c r="CC69" s="17"/>
      <c r="CD69" s="17"/>
      <c r="CE69" s="17"/>
      <c r="CF69" s="17"/>
      <c r="CG69" s="17"/>
      <c r="CH69" s="57"/>
      <c r="CI69" s="104"/>
    </row>
    <row r="70" spans="1:87" ht="17" thickTop="1" thickBot="1" x14ac:dyDescent="0.25">
      <c r="C70" s="31"/>
      <c r="D70" s="16"/>
      <c r="E70" s="17"/>
      <c r="F70" s="15"/>
      <c r="H70" s="6"/>
      <c r="I70" s="13"/>
      <c r="J70" s="15"/>
      <c r="L70" s="6"/>
      <c r="M70" s="13"/>
      <c r="N70" s="15"/>
      <c r="P70" s="6"/>
      <c r="Q70" s="13"/>
      <c r="R70" s="15"/>
      <c r="T70" s="6"/>
      <c r="U70" s="13"/>
      <c r="V70" s="15"/>
      <c r="X70" s="6"/>
      <c r="Y70" s="13"/>
      <c r="Z70" s="15"/>
      <c r="AB70" s="6"/>
      <c r="AC70" s="13"/>
      <c r="AD70" s="15"/>
      <c r="AE70" s="31"/>
      <c r="AF70" s="13"/>
      <c r="AG70" s="6"/>
      <c r="AH70" s="13"/>
      <c r="AQ70" s="73"/>
      <c r="AR70" s="31"/>
      <c r="AS70" s="17"/>
      <c r="AT70" s="17"/>
      <c r="AU70" s="17"/>
      <c r="AV70" s="17"/>
      <c r="AW70" s="17"/>
      <c r="AX70" s="17"/>
      <c r="AY70" s="57"/>
      <c r="AZ70" s="46"/>
      <c r="BA70" s="17"/>
      <c r="BB70" s="17"/>
      <c r="BC70" s="17"/>
      <c r="BD70" s="17"/>
      <c r="BE70" s="17"/>
      <c r="BF70" s="57"/>
      <c r="BG70" s="46"/>
      <c r="BH70" s="17"/>
      <c r="BI70" s="17"/>
      <c r="BJ70" s="17"/>
      <c r="BK70" s="17"/>
      <c r="BL70" s="17"/>
      <c r="BM70" s="57"/>
      <c r="BN70" s="46"/>
      <c r="BO70" s="17"/>
      <c r="BP70" s="17"/>
      <c r="BQ70" s="17"/>
      <c r="BR70" s="17"/>
      <c r="BS70" s="17"/>
      <c r="BT70" s="57"/>
      <c r="BU70" s="46"/>
      <c r="BV70" s="17"/>
      <c r="BW70" s="17"/>
      <c r="BX70" s="17"/>
      <c r="BY70" s="17"/>
      <c r="BZ70" s="17"/>
      <c r="CA70" s="57"/>
      <c r="CB70" s="46"/>
      <c r="CC70" s="17"/>
      <c r="CD70" s="17"/>
      <c r="CE70" s="17"/>
      <c r="CF70" s="17"/>
      <c r="CG70" s="17"/>
      <c r="CH70" s="57"/>
      <c r="CI70" s="104"/>
    </row>
    <row r="71" spans="1:87" ht="17" thickTop="1" thickBot="1" x14ac:dyDescent="0.25">
      <c r="C71" s="31"/>
      <c r="D71" s="16"/>
      <c r="E71" s="17"/>
      <c r="F71" s="15"/>
      <c r="H71" s="6"/>
      <c r="I71" s="13"/>
      <c r="J71" s="15"/>
      <c r="L71" s="6"/>
      <c r="M71" s="13"/>
      <c r="N71" s="15"/>
      <c r="P71" s="6"/>
      <c r="Q71" s="13"/>
      <c r="R71" s="15"/>
      <c r="T71" s="6"/>
      <c r="U71" s="13"/>
      <c r="V71" s="15"/>
      <c r="X71" s="6"/>
      <c r="Y71" s="13"/>
      <c r="Z71" s="15"/>
      <c r="AB71" s="6"/>
      <c r="AC71" s="13"/>
      <c r="AD71" s="15"/>
      <c r="AE71" s="31"/>
      <c r="AF71" s="13"/>
      <c r="AG71" s="6"/>
      <c r="AH71" s="13"/>
      <c r="AQ71" s="73"/>
      <c r="AR71" s="31"/>
      <c r="AS71" s="17"/>
      <c r="AT71" s="17"/>
      <c r="AU71" s="17"/>
      <c r="AV71" s="17"/>
      <c r="AW71" s="17"/>
      <c r="AX71" s="17"/>
      <c r="AY71" s="57"/>
      <c r="AZ71" s="46"/>
      <c r="BA71" s="17"/>
      <c r="BB71" s="17"/>
      <c r="BC71" s="17"/>
      <c r="BD71" s="17"/>
      <c r="BE71" s="17"/>
      <c r="BF71" s="57"/>
      <c r="BG71" s="46"/>
      <c r="BH71" s="17"/>
      <c r="BI71" s="17"/>
      <c r="BJ71" s="17"/>
      <c r="BK71" s="17"/>
      <c r="BL71" s="17"/>
      <c r="BM71" s="57"/>
      <c r="BN71" s="46"/>
      <c r="BO71" s="17"/>
      <c r="BP71" s="17"/>
      <c r="BQ71" s="17"/>
      <c r="BR71" s="17"/>
      <c r="BS71" s="17"/>
      <c r="BT71" s="57"/>
      <c r="BU71" s="46"/>
      <c r="BV71" s="17"/>
      <c r="BW71" s="17"/>
      <c r="BX71" s="17"/>
      <c r="BY71" s="17"/>
      <c r="BZ71" s="17"/>
      <c r="CA71" s="57"/>
      <c r="CB71" s="46"/>
      <c r="CC71" s="17"/>
      <c r="CD71" s="17"/>
      <c r="CE71" s="17"/>
      <c r="CF71" s="17"/>
      <c r="CG71" s="17"/>
      <c r="CH71" s="57"/>
      <c r="CI71" s="104"/>
    </row>
    <row r="72" spans="1:87" ht="17" thickTop="1" thickBot="1" x14ac:dyDescent="0.25">
      <c r="C72" s="31"/>
      <c r="D72" s="16"/>
      <c r="E72" s="17"/>
      <c r="F72" s="15"/>
      <c r="H72" s="6"/>
      <c r="I72" s="13"/>
      <c r="J72" s="15"/>
      <c r="L72" s="6"/>
      <c r="M72" s="13"/>
      <c r="N72" s="15"/>
      <c r="P72" s="6"/>
      <c r="Q72" s="13"/>
      <c r="R72" s="15"/>
      <c r="T72" s="6"/>
      <c r="U72" s="13"/>
      <c r="V72" s="15"/>
      <c r="X72" s="6"/>
      <c r="Y72" s="13"/>
      <c r="Z72" s="15"/>
      <c r="AB72" s="6"/>
      <c r="AC72" s="13"/>
      <c r="AD72" s="15"/>
      <c r="AE72" s="31"/>
      <c r="AF72" s="13"/>
      <c r="AG72" s="6"/>
      <c r="AH72" s="13"/>
      <c r="AQ72" s="73"/>
      <c r="AR72" s="31"/>
      <c r="AS72" s="17"/>
      <c r="AT72" s="17"/>
      <c r="AU72" s="17"/>
      <c r="AV72" s="17"/>
      <c r="AW72" s="17"/>
      <c r="AX72" s="17"/>
      <c r="AY72" s="57"/>
      <c r="AZ72" s="46"/>
      <c r="BA72" s="17"/>
      <c r="BB72" s="17"/>
      <c r="BC72" s="17"/>
      <c r="BD72" s="17"/>
      <c r="BE72" s="17"/>
      <c r="BF72" s="57"/>
      <c r="BG72" s="46"/>
      <c r="BH72" s="17"/>
      <c r="BI72" s="17"/>
      <c r="BJ72" s="17"/>
      <c r="BK72" s="17"/>
      <c r="BL72" s="17"/>
      <c r="BM72" s="57"/>
      <c r="BN72" s="46"/>
      <c r="BO72" s="17"/>
      <c r="BP72" s="17"/>
      <c r="BQ72" s="17"/>
      <c r="BR72" s="17"/>
      <c r="BS72" s="17"/>
      <c r="BT72" s="57"/>
      <c r="BU72" s="46"/>
      <c r="BV72" s="17"/>
      <c r="BW72" s="17"/>
      <c r="BX72" s="17"/>
      <c r="BY72" s="17"/>
      <c r="BZ72" s="17"/>
      <c r="CA72" s="57"/>
      <c r="CB72" s="46"/>
      <c r="CC72" s="17"/>
      <c r="CD72" s="17"/>
      <c r="CE72" s="17"/>
      <c r="CF72" s="17"/>
      <c r="CG72" s="17"/>
      <c r="CH72" s="57"/>
      <c r="CI72" s="104"/>
    </row>
    <row r="73" spans="1:87" ht="17" thickTop="1" thickBot="1" x14ac:dyDescent="0.25">
      <c r="C73" s="31"/>
      <c r="D73" s="16"/>
      <c r="E73" s="17"/>
      <c r="F73" s="15"/>
      <c r="H73" s="6"/>
      <c r="I73" s="13"/>
      <c r="J73" s="15"/>
      <c r="L73" s="6"/>
      <c r="M73" s="13"/>
      <c r="N73" s="15"/>
      <c r="P73" s="6"/>
      <c r="Q73" s="13"/>
      <c r="R73" s="15"/>
      <c r="T73" s="6"/>
      <c r="U73" s="13"/>
      <c r="V73" s="15"/>
      <c r="X73" s="6"/>
      <c r="Y73" s="13"/>
      <c r="Z73" s="15"/>
      <c r="AB73" s="6"/>
      <c r="AC73" s="13"/>
      <c r="AD73" s="15"/>
      <c r="AE73" s="31"/>
      <c r="AF73" s="13"/>
      <c r="AG73" s="6"/>
      <c r="AH73" s="13"/>
      <c r="AQ73" s="73"/>
      <c r="AR73" s="31"/>
      <c r="AS73" s="17"/>
      <c r="AT73" s="17"/>
      <c r="AU73" s="17"/>
      <c r="AV73" s="17"/>
      <c r="AW73" s="17"/>
      <c r="AX73" s="17"/>
      <c r="AY73" s="57"/>
      <c r="AZ73" s="46"/>
      <c r="BA73" s="17"/>
      <c r="BB73" s="17"/>
      <c r="BC73" s="17"/>
      <c r="BD73" s="17"/>
      <c r="BE73" s="17"/>
      <c r="BF73" s="57"/>
      <c r="BG73" s="46"/>
      <c r="BH73" s="17"/>
      <c r="BI73" s="17"/>
      <c r="BJ73" s="17"/>
      <c r="BK73" s="17"/>
      <c r="BL73" s="17"/>
      <c r="BM73" s="57"/>
      <c r="BN73" s="46"/>
      <c r="BO73" s="17"/>
      <c r="BP73" s="17"/>
      <c r="BQ73" s="17"/>
      <c r="BR73" s="17"/>
      <c r="BS73" s="17"/>
      <c r="BT73" s="57"/>
      <c r="BU73" s="46"/>
      <c r="BV73" s="17"/>
      <c r="BW73" s="17"/>
      <c r="BX73" s="17"/>
      <c r="BY73" s="17"/>
      <c r="BZ73" s="17"/>
      <c r="CA73" s="57"/>
      <c r="CB73" s="46"/>
      <c r="CC73" s="17"/>
      <c r="CD73" s="17"/>
      <c r="CE73" s="17"/>
      <c r="CF73" s="17"/>
      <c r="CG73" s="17"/>
      <c r="CH73" s="57"/>
      <c r="CI73" s="104"/>
    </row>
    <row r="74" spans="1:87" ht="17" thickTop="1" thickBot="1" x14ac:dyDescent="0.25">
      <c r="C74" s="31"/>
      <c r="D74" s="16"/>
      <c r="E74" s="17"/>
      <c r="F74" s="15"/>
      <c r="H74" s="6"/>
      <c r="I74" s="13"/>
      <c r="J74" s="15"/>
      <c r="L74" s="6"/>
      <c r="M74" s="13"/>
      <c r="N74" s="15"/>
      <c r="P74" s="6"/>
      <c r="Q74" s="13"/>
      <c r="R74" s="15"/>
      <c r="T74" s="6"/>
      <c r="U74" s="13"/>
      <c r="V74" s="15"/>
      <c r="X74" s="6"/>
      <c r="Y74" s="13"/>
      <c r="Z74" s="15"/>
      <c r="AB74" s="6"/>
      <c r="AC74" s="13"/>
      <c r="AD74" s="15"/>
      <c r="AE74" s="31"/>
      <c r="AF74" s="13"/>
      <c r="AG74" s="6"/>
      <c r="AH74" s="13"/>
      <c r="AQ74" s="73"/>
      <c r="AR74" s="31"/>
      <c r="AS74" s="17"/>
      <c r="AT74" s="17"/>
      <c r="AU74" s="17"/>
      <c r="AV74" s="17"/>
      <c r="AW74" s="17"/>
      <c r="AX74" s="17"/>
      <c r="AY74" s="57"/>
      <c r="AZ74" s="46"/>
      <c r="BA74" s="17"/>
      <c r="BB74" s="17"/>
      <c r="BC74" s="17"/>
      <c r="BD74" s="17"/>
      <c r="BE74" s="17"/>
      <c r="BF74" s="57"/>
      <c r="BG74" s="46"/>
      <c r="BH74" s="17"/>
      <c r="BI74" s="17"/>
      <c r="BJ74" s="17"/>
      <c r="BK74" s="17"/>
      <c r="BL74" s="17"/>
      <c r="BM74" s="57"/>
      <c r="BN74" s="46"/>
      <c r="BO74" s="17"/>
      <c r="BP74" s="17"/>
      <c r="BQ74" s="17"/>
      <c r="BR74" s="17"/>
      <c r="BS74" s="17"/>
      <c r="BT74" s="57"/>
      <c r="BU74" s="46"/>
      <c r="BV74" s="17"/>
      <c r="BW74" s="17"/>
      <c r="BX74" s="17"/>
      <c r="BY74" s="17"/>
      <c r="BZ74" s="17"/>
      <c r="CA74" s="57"/>
      <c r="CB74" s="46"/>
      <c r="CC74" s="17"/>
      <c r="CD74" s="17"/>
      <c r="CE74" s="17"/>
      <c r="CF74" s="17"/>
      <c r="CG74" s="17"/>
      <c r="CH74" s="57"/>
      <c r="CI74" s="104"/>
    </row>
    <row r="75" spans="1:87" ht="17" thickTop="1" thickBot="1" x14ac:dyDescent="0.25">
      <c r="C75" s="31"/>
      <c r="D75" s="16"/>
      <c r="E75" s="17"/>
      <c r="F75" s="15"/>
      <c r="H75" s="6"/>
      <c r="I75" s="13"/>
      <c r="J75" s="15"/>
      <c r="L75" s="6"/>
      <c r="M75" s="13"/>
      <c r="N75" s="15"/>
      <c r="P75" s="6"/>
      <c r="Q75" s="13"/>
      <c r="R75" s="15"/>
      <c r="T75" s="6"/>
      <c r="U75" s="13"/>
      <c r="V75" s="15"/>
      <c r="X75" s="6"/>
      <c r="Y75" s="13"/>
      <c r="Z75" s="15"/>
      <c r="AB75" s="6"/>
      <c r="AC75" s="13"/>
      <c r="AD75" s="15"/>
      <c r="AE75" s="31"/>
      <c r="AF75" s="13"/>
      <c r="AG75" s="6"/>
      <c r="AH75" s="13"/>
      <c r="AQ75" s="73"/>
      <c r="AR75" s="31"/>
      <c r="AS75" s="17"/>
      <c r="AT75" s="17"/>
      <c r="AU75" s="17"/>
      <c r="AV75" s="17"/>
      <c r="AW75" s="17"/>
      <c r="AX75" s="17"/>
      <c r="AY75" s="57"/>
      <c r="AZ75" s="46"/>
      <c r="BA75" s="17"/>
      <c r="BB75" s="17"/>
      <c r="BC75" s="17"/>
      <c r="BD75" s="17"/>
      <c r="BE75" s="17"/>
      <c r="BF75" s="57"/>
      <c r="BG75" s="46"/>
      <c r="BH75" s="17"/>
      <c r="BI75" s="17"/>
      <c r="BJ75" s="17"/>
      <c r="BK75" s="17"/>
      <c r="BL75" s="17"/>
      <c r="BM75" s="57"/>
      <c r="BN75" s="46"/>
      <c r="BO75" s="17"/>
      <c r="BP75" s="17"/>
      <c r="BQ75" s="17"/>
      <c r="BR75" s="17"/>
      <c r="BS75" s="17"/>
      <c r="BT75" s="57"/>
      <c r="BU75" s="46"/>
      <c r="BV75" s="17"/>
      <c r="BW75" s="17"/>
      <c r="BX75" s="17"/>
      <c r="BY75" s="17"/>
      <c r="BZ75" s="17"/>
      <c r="CA75" s="57"/>
      <c r="CB75" s="46"/>
      <c r="CC75" s="17"/>
      <c r="CD75" s="17"/>
      <c r="CE75" s="17"/>
      <c r="CF75" s="17"/>
      <c r="CG75" s="17"/>
      <c r="CH75" s="57"/>
      <c r="CI75" s="104"/>
    </row>
    <row r="76" spans="1:87" ht="17" thickTop="1" thickBot="1" x14ac:dyDescent="0.25">
      <c r="C76" s="31"/>
      <c r="D76" s="16"/>
      <c r="E76" s="17"/>
      <c r="F76" s="15"/>
      <c r="H76" s="6"/>
      <c r="I76" s="13"/>
      <c r="J76" s="15"/>
      <c r="L76" s="6"/>
      <c r="M76" s="13"/>
      <c r="N76" s="15"/>
      <c r="P76" s="6"/>
      <c r="Q76" s="13"/>
      <c r="R76" s="15"/>
      <c r="T76" s="6"/>
      <c r="U76" s="13"/>
      <c r="V76" s="15"/>
      <c r="X76" s="6"/>
      <c r="Y76" s="13"/>
      <c r="Z76" s="15"/>
      <c r="AB76" s="6"/>
      <c r="AC76" s="13"/>
      <c r="AD76" s="15"/>
      <c r="AE76" s="31"/>
      <c r="AF76" s="13"/>
      <c r="AG76" s="6"/>
      <c r="AH76" s="13"/>
      <c r="AQ76" s="73"/>
      <c r="AR76" s="31"/>
      <c r="AS76" s="17"/>
      <c r="AT76" s="17"/>
      <c r="AU76" s="17"/>
      <c r="AV76" s="17"/>
      <c r="AW76" s="17"/>
      <c r="AX76" s="17"/>
      <c r="AY76" s="57"/>
      <c r="AZ76" s="46"/>
      <c r="BA76" s="17"/>
      <c r="BB76" s="17"/>
      <c r="BC76" s="17"/>
      <c r="BD76" s="17"/>
      <c r="BE76" s="17"/>
      <c r="BF76" s="57"/>
      <c r="BG76" s="46"/>
      <c r="BH76" s="17"/>
      <c r="BI76" s="17"/>
      <c r="BJ76" s="17"/>
      <c r="BK76" s="17"/>
      <c r="BL76" s="17"/>
      <c r="BM76" s="57"/>
      <c r="BN76" s="46"/>
      <c r="BO76" s="17"/>
      <c r="BP76" s="17"/>
      <c r="BQ76" s="17"/>
      <c r="BR76" s="17"/>
      <c r="BS76" s="17"/>
      <c r="BT76" s="57"/>
      <c r="BU76" s="46"/>
      <c r="BV76" s="17"/>
      <c r="BW76" s="17"/>
      <c r="BX76" s="17"/>
      <c r="BY76" s="17"/>
      <c r="BZ76" s="17"/>
      <c r="CA76" s="57"/>
      <c r="CB76" s="46"/>
      <c r="CC76" s="17"/>
      <c r="CD76" s="17"/>
      <c r="CE76" s="17"/>
      <c r="CF76" s="17"/>
      <c r="CG76" s="17"/>
      <c r="CH76" s="57"/>
      <c r="CI76" s="104"/>
    </row>
    <row r="77" spans="1:87" ht="17" thickTop="1" thickBot="1" x14ac:dyDescent="0.25">
      <c r="C77" s="31"/>
      <c r="D77" s="16"/>
      <c r="E77" s="17"/>
      <c r="F77" s="15"/>
      <c r="H77" s="6"/>
      <c r="I77" s="13"/>
      <c r="J77" s="15"/>
      <c r="L77" s="6"/>
      <c r="M77" s="13"/>
      <c r="N77" s="15"/>
      <c r="P77" s="6"/>
      <c r="Q77" s="13"/>
      <c r="R77" s="15"/>
      <c r="T77" s="6"/>
      <c r="U77" s="13"/>
      <c r="V77" s="15"/>
      <c r="X77" s="6"/>
      <c r="Y77" s="13"/>
      <c r="Z77" s="15"/>
      <c r="AB77" s="6"/>
      <c r="AC77" s="13"/>
      <c r="AD77" s="15"/>
      <c r="AE77" s="31"/>
      <c r="AF77" s="13"/>
      <c r="AG77" s="6"/>
      <c r="AH77" s="13"/>
      <c r="AQ77" s="73"/>
      <c r="AR77" s="31"/>
      <c r="AS77" s="17"/>
      <c r="AT77" s="17"/>
      <c r="AU77" s="17"/>
      <c r="AV77" s="17"/>
      <c r="AW77" s="17"/>
      <c r="AX77" s="17"/>
      <c r="AY77" s="57"/>
      <c r="AZ77" s="46"/>
      <c r="BA77" s="17"/>
      <c r="BB77" s="17"/>
      <c r="BC77" s="17"/>
      <c r="BD77" s="17"/>
      <c r="BE77" s="17"/>
      <c r="BF77" s="57"/>
      <c r="BG77" s="46"/>
      <c r="BH77" s="17"/>
      <c r="BI77" s="17"/>
      <c r="BJ77" s="17"/>
      <c r="BK77" s="17"/>
      <c r="BL77" s="17"/>
      <c r="BM77" s="57"/>
      <c r="BN77" s="46"/>
      <c r="BO77" s="17"/>
      <c r="BP77" s="17"/>
      <c r="BQ77" s="17"/>
      <c r="BR77" s="17"/>
      <c r="BS77" s="17"/>
      <c r="BT77" s="57"/>
      <c r="BU77" s="46"/>
      <c r="BV77" s="17"/>
      <c r="BW77" s="17"/>
      <c r="BX77" s="17"/>
      <c r="BY77" s="17"/>
      <c r="BZ77" s="17"/>
      <c r="CA77" s="57"/>
      <c r="CB77" s="46"/>
      <c r="CC77" s="17"/>
      <c r="CD77" s="17"/>
      <c r="CE77" s="17"/>
      <c r="CF77" s="17"/>
      <c r="CG77" s="17"/>
      <c r="CH77" s="57"/>
      <c r="CI77" s="104"/>
    </row>
    <row r="78" spans="1:87" ht="17" thickTop="1" thickBot="1" x14ac:dyDescent="0.25">
      <c r="C78" s="31"/>
      <c r="D78" s="16"/>
      <c r="E78" s="17"/>
      <c r="F78" s="15"/>
      <c r="H78" s="6"/>
      <c r="I78" s="13"/>
      <c r="J78" s="15"/>
      <c r="L78" s="6"/>
      <c r="M78" s="13"/>
      <c r="N78" s="15"/>
      <c r="P78" s="6"/>
      <c r="Q78" s="13"/>
      <c r="R78" s="15"/>
      <c r="T78" s="6"/>
      <c r="U78" s="13"/>
      <c r="V78" s="15"/>
      <c r="X78" s="6"/>
      <c r="Y78" s="13"/>
      <c r="Z78" s="15"/>
      <c r="AB78" s="6"/>
      <c r="AC78" s="13"/>
      <c r="AD78" s="15"/>
      <c r="AE78" s="31"/>
      <c r="AF78" s="13"/>
      <c r="AG78" s="6"/>
      <c r="AH78" s="13"/>
      <c r="AQ78" s="73"/>
      <c r="AR78" s="31"/>
      <c r="AS78" s="17"/>
      <c r="AT78" s="17"/>
      <c r="AU78" s="17"/>
      <c r="AV78" s="17"/>
      <c r="AW78" s="17"/>
      <c r="AX78" s="17"/>
      <c r="AY78" s="57"/>
      <c r="AZ78" s="46"/>
      <c r="BA78" s="17"/>
      <c r="BB78" s="17"/>
      <c r="BC78" s="17"/>
      <c r="BD78" s="17"/>
      <c r="BE78" s="17"/>
      <c r="BF78" s="57"/>
      <c r="BG78" s="46"/>
      <c r="BH78" s="17"/>
      <c r="BI78" s="17"/>
      <c r="BJ78" s="17"/>
      <c r="BK78" s="17"/>
      <c r="BL78" s="17"/>
      <c r="BM78" s="57"/>
      <c r="BN78" s="46"/>
      <c r="BO78" s="17"/>
      <c r="BP78" s="17"/>
      <c r="BQ78" s="17"/>
      <c r="BR78" s="17"/>
      <c r="BS78" s="17"/>
      <c r="BT78" s="57"/>
      <c r="BU78" s="46"/>
      <c r="BV78" s="17"/>
      <c r="BW78" s="17"/>
      <c r="BX78" s="17"/>
      <c r="BY78" s="17"/>
      <c r="BZ78" s="17"/>
      <c r="CA78" s="57"/>
      <c r="CB78" s="46"/>
      <c r="CC78" s="17"/>
      <c r="CD78" s="17"/>
      <c r="CE78" s="17"/>
      <c r="CF78" s="17"/>
      <c r="CG78" s="17"/>
      <c r="CH78" s="57"/>
      <c r="CI78" s="104"/>
    </row>
    <row r="79" spans="1:87" x14ac:dyDescent="0.2">
      <c r="A79" s="19"/>
      <c r="B79" s="19"/>
      <c r="C79" s="19"/>
      <c r="D79" s="19"/>
      <c r="E79" s="19"/>
      <c r="F79" s="19"/>
      <c r="G79" s="74" t="s">
        <v>46</v>
      </c>
      <c r="H79" s="96">
        <f>AVERAGE(H57:H78)</f>
        <v>6.0634715337430332E-3</v>
      </c>
      <c r="I79" s="75">
        <f>AVERAGE(I57:I78)</f>
        <v>6818793.333333334</v>
      </c>
      <c r="J79" s="76"/>
      <c r="K79" s="74" t="s">
        <v>46</v>
      </c>
      <c r="L79" s="96">
        <f>AVERAGE(L57:L78)</f>
        <v>5.2388949990135629E-3</v>
      </c>
      <c r="M79" s="75">
        <f>AVERAGE(M57:M78)</f>
        <v>5595480</v>
      </c>
      <c r="N79" s="76"/>
      <c r="O79" s="74" t="s">
        <v>46</v>
      </c>
      <c r="P79" s="96">
        <f>AVERAGE(P57:P78)</f>
        <v>1.7484846378154964E-3</v>
      </c>
      <c r="Q79" s="75">
        <f>AVERAGE(Q57:Q78)</f>
        <v>1935688.2222222222</v>
      </c>
      <c r="R79" s="76"/>
      <c r="S79" s="74" t="s">
        <v>46</v>
      </c>
      <c r="T79" s="96">
        <f>AVERAGE(T57:T78)</f>
        <v>0</v>
      </c>
      <c r="U79" s="75">
        <f>AVERAGE(U57:U78)</f>
        <v>0</v>
      </c>
      <c r="V79" s="76"/>
      <c r="W79" s="74" t="s">
        <v>46</v>
      </c>
      <c r="X79" s="96">
        <f>AVERAGE(X57:X78)</f>
        <v>1.6835324656200674E-3</v>
      </c>
      <c r="Y79" s="75">
        <f>AVERAGE(Y57:Y78)</f>
        <v>2158777.0000000005</v>
      </c>
      <c r="Z79" s="76"/>
      <c r="AA79" s="74" t="s">
        <v>46</v>
      </c>
      <c r="AB79" s="96">
        <f>AVERAGE(AB57:AB78)</f>
        <v>3.5433132654903573E-3</v>
      </c>
      <c r="AC79" s="75">
        <f>AVERAGE(AC57:AC78)</f>
        <v>4349654.444444444</v>
      </c>
      <c r="AD79" s="76"/>
      <c r="AE79" s="77"/>
      <c r="AF79" s="74" t="s">
        <v>46</v>
      </c>
      <c r="AG79" s="96">
        <f>AVERAGE(AG57:AG78)</f>
        <v>1.827769690168252E-2</v>
      </c>
      <c r="AH79" s="75">
        <f>AVERAGE(AH57:AH78)</f>
        <v>20858393</v>
      </c>
      <c r="AI79" s="19"/>
      <c r="AJ79" s="19"/>
      <c r="AK79" s="19"/>
      <c r="AL79" s="19"/>
      <c r="AM79" s="19"/>
      <c r="AN79" s="19"/>
      <c r="AQ79" s="73"/>
      <c r="AR79" s="31"/>
      <c r="AS79" s="17"/>
      <c r="AT79" s="17"/>
      <c r="AU79" s="17"/>
      <c r="AV79" s="17"/>
      <c r="AW79" s="17"/>
      <c r="AX79" s="17"/>
      <c r="AY79" s="57"/>
      <c r="AZ79" s="46"/>
      <c r="BA79" s="17"/>
      <c r="BB79" s="17"/>
      <c r="BC79" s="17"/>
      <c r="BD79" s="17"/>
      <c r="BE79" s="17"/>
      <c r="BF79" s="57"/>
      <c r="BG79" s="46"/>
      <c r="BH79" s="17"/>
      <c r="BI79" s="17"/>
      <c r="BJ79" s="17"/>
      <c r="BK79" s="17"/>
      <c r="BL79" s="17"/>
      <c r="BM79" s="57"/>
      <c r="BN79" s="46"/>
      <c r="BO79" s="17"/>
      <c r="BP79" s="17"/>
      <c r="BQ79" s="17"/>
      <c r="BR79" s="17"/>
      <c r="BS79" s="17"/>
      <c r="BT79" s="57"/>
      <c r="BU79" s="46"/>
      <c r="BV79" s="17"/>
      <c r="BW79" s="17"/>
      <c r="BX79" s="17"/>
      <c r="BY79" s="17"/>
      <c r="BZ79" s="17"/>
      <c r="CA79" s="57"/>
      <c r="CB79" s="46"/>
      <c r="CC79" s="17"/>
      <c r="CD79" s="17"/>
      <c r="CE79" s="17"/>
      <c r="CF79" s="17"/>
      <c r="CG79" s="17"/>
      <c r="CH79" s="57"/>
      <c r="CI79" s="104"/>
    </row>
    <row r="80" spans="1:87" ht="16" thickBot="1" x14ac:dyDescent="0.25">
      <c r="G80" s="78" t="s">
        <v>47</v>
      </c>
      <c r="H80" s="97">
        <f>STDEV(H57:H78)</f>
        <v>2.2670572186322957E-3</v>
      </c>
      <c r="I80" s="79">
        <f>STDEV(I57:I78)</f>
        <v>4004219.4386827755</v>
      </c>
      <c r="J80" s="80"/>
      <c r="K80" s="78" t="s">
        <v>47</v>
      </c>
      <c r="L80" s="97">
        <f>STDEV(L57:L78)</f>
        <v>2.1868333335450722E-3</v>
      </c>
      <c r="M80" s="79">
        <f>STDEV(M57:M78)</f>
        <v>2640123.0288047185</v>
      </c>
      <c r="N80" s="80"/>
      <c r="O80" s="78" t="s">
        <v>47</v>
      </c>
      <c r="P80" s="97">
        <f>STDEV(P57:P78)</f>
        <v>6.6323217975645151E-4</v>
      </c>
      <c r="Q80" s="79">
        <f>STDEV(Q57:Q78)</f>
        <v>906941.64691640681</v>
      </c>
      <c r="R80" s="80"/>
      <c r="S80" s="78" t="s">
        <v>47</v>
      </c>
      <c r="T80" s="97">
        <f>STDEV(T57:T78)</f>
        <v>0</v>
      </c>
      <c r="U80" s="79">
        <f>STDEV(U57:U78)</f>
        <v>0</v>
      </c>
      <c r="V80" s="80"/>
      <c r="W80" s="78" t="s">
        <v>47</v>
      </c>
      <c r="X80" s="97">
        <f>STDEV(X57:X78)</f>
        <v>8.1075096469592617E-4</v>
      </c>
      <c r="Y80" s="79">
        <f>STDEV(Y57:Y78)</f>
        <v>1779415.0206940202</v>
      </c>
      <c r="Z80" s="80"/>
      <c r="AA80" s="78" t="s">
        <v>47</v>
      </c>
      <c r="AB80" s="97">
        <f>STDEV(AB57:AB78)</f>
        <v>1.1102125060019721E-3</v>
      </c>
      <c r="AC80" s="79">
        <f>STDEV(AC57:AC78)</f>
        <v>2826431.4364146153</v>
      </c>
      <c r="AD80" s="80"/>
      <c r="AE80" s="67"/>
      <c r="AF80" s="78" t="s">
        <v>47</v>
      </c>
      <c r="AG80" s="97">
        <f>STDEV(AG57:AG78)</f>
        <v>5.4450074835737852E-3</v>
      </c>
      <c r="AH80" s="79">
        <f>STDEV(AH57:AH78)</f>
        <v>11177568.773401</v>
      </c>
      <c r="AQ80" s="73"/>
      <c r="AR80" s="31"/>
      <c r="AS80" s="17"/>
      <c r="AT80" s="17"/>
      <c r="AU80" s="17"/>
      <c r="AV80" s="17"/>
      <c r="AW80" s="17"/>
      <c r="AX80" s="17"/>
      <c r="AY80" s="57"/>
      <c r="AZ80" s="46"/>
      <c r="BA80" s="17"/>
      <c r="BB80" s="17"/>
      <c r="BC80" s="17"/>
      <c r="BD80" s="17"/>
      <c r="BE80" s="17"/>
      <c r="BF80" s="57"/>
      <c r="BG80" s="46"/>
      <c r="BH80" s="17"/>
      <c r="BI80" s="17"/>
      <c r="BJ80" s="17"/>
      <c r="BK80" s="17"/>
      <c r="BL80" s="17"/>
      <c r="BM80" s="57"/>
      <c r="BN80" s="46"/>
      <c r="BO80" s="17"/>
      <c r="BP80" s="17"/>
      <c r="BQ80" s="17"/>
      <c r="BR80" s="17"/>
      <c r="BS80" s="17"/>
      <c r="BT80" s="57"/>
      <c r="BU80" s="46"/>
      <c r="BV80" s="17"/>
      <c r="BW80" s="17"/>
      <c r="BX80" s="17"/>
      <c r="BY80" s="17"/>
      <c r="BZ80" s="17"/>
      <c r="CA80" s="57"/>
      <c r="CB80" s="46"/>
      <c r="CC80" s="17"/>
      <c r="CD80" s="17"/>
      <c r="CE80" s="17"/>
      <c r="CF80" s="17"/>
      <c r="CG80" s="17"/>
      <c r="CH80" s="57"/>
      <c r="CI80" s="104"/>
    </row>
    <row r="81" spans="1:87" x14ac:dyDescent="0.2">
      <c r="AQ81" s="73"/>
      <c r="AR81" s="28" t="s">
        <v>46</v>
      </c>
      <c r="AS81" s="55">
        <f t="shared" ref="AS81:AY81" si="87">AVERAGE(AS59:AS80)</f>
        <v>3.0325415577056423</v>
      </c>
      <c r="AT81" s="55">
        <f t="shared" si="87"/>
        <v>2.3856585514987345</v>
      </c>
      <c r="AU81" s="55">
        <f t="shared" si="87"/>
        <v>9.4656071998184093</v>
      </c>
      <c r="AV81" s="55">
        <f t="shared" si="87"/>
        <v>17.719432852138766</v>
      </c>
      <c r="AW81" s="55">
        <f t="shared" si="87"/>
        <v>14.033130388950573</v>
      </c>
      <c r="AX81" s="55">
        <f t="shared" si="87"/>
        <v>42.835862062933103</v>
      </c>
      <c r="AY81" s="58">
        <f t="shared" si="87"/>
        <v>89.472232613045222</v>
      </c>
      <c r="AZ81" s="61"/>
      <c r="BA81" s="55"/>
      <c r="BB81" s="55"/>
      <c r="BC81" s="55"/>
      <c r="BD81" s="55"/>
      <c r="BE81" s="55"/>
      <c r="BF81" s="58">
        <f t="shared" ref="BF81:BT81" si="88">AVERAGE(BF59:BF80)</f>
        <v>2.3518486789731416</v>
      </c>
      <c r="BG81" s="61">
        <f t="shared" si="88"/>
        <v>3.7300090536266088E-2</v>
      </c>
      <c r="BH81" s="55">
        <f t="shared" si="88"/>
        <v>0.10307671193083973</v>
      </c>
      <c r="BI81" s="55">
        <f t="shared" si="88"/>
        <v>0.19984213006906323</v>
      </c>
      <c r="BJ81" s="55">
        <f t="shared" si="88"/>
        <v>5.6853511292942395E-2</v>
      </c>
      <c r="BK81" s="55">
        <f t="shared" si="88"/>
        <v>5.3654898526928098E-2</v>
      </c>
      <c r="BL81" s="55">
        <f t="shared" si="88"/>
        <v>0.1442941801884127</v>
      </c>
      <c r="BM81" s="84">
        <f t="shared" si="88"/>
        <v>8.7302504443404233E-2</v>
      </c>
      <c r="BN81" s="61">
        <f t="shared" si="88"/>
        <v>0.20132662087262485</v>
      </c>
      <c r="BO81" s="55">
        <f t="shared" si="88"/>
        <v>15.391800393596831</v>
      </c>
      <c r="BP81" s="55">
        <f t="shared" si="88"/>
        <v>20.395013194426756</v>
      </c>
      <c r="BQ81" s="55">
        <f t="shared" si="88"/>
        <v>1.2500327149859283</v>
      </c>
      <c r="BR81" s="55">
        <f t="shared" si="88"/>
        <v>0.7868127141018687</v>
      </c>
      <c r="BS81" s="55">
        <f t="shared" si="88"/>
        <v>2.4417399970528626</v>
      </c>
      <c r="BT81" s="84">
        <f t="shared" si="88"/>
        <v>1.4175216965107502</v>
      </c>
      <c r="BU81" s="61"/>
      <c r="BV81" s="55"/>
      <c r="BW81" s="55"/>
      <c r="BX81" s="55"/>
      <c r="BY81" s="55"/>
      <c r="BZ81" s="55"/>
      <c r="CA81" s="84">
        <f>AVERAGE(CA59:CA80)</f>
        <v>3.174181967388591E-2</v>
      </c>
      <c r="CB81" s="46"/>
      <c r="CC81" s="17"/>
      <c r="CD81" s="17"/>
      <c r="CE81" s="17"/>
      <c r="CF81" s="17"/>
      <c r="CG81" s="17"/>
      <c r="CH81" s="84">
        <f>AVERAGE(CH59:CH80)</f>
        <v>2.746471302645442E-2</v>
      </c>
      <c r="CI81" s="104"/>
    </row>
    <row r="82" spans="1:87" x14ac:dyDescent="0.2">
      <c r="AQ82" s="73"/>
      <c r="AR82" s="17" t="s">
        <v>47</v>
      </c>
      <c r="AS82" s="56">
        <f t="shared" ref="AS82:AY82" si="89">STDEV(AS59:AS80)</f>
        <v>1.7640886245723193</v>
      </c>
      <c r="AT82" s="56">
        <f t="shared" si="89"/>
        <v>1.5048235006995954</v>
      </c>
      <c r="AU82" s="56">
        <f t="shared" si="89"/>
        <v>4.3132856850873988</v>
      </c>
      <c r="AV82" s="56">
        <f t="shared" si="89"/>
        <v>10.378125675533477</v>
      </c>
      <c r="AW82" s="56">
        <f t="shared" si="89"/>
        <v>4.8028436286987448</v>
      </c>
      <c r="AX82" s="56">
        <f t="shared" si="89"/>
        <v>13.648268114159468</v>
      </c>
      <c r="AY82" s="59">
        <f t="shared" si="89"/>
        <v>29.982862593001329</v>
      </c>
      <c r="AZ82" s="62"/>
      <c r="BA82" s="56"/>
      <c r="BB82" s="56"/>
      <c r="BC82" s="56"/>
      <c r="BD82" s="56"/>
      <c r="BE82" s="56"/>
      <c r="BF82" s="59">
        <f t="shared" ref="BF82:BT82" si="90">STDEV(BF59:BF80)</f>
        <v>0.83869053331920795</v>
      </c>
      <c r="BG82" s="62">
        <f t="shared" si="90"/>
        <v>1.5771127335828632E-2</v>
      </c>
      <c r="BH82" s="56">
        <f t="shared" si="90"/>
        <v>2.8689582874329888E-2</v>
      </c>
      <c r="BI82" s="56">
        <f t="shared" si="90"/>
        <v>0.11814527833721181</v>
      </c>
      <c r="BJ82" s="56">
        <f t="shared" si="90"/>
        <v>2.2116433426849432E-2</v>
      </c>
      <c r="BK82" s="56">
        <f t="shared" si="90"/>
        <v>1.977314244913576E-2</v>
      </c>
      <c r="BL82" s="56">
        <f t="shared" si="90"/>
        <v>5.6170637034273406E-2</v>
      </c>
      <c r="BM82" s="85">
        <f t="shared" si="90"/>
        <v>3.0804238555254455E-2</v>
      </c>
      <c r="BN82" s="62">
        <f t="shared" si="90"/>
        <v>5.6317451847558993E-2</v>
      </c>
      <c r="BO82" s="56">
        <f t="shared" si="90"/>
        <v>4.8800248976018903</v>
      </c>
      <c r="BP82" s="56">
        <f t="shared" si="90"/>
        <v>9.1252516635925343</v>
      </c>
      <c r="BQ82" s="56">
        <f t="shared" si="90"/>
        <v>1.1062970544063442</v>
      </c>
      <c r="BR82" s="56">
        <f t="shared" si="90"/>
        <v>0.41322758934889903</v>
      </c>
      <c r="BS82" s="56">
        <f t="shared" si="90"/>
        <v>1.7311217079816394</v>
      </c>
      <c r="BT82" s="85">
        <f t="shared" si="90"/>
        <v>0.91264218989362278</v>
      </c>
      <c r="BU82" s="62"/>
      <c r="BV82" s="56"/>
      <c r="BW82" s="56"/>
      <c r="BX82" s="56"/>
      <c r="BY82" s="56"/>
      <c r="BZ82" s="56"/>
      <c r="CA82" s="85">
        <f>STDEV(CA59:CA80)</f>
        <v>1.1088380435865984E-2</v>
      </c>
      <c r="CB82" s="46"/>
      <c r="CC82" s="17"/>
      <c r="CD82" s="17"/>
      <c r="CE82" s="17"/>
      <c r="CF82" s="17"/>
      <c r="CG82" s="17"/>
      <c r="CH82" s="85">
        <f>STDEV(CH59:CH80)</f>
        <v>8.7728313276051791E-3</v>
      </c>
      <c r="CI82" s="104"/>
    </row>
    <row r="83" spans="1:87" ht="16" x14ac:dyDescent="0.2">
      <c r="B83" s="136" t="s">
        <v>101</v>
      </c>
      <c r="C83" s="137"/>
      <c r="D83" s="137"/>
      <c r="E83" s="137"/>
      <c r="G83" s="1" t="s">
        <v>82</v>
      </c>
      <c r="H83" s="2"/>
      <c r="I83" s="2"/>
      <c r="J83" s="2"/>
      <c r="L83" t="s">
        <v>1</v>
      </c>
      <c r="N83" t="s">
        <v>83</v>
      </c>
      <c r="AQ83" s="73"/>
      <c r="CI83" s="104"/>
    </row>
    <row r="84" spans="1:87" ht="17" thickBot="1" x14ac:dyDescent="0.25">
      <c r="A84" s="3"/>
      <c r="B84" s="137"/>
      <c r="C84" s="137"/>
      <c r="D84" s="137"/>
      <c r="E84" s="137"/>
      <c r="G84" t="s">
        <v>3</v>
      </c>
      <c r="AQ84" s="105"/>
      <c r="AR84" s="39"/>
      <c r="AS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  <c r="BF84" s="39"/>
      <c r="BG84" s="39"/>
      <c r="BH84" s="39"/>
      <c r="BI84" s="39"/>
      <c r="BJ84" s="39"/>
      <c r="BK84" s="39"/>
      <c r="BL84" s="39"/>
      <c r="BM84" s="39"/>
      <c r="BN84" s="39"/>
      <c r="BO84" s="39"/>
      <c r="BP84" s="39"/>
      <c r="BQ84" s="39"/>
      <c r="BR84" s="39"/>
      <c r="BS84" s="39"/>
      <c r="BT84" s="39"/>
      <c r="BU84" s="39"/>
      <c r="BV84" s="39"/>
      <c r="BW84" s="39"/>
      <c r="BX84" s="39"/>
      <c r="BY84" s="39"/>
      <c r="BZ84" s="39"/>
      <c r="CA84" s="39"/>
      <c r="CB84" s="39"/>
      <c r="CC84" s="39"/>
      <c r="CD84" s="39"/>
      <c r="CE84" s="39"/>
      <c r="CF84" s="39"/>
      <c r="CG84" s="39"/>
      <c r="CH84" s="39"/>
      <c r="CI84" s="106"/>
    </row>
    <row r="86" spans="1:87" x14ac:dyDescent="0.2">
      <c r="B86" s="138" t="s">
        <v>5</v>
      </c>
      <c r="C86" s="138"/>
      <c r="G86" s="5" t="s">
        <v>76</v>
      </c>
      <c r="I86" s="4"/>
      <c r="J86" s="6"/>
      <c r="K86" s="5" t="s">
        <v>77</v>
      </c>
      <c r="L86" s="4"/>
      <c r="M86" s="4"/>
      <c r="N86" s="6"/>
      <c r="O86" s="5" t="s">
        <v>78</v>
      </c>
      <c r="P86" s="4"/>
      <c r="Q86" s="4"/>
      <c r="R86" s="6"/>
      <c r="S86" s="5" t="s">
        <v>79</v>
      </c>
      <c r="T86" s="4"/>
      <c r="U86" s="4"/>
      <c r="V86" s="6"/>
      <c r="W86" s="5" t="s">
        <v>80</v>
      </c>
      <c r="X86" s="4"/>
      <c r="Y86" s="4"/>
      <c r="Z86" s="6"/>
      <c r="AA86" s="5" t="s">
        <v>81</v>
      </c>
      <c r="AB86" s="4"/>
      <c r="AC86" s="4"/>
      <c r="AD86" s="6"/>
      <c r="AE86" s="7"/>
      <c r="AG86" s="5" t="s">
        <v>4</v>
      </c>
      <c r="AI86" s="6"/>
    </row>
    <row r="87" spans="1:87" ht="40" thickBot="1" x14ac:dyDescent="0.25">
      <c r="D87" t="s">
        <v>18</v>
      </c>
      <c r="E87" t="s">
        <v>12</v>
      </c>
      <c r="F87" s="11" t="s">
        <v>13</v>
      </c>
      <c r="G87" s="5" t="s">
        <v>14</v>
      </c>
      <c r="H87" s="24" t="s">
        <v>35</v>
      </c>
      <c r="I87" s="22" t="s">
        <v>45</v>
      </c>
      <c r="J87" s="25" t="s">
        <v>17</v>
      </c>
      <c r="K87" s="5" t="s">
        <v>14</v>
      </c>
      <c r="L87" s="24" t="s">
        <v>15</v>
      </c>
      <c r="M87" s="22" t="s">
        <v>45</v>
      </c>
      <c r="N87" s="25" t="s">
        <v>17</v>
      </c>
      <c r="O87" s="5" t="s">
        <v>14</v>
      </c>
      <c r="P87" s="24" t="s">
        <v>15</v>
      </c>
      <c r="Q87" s="22" t="s">
        <v>45</v>
      </c>
      <c r="R87" s="25" t="s">
        <v>17</v>
      </c>
      <c r="S87" s="5" t="s">
        <v>14</v>
      </c>
      <c r="T87" s="24" t="s">
        <v>15</v>
      </c>
      <c r="U87" s="22" t="s">
        <v>45</v>
      </c>
      <c r="V87" s="25" t="s">
        <v>17</v>
      </c>
      <c r="W87" s="5" t="s">
        <v>14</v>
      </c>
      <c r="X87" s="24" t="s">
        <v>15</v>
      </c>
      <c r="Y87" s="22" t="s">
        <v>45</v>
      </c>
      <c r="Z87" s="25" t="s">
        <v>17</v>
      </c>
      <c r="AA87" s="5" t="s">
        <v>14</v>
      </c>
      <c r="AB87" s="24" t="s">
        <v>15</v>
      </c>
      <c r="AC87" s="22" t="s">
        <v>45</v>
      </c>
      <c r="AD87" s="26" t="s">
        <v>17</v>
      </c>
      <c r="AE87" s="25" t="s">
        <v>4</v>
      </c>
      <c r="AF87" s="33" t="s">
        <v>16</v>
      </c>
      <c r="AG87" s="24" t="s">
        <v>15</v>
      </c>
      <c r="AH87" s="22" t="s">
        <v>45</v>
      </c>
      <c r="AI87" s="11" t="s">
        <v>17</v>
      </c>
      <c r="AK87" s="21"/>
      <c r="AL87" s="9"/>
      <c r="AM87" s="8"/>
    </row>
    <row r="88" spans="1:87" ht="17" thickTop="1" thickBot="1" x14ac:dyDescent="0.25">
      <c r="A88" s="14"/>
      <c r="B88" s="14"/>
      <c r="C88" s="37" t="s">
        <v>36</v>
      </c>
      <c r="D88" s="38">
        <v>147.10000000000002</v>
      </c>
      <c r="E88" s="36">
        <v>154.52000000000001</v>
      </c>
      <c r="F88" s="32">
        <v>731500</v>
      </c>
      <c r="G88" s="10">
        <v>17700000</v>
      </c>
      <c r="H88" s="12">
        <f t="shared" ref="H88:H96" si="91">(G88*$E88/$F88)/$D88</f>
        <v>25.417390581081584</v>
      </c>
      <c r="I88" s="13">
        <f t="shared" ref="I88:I96" si="92">G88*$D88</f>
        <v>2603670000.0000005</v>
      </c>
      <c r="J88" s="32"/>
      <c r="K88" s="10">
        <v>1010000</v>
      </c>
      <c r="L88" s="12">
        <f t="shared" ref="L88:L96" si="93">(K88*$E88/$F88)/$D88</f>
        <v>1.4503708749656723</v>
      </c>
      <c r="M88" s="13">
        <f t="shared" ref="M88:M96" si="94">K88*$D88</f>
        <v>148571000.00000003</v>
      </c>
      <c r="N88" s="32"/>
      <c r="O88" s="10">
        <v>827000</v>
      </c>
      <c r="P88" s="12">
        <f t="shared" ref="P88:P96" si="95">(O88*$E88/$F88)/$D88</f>
        <v>1.1875809045511001</v>
      </c>
      <c r="Q88" s="13">
        <f t="shared" ref="Q88:Q96" si="96">O88*$D88</f>
        <v>121651700.00000001</v>
      </c>
      <c r="R88" s="32"/>
      <c r="S88" s="10">
        <v>4380000</v>
      </c>
      <c r="T88" s="12">
        <f t="shared" ref="T88:T96" si="97">(S88*$E88/$F88)/$D88</f>
        <v>6.2897271607422232</v>
      </c>
      <c r="U88" s="13">
        <f t="shared" ref="U88:U96" si="98">S88*$D88</f>
        <v>644298000.00000012</v>
      </c>
      <c r="V88" s="32"/>
      <c r="W88" s="10">
        <v>2420000</v>
      </c>
      <c r="X88" s="12">
        <f t="shared" ref="X88:X96" si="99">(W88*$E88/$F88)/$D88</f>
        <v>3.4751460568484429</v>
      </c>
      <c r="Y88" s="13">
        <f t="shared" ref="Y88:Y96" si="100">W88*$D88</f>
        <v>355982000.00000006</v>
      </c>
      <c r="Z88" s="32"/>
      <c r="AA88" s="10">
        <v>8610000</v>
      </c>
      <c r="AB88" s="12">
        <f t="shared" ref="AB88:AB96" si="101">(AA88*$E88/$F88)/$D88</f>
        <v>12.364052706390535</v>
      </c>
      <c r="AC88" s="13">
        <f t="shared" ref="AC88:AC96" si="102">AA88*$D88</f>
        <v>1266531000.0000002</v>
      </c>
      <c r="AD88" s="32"/>
      <c r="AE88" s="37" t="s">
        <v>36</v>
      </c>
      <c r="AF88" s="13">
        <f t="shared" ref="AF88:AF96" si="103">G88+K88+O88+S88+W88+AA88</f>
        <v>34947000</v>
      </c>
      <c r="AG88" s="12">
        <f t="shared" ref="AG88:AG96" si="104">(AF88*$E88/$F88)/$D88</f>
        <v>50.184268284579559</v>
      </c>
      <c r="AH88" s="13">
        <f t="shared" ref="AH88:AH96" si="105">AF88*$D88</f>
        <v>5140703700.000001</v>
      </c>
      <c r="AI88" s="14"/>
      <c r="AJ88" s="14"/>
    </row>
    <row r="89" spans="1:87" ht="17" thickTop="1" thickBot="1" x14ac:dyDescent="0.25">
      <c r="C89" s="30" t="s">
        <v>37</v>
      </c>
      <c r="D89" s="16">
        <v>220.60000000000002</v>
      </c>
      <c r="E89" s="36">
        <v>154.52000000000001</v>
      </c>
      <c r="F89" s="32">
        <v>731500</v>
      </c>
      <c r="G89" s="10">
        <v>23400000</v>
      </c>
      <c r="H89" s="6">
        <f t="shared" si="91"/>
        <v>22.40684543304193</v>
      </c>
      <c r="I89" s="13">
        <f t="shared" si="92"/>
        <v>5162040000.000001</v>
      </c>
      <c r="J89" s="15"/>
      <c r="K89" s="10">
        <v>1110000</v>
      </c>
      <c r="L89" s="6">
        <f t="shared" si="93"/>
        <v>1.0628888218237837</v>
      </c>
      <c r="M89" s="13">
        <f t="shared" si="94"/>
        <v>244866000.00000003</v>
      </c>
      <c r="N89" s="15"/>
      <c r="O89" s="10">
        <v>1160000</v>
      </c>
      <c r="P89" s="6">
        <f t="shared" si="95"/>
        <v>1.110766696680711</v>
      </c>
      <c r="Q89" s="13">
        <f t="shared" si="96"/>
        <v>255896000.00000003</v>
      </c>
      <c r="R89" s="15"/>
      <c r="S89" s="10">
        <v>5900000</v>
      </c>
      <c r="T89" s="6">
        <f t="shared" si="97"/>
        <v>5.6495892331174105</v>
      </c>
      <c r="U89" s="13">
        <f t="shared" si="98"/>
        <v>1301540000.0000002</v>
      </c>
      <c r="V89" s="15"/>
      <c r="W89" s="10">
        <v>5260000</v>
      </c>
      <c r="X89" s="6">
        <f t="shared" si="99"/>
        <v>5.0367524349487409</v>
      </c>
      <c r="Y89" s="13">
        <f t="shared" si="100"/>
        <v>1160356000.0000002</v>
      </c>
      <c r="Z89" s="15"/>
      <c r="AA89" s="10">
        <v>12700000</v>
      </c>
      <c r="AB89" s="6">
        <f t="shared" si="101"/>
        <v>12.16098021365951</v>
      </c>
      <c r="AC89" s="13">
        <f t="shared" si="102"/>
        <v>2801620000.0000005</v>
      </c>
      <c r="AD89" s="15"/>
      <c r="AE89" s="30" t="s">
        <v>37</v>
      </c>
      <c r="AF89" s="13">
        <f t="shared" si="103"/>
        <v>49530000</v>
      </c>
      <c r="AG89" s="6">
        <f t="shared" si="104"/>
        <v>47.427822833272089</v>
      </c>
      <c r="AH89" s="13">
        <f t="shared" si="105"/>
        <v>10926318000.000002</v>
      </c>
    </row>
    <row r="90" spans="1:87" ht="17" thickTop="1" thickBot="1" x14ac:dyDescent="0.25">
      <c r="C90" s="30" t="s">
        <v>38</v>
      </c>
      <c r="D90" s="16">
        <v>206.70000000000005</v>
      </c>
      <c r="E90" s="36">
        <v>154.52000000000001</v>
      </c>
      <c r="F90" s="32">
        <v>731500</v>
      </c>
      <c r="G90" s="10">
        <v>21300000</v>
      </c>
      <c r="H90" s="6">
        <f t="shared" si="91"/>
        <v>21.767547249175841</v>
      </c>
      <c r="I90" s="13">
        <f t="shared" si="92"/>
        <v>4402710000.000001</v>
      </c>
      <c r="J90" s="15"/>
      <c r="K90" s="10">
        <v>1340000</v>
      </c>
      <c r="L90" s="6">
        <f t="shared" si="93"/>
        <v>1.3694137706054288</v>
      </c>
      <c r="M90" s="13">
        <f t="shared" si="94"/>
        <v>276978000.00000006</v>
      </c>
      <c r="N90" s="15"/>
      <c r="O90" s="10">
        <v>935000</v>
      </c>
      <c r="P90" s="6">
        <f t="shared" si="95"/>
        <v>0.95552378769856394</v>
      </c>
      <c r="Q90" s="13">
        <f t="shared" si="96"/>
        <v>193264500.00000003</v>
      </c>
      <c r="R90" s="15"/>
      <c r="S90" s="10">
        <v>4680000</v>
      </c>
      <c r="T90" s="6">
        <f t="shared" si="97"/>
        <v>4.7827286913682139</v>
      </c>
      <c r="U90" s="13">
        <f t="shared" si="98"/>
        <v>967356000.00000024</v>
      </c>
      <c r="V90" s="15"/>
      <c r="W90" s="10">
        <v>4440000</v>
      </c>
      <c r="X90" s="6">
        <f t="shared" si="99"/>
        <v>4.5374605533493302</v>
      </c>
      <c r="Y90" s="13">
        <f t="shared" si="100"/>
        <v>917748000.00000024</v>
      </c>
      <c r="Z90" s="15"/>
      <c r="AA90" s="10">
        <v>12700000</v>
      </c>
      <c r="AB90" s="6">
        <f t="shared" si="101"/>
        <v>12.978772303499214</v>
      </c>
      <c r="AC90" s="13">
        <f t="shared" si="102"/>
        <v>2625090000.0000005</v>
      </c>
      <c r="AD90" s="15"/>
      <c r="AE90" s="30" t="s">
        <v>38</v>
      </c>
      <c r="AF90" s="13">
        <f t="shared" si="103"/>
        <v>45395000</v>
      </c>
      <c r="AG90" s="6">
        <f t="shared" si="104"/>
        <v>46.391446355696594</v>
      </c>
      <c r="AH90" s="13">
        <f t="shared" si="105"/>
        <v>9383146500.0000019</v>
      </c>
    </row>
    <row r="91" spans="1:87" ht="17" thickTop="1" thickBot="1" x14ac:dyDescent="0.25">
      <c r="C91" s="30" t="s">
        <v>39</v>
      </c>
      <c r="D91" s="16">
        <v>156.59999999999991</v>
      </c>
      <c r="E91" s="36">
        <v>154.52000000000001</v>
      </c>
      <c r="F91" s="32">
        <v>731500</v>
      </c>
      <c r="G91" s="10">
        <v>21400000</v>
      </c>
      <c r="H91" s="6">
        <f t="shared" si="91"/>
        <v>28.866384002500176</v>
      </c>
      <c r="I91" s="13">
        <f t="shared" si="92"/>
        <v>3351239999.9999981</v>
      </c>
      <c r="J91" s="15"/>
      <c r="K91" s="10">
        <v>1430000</v>
      </c>
      <c r="L91" s="6">
        <f t="shared" si="93"/>
        <v>1.9289219216623947</v>
      </c>
      <c r="M91" s="13">
        <f t="shared" si="94"/>
        <v>223937999.99999988</v>
      </c>
      <c r="N91" s="15"/>
      <c r="O91" s="10">
        <v>750000</v>
      </c>
      <c r="P91" s="6">
        <f t="shared" si="95"/>
        <v>1.011672336536221</v>
      </c>
      <c r="Q91" s="13">
        <f t="shared" si="96"/>
        <v>117449999.99999993</v>
      </c>
      <c r="R91" s="15"/>
      <c r="S91" s="10">
        <v>4290000</v>
      </c>
      <c r="T91" s="6">
        <f t="shared" si="97"/>
        <v>5.7867657649871846</v>
      </c>
      <c r="U91" s="13">
        <f t="shared" si="98"/>
        <v>671813999.99999964</v>
      </c>
      <c r="V91" s="15"/>
      <c r="W91" s="10">
        <v>3260000</v>
      </c>
      <c r="X91" s="6">
        <f t="shared" si="99"/>
        <v>4.3974024228107744</v>
      </c>
      <c r="Y91" s="13">
        <f t="shared" si="100"/>
        <v>510515999.9999997</v>
      </c>
      <c r="Z91" s="15"/>
      <c r="AA91" s="10">
        <v>11200000</v>
      </c>
      <c r="AB91" s="6">
        <f t="shared" si="101"/>
        <v>15.107640225607566</v>
      </c>
      <c r="AC91" s="13">
        <f t="shared" si="102"/>
        <v>1753919999.999999</v>
      </c>
      <c r="AD91" s="15"/>
      <c r="AE91" s="30" t="s">
        <v>39</v>
      </c>
      <c r="AF91" s="13">
        <f t="shared" si="103"/>
        <v>42330000</v>
      </c>
      <c r="AG91" s="6">
        <f t="shared" si="104"/>
        <v>57.098786674104318</v>
      </c>
      <c r="AH91" s="13">
        <f t="shared" si="105"/>
        <v>6628877999.9999962</v>
      </c>
    </row>
    <row r="92" spans="1:87" ht="17" thickTop="1" thickBot="1" x14ac:dyDescent="0.25">
      <c r="C92" s="30" t="s">
        <v>40</v>
      </c>
      <c r="D92" s="16">
        <v>164.19999999999993</v>
      </c>
      <c r="E92" s="36">
        <v>154.52000000000001</v>
      </c>
      <c r="F92" s="32">
        <v>731500</v>
      </c>
      <c r="G92" s="10">
        <v>22000000</v>
      </c>
      <c r="H92" s="6">
        <f t="shared" si="91"/>
        <v>28.30218054270879</v>
      </c>
      <c r="I92" s="13">
        <f t="shared" si="92"/>
        <v>3612399999.9999986</v>
      </c>
      <c r="J92" s="15"/>
      <c r="K92" s="10">
        <v>1550000</v>
      </c>
      <c r="L92" s="6">
        <f t="shared" si="93"/>
        <v>1.9940172655090289</v>
      </c>
      <c r="M92" s="13">
        <f t="shared" si="94"/>
        <v>254509999.99999988</v>
      </c>
      <c r="N92" s="15"/>
      <c r="O92" s="10">
        <v>1220000</v>
      </c>
      <c r="P92" s="6">
        <f t="shared" si="95"/>
        <v>1.5694845573683969</v>
      </c>
      <c r="Q92" s="13">
        <f t="shared" si="96"/>
        <v>200323999.99999991</v>
      </c>
      <c r="R92" s="15"/>
      <c r="S92" s="10">
        <v>5270000</v>
      </c>
      <c r="T92" s="6">
        <f t="shared" si="97"/>
        <v>6.779658702730698</v>
      </c>
      <c r="U92" s="13">
        <f t="shared" si="98"/>
        <v>865333999.99999964</v>
      </c>
      <c r="V92" s="15"/>
      <c r="W92" s="10">
        <v>4380000</v>
      </c>
      <c r="X92" s="6">
        <f t="shared" si="99"/>
        <v>5.6347068535029328</v>
      </c>
      <c r="Y92" s="13">
        <f t="shared" si="100"/>
        <v>719195999.99999964</v>
      </c>
      <c r="Z92" s="15"/>
      <c r="AA92" s="10">
        <v>12800000</v>
      </c>
      <c r="AB92" s="6">
        <f t="shared" si="101"/>
        <v>16.466723224848753</v>
      </c>
      <c r="AC92" s="13">
        <f t="shared" si="102"/>
        <v>2101759999.999999</v>
      </c>
      <c r="AD92" s="15"/>
      <c r="AE92" s="30" t="s">
        <v>40</v>
      </c>
      <c r="AF92" s="13">
        <f t="shared" si="103"/>
        <v>47220000</v>
      </c>
      <c r="AG92" s="6">
        <f t="shared" si="104"/>
        <v>60.746771146668607</v>
      </c>
      <c r="AH92" s="13">
        <f t="shared" si="105"/>
        <v>7753523999.9999971</v>
      </c>
    </row>
    <row r="93" spans="1:87" ht="17" thickTop="1" thickBot="1" x14ac:dyDescent="0.25">
      <c r="C93" s="30" t="s">
        <v>41</v>
      </c>
      <c r="D93" s="16">
        <v>239.90000000000009</v>
      </c>
      <c r="E93" s="36">
        <v>154.52000000000001</v>
      </c>
      <c r="F93" s="32">
        <v>731500</v>
      </c>
      <c r="G93" s="10">
        <v>22300000</v>
      </c>
      <c r="H93" s="6">
        <f t="shared" si="91"/>
        <v>19.635636516354353</v>
      </c>
      <c r="I93" s="13">
        <f t="shared" si="92"/>
        <v>5349770000.0000019</v>
      </c>
      <c r="J93" s="15"/>
      <c r="K93" s="10">
        <v>1250000</v>
      </c>
      <c r="L93" s="6">
        <f t="shared" si="93"/>
        <v>1.100652271096096</v>
      </c>
      <c r="M93" s="13">
        <f t="shared" si="94"/>
        <v>299875000.00000012</v>
      </c>
      <c r="N93" s="15"/>
      <c r="O93" s="10">
        <v>860000</v>
      </c>
      <c r="P93" s="6">
        <f t="shared" si="95"/>
        <v>0.7572487625141141</v>
      </c>
      <c r="Q93" s="13">
        <f t="shared" si="96"/>
        <v>206314000.00000009</v>
      </c>
      <c r="R93" s="15"/>
      <c r="S93" s="10">
        <v>5270000</v>
      </c>
      <c r="T93" s="6">
        <f t="shared" si="97"/>
        <v>4.6403499749411408</v>
      </c>
      <c r="U93" s="13">
        <f t="shared" si="98"/>
        <v>1264273000.0000005</v>
      </c>
      <c r="V93" s="15"/>
      <c r="W93" s="10">
        <v>4340000</v>
      </c>
      <c r="X93" s="6">
        <f t="shared" si="99"/>
        <v>3.8214646852456449</v>
      </c>
      <c r="Y93" s="13">
        <f t="shared" si="100"/>
        <v>1041166000.0000004</v>
      </c>
      <c r="Z93" s="15"/>
      <c r="AA93" s="10">
        <v>12300000</v>
      </c>
      <c r="AB93" s="6">
        <f t="shared" si="101"/>
        <v>10.830418347585585</v>
      </c>
      <c r="AC93" s="13">
        <f t="shared" si="102"/>
        <v>2950770000.000001</v>
      </c>
      <c r="AD93" s="15"/>
      <c r="AE93" s="30" t="s">
        <v>41</v>
      </c>
      <c r="AF93" s="13">
        <f t="shared" si="103"/>
        <v>46320000</v>
      </c>
      <c r="AG93" s="6">
        <f t="shared" si="104"/>
        <v>40.785770557736932</v>
      </c>
      <c r="AH93" s="13">
        <f t="shared" si="105"/>
        <v>11112168000.000004</v>
      </c>
    </row>
    <row r="94" spans="1:87" ht="17" thickTop="1" thickBot="1" x14ac:dyDescent="0.25">
      <c r="C94" s="30" t="s">
        <v>42</v>
      </c>
      <c r="D94" s="16">
        <v>115.80000000000007</v>
      </c>
      <c r="E94" s="36">
        <v>154.52000000000001</v>
      </c>
      <c r="F94" s="32">
        <v>731500</v>
      </c>
      <c r="G94" s="10">
        <v>18600000</v>
      </c>
      <c r="H94" s="6">
        <f t="shared" si="91"/>
        <v>33.929288600682092</v>
      </c>
      <c r="I94" s="13">
        <f t="shared" si="92"/>
        <v>2153880000.0000014</v>
      </c>
      <c r="J94" s="15"/>
      <c r="K94" s="10">
        <v>1570000</v>
      </c>
      <c r="L94" s="6">
        <f t="shared" si="93"/>
        <v>2.8639238227457464</v>
      </c>
      <c r="M94" s="13">
        <f t="shared" si="94"/>
        <v>181806000.00000012</v>
      </c>
      <c r="N94" s="15"/>
      <c r="O94" s="10">
        <v>911000</v>
      </c>
      <c r="P94" s="6">
        <f t="shared" si="95"/>
        <v>1.6618054793129777</v>
      </c>
      <c r="Q94" s="13">
        <f t="shared" si="96"/>
        <v>105493800.00000006</v>
      </c>
      <c r="R94" s="15"/>
      <c r="S94" s="10">
        <v>4040000</v>
      </c>
      <c r="T94" s="6">
        <f t="shared" si="97"/>
        <v>7.369587416492239</v>
      </c>
      <c r="U94" s="13">
        <f t="shared" si="98"/>
        <v>467832000.0000003</v>
      </c>
      <c r="V94" s="15"/>
      <c r="W94" s="10">
        <v>2090000</v>
      </c>
      <c r="X94" s="6">
        <f t="shared" si="99"/>
        <v>3.812484579323955</v>
      </c>
      <c r="Y94" s="13">
        <f t="shared" si="100"/>
        <v>242022000.00000015</v>
      </c>
      <c r="Z94" s="15"/>
      <c r="AA94" s="10">
        <v>9510000</v>
      </c>
      <c r="AB94" s="6">
        <f t="shared" si="101"/>
        <v>17.347716913574555</v>
      </c>
      <c r="AC94" s="13">
        <f t="shared" si="102"/>
        <v>1101258000.0000007</v>
      </c>
      <c r="AD94" s="15"/>
      <c r="AE94" s="30" t="s">
        <v>42</v>
      </c>
      <c r="AF94" s="13">
        <f t="shared" si="103"/>
        <v>36721000</v>
      </c>
      <c r="AG94" s="6">
        <f t="shared" si="104"/>
        <v>66.984806812131566</v>
      </c>
      <c r="AH94" s="13">
        <f t="shared" si="105"/>
        <v>4252291800.0000024</v>
      </c>
    </row>
    <row r="95" spans="1:87" ht="17" thickTop="1" thickBot="1" x14ac:dyDescent="0.25">
      <c r="C95" s="30" t="s">
        <v>43</v>
      </c>
      <c r="D95" s="16">
        <v>165</v>
      </c>
      <c r="E95" s="36">
        <v>154.52000000000001</v>
      </c>
      <c r="F95" s="32">
        <v>731500</v>
      </c>
      <c r="G95" s="10">
        <v>10100000</v>
      </c>
      <c r="H95" s="6">
        <f t="shared" si="91"/>
        <v>12.930276103481846</v>
      </c>
      <c r="I95" s="13">
        <f t="shared" si="92"/>
        <v>1666500000</v>
      </c>
      <c r="J95" s="15"/>
      <c r="K95" s="10">
        <v>587000</v>
      </c>
      <c r="L95" s="6">
        <f t="shared" si="93"/>
        <v>0.75149228443008342</v>
      </c>
      <c r="M95" s="13">
        <f t="shared" si="94"/>
        <v>96855000</v>
      </c>
      <c r="N95" s="15"/>
      <c r="O95" s="10">
        <v>1490000</v>
      </c>
      <c r="P95" s="6">
        <f t="shared" si="95"/>
        <v>1.9075357816027676</v>
      </c>
      <c r="Q95" s="13">
        <f t="shared" si="96"/>
        <v>245850000</v>
      </c>
      <c r="R95" s="15"/>
      <c r="S95" s="10">
        <v>6940000</v>
      </c>
      <c r="T95" s="6">
        <f t="shared" si="97"/>
        <v>8.8847639760558437</v>
      </c>
      <c r="U95" s="13">
        <f t="shared" si="98"/>
        <v>1145100000</v>
      </c>
      <c r="V95" s="15"/>
      <c r="W95" s="10">
        <v>3520000</v>
      </c>
      <c r="X95" s="6">
        <f t="shared" si="99"/>
        <v>4.5063932558669402</v>
      </c>
      <c r="Y95" s="13">
        <f t="shared" si="100"/>
        <v>580800000</v>
      </c>
      <c r="Z95" s="15"/>
      <c r="AA95" s="10">
        <v>8150000</v>
      </c>
      <c r="AB95" s="6">
        <f t="shared" si="101"/>
        <v>10.433836657760104</v>
      </c>
      <c r="AC95" s="13">
        <f t="shared" si="102"/>
        <v>1344750000</v>
      </c>
      <c r="AD95" s="15"/>
      <c r="AE95" s="30" t="s">
        <v>43</v>
      </c>
      <c r="AF95" s="13">
        <f t="shared" si="103"/>
        <v>30787000</v>
      </c>
      <c r="AG95" s="6">
        <f t="shared" si="104"/>
        <v>39.414298059197584</v>
      </c>
      <c r="AH95" s="13">
        <f t="shared" si="105"/>
        <v>5079855000</v>
      </c>
    </row>
    <row r="96" spans="1:87" ht="17" thickTop="1" thickBot="1" x14ac:dyDescent="0.25">
      <c r="C96" s="30" t="s">
        <v>44</v>
      </c>
      <c r="D96" s="16">
        <v>228.79999999999995</v>
      </c>
      <c r="E96" s="36">
        <v>154.52000000000001</v>
      </c>
      <c r="F96" s="32">
        <v>731500</v>
      </c>
      <c r="G96" s="10">
        <v>11500000</v>
      </c>
      <c r="H96" s="6">
        <f t="shared" si="91"/>
        <v>10.617253559837295</v>
      </c>
      <c r="I96" s="13">
        <f t="shared" si="92"/>
        <v>2631199999.9999995</v>
      </c>
      <c r="J96" s="15"/>
      <c r="K96" s="10">
        <v>526000</v>
      </c>
      <c r="L96" s="6">
        <f t="shared" si="93"/>
        <v>0.48562394543255794</v>
      </c>
      <c r="M96" s="13">
        <f t="shared" si="94"/>
        <v>120348799.99999997</v>
      </c>
      <c r="N96" s="15"/>
      <c r="O96" s="10">
        <v>1410000</v>
      </c>
      <c r="P96" s="6">
        <f t="shared" si="95"/>
        <v>1.3017676103800508</v>
      </c>
      <c r="Q96" s="13">
        <f t="shared" si="96"/>
        <v>322607999.99999994</v>
      </c>
      <c r="R96" s="15"/>
      <c r="S96" s="10">
        <v>8230000</v>
      </c>
      <c r="T96" s="6">
        <f t="shared" si="97"/>
        <v>7.5982605910835588</v>
      </c>
      <c r="U96" s="13">
        <f t="shared" si="98"/>
        <v>1883023999.9999995</v>
      </c>
      <c r="V96" s="15"/>
      <c r="W96" s="10">
        <v>5750000</v>
      </c>
      <c r="X96" s="6">
        <f t="shared" si="99"/>
        <v>5.3086267799186473</v>
      </c>
      <c r="Y96" s="13">
        <f t="shared" si="100"/>
        <v>1315599999.9999998</v>
      </c>
      <c r="Z96" s="15"/>
      <c r="AA96" s="10">
        <v>9720000</v>
      </c>
      <c r="AB96" s="6">
        <f t="shared" si="101"/>
        <v>8.9738873566624786</v>
      </c>
      <c r="AC96" s="13">
        <f t="shared" si="102"/>
        <v>2223935999.9999995</v>
      </c>
      <c r="AD96" s="15"/>
      <c r="AE96" s="30" t="s">
        <v>44</v>
      </c>
      <c r="AF96" s="13">
        <f t="shared" si="103"/>
        <v>37136000</v>
      </c>
      <c r="AG96" s="6">
        <f t="shared" si="104"/>
        <v>34.285419843314585</v>
      </c>
      <c r="AH96" s="13">
        <f t="shared" si="105"/>
        <v>8496716799.9999981</v>
      </c>
    </row>
    <row r="97" spans="1:59" ht="17" thickTop="1" thickBot="1" x14ac:dyDescent="0.25">
      <c r="C97" s="31"/>
      <c r="D97" s="16"/>
      <c r="E97" s="36"/>
      <c r="F97" s="15"/>
      <c r="H97" s="6"/>
      <c r="I97" s="13"/>
      <c r="J97" s="15"/>
      <c r="L97" s="6"/>
      <c r="M97" s="13"/>
      <c r="N97" s="15"/>
      <c r="P97" s="6"/>
      <c r="Q97" s="13"/>
      <c r="R97" s="15"/>
      <c r="S97" s="18"/>
      <c r="T97" s="6"/>
      <c r="U97" s="13"/>
      <c r="V97" s="15"/>
      <c r="X97" s="6"/>
      <c r="Y97" s="13"/>
      <c r="Z97" s="15"/>
      <c r="AB97" s="6"/>
      <c r="AC97" s="13"/>
      <c r="AD97" s="15"/>
      <c r="AE97" s="31"/>
      <c r="AF97" s="13"/>
      <c r="AG97" s="6"/>
      <c r="AH97" s="13"/>
    </row>
    <row r="98" spans="1:59" ht="17" thickTop="1" thickBot="1" x14ac:dyDescent="0.25">
      <c r="C98" s="31"/>
      <c r="D98" s="16"/>
      <c r="E98" s="36"/>
      <c r="F98" s="15"/>
      <c r="H98" s="6"/>
      <c r="I98" s="13"/>
      <c r="J98" s="15"/>
      <c r="L98" s="6"/>
      <c r="M98" s="13"/>
      <c r="N98" s="15"/>
      <c r="P98" s="6"/>
      <c r="Q98" s="13"/>
      <c r="R98" s="15"/>
      <c r="T98" s="6"/>
      <c r="U98" s="13"/>
      <c r="V98" s="15"/>
      <c r="X98" s="6"/>
      <c r="Y98" s="13"/>
      <c r="Z98" s="15"/>
      <c r="AB98" s="6"/>
      <c r="AC98" s="13"/>
      <c r="AD98" s="15"/>
      <c r="AE98" s="31"/>
      <c r="AF98" s="13"/>
      <c r="AG98" s="6"/>
      <c r="AH98" s="13"/>
    </row>
    <row r="99" spans="1:59" ht="17" thickTop="1" thickBot="1" x14ac:dyDescent="0.25">
      <c r="C99" s="31"/>
      <c r="D99" s="16"/>
      <c r="E99" s="36"/>
      <c r="F99" s="15"/>
      <c r="H99" s="6"/>
      <c r="I99" s="13"/>
      <c r="J99" s="15"/>
      <c r="L99" s="6"/>
      <c r="M99" s="13"/>
      <c r="N99" s="15"/>
      <c r="P99" s="6"/>
      <c r="Q99" s="13"/>
      <c r="R99" s="15"/>
      <c r="T99" s="6"/>
      <c r="U99" s="13"/>
      <c r="V99" s="15"/>
      <c r="X99" s="6"/>
      <c r="Y99" s="13"/>
      <c r="Z99" s="15"/>
      <c r="AB99" s="6"/>
      <c r="AC99" s="13"/>
      <c r="AD99" s="15"/>
      <c r="AE99" s="31"/>
      <c r="AF99" s="13"/>
      <c r="AG99" s="6"/>
      <c r="AH99" s="13"/>
    </row>
    <row r="100" spans="1:59" ht="17" thickTop="1" thickBot="1" x14ac:dyDescent="0.25">
      <c r="C100" s="31"/>
      <c r="D100" s="16"/>
      <c r="E100" s="36"/>
      <c r="F100" s="15"/>
      <c r="H100" s="6"/>
      <c r="I100" s="13"/>
      <c r="J100" s="15"/>
      <c r="L100" s="6"/>
      <c r="M100" s="13"/>
      <c r="N100" s="15"/>
      <c r="P100" s="6"/>
      <c r="Q100" s="13"/>
      <c r="R100" s="15"/>
      <c r="T100" s="6"/>
      <c r="U100" s="13"/>
      <c r="V100" s="15"/>
      <c r="X100" s="6"/>
      <c r="Y100" s="13"/>
      <c r="Z100" s="15"/>
      <c r="AB100" s="6"/>
      <c r="AC100" s="13"/>
      <c r="AD100" s="15"/>
      <c r="AE100" s="31"/>
      <c r="AF100" s="13"/>
      <c r="AG100" s="6"/>
      <c r="AH100" s="13"/>
    </row>
    <row r="101" spans="1:59" ht="17" thickTop="1" thickBot="1" x14ac:dyDescent="0.25">
      <c r="C101" s="31"/>
      <c r="D101" s="16"/>
      <c r="E101" s="36"/>
      <c r="F101" s="15"/>
      <c r="H101" s="6"/>
      <c r="I101" s="13"/>
      <c r="J101" s="15"/>
      <c r="L101" s="6"/>
      <c r="M101" s="13"/>
      <c r="N101" s="15"/>
      <c r="P101" s="6"/>
      <c r="Q101" s="13"/>
      <c r="R101" s="15"/>
      <c r="T101" s="6"/>
      <c r="U101" s="13"/>
      <c r="V101" s="15"/>
      <c r="X101" s="6"/>
      <c r="Y101" s="13"/>
      <c r="Z101" s="15"/>
      <c r="AB101" s="6"/>
      <c r="AC101" s="13"/>
      <c r="AD101" s="15"/>
      <c r="AE101" s="31"/>
      <c r="AF101" s="13"/>
      <c r="AG101" s="6"/>
      <c r="AH101" s="13"/>
    </row>
    <row r="102" spans="1:59" ht="21" thickTop="1" thickBot="1" x14ac:dyDescent="0.3">
      <c r="C102" s="31"/>
      <c r="D102" s="16"/>
      <c r="E102" s="36"/>
      <c r="F102" s="15"/>
      <c r="H102" s="6"/>
      <c r="I102" s="13"/>
      <c r="J102" s="15"/>
      <c r="L102" s="6"/>
      <c r="M102" s="13"/>
      <c r="N102" s="15"/>
      <c r="P102" s="6"/>
      <c r="Q102" s="13"/>
      <c r="R102" s="15"/>
      <c r="T102" s="6"/>
      <c r="U102" s="13"/>
      <c r="V102" s="15"/>
      <c r="X102" s="6"/>
      <c r="Y102" s="13"/>
      <c r="Z102" s="15"/>
      <c r="AB102" s="6"/>
      <c r="AC102" s="13"/>
      <c r="AD102" s="15"/>
      <c r="AE102" s="31"/>
      <c r="AF102" s="13"/>
      <c r="AG102" s="6"/>
      <c r="AH102" s="13"/>
      <c r="AW102" s="72" t="s">
        <v>89</v>
      </c>
      <c r="AX102" s="72" t="s">
        <v>90</v>
      </c>
      <c r="AY102" s="72" t="s">
        <v>140</v>
      </c>
      <c r="AZ102" s="72" t="s">
        <v>102</v>
      </c>
      <c r="BA102" s="72" t="s">
        <v>141</v>
      </c>
      <c r="BB102" s="72" t="s">
        <v>142</v>
      </c>
      <c r="BC102" s="72" t="s">
        <v>101</v>
      </c>
      <c r="BD102" s="72" t="s">
        <v>87</v>
      </c>
      <c r="BE102" s="72" t="s">
        <v>88</v>
      </c>
      <c r="BF102" s="72" t="s">
        <v>104</v>
      </c>
      <c r="BG102" s="72" t="s">
        <v>105</v>
      </c>
    </row>
    <row r="103" spans="1:59" ht="17" thickTop="1" thickBot="1" x14ac:dyDescent="0.25">
      <c r="C103" s="31"/>
      <c r="D103" s="16"/>
      <c r="E103" s="36"/>
      <c r="F103" s="15"/>
      <c r="H103" s="6"/>
      <c r="I103" s="13"/>
      <c r="J103" s="15"/>
      <c r="L103" s="6"/>
      <c r="M103" s="13"/>
      <c r="N103" s="15"/>
      <c r="P103" s="6"/>
      <c r="Q103" s="13"/>
      <c r="R103" s="15"/>
      <c r="T103" s="6"/>
      <c r="U103" s="13"/>
      <c r="V103" s="15"/>
      <c r="X103" s="6"/>
      <c r="Y103" s="13"/>
      <c r="Z103" s="15"/>
      <c r="AB103" s="6"/>
      <c r="AC103" s="13"/>
      <c r="AD103" s="15"/>
      <c r="AE103" s="31"/>
      <c r="AF103" s="13"/>
      <c r="AG103" s="6"/>
      <c r="AH103" s="13"/>
      <c r="AV103" s="69" t="s">
        <v>150</v>
      </c>
      <c r="AW103" s="66">
        <f>T173</f>
        <v>0.85382204324241673</v>
      </c>
      <c r="AX103" s="66">
        <f>Z173</f>
        <v>1.7006600302113525E-2</v>
      </c>
      <c r="AY103" s="66">
        <f>AG79</f>
        <v>1.827769690168252E-2</v>
      </c>
      <c r="AZ103" s="66">
        <f>AG141</f>
        <v>0.30430489364080465</v>
      </c>
      <c r="BA103" s="66">
        <f>AG48</f>
        <v>3.9177779404990329</v>
      </c>
      <c r="BB103" s="66">
        <f>AO173</f>
        <v>1.9353005214486909</v>
      </c>
      <c r="BC103" s="66">
        <f>AG110</f>
        <v>49.257710062966872</v>
      </c>
      <c r="BD103" s="66">
        <f>H173</f>
        <v>1.7227177831079048</v>
      </c>
      <c r="BE103" s="66">
        <f>N173</f>
        <v>4.5347363518987348E-2</v>
      </c>
      <c r="BF103" s="66">
        <f>AG204</f>
        <v>47.512774715874144</v>
      </c>
      <c r="BG103" s="66">
        <f>AG235</f>
        <v>3.5600070802773232</v>
      </c>
    </row>
    <row r="104" spans="1:59" ht="17" thickTop="1" thickBot="1" x14ac:dyDescent="0.25">
      <c r="C104" s="31"/>
      <c r="D104" s="16"/>
      <c r="E104" s="36"/>
      <c r="F104" s="15"/>
      <c r="H104" s="6"/>
      <c r="I104" s="13"/>
      <c r="J104" s="15"/>
      <c r="L104" s="6"/>
      <c r="M104" s="13"/>
      <c r="N104" s="15"/>
      <c r="P104" s="6"/>
      <c r="Q104" s="13"/>
      <c r="R104" s="15"/>
      <c r="T104" s="6"/>
      <c r="U104" s="13"/>
      <c r="V104" s="15"/>
      <c r="X104" s="6"/>
      <c r="Y104" s="13"/>
      <c r="Z104" s="15"/>
      <c r="AB104" s="6"/>
      <c r="AC104" s="13"/>
      <c r="AD104" s="15"/>
      <c r="AE104" s="31"/>
      <c r="AF104" s="13"/>
      <c r="AG104" s="6"/>
      <c r="AH104" s="13"/>
      <c r="AV104" s="70" t="s">
        <v>47</v>
      </c>
      <c r="AW104" s="66">
        <f>T174</f>
        <v>0.31459894216706047</v>
      </c>
      <c r="AX104" s="66">
        <f>Z174</f>
        <v>5.7662421691776402E-3</v>
      </c>
      <c r="AY104" s="66">
        <f>AG80</f>
        <v>5.4450074835737852E-3</v>
      </c>
      <c r="AZ104" s="66">
        <f>AG142</f>
        <v>9.8936873714054699E-2</v>
      </c>
      <c r="BA104" s="66">
        <f>AG49</f>
        <v>1.024922039604002</v>
      </c>
      <c r="BB104" s="66">
        <f>AO174</f>
        <v>1.0902380060649424</v>
      </c>
      <c r="BC104" s="66">
        <f>AG111</f>
        <v>10.68286843788793</v>
      </c>
      <c r="BD104" s="66">
        <f>H174</f>
        <v>1.0449286977369696</v>
      </c>
      <c r="BE104" s="66">
        <f>N174</f>
        <v>9.468419119789219E-3</v>
      </c>
      <c r="BF104" s="66">
        <f>AG205</f>
        <v>12.613670552199734</v>
      </c>
      <c r="BG104" s="66">
        <f>AG236</f>
        <v>2.0093782158226157</v>
      </c>
    </row>
    <row r="105" spans="1:59" ht="17" thickTop="1" thickBot="1" x14ac:dyDescent="0.25">
      <c r="C105" s="31"/>
      <c r="D105" s="16"/>
      <c r="E105" s="36"/>
      <c r="F105" s="15"/>
      <c r="H105" s="6"/>
      <c r="I105" s="13"/>
      <c r="J105" s="15"/>
      <c r="L105" s="6"/>
      <c r="M105" s="13"/>
      <c r="N105" s="15"/>
      <c r="P105" s="6"/>
      <c r="Q105" s="13"/>
      <c r="R105" s="15"/>
      <c r="T105" s="6"/>
      <c r="U105" s="13"/>
      <c r="V105" s="15"/>
      <c r="X105" s="6"/>
      <c r="Y105" s="13"/>
      <c r="Z105" s="15"/>
      <c r="AB105" s="6"/>
      <c r="AC105" s="13"/>
      <c r="AD105" s="15"/>
      <c r="AE105" s="31"/>
      <c r="AF105" s="13"/>
      <c r="AG105" s="6"/>
      <c r="AH105" s="13"/>
    </row>
    <row r="106" spans="1:59" ht="17" thickTop="1" thickBot="1" x14ac:dyDescent="0.25">
      <c r="C106" s="31"/>
      <c r="D106" s="16"/>
      <c r="E106" s="36"/>
      <c r="F106" s="15"/>
      <c r="H106" s="6"/>
      <c r="I106" s="13"/>
      <c r="J106" s="15"/>
      <c r="L106" s="6"/>
      <c r="M106" s="13"/>
      <c r="N106" s="15"/>
      <c r="P106" s="6"/>
      <c r="Q106" s="13"/>
      <c r="R106" s="15"/>
      <c r="T106" s="6"/>
      <c r="U106" s="13"/>
      <c r="V106" s="15"/>
      <c r="X106" s="6"/>
      <c r="Y106" s="13"/>
      <c r="Z106" s="15"/>
      <c r="AB106" s="6"/>
      <c r="AC106" s="13"/>
      <c r="AD106" s="15"/>
      <c r="AE106" s="31"/>
      <c r="AF106" s="13"/>
      <c r="AG106" s="6"/>
      <c r="AH106" s="13"/>
    </row>
    <row r="107" spans="1:59" ht="17" thickTop="1" thickBot="1" x14ac:dyDescent="0.25">
      <c r="C107" s="31"/>
      <c r="D107" s="16"/>
      <c r="E107" s="36"/>
      <c r="F107" s="15"/>
      <c r="H107" s="6"/>
      <c r="I107" s="13"/>
      <c r="J107" s="15"/>
      <c r="L107" s="6"/>
      <c r="M107" s="13"/>
      <c r="N107" s="15"/>
      <c r="P107" s="6"/>
      <c r="Q107" s="13"/>
      <c r="R107" s="15"/>
      <c r="T107" s="6"/>
      <c r="U107" s="13"/>
      <c r="V107" s="15"/>
      <c r="X107" s="6"/>
      <c r="Y107" s="13"/>
      <c r="Z107" s="15"/>
      <c r="AB107" s="6"/>
      <c r="AC107" s="13"/>
      <c r="AD107" s="15"/>
      <c r="AE107" s="31"/>
      <c r="AF107" s="13"/>
      <c r="AG107" s="6"/>
      <c r="AH107" s="13"/>
    </row>
    <row r="108" spans="1:59" ht="17" thickTop="1" thickBot="1" x14ac:dyDescent="0.25">
      <c r="C108" s="31"/>
      <c r="D108" s="16"/>
      <c r="E108" s="36"/>
      <c r="F108" s="15"/>
      <c r="H108" s="6"/>
      <c r="I108" s="13"/>
      <c r="J108" s="15"/>
      <c r="L108" s="6"/>
      <c r="M108" s="13"/>
      <c r="N108" s="15"/>
      <c r="P108" s="6"/>
      <c r="Q108" s="13"/>
      <c r="R108" s="15"/>
      <c r="T108" s="6"/>
      <c r="U108" s="13"/>
      <c r="V108" s="15"/>
      <c r="X108" s="6"/>
      <c r="Y108" s="13"/>
      <c r="Z108" s="15"/>
      <c r="AB108" s="6"/>
      <c r="AC108" s="13"/>
      <c r="AD108" s="15"/>
      <c r="AE108" s="31"/>
      <c r="AF108" s="13"/>
      <c r="AG108" s="6"/>
      <c r="AH108" s="13"/>
    </row>
    <row r="109" spans="1:59" ht="17" thickTop="1" thickBot="1" x14ac:dyDescent="0.25">
      <c r="C109" s="31"/>
      <c r="D109" s="16"/>
      <c r="E109" s="36"/>
      <c r="F109" s="15"/>
      <c r="H109" s="6"/>
      <c r="I109" s="13"/>
      <c r="J109" s="15"/>
      <c r="L109" s="6"/>
      <c r="M109" s="13"/>
      <c r="N109" s="15"/>
      <c r="P109" s="6"/>
      <c r="Q109" s="13"/>
      <c r="R109" s="15"/>
      <c r="T109" s="6"/>
      <c r="U109" s="13"/>
      <c r="V109" s="15"/>
      <c r="X109" s="6"/>
      <c r="Y109" s="13"/>
      <c r="Z109" s="15"/>
      <c r="AB109" s="6"/>
      <c r="AC109" s="13"/>
      <c r="AD109" s="15"/>
      <c r="AE109" s="31"/>
      <c r="AF109" s="13"/>
      <c r="AG109" s="6"/>
      <c r="AH109" s="13"/>
    </row>
    <row r="110" spans="1:59" x14ac:dyDescent="0.2">
      <c r="A110" s="19"/>
      <c r="B110" s="19"/>
      <c r="C110" s="19"/>
      <c r="D110" s="19"/>
      <c r="E110" s="19"/>
      <c r="F110" s="19"/>
      <c r="G110" s="74" t="s">
        <v>46</v>
      </c>
      <c r="H110" s="96">
        <f>AVERAGE(H88:H109)</f>
        <v>22.65253362098488</v>
      </c>
      <c r="I110" s="75">
        <f>AVERAGE(I88:I109)</f>
        <v>3437045555.5555553</v>
      </c>
      <c r="J110" s="76"/>
      <c r="K110" s="74" t="s">
        <v>46</v>
      </c>
      <c r="L110" s="96">
        <f>AVERAGE(L88:L109)</f>
        <v>1.4452561086967548</v>
      </c>
      <c r="M110" s="75">
        <f>AVERAGE(M88:M109)</f>
        <v>205305311.1111111</v>
      </c>
      <c r="N110" s="76"/>
      <c r="O110" s="74" t="s">
        <v>46</v>
      </c>
      <c r="P110" s="96">
        <f>AVERAGE(P88:P109)</f>
        <v>1.2737095462938781</v>
      </c>
      <c r="Q110" s="75">
        <f>AVERAGE(Q88:Q109)</f>
        <v>196539111.1111111</v>
      </c>
      <c r="R110" s="76"/>
      <c r="S110" s="74" t="s">
        <v>46</v>
      </c>
      <c r="T110" s="96">
        <f>AVERAGE(T88:T109)</f>
        <v>6.4201590568353897</v>
      </c>
      <c r="U110" s="75">
        <f>AVERAGE(U88:U109)</f>
        <v>1023396777.7777778</v>
      </c>
      <c r="V110" s="76"/>
      <c r="W110" s="74" t="s">
        <v>46</v>
      </c>
      <c r="X110" s="96">
        <f>AVERAGE(X88:X109)</f>
        <v>4.5033819579794896</v>
      </c>
      <c r="Y110" s="75">
        <f>AVERAGE(Y88:Y109)</f>
        <v>760376222.22222221</v>
      </c>
      <c r="Z110" s="76"/>
      <c r="AA110" s="74" t="s">
        <v>46</v>
      </c>
      <c r="AB110" s="96">
        <f>AVERAGE(AB88:AB109)</f>
        <v>12.962669772176476</v>
      </c>
      <c r="AC110" s="75">
        <f>AVERAGE(AC88:AC109)</f>
        <v>2018848333.3333333</v>
      </c>
      <c r="AD110" s="76"/>
      <c r="AE110" s="77"/>
      <c r="AF110" s="74" t="s">
        <v>46</v>
      </c>
      <c r="AG110" s="96">
        <f>AVERAGE(AG88:AG109)</f>
        <v>49.257710062966872</v>
      </c>
      <c r="AH110" s="75">
        <f>AVERAGE(AH88:AH109)</f>
        <v>7641511311.1111107</v>
      </c>
      <c r="AI110" s="19"/>
      <c r="AJ110" s="19"/>
      <c r="AK110" s="19"/>
      <c r="AL110" s="19"/>
      <c r="AM110" s="19"/>
      <c r="AN110" s="19"/>
    </row>
    <row r="111" spans="1:59" x14ac:dyDescent="0.2">
      <c r="G111" s="78" t="s">
        <v>47</v>
      </c>
      <c r="H111" s="97">
        <f>STDEV(H88:H109)</f>
        <v>7.5386966121201482</v>
      </c>
      <c r="I111" s="79">
        <f>STDEV(I88:I109)</f>
        <v>1310056654.8255775</v>
      </c>
      <c r="J111" s="80"/>
      <c r="K111" s="78" t="s">
        <v>47</v>
      </c>
      <c r="L111" s="97">
        <f>STDEV(L88:L109)</f>
        <v>0.72634585506972238</v>
      </c>
      <c r="M111" s="79">
        <f>STDEV(M88:M109)</f>
        <v>71731971.113452062</v>
      </c>
      <c r="N111" s="80"/>
      <c r="O111" s="78" t="s">
        <v>47</v>
      </c>
      <c r="P111" s="97">
        <f>STDEV(P88:P109)</f>
        <v>0.37269796661465349</v>
      </c>
      <c r="Q111" s="79">
        <f>STDEV(Q88:Q109)</f>
        <v>72561375.914177701</v>
      </c>
      <c r="R111" s="80"/>
      <c r="S111" s="78" t="s">
        <v>47</v>
      </c>
      <c r="T111" s="97">
        <f>STDEV(T88:T109)</f>
        <v>1.3853578419947994</v>
      </c>
      <c r="U111" s="79">
        <f>STDEV(U88:U109)</f>
        <v>432038569.99803162</v>
      </c>
      <c r="V111" s="80"/>
      <c r="W111" s="78" t="s">
        <v>47</v>
      </c>
      <c r="X111" s="97">
        <f>STDEV(X88:X109)</f>
        <v>0.72670668186224574</v>
      </c>
      <c r="Y111" s="79">
        <f>STDEV(Y88:Y109)</f>
        <v>370888357.42504036</v>
      </c>
      <c r="Z111" s="80"/>
      <c r="AA111" s="78" t="s">
        <v>47</v>
      </c>
      <c r="AB111" s="97">
        <f>STDEV(AB88:AB109)</f>
        <v>2.8275677119503557</v>
      </c>
      <c r="AC111" s="79">
        <f>STDEV(AC88:AC109)</f>
        <v>691937741.3734566</v>
      </c>
      <c r="AD111" s="80"/>
      <c r="AE111" s="67"/>
      <c r="AF111" s="78" t="s">
        <v>47</v>
      </c>
      <c r="AG111" s="97">
        <f>STDEV(AG88:AG109)</f>
        <v>10.68286843788793</v>
      </c>
      <c r="AH111" s="79">
        <f>STDEV(AH88:AH109)</f>
        <v>2548062649.3153324</v>
      </c>
    </row>
    <row r="114" spans="1:39" ht="16" x14ac:dyDescent="0.2">
      <c r="B114" s="136" t="s">
        <v>102</v>
      </c>
      <c r="C114" s="137"/>
      <c r="D114" s="137"/>
      <c r="E114" s="137"/>
      <c r="G114" s="1" t="s">
        <v>82</v>
      </c>
      <c r="H114" s="2"/>
      <c r="I114" s="2"/>
      <c r="J114" s="2"/>
      <c r="L114" t="s">
        <v>1</v>
      </c>
      <c r="N114" t="s">
        <v>83</v>
      </c>
    </row>
    <row r="115" spans="1:39" ht="16" x14ac:dyDescent="0.2">
      <c r="A115" s="3"/>
      <c r="B115" s="137"/>
      <c r="C115" s="137"/>
      <c r="D115" s="137"/>
      <c r="E115" s="137"/>
      <c r="G115" t="s">
        <v>3</v>
      </c>
    </row>
    <row r="117" spans="1:39" x14ac:dyDescent="0.2">
      <c r="B117" s="138" t="s">
        <v>5</v>
      </c>
      <c r="C117" s="138"/>
      <c r="G117" s="5" t="s">
        <v>84</v>
      </c>
      <c r="I117" s="4"/>
      <c r="J117" s="6"/>
      <c r="K117" s="5" t="s">
        <v>85</v>
      </c>
      <c r="L117" s="4"/>
      <c r="M117" s="4"/>
      <c r="N117" s="6"/>
      <c r="O117" s="5"/>
      <c r="P117" s="4"/>
      <c r="Q117" s="4"/>
      <c r="R117" s="6"/>
      <c r="S117" s="5"/>
      <c r="T117" s="4"/>
      <c r="U117" s="4"/>
      <c r="V117" s="6"/>
      <c r="W117" s="5"/>
      <c r="X117" s="4"/>
      <c r="Y117" s="4"/>
      <c r="Z117" s="6"/>
      <c r="AA117" s="5" t="s">
        <v>86</v>
      </c>
      <c r="AB117" s="4"/>
      <c r="AC117" s="4"/>
      <c r="AD117" s="6"/>
      <c r="AE117" s="7"/>
      <c r="AG117" s="5" t="s">
        <v>4</v>
      </c>
      <c r="AI117" s="6"/>
    </row>
    <row r="118" spans="1:39" ht="40" thickBot="1" x14ac:dyDescent="0.25">
      <c r="D118" t="s">
        <v>18</v>
      </c>
      <c r="E118" t="s">
        <v>12</v>
      </c>
      <c r="F118" s="11" t="s">
        <v>13</v>
      </c>
      <c r="G118" s="5" t="s">
        <v>14</v>
      </c>
      <c r="H118" s="24" t="s">
        <v>35</v>
      </c>
      <c r="I118" s="22" t="s">
        <v>45</v>
      </c>
      <c r="J118" s="25" t="s">
        <v>17</v>
      </c>
      <c r="K118" s="5" t="s">
        <v>14</v>
      </c>
      <c r="L118" s="24" t="s">
        <v>15</v>
      </c>
      <c r="M118" s="22" t="s">
        <v>45</v>
      </c>
      <c r="N118" s="25" t="s">
        <v>17</v>
      </c>
      <c r="O118" s="5" t="s">
        <v>14</v>
      </c>
      <c r="P118" s="24" t="s">
        <v>15</v>
      </c>
      <c r="Q118" s="22" t="s">
        <v>45</v>
      </c>
      <c r="R118" s="25" t="s">
        <v>17</v>
      </c>
      <c r="S118" s="5" t="s">
        <v>14</v>
      </c>
      <c r="T118" s="24" t="s">
        <v>15</v>
      </c>
      <c r="U118" s="22" t="s">
        <v>45</v>
      </c>
      <c r="V118" s="25" t="s">
        <v>17</v>
      </c>
      <c r="W118" s="5" t="s">
        <v>14</v>
      </c>
      <c r="X118" s="24" t="s">
        <v>15</v>
      </c>
      <c r="Y118" s="22" t="s">
        <v>45</v>
      </c>
      <c r="Z118" s="25" t="s">
        <v>17</v>
      </c>
      <c r="AA118" s="5" t="s">
        <v>14</v>
      </c>
      <c r="AB118" s="24" t="s">
        <v>15</v>
      </c>
      <c r="AC118" s="22" t="s">
        <v>45</v>
      </c>
      <c r="AD118" s="26" t="s">
        <v>17</v>
      </c>
      <c r="AE118" s="25" t="s">
        <v>4</v>
      </c>
      <c r="AF118" s="33" t="s">
        <v>16</v>
      </c>
      <c r="AG118" s="24" t="s">
        <v>15</v>
      </c>
      <c r="AH118" s="22" t="s">
        <v>45</v>
      </c>
      <c r="AI118" s="11" t="s">
        <v>17</v>
      </c>
      <c r="AK118" s="21"/>
      <c r="AL118" s="9"/>
      <c r="AM118" s="8"/>
    </row>
    <row r="119" spans="1:39" ht="17" thickTop="1" thickBot="1" x14ac:dyDescent="0.25">
      <c r="A119" s="14"/>
      <c r="B119" s="14"/>
      <c r="C119" s="37" t="s">
        <v>36</v>
      </c>
      <c r="D119" s="38">
        <v>147.10000000000002</v>
      </c>
      <c r="E119" s="49">
        <v>154.52000000000001</v>
      </c>
      <c r="F119" s="32">
        <v>731500</v>
      </c>
      <c r="G119" s="10">
        <v>69000</v>
      </c>
      <c r="H119" s="12">
        <f t="shared" ref="H119:H127" si="106">(G119*$E119/$F119)/$D119</f>
        <v>9.9084742943199397E-2</v>
      </c>
      <c r="I119" s="13">
        <f t="shared" ref="I119:I127" si="107">G119*$D119</f>
        <v>10149900.000000002</v>
      </c>
      <c r="J119" s="32"/>
      <c r="K119" s="10">
        <v>29500</v>
      </c>
      <c r="L119" s="12">
        <f t="shared" ref="L119:L127" si="108">(K119*$E119/$F119)/$D119</f>
        <v>4.2362317635135982E-2</v>
      </c>
      <c r="M119" s="13">
        <f t="shared" ref="M119:M127" si="109">K119*$D119</f>
        <v>4339450.0000000009</v>
      </c>
      <c r="N119" s="32"/>
      <c r="O119" s="14"/>
      <c r="P119" s="12"/>
      <c r="Q119" s="13"/>
      <c r="R119" s="32"/>
      <c r="S119" s="34"/>
      <c r="T119" s="12"/>
      <c r="U119" s="13"/>
      <c r="V119" s="32"/>
      <c r="W119" s="14"/>
      <c r="X119" s="12"/>
      <c r="Y119" s="13"/>
      <c r="Z119" s="32"/>
      <c r="AA119" s="10">
        <v>70000</v>
      </c>
      <c r="AB119" s="12">
        <f t="shared" ref="AB119:AB127" si="110">(AA119*$E119/$F119)/$D119</f>
        <v>0.10052075371049214</v>
      </c>
      <c r="AC119" s="13">
        <f t="shared" ref="AC119:AC127" si="111">AA119*$D119</f>
        <v>10297000.000000002</v>
      </c>
      <c r="AD119" s="32"/>
      <c r="AE119" s="37" t="s">
        <v>36</v>
      </c>
      <c r="AF119" s="13">
        <f t="shared" ref="AF119:AF127" si="112">G119+K119+O119+S119+W119+AA119</f>
        <v>168500</v>
      </c>
      <c r="AG119" s="12">
        <f t="shared" ref="AG119:AG127" si="113">(AF119*$E119/$F119)/$D119</f>
        <v>0.24196781428882752</v>
      </c>
      <c r="AH119" s="13">
        <f t="shared" ref="AH119:AH127" si="114">AF119*$D119</f>
        <v>24786350.000000004</v>
      </c>
      <c r="AI119" s="14"/>
      <c r="AJ119" s="14"/>
    </row>
    <row r="120" spans="1:39" ht="17" thickTop="1" thickBot="1" x14ac:dyDescent="0.25">
      <c r="C120" s="30" t="s">
        <v>37</v>
      </c>
      <c r="D120" s="16">
        <v>220.60000000000002</v>
      </c>
      <c r="E120" s="36">
        <v>154.52000000000001</v>
      </c>
      <c r="F120" s="32">
        <v>731500</v>
      </c>
      <c r="G120" s="10">
        <v>69400</v>
      </c>
      <c r="H120" s="6">
        <f t="shared" si="106"/>
        <v>6.6454490301414954E-2</v>
      </c>
      <c r="I120" s="13">
        <f t="shared" si="107"/>
        <v>15309640.000000002</v>
      </c>
      <c r="J120" s="15"/>
      <c r="K120" s="10">
        <v>27200</v>
      </c>
      <c r="L120" s="6">
        <f t="shared" si="108"/>
        <v>2.6045563922168398E-2</v>
      </c>
      <c r="M120" s="13">
        <f t="shared" si="109"/>
        <v>6000320.0000000009</v>
      </c>
      <c r="N120" s="15"/>
      <c r="P120" s="6"/>
      <c r="Q120" s="13"/>
      <c r="R120" s="15"/>
      <c r="S120" s="18"/>
      <c r="T120" s="6"/>
      <c r="U120" s="13"/>
      <c r="V120" s="15"/>
      <c r="X120" s="6"/>
      <c r="Y120" s="13"/>
      <c r="Z120" s="15"/>
      <c r="AA120" s="10">
        <v>159000</v>
      </c>
      <c r="AB120" s="6">
        <f t="shared" si="110"/>
        <v>0.1522516420450285</v>
      </c>
      <c r="AC120" s="13">
        <f t="shared" si="111"/>
        <v>35075400</v>
      </c>
      <c r="AD120" s="15"/>
      <c r="AE120" s="30" t="s">
        <v>37</v>
      </c>
      <c r="AF120" s="13">
        <f t="shared" si="112"/>
        <v>255600</v>
      </c>
      <c r="AG120" s="6">
        <f t="shared" si="113"/>
        <v>0.24475169626861182</v>
      </c>
      <c r="AH120" s="13">
        <f t="shared" si="114"/>
        <v>56385360.000000007</v>
      </c>
    </row>
    <row r="121" spans="1:39" ht="17" thickTop="1" thickBot="1" x14ac:dyDescent="0.25">
      <c r="C121" s="30" t="s">
        <v>38</v>
      </c>
      <c r="D121" s="16">
        <v>206.70000000000005</v>
      </c>
      <c r="E121" s="36">
        <v>154.52000000000001</v>
      </c>
      <c r="F121" s="32">
        <v>731500</v>
      </c>
      <c r="G121" s="10">
        <v>73600</v>
      </c>
      <c r="H121" s="6">
        <f t="shared" si="106"/>
        <v>7.5215562325790714E-2</v>
      </c>
      <c r="I121" s="13">
        <f t="shared" si="107"/>
        <v>15213120.000000004</v>
      </c>
      <c r="J121" s="15"/>
      <c r="K121" s="10">
        <v>38200</v>
      </c>
      <c r="L121" s="6">
        <f t="shared" si="108"/>
        <v>3.90385119680055E-2</v>
      </c>
      <c r="M121" s="13">
        <f t="shared" si="109"/>
        <v>7895940.0000000019</v>
      </c>
      <c r="N121" s="15"/>
      <c r="P121" s="6"/>
      <c r="Q121" s="13"/>
      <c r="R121" s="15"/>
      <c r="S121" s="18"/>
      <c r="T121" s="6"/>
      <c r="U121" s="13"/>
      <c r="V121" s="15"/>
      <c r="X121" s="6"/>
      <c r="Y121" s="13"/>
      <c r="Z121" s="15"/>
      <c r="AA121" s="10">
        <v>200000</v>
      </c>
      <c r="AB121" s="6">
        <f t="shared" si="110"/>
        <v>0.20439011501573565</v>
      </c>
      <c r="AC121" s="13">
        <f t="shared" si="111"/>
        <v>41340000.000000007</v>
      </c>
      <c r="AD121" s="15"/>
      <c r="AE121" s="30" t="s">
        <v>38</v>
      </c>
      <c r="AF121" s="13">
        <f t="shared" si="112"/>
        <v>311800</v>
      </c>
      <c r="AG121" s="6">
        <f t="shared" si="113"/>
        <v>0.31864418930953181</v>
      </c>
      <c r="AH121" s="13">
        <f t="shared" si="114"/>
        <v>64449060.000000015</v>
      </c>
    </row>
    <row r="122" spans="1:39" ht="17" thickTop="1" thickBot="1" x14ac:dyDescent="0.25">
      <c r="C122" s="30" t="s">
        <v>39</v>
      </c>
      <c r="D122" s="16">
        <v>156.59999999999991</v>
      </c>
      <c r="E122" s="36">
        <v>154.52000000000001</v>
      </c>
      <c r="F122" s="32">
        <v>731500</v>
      </c>
      <c r="G122" s="10">
        <v>63500</v>
      </c>
      <c r="H122" s="6">
        <f t="shared" si="106"/>
        <v>8.565492449340005E-2</v>
      </c>
      <c r="I122" s="13">
        <f t="shared" si="107"/>
        <v>9944099.9999999944</v>
      </c>
      <c r="J122" s="15"/>
      <c r="K122" s="10">
        <v>33800</v>
      </c>
      <c r="L122" s="6">
        <f t="shared" si="108"/>
        <v>4.5592699966565689E-2</v>
      </c>
      <c r="M122" s="13">
        <f t="shared" si="109"/>
        <v>5293079.9999999972</v>
      </c>
      <c r="N122" s="15"/>
      <c r="P122" s="6"/>
      <c r="Q122" s="13"/>
      <c r="R122" s="15"/>
      <c r="S122" s="18"/>
      <c r="T122" s="6"/>
      <c r="U122" s="13"/>
      <c r="V122" s="15"/>
      <c r="X122" s="6"/>
      <c r="Y122" s="13"/>
      <c r="Z122" s="15"/>
      <c r="AA122" s="10">
        <v>174000</v>
      </c>
      <c r="AB122" s="6">
        <f t="shared" si="110"/>
        <v>0.23470798207640328</v>
      </c>
      <c r="AC122" s="13">
        <f t="shared" si="111"/>
        <v>27248399.999999985</v>
      </c>
      <c r="AD122" s="15"/>
      <c r="AE122" s="30" t="s">
        <v>39</v>
      </c>
      <c r="AF122" s="13">
        <f t="shared" si="112"/>
        <v>271300</v>
      </c>
      <c r="AG122" s="6">
        <f t="shared" si="113"/>
        <v>0.36595560653636899</v>
      </c>
      <c r="AH122" s="13">
        <f t="shared" si="114"/>
        <v>42485579.999999978</v>
      </c>
    </row>
    <row r="123" spans="1:39" ht="17" thickTop="1" thickBot="1" x14ac:dyDescent="0.25">
      <c r="C123" s="30" t="s">
        <v>40</v>
      </c>
      <c r="D123" s="16">
        <v>164.19999999999993</v>
      </c>
      <c r="E123" s="36">
        <v>154.52000000000001</v>
      </c>
      <c r="F123" s="32">
        <v>731500</v>
      </c>
      <c r="G123" s="10">
        <v>74100</v>
      </c>
      <c r="H123" s="6">
        <f t="shared" si="106"/>
        <v>9.5326889918850979E-2</v>
      </c>
      <c r="I123" s="13">
        <f t="shared" si="107"/>
        <v>12167219.999999994</v>
      </c>
      <c r="J123" s="15"/>
      <c r="K123" s="10">
        <v>32900</v>
      </c>
      <c r="L123" s="6">
        <f t="shared" si="108"/>
        <v>4.2324624538869059E-2</v>
      </c>
      <c r="M123" s="13">
        <f t="shared" si="109"/>
        <v>5402179.9999999981</v>
      </c>
      <c r="N123" s="15"/>
      <c r="P123" s="6"/>
      <c r="Q123" s="13"/>
      <c r="R123" s="15"/>
      <c r="S123" s="18"/>
      <c r="T123" s="6"/>
      <c r="U123" s="13"/>
      <c r="V123" s="15"/>
      <c r="X123" s="6"/>
      <c r="Y123" s="13"/>
      <c r="Z123" s="15"/>
      <c r="AA123" s="10">
        <v>229000</v>
      </c>
      <c r="AB123" s="6">
        <f t="shared" si="110"/>
        <v>0.29459997019455975</v>
      </c>
      <c r="AC123" s="13">
        <f t="shared" si="111"/>
        <v>37601799.999999985</v>
      </c>
      <c r="AD123" s="15"/>
      <c r="AE123" s="30" t="s">
        <v>40</v>
      </c>
      <c r="AF123" s="13">
        <f t="shared" si="112"/>
        <v>336000</v>
      </c>
      <c r="AG123" s="6">
        <f t="shared" si="113"/>
        <v>0.43225148465227975</v>
      </c>
      <c r="AH123" s="13">
        <f t="shared" si="114"/>
        <v>55171199.999999978</v>
      </c>
    </row>
    <row r="124" spans="1:39" ht="17" thickTop="1" thickBot="1" x14ac:dyDescent="0.25">
      <c r="C124" s="30" t="s">
        <v>41</v>
      </c>
      <c r="D124" s="16">
        <v>239.90000000000009</v>
      </c>
      <c r="E124" s="36">
        <v>154.52000000000001</v>
      </c>
      <c r="F124" s="32">
        <v>731500</v>
      </c>
      <c r="G124" s="10">
        <v>84700</v>
      </c>
      <c r="H124" s="6">
        <f t="shared" si="106"/>
        <v>7.4580197889471456E-2</v>
      </c>
      <c r="I124" s="13">
        <f t="shared" si="107"/>
        <v>20319530.000000007</v>
      </c>
      <c r="J124" s="15"/>
      <c r="K124" s="10">
        <v>41500</v>
      </c>
      <c r="L124" s="6">
        <f t="shared" si="108"/>
        <v>3.6541655400390387E-2</v>
      </c>
      <c r="M124" s="13">
        <f t="shared" si="109"/>
        <v>9955850.0000000037</v>
      </c>
      <c r="N124" s="15"/>
      <c r="P124" s="6"/>
      <c r="Q124" s="13"/>
      <c r="R124" s="15"/>
      <c r="S124" s="18"/>
      <c r="T124" s="6"/>
      <c r="U124" s="13"/>
      <c r="V124" s="15"/>
      <c r="X124" s="6"/>
      <c r="Y124" s="13"/>
      <c r="Z124" s="15"/>
      <c r="AA124" s="10">
        <v>236000</v>
      </c>
      <c r="AB124" s="6">
        <f t="shared" si="110"/>
        <v>0.20780314878294293</v>
      </c>
      <c r="AC124" s="13">
        <f t="shared" si="111"/>
        <v>56616400.000000022</v>
      </c>
      <c r="AD124" s="15"/>
      <c r="AE124" s="30" t="s">
        <v>41</v>
      </c>
      <c r="AF124" s="13">
        <f t="shared" si="112"/>
        <v>362200</v>
      </c>
      <c r="AG124" s="6">
        <f t="shared" si="113"/>
        <v>0.31892500207280478</v>
      </c>
      <c r="AH124" s="13">
        <f t="shared" si="114"/>
        <v>86891780.00000003</v>
      </c>
    </row>
    <row r="125" spans="1:39" ht="17" thickTop="1" thickBot="1" x14ac:dyDescent="0.25">
      <c r="C125" s="30" t="s">
        <v>42</v>
      </c>
      <c r="D125" s="16">
        <v>115.80000000000007</v>
      </c>
      <c r="E125" s="36">
        <v>154.52000000000001</v>
      </c>
      <c r="F125" s="32">
        <v>731500</v>
      </c>
      <c r="G125" s="10">
        <v>66100</v>
      </c>
      <c r="H125" s="6">
        <f t="shared" si="106"/>
        <v>0.12057666540349926</v>
      </c>
      <c r="I125" s="13">
        <f t="shared" si="107"/>
        <v>7654380.0000000047</v>
      </c>
      <c r="J125" s="15"/>
      <c r="K125" s="10">
        <v>39900</v>
      </c>
      <c r="L125" s="6">
        <f t="shared" si="108"/>
        <v>7.2783796514366422E-2</v>
      </c>
      <c r="M125" s="13">
        <f t="shared" si="109"/>
        <v>4620420.0000000028</v>
      </c>
      <c r="N125" s="15"/>
      <c r="P125" s="6"/>
      <c r="Q125" s="13"/>
      <c r="R125" s="15"/>
      <c r="S125" s="18"/>
      <c r="T125" s="6"/>
      <c r="U125" s="13"/>
      <c r="V125" s="15"/>
      <c r="X125" s="6"/>
      <c r="Y125" s="13"/>
      <c r="Z125" s="15"/>
      <c r="AA125" s="10">
        <v>140000</v>
      </c>
      <c r="AB125" s="6">
        <f t="shared" si="110"/>
        <v>0.25538174215567166</v>
      </c>
      <c r="AC125" s="13">
        <f t="shared" si="111"/>
        <v>16212000.000000009</v>
      </c>
      <c r="AD125" s="15"/>
      <c r="AE125" s="30" t="s">
        <v>42</v>
      </c>
      <c r="AF125" s="13">
        <f t="shared" si="112"/>
        <v>246000</v>
      </c>
      <c r="AG125" s="6">
        <f t="shared" si="113"/>
        <v>0.44874220407353732</v>
      </c>
      <c r="AH125" s="13">
        <f t="shared" si="114"/>
        <v>28486800.000000019</v>
      </c>
    </row>
    <row r="126" spans="1:39" ht="17" thickTop="1" thickBot="1" x14ac:dyDescent="0.25">
      <c r="C126" s="30" t="s">
        <v>43</v>
      </c>
      <c r="D126" s="16">
        <v>165</v>
      </c>
      <c r="E126" s="36">
        <v>154.52000000000001</v>
      </c>
      <c r="F126" s="32">
        <v>731500</v>
      </c>
      <c r="G126" s="10">
        <v>42300</v>
      </c>
      <c r="H126" s="6">
        <f t="shared" si="106"/>
        <v>5.4153532591810105E-2</v>
      </c>
      <c r="I126" s="13">
        <f t="shared" si="107"/>
        <v>6979500</v>
      </c>
      <c r="J126" s="15"/>
      <c r="K126" s="10">
        <v>9490</v>
      </c>
      <c r="L126" s="6">
        <f t="shared" si="108"/>
        <v>1.2149338635845813E-2</v>
      </c>
      <c r="M126" s="13">
        <f t="shared" si="109"/>
        <v>1565850</v>
      </c>
      <c r="N126" s="15"/>
      <c r="P126" s="6"/>
      <c r="Q126" s="13"/>
      <c r="R126" s="15"/>
      <c r="S126" s="18"/>
      <c r="T126" s="6"/>
      <c r="U126" s="13"/>
      <c r="V126" s="15"/>
      <c r="X126" s="6"/>
      <c r="Y126" s="13"/>
      <c r="Z126" s="15"/>
      <c r="AA126" s="10">
        <v>81300</v>
      </c>
      <c r="AB126" s="6">
        <f t="shared" si="110"/>
        <v>0.10408232150624495</v>
      </c>
      <c r="AC126" s="13">
        <f t="shared" si="111"/>
        <v>13414500</v>
      </c>
      <c r="AD126" s="15"/>
      <c r="AE126" s="30" t="s">
        <v>43</v>
      </c>
      <c r="AF126" s="13">
        <f t="shared" si="112"/>
        <v>133090</v>
      </c>
      <c r="AG126" s="6">
        <f t="shared" si="113"/>
        <v>0.17038519273390088</v>
      </c>
      <c r="AH126" s="13">
        <f t="shared" si="114"/>
        <v>21959850</v>
      </c>
    </row>
    <row r="127" spans="1:39" ht="17" thickTop="1" thickBot="1" x14ac:dyDescent="0.25">
      <c r="C127" s="30" t="s">
        <v>44</v>
      </c>
      <c r="D127" s="16">
        <v>228.79999999999995</v>
      </c>
      <c r="E127" s="36">
        <v>154.52000000000001</v>
      </c>
      <c r="F127" s="32">
        <v>731500</v>
      </c>
      <c r="G127" s="10">
        <v>34100</v>
      </c>
      <c r="H127" s="6">
        <f t="shared" si="106"/>
        <v>3.148246490351754E-2</v>
      </c>
      <c r="I127" s="13">
        <f t="shared" si="107"/>
        <v>7802079.9999999981</v>
      </c>
      <c r="J127" s="15"/>
      <c r="K127" s="10">
        <v>8410</v>
      </c>
      <c r="L127" s="6">
        <f t="shared" si="108"/>
        <v>7.7644436902810131E-3</v>
      </c>
      <c r="M127" s="13">
        <f t="shared" si="109"/>
        <v>1924207.9999999995</v>
      </c>
      <c r="N127" s="15"/>
      <c r="P127" s="6"/>
      <c r="Q127" s="13"/>
      <c r="R127" s="15"/>
      <c r="S127" s="18"/>
      <c r="T127" s="6"/>
      <c r="U127" s="13"/>
      <c r="V127" s="15"/>
      <c r="X127" s="6"/>
      <c r="Y127" s="13"/>
      <c r="Z127" s="15"/>
      <c r="AA127" s="10">
        <v>171000</v>
      </c>
      <c r="AB127" s="6">
        <f t="shared" si="110"/>
        <v>0.15787394423758064</v>
      </c>
      <c r="AC127" s="13">
        <f t="shared" si="111"/>
        <v>39124799.999999993</v>
      </c>
      <c r="AD127" s="15"/>
      <c r="AE127" s="30" t="s">
        <v>44</v>
      </c>
      <c r="AF127" s="13">
        <f t="shared" si="112"/>
        <v>213510</v>
      </c>
      <c r="AG127" s="6">
        <f t="shared" si="113"/>
        <v>0.1971208528313792</v>
      </c>
      <c r="AH127" s="13">
        <f t="shared" si="114"/>
        <v>48851087.999999993</v>
      </c>
    </row>
    <row r="128" spans="1:39" ht="17" thickTop="1" thickBot="1" x14ac:dyDescent="0.25">
      <c r="C128" s="31"/>
      <c r="D128" s="16"/>
      <c r="E128" s="36"/>
      <c r="F128" s="15"/>
      <c r="H128" s="6"/>
      <c r="I128" s="13"/>
      <c r="J128" s="15"/>
      <c r="L128" s="6"/>
      <c r="M128" s="13"/>
      <c r="N128" s="15"/>
      <c r="P128" s="6"/>
      <c r="Q128" s="13"/>
      <c r="R128" s="15"/>
      <c r="S128" s="18"/>
      <c r="T128" s="6"/>
      <c r="U128" s="13"/>
      <c r="V128" s="15"/>
      <c r="X128" s="6"/>
      <c r="Y128" s="13"/>
      <c r="Z128" s="15"/>
      <c r="AB128" s="6"/>
      <c r="AC128" s="13"/>
      <c r="AD128" s="15"/>
      <c r="AE128" s="31"/>
      <c r="AF128" s="13"/>
      <c r="AG128" s="6"/>
      <c r="AH128" s="13"/>
    </row>
    <row r="129" spans="1:40" ht="17" thickTop="1" thickBot="1" x14ac:dyDescent="0.25">
      <c r="C129" s="31"/>
      <c r="D129" s="16"/>
      <c r="E129" s="36"/>
      <c r="F129" s="15"/>
      <c r="H129" s="6"/>
      <c r="I129" s="13"/>
      <c r="J129" s="15"/>
      <c r="L129" s="6"/>
      <c r="M129" s="13"/>
      <c r="N129" s="15"/>
      <c r="P129" s="6"/>
      <c r="Q129" s="13"/>
      <c r="R129" s="15"/>
      <c r="T129" s="6"/>
      <c r="U129" s="13"/>
      <c r="V129" s="15"/>
      <c r="X129" s="6"/>
      <c r="Y129" s="13"/>
      <c r="Z129" s="15"/>
      <c r="AB129" s="6"/>
      <c r="AC129" s="13"/>
      <c r="AD129" s="15"/>
      <c r="AE129" s="31"/>
      <c r="AF129" s="13"/>
      <c r="AG129" s="6"/>
      <c r="AH129" s="13"/>
    </row>
    <row r="130" spans="1:40" ht="17" thickTop="1" thickBot="1" x14ac:dyDescent="0.25">
      <c r="C130" s="31"/>
      <c r="D130" s="16"/>
      <c r="E130" s="36"/>
      <c r="F130" s="15"/>
      <c r="H130" s="6"/>
      <c r="I130" s="13"/>
      <c r="J130" s="15"/>
      <c r="L130" s="6"/>
      <c r="M130" s="13"/>
      <c r="N130" s="15"/>
      <c r="P130" s="6"/>
      <c r="Q130" s="13"/>
      <c r="R130" s="15"/>
      <c r="T130" s="6"/>
      <c r="U130" s="13"/>
      <c r="V130" s="15"/>
      <c r="X130" s="6"/>
      <c r="Y130" s="13"/>
      <c r="Z130" s="15"/>
      <c r="AB130" s="6"/>
      <c r="AC130" s="13"/>
      <c r="AD130" s="15"/>
      <c r="AE130" s="31"/>
      <c r="AF130" s="13"/>
      <c r="AG130" s="6"/>
      <c r="AH130" s="13"/>
    </row>
    <row r="131" spans="1:40" ht="17" thickTop="1" thickBot="1" x14ac:dyDescent="0.25">
      <c r="C131" s="31"/>
      <c r="D131" s="16"/>
      <c r="E131" s="36"/>
      <c r="F131" s="15"/>
      <c r="H131" s="6"/>
      <c r="I131" s="13"/>
      <c r="J131" s="15"/>
      <c r="L131" s="6"/>
      <c r="M131" s="13"/>
      <c r="N131" s="15"/>
      <c r="P131" s="6"/>
      <c r="Q131" s="13"/>
      <c r="R131" s="15"/>
      <c r="T131" s="6"/>
      <c r="U131" s="13"/>
      <c r="V131" s="15"/>
      <c r="X131" s="6"/>
      <c r="Y131" s="13"/>
      <c r="Z131" s="15"/>
      <c r="AB131" s="6"/>
      <c r="AC131" s="13"/>
      <c r="AD131" s="15"/>
      <c r="AE131" s="31"/>
      <c r="AF131" s="13"/>
      <c r="AG131" s="6"/>
      <c r="AH131" s="13"/>
    </row>
    <row r="132" spans="1:40" ht="17" thickTop="1" thickBot="1" x14ac:dyDescent="0.25">
      <c r="C132" s="31"/>
      <c r="D132" s="16"/>
      <c r="E132" s="36"/>
      <c r="F132" s="15"/>
      <c r="H132" s="6"/>
      <c r="I132" s="13"/>
      <c r="J132" s="15"/>
      <c r="L132" s="6"/>
      <c r="M132" s="13"/>
      <c r="N132" s="15"/>
      <c r="P132" s="6"/>
      <c r="Q132" s="13"/>
      <c r="R132" s="15"/>
      <c r="T132" s="6"/>
      <c r="U132" s="13"/>
      <c r="V132" s="15"/>
      <c r="X132" s="6"/>
      <c r="Y132" s="13"/>
      <c r="Z132" s="15"/>
      <c r="AB132" s="6"/>
      <c r="AC132" s="13"/>
      <c r="AD132" s="15"/>
      <c r="AE132" s="31"/>
      <c r="AF132" s="13"/>
      <c r="AG132" s="6"/>
      <c r="AH132" s="13"/>
    </row>
    <row r="133" spans="1:40" ht="17" thickTop="1" thickBot="1" x14ac:dyDescent="0.25">
      <c r="C133" s="31"/>
      <c r="D133" s="16"/>
      <c r="E133" s="36"/>
      <c r="F133" s="15"/>
      <c r="H133" s="6"/>
      <c r="I133" s="13"/>
      <c r="J133" s="15"/>
      <c r="L133" s="6"/>
      <c r="M133" s="13"/>
      <c r="N133" s="15"/>
      <c r="P133" s="6"/>
      <c r="Q133" s="13"/>
      <c r="R133" s="15"/>
      <c r="T133" s="6"/>
      <c r="U133" s="13"/>
      <c r="V133" s="15"/>
      <c r="X133" s="6"/>
      <c r="Y133" s="13"/>
      <c r="Z133" s="15"/>
      <c r="AB133" s="6"/>
      <c r="AC133" s="13"/>
      <c r="AD133" s="15"/>
      <c r="AE133" s="31"/>
      <c r="AF133" s="13"/>
      <c r="AG133" s="6"/>
      <c r="AH133" s="13"/>
    </row>
    <row r="134" spans="1:40" ht="17" thickTop="1" thickBot="1" x14ac:dyDescent="0.25">
      <c r="C134" s="31"/>
      <c r="D134" s="16"/>
      <c r="E134" s="36"/>
      <c r="F134" s="15"/>
      <c r="H134" s="6"/>
      <c r="I134" s="13"/>
      <c r="J134" s="15"/>
      <c r="L134" s="6"/>
      <c r="M134" s="13"/>
      <c r="N134" s="15"/>
      <c r="P134" s="6"/>
      <c r="Q134" s="13"/>
      <c r="R134" s="15"/>
      <c r="T134" s="6"/>
      <c r="U134" s="13"/>
      <c r="V134" s="15"/>
      <c r="X134" s="6"/>
      <c r="Y134" s="13"/>
      <c r="Z134" s="15"/>
      <c r="AB134" s="6"/>
      <c r="AC134" s="13"/>
      <c r="AD134" s="15"/>
      <c r="AE134" s="31"/>
      <c r="AF134" s="13"/>
      <c r="AG134" s="6"/>
      <c r="AH134" s="13"/>
    </row>
    <row r="135" spans="1:40" ht="17" thickTop="1" thickBot="1" x14ac:dyDescent="0.25">
      <c r="C135" s="31"/>
      <c r="D135" s="16"/>
      <c r="E135" s="36"/>
      <c r="F135" s="15"/>
      <c r="H135" s="6"/>
      <c r="I135" s="13"/>
      <c r="J135" s="15"/>
      <c r="L135" s="6"/>
      <c r="M135" s="13"/>
      <c r="N135" s="15"/>
      <c r="P135" s="6"/>
      <c r="Q135" s="13"/>
      <c r="R135" s="15"/>
      <c r="T135" s="6"/>
      <c r="U135" s="13"/>
      <c r="V135" s="15"/>
      <c r="X135" s="6"/>
      <c r="Y135" s="13"/>
      <c r="Z135" s="15"/>
      <c r="AB135" s="6"/>
      <c r="AC135" s="13"/>
      <c r="AD135" s="15"/>
      <c r="AE135" s="31"/>
      <c r="AF135" s="13"/>
      <c r="AG135" s="6"/>
      <c r="AH135" s="13"/>
    </row>
    <row r="136" spans="1:40" ht="17" thickTop="1" thickBot="1" x14ac:dyDescent="0.25">
      <c r="C136" s="31"/>
      <c r="D136" s="16"/>
      <c r="E136" s="36"/>
      <c r="F136" s="15"/>
      <c r="H136" s="6"/>
      <c r="I136" s="13"/>
      <c r="J136" s="15"/>
      <c r="L136" s="6"/>
      <c r="M136" s="13"/>
      <c r="N136" s="15"/>
      <c r="P136" s="6"/>
      <c r="Q136" s="13"/>
      <c r="R136" s="15"/>
      <c r="T136" s="6"/>
      <c r="U136" s="13"/>
      <c r="V136" s="15"/>
      <c r="X136" s="6"/>
      <c r="Y136" s="13"/>
      <c r="Z136" s="15"/>
      <c r="AB136" s="6"/>
      <c r="AC136" s="13"/>
      <c r="AD136" s="15"/>
      <c r="AE136" s="31"/>
      <c r="AF136" s="13"/>
      <c r="AG136" s="6"/>
      <c r="AH136" s="13"/>
    </row>
    <row r="137" spans="1:40" ht="17" thickTop="1" thickBot="1" x14ac:dyDescent="0.25">
      <c r="C137" s="31"/>
      <c r="D137" s="16"/>
      <c r="E137" s="36"/>
      <c r="F137" s="15"/>
      <c r="H137" s="6"/>
      <c r="I137" s="13"/>
      <c r="J137" s="15"/>
      <c r="L137" s="6"/>
      <c r="M137" s="13"/>
      <c r="N137" s="15"/>
      <c r="P137" s="6"/>
      <c r="Q137" s="13"/>
      <c r="R137" s="15"/>
      <c r="T137" s="6"/>
      <c r="U137" s="13"/>
      <c r="V137" s="15"/>
      <c r="X137" s="6"/>
      <c r="Y137" s="13"/>
      <c r="Z137" s="15"/>
      <c r="AB137" s="6"/>
      <c r="AC137" s="13"/>
      <c r="AD137" s="15"/>
      <c r="AE137" s="31"/>
      <c r="AF137" s="13"/>
      <c r="AG137" s="6"/>
      <c r="AH137" s="13"/>
    </row>
    <row r="138" spans="1:40" ht="17" thickTop="1" thickBot="1" x14ac:dyDescent="0.25">
      <c r="C138" s="31"/>
      <c r="D138" s="16"/>
      <c r="E138" s="36"/>
      <c r="F138" s="15"/>
      <c r="H138" s="6"/>
      <c r="I138" s="13"/>
      <c r="J138" s="15"/>
      <c r="L138" s="6"/>
      <c r="M138" s="13"/>
      <c r="N138" s="15"/>
      <c r="P138" s="6"/>
      <c r="Q138" s="13"/>
      <c r="R138" s="15"/>
      <c r="T138" s="6"/>
      <c r="U138" s="13"/>
      <c r="V138" s="15"/>
      <c r="X138" s="6"/>
      <c r="Y138" s="13"/>
      <c r="Z138" s="15"/>
      <c r="AB138" s="6"/>
      <c r="AC138" s="13"/>
      <c r="AD138" s="15"/>
      <c r="AE138" s="31"/>
      <c r="AF138" s="13"/>
      <c r="AG138" s="6"/>
      <c r="AH138" s="13"/>
    </row>
    <row r="139" spans="1:40" ht="17" thickTop="1" thickBot="1" x14ac:dyDescent="0.25">
      <c r="C139" s="31"/>
      <c r="D139" s="16"/>
      <c r="E139" s="36"/>
      <c r="F139" s="15"/>
      <c r="H139" s="6"/>
      <c r="I139" s="13"/>
      <c r="J139" s="15"/>
      <c r="L139" s="6"/>
      <c r="M139" s="13"/>
      <c r="N139" s="15"/>
      <c r="P139" s="6"/>
      <c r="Q139" s="13"/>
      <c r="R139" s="15"/>
      <c r="T139" s="6"/>
      <c r="U139" s="13"/>
      <c r="V139" s="15"/>
      <c r="X139" s="6"/>
      <c r="Y139" s="13"/>
      <c r="Z139" s="15"/>
      <c r="AB139" s="6"/>
      <c r="AC139" s="13"/>
      <c r="AD139" s="15"/>
      <c r="AE139" s="31"/>
      <c r="AF139" s="13"/>
      <c r="AG139" s="6"/>
      <c r="AH139" s="13"/>
    </row>
    <row r="140" spans="1:40" ht="17" thickTop="1" thickBot="1" x14ac:dyDescent="0.25">
      <c r="C140" s="31"/>
      <c r="D140" s="16"/>
      <c r="E140" s="48"/>
      <c r="F140" s="15"/>
      <c r="H140" s="6"/>
      <c r="I140" s="13"/>
      <c r="J140" s="15"/>
      <c r="L140" s="6"/>
      <c r="M140" s="13"/>
      <c r="N140" s="15"/>
      <c r="P140" s="6"/>
      <c r="Q140" s="13"/>
      <c r="R140" s="15"/>
      <c r="T140" s="6"/>
      <c r="U140" s="13"/>
      <c r="V140" s="15"/>
      <c r="X140" s="6"/>
      <c r="Y140" s="13"/>
      <c r="Z140" s="15"/>
      <c r="AB140" s="6"/>
      <c r="AC140" s="13"/>
      <c r="AD140" s="15"/>
      <c r="AE140" s="31"/>
      <c r="AF140" s="13"/>
      <c r="AG140" s="6"/>
      <c r="AH140" s="13"/>
    </row>
    <row r="141" spans="1:40" x14ac:dyDescent="0.2">
      <c r="A141" s="19"/>
      <c r="B141" s="19"/>
      <c r="C141" s="19"/>
      <c r="D141" s="19"/>
      <c r="E141" s="19"/>
      <c r="F141" s="19"/>
      <c r="G141" s="74" t="s">
        <v>46</v>
      </c>
      <c r="H141" s="96">
        <f>AVERAGE(H119:H140)</f>
        <v>7.8058830085661612E-2</v>
      </c>
      <c r="I141" s="75">
        <f>AVERAGE(I119:I140)</f>
        <v>11726607.777777778</v>
      </c>
      <c r="J141" s="76"/>
      <c r="K141" s="74" t="s">
        <v>46</v>
      </c>
      <c r="L141" s="96">
        <f>AVERAGE(L119:L140)</f>
        <v>3.6066994696847585E-2</v>
      </c>
      <c r="M141" s="75">
        <f>AVERAGE(M119:M140)</f>
        <v>5221922</v>
      </c>
      <c r="N141" s="76"/>
      <c r="O141" s="74" t="s">
        <v>46</v>
      </c>
      <c r="P141" s="96" t="e">
        <f>AVERAGE(P119:P140)</f>
        <v>#DIV/0!</v>
      </c>
      <c r="Q141" s="75" t="e">
        <f>AVERAGE(Q119:Q140)</f>
        <v>#DIV/0!</v>
      </c>
      <c r="R141" s="76"/>
      <c r="S141" s="74" t="s">
        <v>46</v>
      </c>
      <c r="T141" s="96" t="e">
        <f>AVERAGE(T119:T140)</f>
        <v>#DIV/0!</v>
      </c>
      <c r="U141" s="75" t="e">
        <f>AVERAGE(U119:U140)</f>
        <v>#DIV/0!</v>
      </c>
      <c r="V141" s="76"/>
      <c r="W141" s="74" t="s">
        <v>46</v>
      </c>
      <c r="X141" s="96" t="e">
        <f>AVERAGE(X119:X140)</f>
        <v>#DIV/0!</v>
      </c>
      <c r="Y141" s="75" t="e">
        <f>AVERAGE(Y119:Y140)</f>
        <v>#DIV/0!</v>
      </c>
      <c r="Z141" s="76"/>
      <c r="AA141" s="74" t="s">
        <v>46</v>
      </c>
      <c r="AB141" s="96">
        <f>AVERAGE(AB119:AB140)</f>
        <v>0.1901790688582955</v>
      </c>
      <c r="AC141" s="75">
        <f>AVERAGE(AC119:AC140)</f>
        <v>30770033.333333332</v>
      </c>
      <c r="AD141" s="76"/>
      <c r="AE141" s="77"/>
      <c r="AF141" s="74" t="s">
        <v>46</v>
      </c>
      <c r="AG141" s="96">
        <f>AVERAGE(AG119:AG140)</f>
        <v>0.30430489364080465</v>
      </c>
      <c r="AH141" s="75">
        <f>AVERAGE(AH119:AH140)</f>
        <v>47718563.111111112</v>
      </c>
      <c r="AI141" s="19"/>
      <c r="AJ141" s="19"/>
      <c r="AK141" s="19"/>
      <c r="AL141" s="19"/>
      <c r="AM141" s="19"/>
      <c r="AN141" s="19"/>
    </row>
    <row r="142" spans="1:40" x14ac:dyDescent="0.2">
      <c r="G142" s="78" t="s">
        <v>47</v>
      </c>
      <c r="H142" s="97">
        <f>STDEV(H119:H140)</f>
        <v>2.622357877333473E-2</v>
      </c>
      <c r="I142" s="79">
        <f>STDEV(I119:I140)</f>
        <v>4461077.0816804394</v>
      </c>
      <c r="J142" s="80"/>
      <c r="K142" s="78" t="s">
        <v>47</v>
      </c>
      <c r="L142" s="97">
        <f>STDEV(L119:L140)</f>
        <v>1.9365641533748725E-2</v>
      </c>
      <c r="M142" s="79">
        <f>STDEV(M119:M140)</f>
        <v>2635959.2184157567</v>
      </c>
      <c r="N142" s="80"/>
      <c r="O142" s="78" t="s">
        <v>47</v>
      </c>
      <c r="P142" s="97" t="e">
        <f>STDEV(P119:P140)</f>
        <v>#DIV/0!</v>
      </c>
      <c r="Q142" s="79" t="e">
        <f>STDEV(Q119:Q140)</f>
        <v>#DIV/0!</v>
      </c>
      <c r="R142" s="80"/>
      <c r="S142" s="78" t="s">
        <v>47</v>
      </c>
      <c r="T142" s="97" t="e">
        <f>STDEV(T119:T140)</f>
        <v>#DIV/0!</v>
      </c>
      <c r="U142" s="79" t="e">
        <f>STDEV(U119:U140)</f>
        <v>#DIV/0!</v>
      </c>
      <c r="V142" s="80"/>
      <c r="W142" s="78" t="s">
        <v>47</v>
      </c>
      <c r="X142" s="97" t="e">
        <f>STDEV(X119:X140)</f>
        <v>#DIV/0!</v>
      </c>
      <c r="Y142" s="79" t="e">
        <f>STDEV(Y119:Y140)</f>
        <v>#DIV/0!</v>
      </c>
      <c r="Z142" s="80"/>
      <c r="AA142" s="78" t="s">
        <v>47</v>
      </c>
      <c r="AB142" s="97">
        <f>STDEV(AB119:AB140)</f>
        <v>6.669320949377873E-2</v>
      </c>
      <c r="AC142" s="79">
        <f>STDEV(AC119:AC140)</f>
        <v>15245770.217506239</v>
      </c>
      <c r="AD142" s="80"/>
      <c r="AE142" s="67"/>
      <c r="AF142" s="78" t="s">
        <v>47</v>
      </c>
      <c r="AG142" s="97">
        <f>STDEV(AG119:AG140)</f>
        <v>9.8936873714054699E-2</v>
      </c>
      <c r="AH142" s="79">
        <f>STDEV(AH119:AH140)</f>
        <v>21014967.133643415</v>
      </c>
    </row>
    <row r="146" spans="1:47" ht="16" x14ac:dyDescent="0.2">
      <c r="B146" s="139" t="s">
        <v>103</v>
      </c>
      <c r="C146" s="140"/>
      <c r="D146" s="140"/>
      <c r="E146" s="140"/>
      <c r="G146" s="1" t="s">
        <v>91</v>
      </c>
      <c r="H146" s="2"/>
      <c r="I146" s="2"/>
      <c r="J146" s="2"/>
      <c r="L146" s="1" t="s">
        <v>95</v>
      </c>
      <c r="M146" s="2"/>
      <c r="N146" s="2"/>
      <c r="O146" s="2"/>
      <c r="R146" s="1" t="s">
        <v>93</v>
      </c>
      <c r="S146" s="2"/>
      <c r="T146" s="2"/>
      <c r="U146" s="2"/>
      <c r="X146" s="1" t="s">
        <v>97</v>
      </c>
      <c r="Y146" s="2"/>
      <c r="Z146" s="2"/>
      <c r="AA146" s="2"/>
      <c r="AB146" s="2"/>
    </row>
    <row r="147" spans="1:47" ht="16" x14ac:dyDescent="0.2">
      <c r="A147" s="3"/>
      <c r="B147" s="140"/>
      <c r="C147" s="140"/>
      <c r="D147" s="140"/>
      <c r="E147" s="140"/>
      <c r="G147" t="s">
        <v>3</v>
      </c>
      <c r="H147" t="s">
        <v>1</v>
      </c>
      <c r="I147" t="s">
        <v>92</v>
      </c>
      <c r="M147" t="s">
        <v>1</v>
      </c>
      <c r="N147" t="s">
        <v>96</v>
      </c>
      <c r="R147" t="s">
        <v>1</v>
      </c>
      <c r="S147" t="s">
        <v>94</v>
      </c>
      <c r="Y147" t="s">
        <v>1</v>
      </c>
      <c r="Z147" t="s">
        <v>98</v>
      </c>
    </row>
    <row r="149" spans="1:47" x14ac:dyDescent="0.2">
      <c r="B149" s="138" t="s">
        <v>5</v>
      </c>
      <c r="C149" s="138"/>
      <c r="G149" s="5" t="s">
        <v>87</v>
      </c>
      <c r="I149" s="4"/>
      <c r="J149" s="6"/>
      <c r="K149" s="7"/>
      <c r="M149" s="11" t="s">
        <v>88</v>
      </c>
      <c r="N149" s="4"/>
      <c r="O149" s="4"/>
      <c r="P149" s="6"/>
      <c r="Q149" s="7"/>
      <c r="S149" s="11" t="s">
        <v>89</v>
      </c>
      <c r="T149" s="4"/>
      <c r="U149" s="4"/>
      <c r="V149" s="6"/>
      <c r="W149" s="7"/>
      <c r="Y149" s="11" t="s">
        <v>90</v>
      </c>
      <c r="Z149" s="4"/>
      <c r="AA149" s="4"/>
      <c r="AB149" s="6"/>
      <c r="AC149" s="7"/>
      <c r="AE149" s="11" t="s">
        <v>10</v>
      </c>
      <c r="AF149" s="4"/>
      <c r="AG149" s="4"/>
      <c r="AH149" s="6"/>
      <c r="AI149" s="5" t="s">
        <v>11</v>
      </c>
      <c r="AJ149" s="4"/>
      <c r="AK149" s="4"/>
      <c r="AL149" s="6"/>
      <c r="AM149" s="7"/>
      <c r="AO149" s="11" t="s">
        <v>4</v>
      </c>
      <c r="AQ149" s="6"/>
    </row>
    <row r="150" spans="1:47" ht="40" thickBot="1" x14ac:dyDescent="0.25">
      <c r="D150" t="s">
        <v>18</v>
      </c>
      <c r="E150" t="s">
        <v>12</v>
      </c>
      <c r="F150" s="11" t="s">
        <v>13</v>
      </c>
      <c r="G150" s="5" t="s">
        <v>14</v>
      </c>
      <c r="H150" s="24" t="s">
        <v>35</v>
      </c>
      <c r="I150" s="22" t="s">
        <v>45</v>
      </c>
      <c r="J150" s="25" t="s">
        <v>17</v>
      </c>
      <c r="K150" s="7" t="s">
        <v>12</v>
      </c>
      <c r="L150" s="11" t="s">
        <v>13</v>
      </c>
      <c r="M150" s="11" t="s">
        <v>14</v>
      </c>
      <c r="N150" s="24" t="s">
        <v>15</v>
      </c>
      <c r="O150" s="22" t="s">
        <v>45</v>
      </c>
      <c r="P150" s="25" t="s">
        <v>17</v>
      </c>
      <c r="Q150" s="7" t="s">
        <v>12</v>
      </c>
      <c r="R150" s="11" t="s">
        <v>13</v>
      </c>
      <c r="S150" s="11" t="s">
        <v>14</v>
      </c>
      <c r="T150" s="24" t="s">
        <v>15</v>
      </c>
      <c r="U150" s="22" t="s">
        <v>45</v>
      </c>
      <c r="V150" s="25" t="s">
        <v>17</v>
      </c>
      <c r="W150" s="7" t="s">
        <v>12</v>
      </c>
      <c r="X150" s="11" t="s">
        <v>13</v>
      </c>
      <c r="Y150" s="11" t="s">
        <v>14</v>
      </c>
      <c r="Z150" s="24" t="s">
        <v>15</v>
      </c>
      <c r="AA150" s="22" t="s">
        <v>45</v>
      </c>
      <c r="AB150" s="25" t="s">
        <v>17</v>
      </c>
      <c r="AC150" s="7" t="s">
        <v>12</v>
      </c>
      <c r="AD150" s="11" t="s">
        <v>13</v>
      </c>
      <c r="AE150" s="11" t="s">
        <v>14</v>
      </c>
      <c r="AF150" s="24" t="s">
        <v>15</v>
      </c>
      <c r="AG150" s="22" t="s">
        <v>45</v>
      </c>
      <c r="AH150" s="25" t="s">
        <v>17</v>
      </c>
      <c r="AI150" s="5" t="s">
        <v>14</v>
      </c>
      <c r="AJ150" s="24" t="s">
        <v>15</v>
      </c>
      <c r="AK150" s="22" t="s">
        <v>45</v>
      </c>
      <c r="AL150" s="26" t="s">
        <v>17</v>
      </c>
      <c r="AM150" s="25" t="s">
        <v>4</v>
      </c>
      <c r="AN150" s="33" t="s">
        <v>16</v>
      </c>
      <c r="AO150" s="24" t="s">
        <v>15</v>
      </c>
      <c r="AP150" s="22" t="s">
        <v>45</v>
      </c>
      <c r="AQ150" s="11" t="s">
        <v>17</v>
      </c>
      <c r="AS150" s="21"/>
      <c r="AT150" s="9"/>
      <c r="AU150" s="8"/>
    </row>
    <row r="151" spans="1:47" ht="17" thickTop="1" thickBot="1" x14ac:dyDescent="0.25">
      <c r="A151" s="14"/>
      <c r="B151" s="14"/>
      <c r="C151" s="37" t="s">
        <v>36</v>
      </c>
      <c r="D151" s="38">
        <v>147.10000000000002</v>
      </c>
      <c r="E151" s="36">
        <v>66.75</v>
      </c>
      <c r="F151" s="32">
        <v>2100000</v>
      </c>
      <c r="G151" s="10">
        <v>17600000</v>
      </c>
      <c r="H151" s="12">
        <f t="shared" ref="H151:H159" si="115">(G151*$E151/$F151)/$D151</f>
        <v>3.8030494318733608</v>
      </c>
      <c r="I151" s="13">
        <f t="shared" ref="I151:I159" si="116">G151*$D151</f>
        <v>2588960000.0000005</v>
      </c>
      <c r="J151" s="14"/>
      <c r="K151" s="45">
        <v>89.85</v>
      </c>
      <c r="L151" s="14">
        <v>428750</v>
      </c>
      <c r="M151" s="10">
        <v>38900</v>
      </c>
      <c r="N151" s="12">
        <f>(M151*$K151/$L151)/$D151</f>
        <v>5.5418003658684011E-2</v>
      </c>
      <c r="O151" s="13">
        <f t="shared" ref="O151:O159" si="117">M151*$D151</f>
        <v>5722190.0000000009</v>
      </c>
      <c r="P151" s="14"/>
      <c r="Q151" s="45">
        <v>68.37</v>
      </c>
      <c r="R151" s="14">
        <v>512750</v>
      </c>
      <c r="S151" s="10">
        <v>1210000</v>
      </c>
      <c r="T151" s="12">
        <f>(S151*$Q151/$R151)/$D151</f>
        <v>1.0968130483679097</v>
      </c>
      <c r="U151" s="13">
        <f t="shared" ref="U151:U159" si="118">S151*$D151</f>
        <v>177991000.00000003</v>
      </c>
      <c r="V151" s="14"/>
      <c r="W151" s="45">
        <v>93.28</v>
      </c>
      <c r="X151" s="14">
        <v>67025</v>
      </c>
      <c r="Y151" s="10">
        <v>1300</v>
      </c>
      <c r="Z151" s="12">
        <f>(Y151*$W151/$X151)/$D151</f>
        <v>1.2299356627738412E-2</v>
      </c>
      <c r="AA151" s="13">
        <f t="shared" ref="AA151:AA159" si="119">Y151*$D151</f>
        <v>191230.00000000003</v>
      </c>
      <c r="AB151" s="14"/>
      <c r="AC151">
        <v>132.5</v>
      </c>
      <c r="AD151" s="14">
        <v>43075</v>
      </c>
      <c r="AE151" s="10">
        <v>111</v>
      </c>
      <c r="AF151" s="12">
        <f>(AE151*$AC151/$AD151)/$D151</f>
        <v>2.3211376612575175E-3</v>
      </c>
      <c r="AG151" s="13">
        <f t="shared" ref="AG151:AG159" si="120">AE151*$D151</f>
        <v>16328.100000000002</v>
      </c>
      <c r="AH151" s="32"/>
      <c r="AI151" s="10">
        <v>4910</v>
      </c>
      <c r="AJ151" s="12">
        <f t="shared" ref="AJ151:AJ159" si="121">(AI151*$E151/$F151)/$D151</f>
        <v>1.0609643585510341E-3</v>
      </c>
      <c r="AK151" s="13">
        <f t="shared" ref="AK151:AK159" si="122">AI151*$D151</f>
        <v>722261.00000000012</v>
      </c>
      <c r="AL151" s="32"/>
      <c r="AM151" s="37" t="s">
        <v>36</v>
      </c>
      <c r="AN151" s="13">
        <f t="shared" ref="AN151:AN159" si="123">G151+M151+S151+Y151+AE151+AI151</f>
        <v>18855221</v>
      </c>
      <c r="AO151" s="12">
        <f t="shared" ref="AO151:AO159" si="124">(AN151*$E151/$F151)/$D151</f>
        <v>4.0742805404486733</v>
      </c>
      <c r="AP151" s="13">
        <f t="shared" ref="AP151:AP159" si="125">AN151*$D151</f>
        <v>2773603009.1000004</v>
      </c>
      <c r="AQ151" s="14"/>
      <c r="AR151" s="14"/>
    </row>
    <row r="152" spans="1:47" ht="17" thickTop="1" thickBot="1" x14ac:dyDescent="0.25">
      <c r="C152" s="30" t="s">
        <v>37</v>
      </c>
      <c r="D152" s="16">
        <v>220.60000000000002</v>
      </c>
      <c r="E152" s="36">
        <v>66.75</v>
      </c>
      <c r="F152" s="32">
        <v>2100000</v>
      </c>
      <c r="G152" s="10">
        <v>21600000</v>
      </c>
      <c r="H152" s="6">
        <f t="shared" si="115"/>
        <v>3.1122911539955962</v>
      </c>
      <c r="I152" s="13">
        <f t="shared" si="116"/>
        <v>4764960000.000001</v>
      </c>
      <c r="K152" s="45">
        <v>89.85</v>
      </c>
      <c r="L152" s="14">
        <v>428750</v>
      </c>
      <c r="M152" s="10">
        <v>45100</v>
      </c>
      <c r="N152" s="12">
        <f t="shared" ref="N152:N159" si="126">(M152*$K152/$L152)/$D152</f>
        <v>4.2843503934406287E-2</v>
      </c>
      <c r="O152" s="13">
        <f t="shared" si="117"/>
        <v>9949060.0000000019</v>
      </c>
      <c r="Q152" s="45">
        <v>68.37</v>
      </c>
      <c r="R152" s="14">
        <v>512750</v>
      </c>
      <c r="S152" s="10">
        <v>2010000</v>
      </c>
      <c r="T152" s="12">
        <f t="shared" ref="T152:T159" si="127">(S152*$Q152/$R152)/$D152</f>
        <v>1.2149277733303923</v>
      </c>
      <c r="U152" s="13">
        <f t="shared" si="118"/>
        <v>443406000.00000006</v>
      </c>
      <c r="W152" s="45">
        <v>93.28</v>
      </c>
      <c r="X152" s="14">
        <v>67025</v>
      </c>
      <c r="Y152" s="10">
        <v>1890</v>
      </c>
      <c r="Z152" s="12">
        <f t="shared" ref="Z152:Z159" si="128">(Y152*$W152/$X152)/$D152</f>
        <v>1.1923616815284211E-2</v>
      </c>
      <c r="AA152" s="13">
        <f t="shared" si="119"/>
        <v>416934.00000000006</v>
      </c>
      <c r="AC152">
        <v>132.5</v>
      </c>
      <c r="AD152" s="14">
        <v>43075</v>
      </c>
      <c r="AE152" s="10">
        <v>809</v>
      </c>
      <c r="AF152" s="12">
        <f t="shared" ref="AF152:AF159" si="129">(AE152*$AC152/$AD152)/$D152</f>
        <v>1.1280636516565119E-2</v>
      </c>
      <c r="AG152" s="13">
        <f t="shared" si="120"/>
        <v>178465.40000000002</v>
      </c>
      <c r="AH152" s="15"/>
      <c r="AI152" s="10">
        <v>11400</v>
      </c>
      <c r="AJ152" s="6">
        <f t="shared" si="121"/>
        <v>1.6425981090532314E-3</v>
      </c>
      <c r="AK152" s="13">
        <f t="shared" si="122"/>
        <v>2514840.0000000005</v>
      </c>
      <c r="AL152" s="15"/>
      <c r="AM152" s="30" t="s">
        <v>37</v>
      </c>
      <c r="AN152" s="13">
        <f t="shared" si="123"/>
        <v>23669199</v>
      </c>
      <c r="AO152" s="6">
        <f t="shared" si="124"/>
        <v>3.4104369754565469</v>
      </c>
      <c r="AP152" s="13">
        <f t="shared" si="125"/>
        <v>5221425299.4000006</v>
      </c>
    </row>
    <row r="153" spans="1:47" ht="17" thickTop="1" thickBot="1" x14ac:dyDescent="0.25">
      <c r="C153" s="30" t="s">
        <v>38</v>
      </c>
      <c r="D153" s="16">
        <v>206.70000000000005</v>
      </c>
      <c r="E153" s="36">
        <v>66.75</v>
      </c>
      <c r="F153" s="32">
        <v>2100000</v>
      </c>
      <c r="G153" s="10">
        <v>7140000</v>
      </c>
      <c r="H153" s="6">
        <f t="shared" si="115"/>
        <v>1.0979680696661827</v>
      </c>
      <c r="I153" s="13">
        <f t="shared" si="116"/>
        <v>1475838000.0000002</v>
      </c>
      <c r="K153" s="45">
        <v>89.85</v>
      </c>
      <c r="L153" s="14">
        <v>428750</v>
      </c>
      <c r="M153" s="10">
        <v>42800</v>
      </c>
      <c r="N153" s="12">
        <f t="shared" si="126"/>
        <v>4.3392756646510967E-2</v>
      </c>
      <c r="O153" s="13">
        <f t="shared" si="117"/>
        <v>8846760.0000000019</v>
      </c>
      <c r="Q153" s="45">
        <v>68.37</v>
      </c>
      <c r="R153" s="14">
        <v>512750</v>
      </c>
      <c r="S153" s="10">
        <v>1420000</v>
      </c>
      <c r="T153" s="12">
        <f t="shared" si="127"/>
        <v>0.91602595356861538</v>
      </c>
      <c r="U153" s="13">
        <f t="shared" si="118"/>
        <v>293514000.00000006</v>
      </c>
      <c r="W153" s="45">
        <v>93.28</v>
      </c>
      <c r="X153" s="14">
        <v>67025</v>
      </c>
      <c r="Y153" s="10">
        <v>3550</v>
      </c>
      <c r="Z153" s="12">
        <f t="shared" si="128"/>
        <v>2.3902294398377946E-2</v>
      </c>
      <c r="AA153" s="13">
        <f t="shared" si="119"/>
        <v>733785.00000000012</v>
      </c>
      <c r="AC153">
        <v>132.5</v>
      </c>
      <c r="AD153" s="14">
        <v>43075</v>
      </c>
      <c r="AE153" s="10">
        <v>279</v>
      </c>
      <c r="AF153" s="12">
        <f t="shared" si="129"/>
        <v>4.1519710701370584E-3</v>
      </c>
      <c r="AG153" s="13">
        <f t="shared" si="120"/>
        <v>57669.30000000001</v>
      </c>
      <c r="AH153" s="15"/>
      <c r="AI153" s="10">
        <v>11100</v>
      </c>
      <c r="AJ153" s="6">
        <f t="shared" si="121"/>
        <v>1.7069251503213764E-3</v>
      </c>
      <c r="AK153" s="13">
        <f t="shared" si="122"/>
        <v>2294370.0000000005</v>
      </c>
      <c r="AL153" s="15"/>
      <c r="AM153" s="30" t="s">
        <v>38</v>
      </c>
      <c r="AN153" s="13">
        <f t="shared" si="123"/>
        <v>8617729</v>
      </c>
      <c r="AO153" s="6">
        <f t="shared" si="124"/>
        <v>1.3252088620498994</v>
      </c>
      <c r="AP153" s="13">
        <f t="shared" si="125"/>
        <v>1781284584.3000004</v>
      </c>
    </row>
    <row r="154" spans="1:47" ht="17" thickTop="1" thickBot="1" x14ac:dyDescent="0.25">
      <c r="C154" s="30" t="s">
        <v>39</v>
      </c>
      <c r="D154" s="16">
        <v>156.59999999999991</v>
      </c>
      <c r="E154" s="36">
        <v>66.75</v>
      </c>
      <c r="F154" s="32">
        <v>2100000</v>
      </c>
      <c r="G154" s="10">
        <v>4280000</v>
      </c>
      <c r="H154" s="6">
        <f t="shared" si="115"/>
        <v>0.86872833424557616</v>
      </c>
      <c r="I154" s="13">
        <f t="shared" si="116"/>
        <v>670247999.99999964</v>
      </c>
      <c r="K154" s="45">
        <v>89.85</v>
      </c>
      <c r="L154" s="14">
        <v>428750</v>
      </c>
      <c r="M154" s="10">
        <v>29300</v>
      </c>
      <c r="N154" s="12">
        <f t="shared" si="126"/>
        <v>3.9209365191068241E-2</v>
      </c>
      <c r="O154" s="13">
        <f t="shared" si="117"/>
        <v>4588379.9999999972</v>
      </c>
      <c r="Q154" s="45">
        <v>68.37</v>
      </c>
      <c r="R154" s="14">
        <v>512750</v>
      </c>
      <c r="S154" s="10">
        <v>898000</v>
      </c>
      <c r="T154" s="12">
        <f t="shared" si="127"/>
        <v>0.76461795106022534</v>
      </c>
      <c r="U154" s="13">
        <f t="shared" si="118"/>
        <v>140626799.99999991</v>
      </c>
      <c r="W154" s="45">
        <v>93.28</v>
      </c>
      <c r="X154" s="14">
        <v>67025</v>
      </c>
      <c r="Y154" s="10">
        <v>1890</v>
      </c>
      <c r="Z154" s="12">
        <f t="shared" si="128"/>
        <v>1.679661474745657E-2</v>
      </c>
      <c r="AA154" s="13">
        <f t="shared" si="119"/>
        <v>295973.99999999983</v>
      </c>
      <c r="AC154">
        <v>132.5</v>
      </c>
      <c r="AD154" s="14">
        <v>43075</v>
      </c>
      <c r="AE154" s="10">
        <v>321</v>
      </c>
      <c r="AF154" s="12">
        <f t="shared" si="129"/>
        <v>6.3052725910211884E-3</v>
      </c>
      <c r="AG154" s="13">
        <f t="shared" si="120"/>
        <v>50268.599999999969</v>
      </c>
      <c r="AH154" s="15"/>
      <c r="AI154" s="10">
        <v>6770</v>
      </c>
      <c r="AJ154" s="6">
        <f t="shared" si="121"/>
        <v>1.3741333698230258E-3</v>
      </c>
      <c r="AK154" s="13">
        <f t="shared" si="122"/>
        <v>1060181.9999999993</v>
      </c>
      <c r="AL154" s="15"/>
      <c r="AM154" s="30" t="s">
        <v>39</v>
      </c>
      <c r="AN154" s="13">
        <f t="shared" si="123"/>
        <v>5216281</v>
      </c>
      <c r="AO154" s="6">
        <f t="shared" si="124"/>
        <v>1.0587689495530017</v>
      </c>
      <c r="AP154" s="13">
        <f t="shared" si="125"/>
        <v>816869604.59999955</v>
      </c>
    </row>
    <row r="155" spans="1:47" ht="17" thickTop="1" thickBot="1" x14ac:dyDescent="0.25">
      <c r="C155" s="30" t="s">
        <v>40</v>
      </c>
      <c r="D155" s="16">
        <v>164.19999999999993</v>
      </c>
      <c r="E155" s="36">
        <v>66.75</v>
      </c>
      <c r="F155" s="32">
        <v>2100000</v>
      </c>
      <c r="G155" s="10">
        <v>10100000</v>
      </c>
      <c r="H155" s="6">
        <f t="shared" si="115"/>
        <v>1.9551505133112936</v>
      </c>
      <c r="I155" s="13">
        <f t="shared" si="116"/>
        <v>1658419999.9999993</v>
      </c>
      <c r="K155" s="45">
        <v>89.85</v>
      </c>
      <c r="L155" s="14">
        <v>428750</v>
      </c>
      <c r="M155" s="10">
        <v>47500</v>
      </c>
      <c r="N155" s="12">
        <f t="shared" si="126"/>
        <v>6.0622578594688295E-2</v>
      </c>
      <c r="O155" s="13">
        <f t="shared" si="117"/>
        <v>7799499.9999999972</v>
      </c>
      <c r="Q155" s="45">
        <v>68.37</v>
      </c>
      <c r="R155" s="14">
        <v>512750</v>
      </c>
      <c r="S155" s="10">
        <v>1030000</v>
      </c>
      <c r="T155" s="12">
        <f t="shared" si="127"/>
        <v>0.83641917937894328</v>
      </c>
      <c r="U155" s="13">
        <f t="shared" si="118"/>
        <v>169125999.99999994</v>
      </c>
      <c r="W155" s="45">
        <v>93.28</v>
      </c>
      <c r="X155" s="14">
        <v>67025</v>
      </c>
      <c r="Y155" s="10">
        <v>2190</v>
      </c>
      <c r="Z155" s="12">
        <f t="shared" si="128"/>
        <v>1.8561910607464181E-2</v>
      </c>
      <c r="AA155" s="13">
        <f t="shared" si="119"/>
        <v>359597.99999999983</v>
      </c>
      <c r="AC155">
        <v>132.5</v>
      </c>
      <c r="AD155" s="14">
        <v>43075</v>
      </c>
      <c r="AE155" s="10">
        <v>380</v>
      </c>
      <c r="AF155" s="12">
        <f t="shared" si="129"/>
        <v>7.1187056538923512E-3</v>
      </c>
      <c r="AG155" s="13">
        <f t="shared" si="120"/>
        <v>62395.999999999971</v>
      </c>
      <c r="AH155" s="15"/>
      <c r="AI155" s="10">
        <v>13100</v>
      </c>
      <c r="AJ155" s="6">
        <f t="shared" si="121"/>
        <v>2.535888289542371E-3</v>
      </c>
      <c r="AK155" s="13">
        <f t="shared" si="122"/>
        <v>2151019.9999999991</v>
      </c>
      <c r="AL155" s="15"/>
      <c r="AM155" s="30" t="s">
        <v>40</v>
      </c>
      <c r="AN155" s="13">
        <f t="shared" si="123"/>
        <v>11193170</v>
      </c>
      <c r="AO155" s="6">
        <f t="shared" si="124"/>
        <v>2.1667655515921358</v>
      </c>
      <c r="AP155" s="13">
        <f t="shared" si="125"/>
        <v>1837918513.9999993</v>
      </c>
    </row>
    <row r="156" spans="1:47" ht="17" thickTop="1" thickBot="1" x14ac:dyDescent="0.25">
      <c r="C156" s="30" t="s">
        <v>41</v>
      </c>
      <c r="D156" s="16">
        <v>239.90000000000009</v>
      </c>
      <c r="E156" s="36">
        <v>66.75</v>
      </c>
      <c r="F156" s="32">
        <v>2100000</v>
      </c>
      <c r="G156" s="10">
        <v>9440000</v>
      </c>
      <c r="H156" s="6">
        <f t="shared" si="115"/>
        <v>1.2507592449234797</v>
      </c>
      <c r="I156" s="13">
        <f t="shared" si="116"/>
        <v>2264656000.000001</v>
      </c>
      <c r="K156" s="45">
        <v>89.85</v>
      </c>
      <c r="L156" s="14">
        <v>428750</v>
      </c>
      <c r="M156" s="10">
        <v>55500</v>
      </c>
      <c r="N156" s="12">
        <f t="shared" si="126"/>
        <v>4.848157091693938E-2</v>
      </c>
      <c r="O156" s="13">
        <f t="shared" si="117"/>
        <v>13314450.000000006</v>
      </c>
      <c r="Q156" s="45">
        <v>68.37</v>
      </c>
      <c r="R156" s="14">
        <v>512750</v>
      </c>
      <c r="S156" s="10">
        <v>2180000</v>
      </c>
      <c r="T156" s="12">
        <f t="shared" si="127"/>
        <v>1.2116750254910775</v>
      </c>
      <c r="U156" s="13">
        <f t="shared" si="118"/>
        <v>522982000.00000018</v>
      </c>
      <c r="W156" s="45">
        <v>93.28</v>
      </c>
      <c r="X156" s="14">
        <v>67025</v>
      </c>
      <c r="Y156" s="10">
        <v>4490</v>
      </c>
      <c r="Z156" s="12">
        <f t="shared" si="128"/>
        <v>2.6047605624561637E-2</v>
      </c>
      <c r="AA156" s="13">
        <f t="shared" si="119"/>
        <v>1077151.0000000005</v>
      </c>
      <c r="AC156">
        <v>132.5</v>
      </c>
      <c r="AD156" s="14">
        <v>43075</v>
      </c>
      <c r="AE156" s="10">
        <v>263</v>
      </c>
      <c r="AF156" s="12">
        <f t="shared" si="129"/>
        <v>3.3722214977850353E-3</v>
      </c>
      <c r="AG156" s="13">
        <f t="shared" si="120"/>
        <v>63093.700000000026</v>
      </c>
      <c r="AH156" s="15"/>
      <c r="AI156" s="10">
        <v>12200</v>
      </c>
      <c r="AJ156" s="6">
        <f t="shared" si="121"/>
        <v>1.6164473292443274E-3</v>
      </c>
      <c r="AK156" s="13">
        <f t="shared" si="122"/>
        <v>2926780.0000000009</v>
      </c>
      <c r="AL156" s="15"/>
      <c r="AM156" s="30" t="s">
        <v>41</v>
      </c>
      <c r="AN156" s="13">
        <f t="shared" si="123"/>
        <v>11692453</v>
      </c>
      <c r="AO156" s="6">
        <f t="shared" si="124"/>
        <v>1.5491995429643297</v>
      </c>
      <c r="AP156" s="13">
        <f t="shared" si="125"/>
        <v>2805019474.7000012</v>
      </c>
    </row>
    <row r="157" spans="1:47" ht="17" thickTop="1" thickBot="1" x14ac:dyDescent="0.25">
      <c r="C157" s="30" t="s">
        <v>42</v>
      </c>
      <c r="D157" s="16">
        <v>115.80000000000007</v>
      </c>
      <c r="E157" s="36">
        <v>66.75</v>
      </c>
      <c r="F157" s="32">
        <v>2100000</v>
      </c>
      <c r="G157" s="10">
        <v>4860000</v>
      </c>
      <c r="H157" s="6">
        <f t="shared" si="115"/>
        <v>1.3340118430791998</v>
      </c>
      <c r="I157" s="13">
        <f t="shared" si="116"/>
        <v>562788000.00000036</v>
      </c>
      <c r="K157" s="45">
        <v>89.85</v>
      </c>
      <c r="L157" s="14">
        <v>428750</v>
      </c>
      <c r="M157" s="10">
        <v>27800</v>
      </c>
      <c r="N157" s="12">
        <f t="shared" si="126"/>
        <v>5.0309521291862391E-2</v>
      </c>
      <c r="O157" s="13">
        <f t="shared" si="117"/>
        <v>3219240.0000000019</v>
      </c>
      <c r="Q157" s="45">
        <v>68.37</v>
      </c>
      <c r="R157" s="14">
        <v>512750</v>
      </c>
      <c r="S157" s="10">
        <v>778000</v>
      </c>
      <c r="T157" s="12">
        <f t="shared" si="127"/>
        <v>0.89584102788226594</v>
      </c>
      <c r="U157" s="13">
        <f t="shared" si="118"/>
        <v>90092400.00000006</v>
      </c>
      <c r="W157" s="45">
        <v>93.28</v>
      </c>
      <c r="X157" s="14">
        <v>67025</v>
      </c>
      <c r="Y157" s="10">
        <v>1680</v>
      </c>
      <c r="Z157" s="12">
        <f t="shared" si="128"/>
        <v>2.0190749333730152E-2</v>
      </c>
      <c r="AA157" s="13">
        <f t="shared" si="119"/>
        <v>194544.00000000012</v>
      </c>
      <c r="AC157">
        <v>132.5</v>
      </c>
      <c r="AD157" s="14">
        <v>43075</v>
      </c>
      <c r="AE157" s="10">
        <v>489</v>
      </c>
      <c r="AF157" s="12">
        <f t="shared" si="129"/>
        <v>1.2989453868568791E-2</v>
      </c>
      <c r="AG157" s="13">
        <f t="shared" si="120"/>
        <v>56626.200000000033</v>
      </c>
      <c r="AH157" s="15"/>
      <c r="AI157" s="10">
        <v>4630</v>
      </c>
      <c r="AJ157" s="6">
        <f t="shared" si="121"/>
        <v>1.2708795953614599E-3</v>
      </c>
      <c r="AK157" s="13">
        <f t="shared" si="122"/>
        <v>536154.00000000035</v>
      </c>
      <c r="AL157" s="15"/>
      <c r="AM157" s="30" t="s">
        <v>42</v>
      </c>
      <c r="AN157" s="13">
        <f t="shared" si="123"/>
        <v>5672599</v>
      </c>
      <c r="AO157" s="6">
        <f t="shared" si="124"/>
        <v>1.5570605446582768</v>
      </c>
      <c r="AP157" s="13">
        <f t="shared" si="125"/>
        <v>656886964.20000041</v>
      </c>
    </row>
    <row r="158" spans="1:47" ht="17" thickTop="1" thickBot="1" x14ac:dyDescent="0.25">
      <c r="C158" s="30" t="s">
        <v>43</v>
      </c>
      <c r="D158" s="16">
        <v>165</v>
      </c>
      <c r="E158" s="36">
        <v>66.75</v>
      </c>
      <c r="F158" s="32">
        <v>2100000</v>
      </c>
      <c r="G158" s="10">
        <v>5380000</v>
      </c>
      <c r="H158" s="6">
        <f t="shared" si="115"/>
        <v>1.0364069264069264</v>
      </c>
      <c r="I158" s="13">
        <f t="shared" si="116"/>
        <v>887700000</v>
      </c>
      <c r="K158" s="45">
        <v>89.85</v>
      </c>
      <c r="L158" s="14">
        <v>428750</v>
      </c>
      <c r="M158" s="10">
        <v>30200</v>
      </c>
      <c r="N158" s="12">
        <f t="shared" si="126"/>
        <v>3.8356321229790616E-2</v>
      </c>
      <c r="O158" s="13">
        <f t="shared" si="117"/>
        <v>4983000</v>
      </c>
      <c r="Q158" s="45">
        <v>68.37</v>
      </c>
      <c r="R158" s="14">
        <v>512750</v>
      </c>
      <c r="S158" s="10">
        <v>462000</v>
      </c>
      <c r="T158" s="12">
        <f t="shared" si="127"/>
        <v>0.37335153583617753</v>
      </c>
      <c r="U158" s="13">
        <f t="shared" si="118"/>
        <v>76230000</v>
      </c>
      <c r="W158" s="45">
        <v>93.28</v>
      </c>
      <c r="X158" s="14">
        <v>67025</v>
      </c>
      <c r="Y158" s="10">
        <v>1750</v>
      </c>
      <c r="Z158" s="12">
        <f t="shared" si="128"/>
        <v>1.4760661444734551E-2</v>
      </c>
      <c r="AA158" s="13">
        <f t="shared" si="119"/>
        <v>288750</v>
      </c>
      <c r="AC158">
        <v>132.5</v>
      </c>
      <c r="AD158" s="14">
        <v>43075</v>
      </c>
      <c r="AE158" s="10">
        <v>637</v>
      </c>
      <c r="AF158" s="12">
        <f t="shared" si="129"/>
        <v>1.1875340755201464E-2</v>
      </c>
      <c r="AG158" s="13">
        <f t="shared" si="120"/>
        <v>105105</v>
      </c>
      <c r="AH158" s="15"/>
      <c r="AI158" s="10">
        <v>6510</v>
      </c>
      <c r="AJ158" s="6">
        <f t="shared" si="121"/>
        <v>1.2540909090909091E-3</v>
      </c>
      <c r="AK158" s="13">
        <f t="shared" si="122"/>
        <v>1074150</v>
      </c>
      <c r="AL158" s="15"/>
      <c r="AM158" s="30" t="s">
        <v>43</v>
      </c>
      <c r="AN158" s="13">
        <f t="shared" si="123"/>
        <v>5881097</v>
      </c>
      <c r="AO158" s="6">
        <f t="shared" si="124"/>
        <v>1.1329385995670995</v>
      </c>
      <c r="AP158" s="13">
        <f t="shared" si="125"/>
        <v>970381005</v>
      </c>
    </row>
    <row r="159" spans="1:47" ht="17" thickTop="1" thickBot="1" x14ac:dyDescent="0.25">
      <c r="C159" s="30" t="s">
        <v>44</v>
      </c>
      <c r="D159" s="16">
        <v>228.79999999999995</v>
      </c>
      <c r="E159" s="36">
        <v>66.75</v>
      </c>
      <c r="F159" s="32">
        <v>2100000</v>
      </c>
      <c r="G159" s="10">
        <v>7530000</v>
      </c>
      <c r="H159" s="6">
        <f t="shared" si="115"/>
        <v>1.0460945304695306</v>
      </c>
      <c r="I159" s="13">
        <f t="shared" si="116"/>
        <v>1722863999.9999998</v>
      </c>
      <c r="K159" s="45">
        <v>89.85</v>
      </c>
      <c r="L159" s="14">
        <v>428750</v>
      </c>
      <c r="M159" s="10">
        <v>32200</v>
      </c>
      <c r="N159" s="12">
        <f t="shared" si="126"/>
        <v>2.9492650206935929E-2</v>
      </c>
      <c r="O159" s="13">
        <f t="shared" si="117"/>
        <v>7367359.9999999981</v>
      </c>
      <c r="Q159" s="45">
        <v>68.37</v>
      </c>
      <c r="R159" s="14">
        <v>512750</v>
      </c>
      <c r="S159" s="10">
        <v>643000</v>
      </c>
      <c r="T159" s="12">
        <f t="shared" si="127"/>
        <v>0.37472689426614353</v>
      </c>
      <c r="U159" s="13">
        <f t="shared" si="118"/>
        <v>147118399.99999997</v>
      </c>
      <c r="W159" s="45">
        <v>93.28</v>
      </c>
      <c r="X159" s="14">
        <v>67025</v>
      </c>
      <c r="Y159" s="10">
        <v>1410</v>
      </c>
      <c r="Z159" s="12">
        <f t="shared" si="128"/>
        <v>8.576593119674061E-3</v>
      </c>
      <c r="AA159" s="13">
        <f t="shared" si="119"/>
        <v>322607.99999999994</v>
      </c>
      <c r="AC159">
        <v>132.5</v>
      </c>
      <c r="AD159" s="14">
        <v>43075</v>
      </c>
      <c r="AE159" s="10">
        <v>2460</v>
      </c>
      <c r="AF159" s="12">
        <f t="shared" si="129"/>
        <v>3.3072702109266251E-2</v>
      </c>
      <c r="AG159" s="13">
        <f t="shared" si="120"/>
        <v>562847.99999999988</v>
      </c>
      <c r="AH159" s="15"/>
      <c r="AI159" s="10">
        <v>18800</v>
      </c>
      <c r="AJ159" s="6">
        <f t="shared" si="121"/>
        <v>2.6117632367632371E-3</v>
      </c>
      <c r="AK159" s="13">
        <f t="shared" si="122"/>
        <v>4301439.9999999991</v>
      </c>
      <c r="AL159" s="15"/>
      <c r="AM159" s="30" t="s">
        <v>44</v>
      </c>
      <c r="AN159" s="13">
        <f t="shared" si="123"/>
        <v>8227870</v>
      </c>
      <c r="AO159" s="6">
        <f t="shared" si="124"/>
        <v>1.143045126748252</v>
      </c>
      <c r="AP159" s="13">
        <f t="shared" si="125"/>
        <v>1882536655.9999995</v>
      </c>
    </row>
    <row r="160" spans="1:47" ht="17" thickTop="1" thickBot="1" x14ac:dyDescent="0.25">
      <c r="C160" s="31"/>
      <c r="D160" s="16"/>
      <c r="E160" s="36"/>
      <c r="F160" s="15"/>
      <c r="H160" s="6"/>
      <c r="I160" s="13"/>
      <c r="K160" s="45"/>
      <c r="N160" s="12"/>
      <c r="O160" s="13"/>
      <c r="Q160" s="45"/>
      <c r="T160" s="12"/>
      <c r="U160" s="13"/>
      <c r="W160" s="45"/>
      <c r="Y160" s="18"/>
      <c r="Z160" s="12"/>
      <c r="AA160" s="13"/>
      <c r="AC160" s="46"/>
      <c r="AF160" s="12"/>
      <c r="AG160" s="13"/>
      <c r="AH160" s="15"/>
      <c r="AJ160" s="6"/>
      <c r="AK160" s="13"/>
      <c r="AL160" s="15"/>
      <c r="AM160" s="31"/>
      <c r="AN160" s="13"/>
      <c r="AO160" s="6"/>
      <c r="AP160" s="13"/>
    </row>
    <row r="161" spans="3:42" ht="17" thickTop="1" thickBot="1" x14ac:dyDescent="0.25">
      <c r="C161" s="31"/>
      <c r="D161" s="16"/>
      <c r="E161" s="36"/>
      <c r="F161" s="15"/>
      <c r="H161" s="6"/>
      <c r="I161" s="13"/>
      <c r="K161" s="45"/>
      <c r="N161" s="12"/>
      <c r="O161" s="13"/>
      <c r="Q161" s="45"/>
      <c r="T161" s="12"/>
      <c r="U161" s="13"/>
      <c r="W161" s="45"/>
      <c r="Z161" s="12"/>
      <c r="AA161" s="13"/>
      <c r="AC161" s="46"/>
      <c r="AF161" s="12"/>
      <c r="AG161" s="13"/>
      <c r="AH161" s="15"/>
      <c r="AJ161" s="6"/>
      <c r="AK161" s="13"/>
      <c r="AL161" s="15"/>
      <c r="AM161" s="31"/>
      <c r="AN161" s="13"/>
      <c r="AO161" s="6"/>
      <c r="AP161" s="13"/>
    </row>
    <row r="162" spans="3:42" ht="17" thickTop="1" thickBot="1" x14ac:dyDescent="0.25">
      <c r="C162" s="31"/>
      <c r="D162" s="16"/>
      <c r="E162" s="36"/>
      <c r="F162" s="15"/>
      <c r="H162" s="6"/>
      <c r="I162" s="13"/>
      <c r="K162" s="45"/>
      <c r="N162" s="12"/>
      <c r="O162" s="13"/>
      <c r="Q162" s="45"/>
      <c r="T162" s="12"/>
      <c r="U162" s="13"/>
      <c r="W162" s="45"/>
      <c r="Z162" s="12"/>
      <c r="AA162" s="13"/>
      <c r="AC162" s="46"/>
      <c r="AF162" s="12"/>
      <c r="AG162" s="13"/>
      <c r="AH162" s="15"/>
      <c r="AJ162" s="6"/>
      <c r="AK162" s="13"/>
      <c r="AL162" s="15"/>
      <c r="AM162" s="31"/>
      <c r="AN162" s="13"/>
      <c r="AO162" s="6"/>
      <c r="AP162" s="13"/>
    </row>
    <row r="163" spans="3:42" ht="17" thickTop="1" thickBot="1" x14ac:dyDescent="0.25">
      <c r="C163" s="31"/>
      <c r="D163" s="16"/>
      <c r="E163" s="36"/>
      <c r="F163" s="15"/>
      <c r="H163" s="6"/>
      <c r="I163" s="13"/>
      <c r="K163" s="45"/>
      <c r="N163" s="12"/>
      <c r="O163" s="13"/>
      <c r="Q163" s="45"/>
      <c r="T163" s="12"/>
      <c r="U163" s="13"/>
      <c r="W163" s="45"/>
      <c r="Z163" s="12"/>
      <c r="AA163" s="13"/>
      <c r="AC163" s="46"/>
      <c r="AF163" s="12"/>
      <c r="AG163" s="13"/>
      <c r="AH163" s="15"/>
      <c r="AJ163" s="6"/>
      <c r="AK163" s="13"/>
      <c r="AL163" s="15"/>
      <c r="AM163" s="31"/>
      <c r="AN163" s="13"/>
      <c r="AO163" s="6"/>
      <c r="AP163" s="13"/>
    </row>
    <row r="164" spans="3:42" ht="17" thickTop="1" thickBot="1" x14ac:dyDescent="0.25">
      <c r="C164" s="31"/>
      <c r="D164" s="16"/>
      <c r="E164" s="36"/>
      <c r="F164" s="15"/>
      <c r="H164" s="6"/>
      <c r="I164" s="13"/>
      <c r="K164" s="45"/>
      <c r="N164" s="12"/>
      <c r="O164" s="13"/>
      <c r="Q164" s="45"/>
      <c r="T164" s="12"/>
      <c r="U164" s="13"/>
      <c r="W164" s="45"/>
      <c r="Z164" s="12"/>
      <c r="AA164" s="13"/>
      <c r="AC164" s="46"/>
      <c r="AF164" s="12"/>
      <c r="AG164" s="13"/>
      <c r="AH164" s="15"/>
      <c r="AJ164" s="6"/>
      <c r="AK164" s="13"/>
      <c r="AL164" s="15"/>
      <c r="AM164" s="31"/>
      <c r="AN164" s="13"/>
      <c r="AO164" s="6"/>
      <c r="AP164" s="13"/>
    </row>
    <row r="165" spans="3:42" ht="17" thickTop="1" thickBot="1" x14ac:dyDescent="0.25">
      <c r="C165" s="31"/>
      <c r="D165" s="16"/>
      <c r="E165" s="36"/>
      <c r="F165" s="15"/>
      <c r="H165" s="6"/>
      <c r="I165" s="13"/>
      <c r="K165" s="45"/>
      <c r="N165" s="12"/>
      <c r="O165" s="13"/>
      <c r="Q165" s="45"/>
      <c r="T165" s="12"/>
      <c r="U165" s="13"/>
      <c r="W165" s="45"/>
      <c r="Z165" s="12"/>
      <c r="AA165" s="13"/>
      <c r="AC165" s="46"/>
      <c r="AF165" s="12"/>
      <c r="AG165" s="13"/>
      <c r="AH165" s="15"/>
      <c r="AJ165" s="6"/>
      <c r="AK165" s="13"/>
      <c r="AL165" s="15"/>
      <c r="AM165" s="31"/>
      <c r="AN165" s="13"/>
      <c r="AO165" s="6"/>
      <c r="AP165" s="13"/>
    </row>
    <row r="166" spans="3:42" ht="17" thickTop="1" thickBot="1" x14ac:dyDescent="0.25">
      <c r="C166" s="31"/>
      <c r="D166" s="16"/>
      <c r="E166" s="36"/>
      <c r="F166" s="15"/>
      <c r="H166" s="6"/>
      <c r="I166" s="13"/>
      <c r="K166" s="45"/>
      <c r="N166" s="12"/>
      <c r="O166" s="13"/>
      <c r="Q166" s="45"/>
      <c r="T166" s="12"/>
      <c r="U166" s="13"/>
      <c r="W166" s="45"/>
      <c r="Z166" s="12"/>
      <c r="AA166" s="13"/>
      <c r="AC166" s="46"/>
      <c r="AF166" s="12"/>
      <c r="AG166" s="13"/>
      <c r="AH166" s="15"/>
      <c r="AJ166" s="6"/>
      <c r="AK166" s="13"/>
      <c r="AL166" s="15"/>
      <c r="AM166" s="31"/>
      <c r="AN166" s="13"/>
      <c r="AO166" s="6"/>
      <c r="AP166" s="13"/>
    </row>
    <row r="167" spans="3:42" ht="17" thickTop="1" thickBot="1" x14ac:dyDescent="0.25">
      <c r="C167" s="31"/>
      <c r="D167" s="16"/>
      <c r="E167" s="36"/>
      <c r="F167" s="15"/>
      <c r="H167" s="6"/>
      <c r="I167" s="13"/>
      <c r="K167" s="45"/>
      <c r="N167" s="12"/>
      <c r="O167" s="13"/>
      <c r="Q167" s="45"/>
      <c r="T167" s="12"/>
      <c r="U167" s="13"/>
      <c r="W167" s="45"/>
      <c r="Z167" s="12"/>
      <c r="AA167" s="13"/>
      <c r="AC167" s="46"/>
      <c r="AF167" s="12"/>
      <c r="AG167" s="13"/>
      <c r="AH167" s="15"/>
      <c r="AJ167" s="6"/>
      <c r="AK167" s="13"/>
      <c r="AL167" s="15"/>
      <c r="AM167" s="31"/>
      <c r="AN167" s="13"/>
      <c r="AO167" s="6"/>
      <c r="AP167" s="13"/>
    </row>
    <row r="168" spans="3:42" ht="17" thickTop="1" thickBot="1" x14ac:dyDescent="0.25">
      <c r="C168" s="31"/>
      <c r="D168" s="16"/>
      <c r="E168" s="36"/>
      <c r="F168" s="15"/>
      <c r="H168" s="6"/>
      <c r="I168" s="13"/>
      <c r="K168" s="45"/>
      <c r="N168" s="12"/>
      <c r="O168" s="13"/>
      <c r="Q168" s="45"/>
      <c r="T168" s="12"/>
      <c r="U168" s="13"/>
      <c r="W168" s="45"/>
      <c r="Z168" s="12"/>
      <c r="AA168" s="13"/>
      <c r="AC168" s="46"/>
      <c r="AF168" s="12"/>
      <c r="AG168" s="13"/>
      <c r="AH168" s="15"/>
      <c r="AJ168" s="6"/>
      <c r="AK168" s="13"/>
      <c r="AL168" s="15"/>
      <c r="AM168" s="31"/>
      <c r="AN168" s="13"/>
      <c r="AO168" s="6"/>
      <c r="AP168" s="13"/>
    </row>
    <row r="169" spans="3:42" ht="17" thickTop="1" thickBot="1" x14ac:dyDescent="0.25">
      <c r="C169" s="31"/>
      <c r="D169" s="16"/>
      <c r="E169" s="36"/>
      <c r="F169" s="15"/>
      <c r="H169" s="6"/>
      <c r="I169" s="13"/>
      <c r="K169" s="45"/>
      <c r="N169" s="12"/>
      <c r="O169" s="13"/>
      <c r="Q169" s="45"/>
      <c r="T169" s="12"/>
      <c r="U169" s="13"/>
      <c r="W169" s="45"/>
      <c r="Z169" s="12"/>
      <c r="AA169" s="13"/>
      <c r="AC169" s="46"/>
      <c r="AF169" s="12"/>
      <c r="AG169" s="13"/>
      <c r="AH169" s="15"/>
      <c r="AJ169" s="6"/>
      <c r="AK169" s="13"/>
      <c r="AL169" s="15"/>
      <c r="AM169" s="31"/>
      <c r="AN169" s="13"/>
      <c r="AO169" s="6"/>
      <c r="AP169" s="13"/>
    </row>
    <row r="170" spans="3:42" ht="17" thickTop="1" thickBot="1" x14ac:dyDescent="0.25">
      <c r="C170" s="31"/>
      <c r="D170" s="16"/>
      <c r="E170" s="36"/>
      <c r="F170" s="15"/>
      <c r="H170" s="6"/>
      <c r="I170" s="13"/>
      <c r="K170" s="45"/>
      <c r="N170" s="12"/>
      <c r="O170" s="13"/>
      <c r="Q170" s="45"/>
      <c r="T170" s="12"/>
      <c r="U170" s="13"/>
      <c r="W170" s="45"/>
      <c r="Z170" s="12"/>
      <c r="AA170" s="13"/>
      <c r="AC170" s="46"/>
      <c r="AF170" s="12"/>
      <c r="AG170" s="13"/>
      <c r="AH170" s="15"/>
      <c r="AJ170" s="6"/>
      <c r="AK170" s="13"/>
      <c r="AL170" s="15"/>
      <c r="AM170" s="31"/>
      <c r="AN170" s="13"/>
      <c r="AO170" s="6"/>
      <c r="AP170" s="13"/>
    </row>
    <row r="171" spans="3:42" ht="17" thickTop="1" thickBot="1" x14ac:dyDescent="0.25">
      <c r="C171" s="31"/>
      <c r="D171" s="16"/>
      <c r="E171" s="36"/>
      <c r="F171" s="15"/>
      <c r="H171" s="6"/>
      <c r="I171" s="13"/>
      <c r="K171" s="45"/>
      <c r="N171" s="12"/>
      <c r="O171" s="13"/>
      <c r="Q171" s="45"/>
      <c r="T171" s="12"/>
      <c r="U171" s="13"/>
      <c r="W171" s="45"/>
      <c r="Z171" s="12"/>
      <c r="AA171" s="13"/>
      <c r="AC171" s="46"/>
      <c r="AF171" s="12"/>
      <c r="AG171" s="13"/>
      <c r="AH171" s="15"/>
      <c r="AJ171" s="6"/>
      <c r="AK171" s="13"/>
      <c r="AL171" s="15"/>
      <c r="AM171" s="31"/>
      <c r="AN171" s="13"/>
      <c r="AO171" s="6"/>
      <c r="AP171" s="13"/>
    </row>
    <row r="172" spans="3:42" s="39" customFormat="1" ht="17" thickTop="1" thickBot="1" x14ac:dyDescent="0.25">
      <c r="C172" s="40"/>
      <c r="D172" s="41"/>
      <c r="E172" s="36"/>
      <c r="F172" s="42"/>
      <c r="H172" s="43"/>
      <c r="I172" s="44"/>
      <c r="K172" s="45"/>
      <c r="N172" s="50"/>
      <c r="O172" s="44"/>
      <c r="Q172" s="45"/>
      <c r="T172" s="50"/>
      <c r="U172" s="44"/>
      <c r="W172" s="45"/>
      <c r="Z172" s="50"/>
      <c r="AA172" s="44"/>
      <c r="AC172" s="47"/>
      <c r="AF172" s="50"/>
      <c r="AG172" s="44"/>
      <c r="AH172" s="42"/>
      <c r="AJ172" s="43"/>
      <c r="AK172" s="44"/>
      <c r="AL172" s="42"/>
      <c r="AM172" s="40"/>
      <c r="AN172" s="44"/>
      <c r="AO172" s="43"/>
      <c r="AP172" s="44"/>
    </row>
    <row r="173" spans="3:42" x14ac:dyDescent="0.2">
      <c r="G173" s="74" t="s">
        <v>46</v>
      </c>
      <c r="H173" s="96">
        <f>AVERAGE(H151:H172)</f>
        <v>1.7227177831079048</v>
      </c>
      <c r="I173" s="75">
        <f>AVERAGE(I151:I172)</f>
        <v>1844048222.2222226</v>
      </c>
      <c r="J173" s="76"/>
      <c r="K173" s="67"/>
      <c r="L173" s="67"/>
      <c r="M173" s="74" t="s">
        <v>46</v>
      </c>
      <c r="N173" s="107">
        <f>AVERAGE(N151:N172)</f>
        <v>4.5347363518987348E-2</v>
      </c>
      <c r="O173" s="75">
        <f>AVERAGE(O151:O172)</f>
        <v>7309993.333333334</v>
      </c>
      <c r="P173" s="75"/>
      <c r="Q173" s="75"/>
      <c r="R173" s="76"/>
      <c r="S173" s="74" t="s">
        <v>46</v>
      </c>
      <c r="T173" s="96">
        <f>AVERAGE(T151:T172)</f>
        <v>0.85382204324241673</v>
      </c>
      <c r="U173" s="75">
        <f>AVERAGE(U151:U172)</f>
        <v>229009622.22222224</v>
      </c>
      <c r="V173" s="76"/>
      <c r="W173" s="74"/>
      <c r="X173" s="75"/>
      <c r="Y173" s="74" t="s">
        <v>46</v>
      </c>
      <c r="Z173" s="96">
        <f>AVERAGE(Z151:Z172)</f>
        <v>1.7006600302113525E-2</v>
      </c>
      <c r="AA173" s="75">
        <f>AVERAGE(AA151:AA172)</f>
        <v>431174.88888888888</v>
      </c>
      <c r="AB173" s="75"/>
      <c r="AC173" s="75"/>
      <c r="AD173" s="76"/>
      <c r="AE173" s="74" t="s">
        <v>46</v>
      </c>
      <c r="AF173" s="96">
        <f>AVERAGE(AF151:AF172)</f>
        <v>1.0276382413743864E-2</v>
      </c>
      <c r="AG173" s="75">
        <f>AVERAGE(AG151:AG172)</f>
        <v>128088.9222222222</v>
      </c>
      <c r="AH173" s="75"/>
      <c r="AI173" s="74" t="s">
        <v>46</v>
      </c>
      <c r="AJ173" s="96">
        <f>AVERAGE(AJ151:AJ172)</f>
        <v>1.6748544830834417E-3</v>
      </c>
      <c r="AK173" s="75">
        <f>AVERAGE(AK151:AK172)</f>
        <v>1953466.3333333333</v>
      </c>
      <c r="AL173" s="80"/>
      <c r="AM173" s="67"/>
      <c r="AN173" s="74" t="s">
        <v>46</v>
      </c>
      <c r="AO173" s="96">
        <f>AVERAGE(AO151:AO172)</f>
        <v>1.9353005214486909</v>
      </c>
      <c r="AP173" s="75">
        <f>AVERAGE(AP151:AP172)</f>
        <v>2082880567.9222226</v>
      </c>
    </row>
    <row r="174" spans="3:42" x14ac:dyDescent="0.2">
      <c r="G174" s="78" t="s">
        <v>47</v>
      </c>
      <c r="H174" s="97">
        <f>STDEV(H151:H172)</f>
        <v>1.0449286977369696</v>
      </c>
      <c r="I174" s="79">
        <f>STDEV(I151:I172)</f>
        <v>1293362330.0430717</v>
      </c>
      <c r="J174" s="80"/>
      <c r="K174" s="67"/>
      <c r="L174" s="67"/>
      <c r="M174" s="78" t="s">
        <v>47</v>
      </c>
      <c r="N174" s="108">
        <f>STDEV(N151:N172)</f>
        <v>9.468419119789219E-3</v>
      </c>
      <c r="O174" s="79">
        <f>STDEV(O151:O172)</f>
        <v>3116492.25093293</v>
      </c>
      <c r="P174" s="79"/>
      <c r="Q174" s="79"/>
      <c r="R174" s="80"/>
      <c r="S174" s="78" t="s">
        <v>47</v>
      </c>
      <c r="T174" s="97">
        <f>STDEV(T151:T172)</f>
        <v>0.31459894216706047</v>
      </c>
      <c r="U174" s="79">
        <f>STDEV(U151:U172)</f>
        <v>158071436.22990352</v>
      </c>
      <c r="V174" s="80"/>
      <c r="W174" s="78"/>
      <c r="X174" s="79"/>
      <c r="Y174" s="78" t="s">
        <v>47</v>
      </c>
      <c r="Z174" s="97">
        <f>STDEV(Z151:Z172)</f>
        <v>5.7662421691776402E-3</v>
      </c>
      <c r="AA174" s="79">
        <f>STDEV(AA151:AA172)</f>
        <v>291140.57931411971</v>
      </c>
      <c r="AB174" s="79"/>
      <c r="AC174" s="79"/>
      <c r="AD174" s="80"/>
      <c r="AE174" s="78" t="s">
        <v>47</v>
      </c>
      <c r="AF174" s="97">
        <f>STDEV(AF151:AF172)</f>
        <v>9.3861636834168278E-3</v>
      </c>
      <c r="AG174" s="79">
        <f>STDEV(AG151:AG172)</f>
        <v>169275.57880638581</v>
      </c>
      <c r="AH174" s="79"/>
      <c r="AI174" s="78" t="s">
        <v>47</v>
      </c>
      <c r="AJ174" s="97">
        <f>STDEV(AJ151:AJ172)</f>
        <v>5.5138344117741525E-4</v>
      </c>
      <c r="AK174" s="79">
        <f>STDEV(AK151:AK172)</f>
        <v>1226096.3423177642</v>
      </c>
      <c r="AL174" s="80"/>
      <c r="AM174" s="67"/>
      <c r="AN174" s="78" t="s">
        <v>47</v>
      </c>
      <c r="AO174" s="97">
        <f>STDEV(AO151:AO172)</f>
        <v>1.0902380060649424</v>
      </c>
      <c r="AP174" s="79">
        <f>STDEV(AP151:AP172)</f>
        <v>1410409787.3388495</v>
      </c>
    </row>
    <row r="177" spans="1:39" ht="16" x14ac:dyDescent="0.2">
      <c r="B177" s="136" t="s">
        <v>104</v>
      </c>
      <c r="C177" s="137"/>
      <c r="D177" s="137"/>
      <c r="E177" s="137"/>
      <c r="G177" s="1" t="s">
        <v>106</v>
      </c>
      <c r="H177" s="2"/>
      <c r="I177" s="2"/>
      <c r="J177" s="2"/>
    </row>
    <row r="178" spans="1:39" ht="16" x14ac:dyDescent="0.2">
      <c r="A178" s="3"/>
      <c r="B178" s="137"/>
      <c r="C178" s="137"/>
      <c r="D178" s="137"/>
      <c r="E178" s="137"/>
      <c r="G178" t="s">
        <v>3</v>
      </c>
      <c r="H178" t="s">
        <v>1</v>
      </c>
      <c r="J178" t="s">
        <v>107</v>
      </c>
    </row>
    <row r="180" spans="1:39" x14ac:dyDescent="0.2">
      <c r="B180" s="138" t="s">
        <v>5</v>
      </c>
      <c r="C180" s="138"/>
      <c r="G180" s="5" t="s">
        <v>126</v>
      </c>
      <c r="I180" s="4"/>
      <c r="J180" s="6"/>
      <c r="K180" s="5" t="s">
        <v>127</v>
      </c>
      <c r="L180" s="4"/>
      <c r="M180" s="4"/>
      <c r="N180" s="6"/>
      <c r="O180" s="5" t="s">
        <v>128</v>
      </c>
      <c r="P180" s="4"/>
      <c r="Q180" s="4"/>
      <c r="R180" s="6"/>
      <c r="S180" s="5" t="s">
        <v>129</v>
      </c>
      <c r="T180" s="4"/>
      <c r="U180" s="4"/>
      <c r="V180" s="6"/>
      <c r="W180" s="5" t="s">
        <v>130</v>
      </c>
      <c r="X180" s="4"/>
      <c r="Y180" s="4"/>
      <c r="Z180" s="6"/>
      <c r="AA180" s="5" t="s">
        <v>131</v>
      </c>
      <c r="AB180" s="4"/>
      <c r="AC180" s="4"/>
      <c r="AD180" s="6"/>
      <c r="AE180" s="7"/>
      <c r="AG180" s="5" t="s">
        <v>4</v>
      </c>
      <c r="AI180" s="6"/>
    </row>
    <row r="181" spans="1:39" ht="40" thickBot="1" x14ac:dyDescent="0.25">
      <c r="D181" t="s">
        <v>18</v>
      </c>
      <c r="E181" t="s">
        <v>12</v>
      </c>
      <c r="F181" s="11" t="s">
        <v>13</v>
      </c>
      <c r="G181" s="5" t="s">
        <v>14</v>
      </c>
      <c r="H181" s="24" t="s">
        <v>35</v>
      </c>
      <c r="I181" s="22" t="s">
        <v>45</v>
      </c>
      <c r="J181" s="25" t="s">
        <v>17</v>
      </c>
      <c r="K181" s="5" t="s">
        <v>14</v>
      </c>
      <c r="L181" s="24" t="s">
        <v>15</v>
      </c>
      <c r="M181" s="22" t="s">
        <v>45</v>
      </c>
      <c r="N181" s="25" t="s">
        <v>17</v>
      </c>
      <c r="O181" s="5" t="s">
        <v>14</v>
      </c>
      <c r="P181" s="24" t="s">
        <v>15</v>
      </c>
      <c r="Q181" s="22" t="s">
        <v>45</v>
      </c>
      <c r="R181" s="25" t="s">
        <v>17</v>
      </c>
      <c r="S181" s="5" t="s">
        <v>14</v>
      </c>
      <c r="T181" s="24" t="s">
        <v>15</v>
      </c>
      <c r="U181" s="22" t="s">
        <v>45</v>
      </c>
      <c r="V181" s="25" t="s">
        <v>17</v>
      </c>
      <c r="W181" s="5" t="s">
        <v>14</v>
      </c>
      <c r="X181" s="24" t="s">
        <v>15</v>
      </c>
      <c r="Y181" s="22" t="s">
        <v>45</v>
      </c>
      <c r="Z181" s="25" t="s">
        <v>17</v>
      </c>
      <c r="AA181" s="5" t="s">
        <v>14</v>
      </c>
      <c r="AB181" s="24" t="s">
        <v>15</v>
      </c>
      <c r="AC181" s="22" t="s">
        <v>45</v>
      </c>
      <c r="AD181" s="26" t="s">
        <v>17</v>
      </c>
      <c r="AE181" s="25" t="s">
        <v>4</v>
      </c>
      <c r="AF181" s="33" t="s">
        <v>16</v>
      </c>
      <c r="AG181" s="24" t="s">
        <v>15</v>
      </c>
      <c r="AH181" s="22" t="s">
        <v>45</v>
      </c>
      <c r="AI181" s="11" t="s">
        <v>17</v>
      </c>
      <c r="AK181" s="21"/>
      <c r="AL181" s="9"/>
      <c r="AM181" s="8"/>
    </row>
    <row r="182" spans="1:39" ht="17" thickTop="1" thickBot="1" x14ac:dyDescent="0.25">
      <c r="A182" s="14"/>
      <c r="B182" s="14"/>
      <c r="C182" s="37" t="s">
        <v>36</v>
      </c>
      <c r="D182" s="38">
        <v>147.10000000000002</v>
      </c>
      <c r="E182" s="36">
        <v>149.94</v>
      </c>
      <c r="F182" s="32">
        <v>372250</v>
      </c>
      <c r="G182" s="10">
        <v>2140000</v>
      </c>
      <c r="H182" s="12">
        <f t="shared" ref="H182:H190" si="130">(G182*$E182/$F182)/$D182</f>
        <v>5.8598149401982074</v>
      </c>
      <c r="I182" s="13">
        <f t="shared" ref="I182:I190" si="131">G182*$D182</f>
        <v>314794000.00000006</v>
      </c>
      <c r="J182" s="32"/>
      <c r="K182" s="10">
        <v>507000</v>
      </c>
      <c r="L182" s="12">
        <f t="shared" ref="L182:L190" si="132">(K182*$E182/$F182)/$D182</f>
        <v>1.3882832591964913</v>
      </c>
      <c r="M182" s="13">
        <f t="shared" ref="M182:M190" si="133">K182*$D182</f>
        <v>74579700.000000015</v>
      </c>
      <c r="N182" s="32"/>
      <c r="O182" s="10">
        <v>1030000</v>
      </c>
      <c r="P182" s="12">
        <f t="shared" ref="P182:P190" si="134">(O182*$E182/$F182)/$D182</f>
        <v>2.8203782188804456</v>
      </c>
      <c r="Q182" s="13">
        <f t="shared" ref="Q182:Q190" si="135">O182*$D182</f>
        <v>151513000.00000003</v>
      </c>
      <c r="R182" s="32"/>
      <c r="S182" s="10">
        <v>4810000</v>
      </c>
      <c r="T182" s="12">
        <f t="shared" ref="T182:T190" si="136">(S182*$E182/$F182)/$D182</f>
        <v>13.170892459043634</v>
      </c>
      <c r="U182" s="13">
        <f t="shared" ref="U182:U190" si="137">S182*$D182</f>
        <v>707551000.00000012</v>
      </c>
      <c r="V182" s="32"/>
      <c r="W182" s="10">
        <v>4200000</v>
      </c>
      <c r="X182" s="12">
        <f t="shared" ref="X182:X190" si="138">(W182*$E182/$F182)/$D182</f>
        <v>11.500571377959099</v>
      </c>
      <c r="Y182" s="13">
        <f t="shared" ref="Y182:Y190" si="139">W182*$D182</f>
        <v>617820000.00000012</v>
      </c>
      <c r="Z182" s="32"/>
      <c r="AA182" s="10">
        <v>5730000</v>
      </c>
      <c r="AB182" s="12">
        <f t="shared" ref="AB182:AB190" si="140">(AA182*$E182/$F182)/$D182</f>
        <v>15.690065237072771</v>
      </c>
      <c r="AC182" s="13">
        <f t="shared" ref="AC182:AC190" si="141">AA182*$D182</f>
        <v>842883000.00000012</v>
      </c>
      <c r="AD182" s="32"/>
      <c r="AE182" s="37" t="s">
        <v>36</v>
      </c>
      <c r="AF182" s="13">
        <f t="shared" ref="AF182:AF190" si="142">G182+K182+O182+S182+W182+AA182</f>
        <v>18417000</v>
      </c>
      <c r="AG182" s="12">
        <f t="shared" ref="AG182:AG190" si="143">(AF182*$E182/$F182)/$D182</f>
        <v>50.430005492350645</v>
      </c>
      <c r="AH182" s="13">
        <v>18.2299925954031</v>
      </c>
      <c r="AI182" s="13">
        <f>AG182/AH$182 *100</f>
        <v>276.63206788721982</v>
      </c>
      <c r="AJ182" s="14"/>
    </row>
    <row r="183" spans="1:39" ht="17" thickTop="1" thickBot="1" x14ac:dyDescent="0.25">
      <c r="C183" s="30" t="s">
        <v>37</v>
      </c>
      <c r="D183" s="16">
        <v>220.60000000000002</v>
      </c>
      <c r="E183" s="36">
        <v>149.94</v>
      </c>
      <c r="F183" s="32">
        <v>372250</v>
      </c>
      <c r="G183" s="10">
        <v>2010000</v>
      </c>
      <c r="H183" s="6">
        <f t="shared" si="130"/>
        <v>3.6700615635847527</v>
      </c>
      <c r="I183" s="13">
        <f t="shared" si="131"/>
        <v>443406000.00000006</v>
      </c>
      <c r="J183" s="15"/>
      <c r="K183" s="10">
        <v>541000</v>
      </c>
      <c r="L183" s="6">
        <f t="shared" si="132"/>
        <v>0.98781258999967725</v>
      </c>
      <c r="M183" s="13">
        <f t="shared" si="133"/>
        <v>119344600.00000001</v>
      </c>
      <c r="N183" s="15"/>
      <c r="O183" s="10">
        <v>945000</v>
      </c>
      <c r="P183" s="6">
        <f t="shared" si="134"/>
        <v>1.7254767052674584</v>
      </c>
      <c r="Q183" s="13">
        <f t="shared" si="135"/>
        <v>208467000.00000003</v>
      </c>
      <c r="R183" s="15"/>
      <c r="S183" s="10">
        <v>6270000</v>
      </c>
      <c r="T183" s="6">
        <f t="shared" si="136"/>
        <v>11.448400996853929</v>
      </c>
      <c r="U183" s="13">
        <f t="shared" si="137"/>
        <v>1383162000.0000002</v>
      </c>
      <c r="V183" s="15"/>
      <c r="W183" s="10">
        <v>7910000</v>
      </c>
      <c r="X183" s="6">
        <f t="shared" si="138"/>
        <v>14.442879088535021</v>
      </c>
      <c r="Y183" s="13">
        <f t="shared" si="139"/>
        <v>1744946000.0000002</v>
      </c>
      <c r="Z183" s="15"/>
      <c r="AA183" s="10">
        <v>6370000</v>
      </c>
      <c r="AB183" s="6">
        <f t="shared" si="140"/>
        <v>11.630991124395459</v>
      </c>
      <c r="AC183" s="13">
        <f t="shared" si="141"/>
        <v>1405222000.0000002</v>
      </c>
      <c r="AD183" s="15"/>
      <c r="AE183" s="30" t="s">
        <v>37</v>
      </c>
      <c r="AF183" s="13">
        <f t="shared" si="142"/>
        <v>24046000</v>
      </c>
      <c r="AG183" s="6">
        <f t="shared" si="143"/>
        <v>43.905622068636298</v>
      </c>
      <c r="AH183" s="13"/>
      <c r="AI183" s="13">
        <f>AG183/AH$182 *100</f>
        <v>240.84278607829822</v>
      </c>
    </row>
    <row r="184" spans="1:39" ht="17" thickTop="1" thickBot="1" x14ac:dyDescent="0.25">
      <c r="C184" s="30" t="s">
        <v>38</v>
      </c>
      <c r="D184" s="16">
        <v>206.70000000000005</v>
      </c>
      <c r="E184" s="36">
        <v>149.94</v>
      </c>
      <c r="F184" s="32">
        <v>372250</v>
      </c>
      <c r="G184" s="10">
        <v>1670000</v>
      </c>
      <c r="H184" s="6">
        <f t="shared" si="130"/>
        <v>3.2543090549857148</v>
      </c>
      <c r="I184" s="13">
        <f t="shared" si="131"/>
        <v>345189000.00000006</v>
      </c>
      <c r="J184" s="15"/>
      <c r="K184" s="10">
        <v>503000</v>
      </c>
      <c r="L184" s="6">
        <f t="shared" si="132"/>
        <v>0.98019009260946977</v>
      </c>
      <c r="M184" s="13">
        <f t="shared" si="133"/>
        <v>103970100.00000003</v>
      </c>
      <c r="N184" s="15"/>
      <c r="O184" s="10">
        <v>795000</v>
      </c>
      <c r="P184" s="6">
        <f t="shared" si="134"/>
        <v>1.5492070052177502</v>
      </c>
      <c r="Q184" s="13">
        <f t="shared" si="135"/>
        <v>164326500.00000003</v>
      </c>
      <c r="R184" s="15"/>
      <c r="S184" s="10">
        <v>4210000</v>
      </c>
      <c r="T184" s="6">
        <f t="shared" si="136"/>
        <v>8.2039767194550048</v>
      </c>
      <c r="U184" s="13">
        <f t="shared" si="137"/>
        <v>870207000.00000024</v>
      </c>
      <c r="V184" s="15"/>
      <c r="W184" s="10">
        <v>4010000</v>
      </c>
      <c r="X184" s="6">
        <f t="shared" si="138"/>
        <v>7.8142391080794704</v>
      </c>
      <c r="Y184" s="13">
        <f t="shared" si="139"/>
        <v>828867000.00000024</v>
      </c>
      <c r="Z184" s="15"/>
      <c r="AA184" s="10">
        <v>5490000</v>
      </c>
      <c r="AB184" s="6">
        <f t="shared" si="140"/>
        <v>10.698297432258427</v>
      </c>
      <c r="AC184" s="13">
        <f t="shared" si="141"/>
        <v>1134783000.0000002</v>
      </c>
      <c r="AD184" s="15"/>
      <c r="AE184" s="30" t="s">
        <v>38</v>
      </c>
      <c r="AF184" s="13">
        <f t="shared" si="142"/>
        <v>16678000</v>
      </c>
      <c r="AG184" s="6">
        <f t="shared" si="143"/>
        <v>32.500219412605837</v>
      </c>
      <c r="AH184" s="13"/>
      <c r="AI184" s="13">
        <f>AG184/AH$182 *100</f>
        <v>178.27884044671052</v>
      </c>
    </row>
    <row r="185" spans="1:39" ht="17" thickTop="1" thickBot="1" x14ac:dyDescent="0.25">
      <c r="C185" s="30" t="s">
        <v>39</v>
      </c>
      <c r="D185" s="16">
        <v>156.59999999999991</v>
      </c>
      <c r="E185" s="36">
        <v>149.94</v>
      </c>
      <c r="F185" s="32">
        <v>372250</v>
      </c>
      <c r="G185" s="10">
        <v>1800000</v>
      </c>
      <c r="H185" s="6">
        <f t="shared" si="130"/>
        <v>4.6298140385817863</v>
      </c>
      <c r="I185" s="13">
        <f t="shared" si="131"/>
        <v>281879999.99999982</v>
      </c>
      <c r="J185" s="15"/>
      <c r="K185" s="10">
        <v>577000</v>
      </c>
      <c r="L185" s="6">
        <f t="shared" si="132"/>
        <v>1.4841126112564949</v>
      </c>
      <c r="M185" s="13">
        <f t="shared" si="133"/>
        <v>90358199.99999994</v>
      </c>
      <c r="N185" s="15"/>
      <c r="O185" s="10">
        <v>873000</v>
      </c>
      <c r="P185" s="6">
        <f t="shared" si="134"/>
        <v>2.2454598087121664</v>
      </c>
      <c r="Q185" s="13">
        <f t="shared" si="135"/>
        <v>136711799.99999991</v>
      </c>
      <c r="R185" s="15"/>
      <c r="S185" s="10">
        <v>4240000</v>
      </c>
      <c r="T185" s="6">
        <f t="shared" si="136"/>
        <v>10.90578417977043</v>
      </c>
      <c r="U185" s="13">
        <f t="shared" si="137"/>
        <v>663983999.99999964</v>
      </c>
      <c r="V185" s="15"/>
      <c r="W185" s="10">
        <v>3780000</v>
      </c>
      <c r="X185" s="6">
        <f t="shared" si="138"/>
        <v>9.7226094810217507</v>
      </c>
      <c r="Y185" s="13">
        <f t="shared" si="139"/>
        <v>591947999.99999964</v>
      </c>
      <c r="Z185" s="15"/>
      <c r="AA185" s="10">
        <v>5550000</v>
      </c>
      <c r="AB185" s="6">
        <f t="shared" si="140"/>
        <v>14.27525995229384</v>
      </c>
      <c r="AC185" s="13">
        <f t="shared" si="141"/>
        <v>869129999.99999952</v>
      </c>
      <c r="AD185" s="15"/>
      <c r="AE185" s="30" t="s">
        <v>39</v>
      </c>
      <c r="AF185" s="13">
        <f t="shared" si="142"/>
        <v>16820000</v>
      </c>
      <c r="AG185" s="6">
        <f t="shared" si="143"/>
        <v>43.263040071636468</v>
      </c>
      <c r="AH185" s="13"/>
      <c r="AI185" s="13">
        <f t="shared" ref="AI185:AI190" si="144">AG185/AH$182 *100</f>
        <v>237.31792454235955</v>
      </c>
    </row>
    <row r="186" spans="1:39" ht="17" thickTop="1" thickBot="1" x14ac:dyDescent="0.25">
      <c r="C186" s="30" t="s">
        <v>40</v>
      </c>
      <c r="D186" s="16">
        <v>164.19999999999993</v>
      </c>
      <c r="E186" s="36">
        <v>149.94</v>
      </c>
      <c r="F186" s="32">
        <v>372250</v>
      </c>
      <c r="G186" s="10">
        <v>1730000</v>
      </c>
      <c r="H186" s="6">
        <f t="shared" si="130"/>
        <v>4.2438082274478965</v>
      </c>
      <c r="I186" s="13">
        <f t="shared" si="131"/>
        <v>284065999.99999988</v>
      </c>
      <c r="J186" s="15"/>
      <c r="K186" s="10">
        <v>530000</v>
      </c>
      <c r="L186" s="6">
        <f t="shared" si="132"/>
        <v>1.3001262199695867</v>
      </c>
      <c r="M186" s="13">
        <f t="shared" si="133"/>
        <v>87025999.99999997</v>
      </c>
      <c r="N186" s="15"/>
      <c r="O186" s="10">
        <v>978000</v>
      </c>
      <c r="P186" s="6">
        <f t="shared" si="134"/>
        <v>2.3991008360948221</v>
      </c>
      <c r="Q186" s="13">
        <f t="shared" si="135"/>
        <v>160587599.99999994</v>
      </c>
      <c r="R186" s="15"/>
      <c r="S186" s="10">
        <v>6150000</v>
      </c>
      <c r="T186" s="6">
        <f t="shared" si="136"/>
        <v>15.086370288326336</v>
      </c>
      <c r="U186" s="13">
        <f t="shared" si="137"/>
        <v>1009829999.9999995</v>
      </c>
      <c r="V186" s="15"/>
      <c r="W186" s="10">
        <v>6080000</v>
      </c>
      <c r="X186" s="6">
        <f t="shared" si="138"/>
        <v>14.914655504556768</v>
      </c>
      <c r="Y186" s="13">
        <f t="shared" si="139"/>
        <v>998335999.99999964</v>
      </c>
      <c r="Z186" s="15"/>
      <c r="AA186" s="10">
        <v>7250000</v>
      </c>
      <c r="AB186" s="6">
        <f t="shared" si="140"/>
        <v>17.784745461848122</v>
      </c>
      <c r="AC186" s="13">
        <f t="shared" si="141"/>
        <v>1190449999.9999995</v>
      </c>
      <c r="AD186" s="15"/>
      <c r="AE186" s="30" t="s">
        <v>40</v>
      </c>
      <c r="AF186" s="13">
        <f t="shared" si="142"/>
        <v>22718000</v>
      </c>
      <c r="AG186" s="6">
        <f t="shared" si="143"/>
        <v>55.728806538243525</v>
      </c>
      <c r="AH186" s="13"/>
      <c r="AI186" s="13">
        <f t="shared" si="144"/>
        <v>305.69845953912329</v>
      </c>
    </row>
    <row r="187" spans="1:39" ht="17" thickTop="1" thickBot="1" x14ac:dyDescent="0.25">
      <c r="C187" s="30" t="s">
        <v>41</v>
      </c>
      <c r="D187" s="16">
        <v>239.90000000000009</v>
      </c>
      <c r="E187" s="36">
        <v>149.94</v>
      </c>
      <c r="F187" s="32">
        <v>372250</v>
      </c>
      <c r="G187" s="10">
        <v>1440000</v>
      </c>
      <c r="H187" s="6">
        <f t="shared" si="130"/>
        <v>2.4177703324448756</v>
      </c>
      <c r="I187" s="13">
        <f t="shared" si="131"/>
        <v>345456000.00000012</v>
      </c>
      <c r="J187" s="15"/>
      <c r="K187" s="10">
        <v>572000</v>
      </c>
      <c r="L187" s="6">
        <f t="shared" si="132"/>
        <v>0.9603921042767144</v>
      </c>
      <c r="M187" s="13">
        <f t="shared" si="133"/>
        <v>137222800.00000006</v>
      </c>
      <c r="N187" s="15"/>
      <c r="O187" s="10">
        <v>715000</v>
      </c>
      <c r="P187" s="6">
        <f t="shared" si="134"/>
        <v>1.200490130345893</v>
      </c>
      <c r="Q187" s="13">
        <f t="shared" si="135"/>
        <v>171528500.00000006</v>
      </c>
      <c r="R187" s="15"/>
      <c r="S187" s="10">
        <v>3870000</v>
      </c>
      <c r="T187" s="6">
        <f t="shared" si="136"/>
        <v>6.4977577684456032</v>
      </c>
      <c r="U187" s="13">
        <f t="shared" si="137"/>
        <v>928413000.00000036</v>
      </c>
      <c r="V187" s="15"/>
      <c r="W187" s="10">
        <v>4440000</v>
      </c>
      <c r="X187" s="6">
        <f t="shared" si="138"/>
        <v>7.4547918583716992</v>
      </c>
      <c r="Y187" s="13">
        <f t="shared" si="139"/>
        <v>1065156000.0000004</v>
      </c>
      <c r="Z187" s="15"/>
      <c r="AA187" s="10">
        <v>4530000</v>
      </c>
      <c r="AB187" s="6">
        <f t="shared" si="140"/>
        <v>7.6059025041495048</v>
      </c>
      <c r="AC187" s="13">
        <f t="shared" si="141"/>
        <v>1086747000.0000005</v>
      </c>
      <c r="AD187" s="15"/>
      <c r="AE187" s="30" t="s">
        <v>41</v>
      </c>
      <c r="AF187" s="13">
        <f t="shared" si="142"/>
        <v>15567000</v>
      </c>
      <c r="AG187" s="6">
        <f t="shared" si="143"/>
        <v>26.137104698034289</v>
      </c>
      <c r="AH187" s="13"/>
      <c r="AI187" s="13">
        <f t="shared" si="144"/>
        <v>143.37419261829572</v>
      </c>
    </row>
    <row r="188" spans="1:39" ht="17" thickTop="1" thickBot="1" x14ac:dyDescent="0.25">
      <c r="C188" s="30" t="s">
        <v>42</v>
      </c>
      <c r="D188" s="16">
        <v>115.80000000000007</v>
      </c>
      <c r="E188" s="36">
        <v>149.94</v>
      </c>
      <c r="F188" s="32">
        <v>372250</v>
      </c>
      <c r="G188" s="10">
        <v>1720000</v>
      </c>
      <c r="H188" s="6">
        <f t="shared" si="130"/>
        <v>5.9827752394937628</v>
      </c>
      <c r="I188" s="13">
        <f t="shared" si="131"/>
        <v>199176000.00000012</v>
      </c>
      <c r="J188" s="15"/>
      <c r="K188" s="10">
        <v>792000</v>
      </c>
      <c r="L188" s="6">
        <f t="shared" si="132"/>
        <v>2.7548592963250349</v>
      </c>
      <c r="M188" s="13">
        <f t="shared" si="133"/>
        <v>91713600.00000006</v>
      </c>
      <c r="N188" s="15"/>
      <c r="O188" s="10">
        <v>1180000</v>
      </c>
      <c r="P188" s="6">
        <f t="shared" si="134"/>
        <v>4.1044620829085119</v>
      </c>
      <c r="Q188" s="13">
        <f t="shared" si="135"/>
        <v>136644000.00000009</v>
      </c>
      <c r="R188" s="15"/>
      <c r="S188" s="10">
        <v>4880000</v>
      </c>
      <c r="T188" s="6">
        <f t="shared" si="136"/>
        <v>16.974385563214859</v>
      </c>
      <c r="U188" s="13">
        <f t="shared" si="137"/>
        <v>565104000.00000036</v>
      </c>
      <c r="V188" s="15"/>
      <c r="W188" s="10">
        <v>4900000</v>
      </c>
      <c r="X188" s="6">
        <f t="shared" si="138"/>
        <v>17.043952717162462</v>
      </c>
      <c r="Y188" s="13">
        <f t="shared" si="139"/>
        <v>567420000.00000036</v>
      </c>
      <c r="Z188" s="15"/>
      <c r="AA188" s="10">
        <v>5800000</v>
      </c>
      <c r="AB188" s="6">
        <f t="shared" si="140"/>
        <v>20.174474644804548</v>
      </c>
      <c r="AC188" s="13">
        <f t="shared" si="141"/>
        <v>671640000.00000036</v>
      </c>
      <c r="AD188" s="15"/>
      <c r="AE188" s="30" t="s">
        <v>42</v>
      </c>
      <c r="AF188" s="13">
        <f t="shared" si="142"/>
        <v>19272000</v>
      </c>
      <c r="AG188" s="6">
        <f t="shared" si="143"/>
        <v>67.03490954390918</v>
      </c>
      <c r="AH188" s="13"/>
      <c r="AI188" s="13">
        <f t="shared" si="144"/>
        <v>367.71770033967425</v>
      </c>
    </row>
    <row r="189" spans="1:39" ht="17" thickTop="1" thickBot="1" x14ac:dyDescent="0.25">
      <c r="C189" s="30" t="s">
        <v>43</v>
      </c>
      <c r="D189" s="16">
        <v>165</v>
      </c>
      <c r="E189" s="36">
        <v>149.94</v>
      </c>
      <c r="F189" s="32">
        <v>372250</v>
      </c>
      <c r="G189" s="10">
        <v>672000</v>
      </c>
      <c r="H189" s="6">
        <f t="shared" si="130"/>
        <v>1.6404693815251234</v>
      </c>
      <c r="I189" s="13">
        <f t="shared" si="131"/>
        <v>110880000</v>
      </c>
      <c r="J189" s="15"/>
      <c r="K189" s="10">
        <v>80600</v>
      </c>
      <c r="L189" s="6">
        <f t="shared" si="132"/>
        <v>0.19675867879601927</v>
      </c>
      <c r="M189" s="13">
        <f t="shared" si="133"/>
        <v>13299000</v>
      </c>
      <c r="N189" s="15"/>
      <c r="O189" s="10">
        <v>1130000</v>
      </c>
      <c r="P189" s="6">
        <f t="shared" si="134"/>
        <v>2.7585273826240919</v>
      </c>
      <c r="Q189" s="13">
        <f t="shared" si="135"/>
        <v>186450000</v>
      </c>
      <c r="R189" s="15"/>
      <c r="S189" s="10">
        <v>10400000</v>
      </c>
      <c r="T189" s="6">
        <f t="shared" si="136"/>
        <v>25.388216618841199</v>
      </c>
      <c r="U189" s="13">
        <f t="shared" si="137"/>
        <v>1716000000</v>
      </c>
      <c r="V189" s="15"/>
      <c r="W189" s="10">
        <v>4780000</v>
      </c>
      <c r="X189" s="6">
        <f t="shared" si="138"/>
        <v>11.668814945967398</v>
      </c>
      <c r="Y189" s="13">
        <f t="shared" si="139"/>
        <v>788700000</v>
      </c>
      <c r="Z189" s="15"/>
      <c r="AA189" s="10">
        <v>6100000</v>
      </c>
      <c r="AB189" s="6">
        <f t="shared" si="140"/>
        <v>14.891165516820319</v>
      </c>
      <c r="AC189" s="13">
        <f t="shared" si="141"/>
        <v>1006500000</v>
      </c>
      <c r="AD189" s="15"/>
      <c r="AE189" s="30" t="s">
        <v>43</v>
      </c>
      <c r="AF189" s="13">
        <f t="shared" si="142"/>
        <v>23162600</v>
      </c>
      <c r="AG189" s="6">
        <f t="shared" si="143"/>
        <v>56.543952524574152</v>
      </c>
      <c r="AH189" s="13"/>
      <c r="AI189" s="13">
        <f t="shared" si="144"/>
        <v>310.16991492817363</v>
      </c>
    </row>
    <row r="190" spans="1:39" ht="17" thickTop="1" thickBot="1" x14ac:dyDescent="0.25">
      <c r="C190" s="30" t="s">
        <v>44</v>
      </c>
      <c r="D190" s="16">
        <v>228.79999999999995</v>
      </c>
      <c r="E190" s="36">
        <v>149.94</v>
      </c>
      <c r="F190" s="32">
        <v>372250</v>
      </c>
      <c r="G190" s="10">
        <v>665000</v>
      </c>
      <c r="H190" s="6">
        <f t="shared" si="130"/>
        <v>1.1707075664429596</v>
      </c>
      <c r="I190" s="13">
        <f t="shared" si="131"/>
        <v>152151999.99999997</v>
      </c>
      <c r="J190" s="15"/>
      <c r="K190" s="10">
        <v>63200</v>
      </c>
      <c r="L190" s="6">
        <f t="shared" si="132"/>
        <v>0.11126123037472938</v>
      </c>
      <c r="M190" s="13">
        <f t="shared" si="133"/>
        <v>14460159.999999996</v>
      </c>
      <c r="N190" s="15"/>
      <c r="O190" s="10">
        <v>1270000</v>
      </c>
      <c r="P190" s="6">
        <f t="shared" si="134"/>
        <v>2.2357873825301633</v>
      </c>
      <c r="Q190" s="13">
        <f t="shared" si="135"/>
        <v>290575999.99999994</v>
      </c>
      <c r="R190" s="15"/>
      <c r="S190" s="10">
        <v>11600000</v>
      </c>
      <c r="T190" s="6">
        <f t="shared" si="136"/>
        <v>20.421365068779444</v>
      </c>
      <c r="U190" s="13">
        <f t="shared" si="137"/>
        <v>2654079999.9999995</v>
      </c>
      <c r="V190" s="15"/>
      <c r="W190" s="10">
        <v>8900000</v>
      </c>
      <c r="X190" s="6">
        <f t="shared" si="138"/>
        <v>15.668116302770436</v>
      </c>
      <c r="Y190" s="13">
        <f t="shared" si="139"/>
        <v>2036319999.9999995</v>
      </c>
      <c r="Z190" s="15"/>
      <c r="AA190" s="10">
        <v>7080000</v>
      </c>
      <c r="AB190" s="6">
        <f t="shared" si="140"/>
        <v>12.46407454197918</v>
      </c>
      <c r="AC190" s="13">
        <f t="shared" si="141"/>
        <v>1619903999.9999998</v>
      </c>
      <c r="AD190" s="15"/>
      <c r="AE190" s="30" t="s">
        <v>44</v>
      </c>
      <c r="AF190" s="13">
        <f t="shared" si="142"/>
        <v>29578200</v>
      </c>
      <c r="AG190" s="6">
        <f t="shared" si="143"/>
        <v>52.071312092876916</v>
      </c>
      <c r="AH190" s="13"/>
      <c r="AI190" s="13">
        <f t="shared" si="144"/>
        <v>285.63539902922008</v>
      </c>
    </row>
    <row r="191" spans="1:39" ht="17" thickTop="1" thickBot="1" x14ac:dyDescent="0.25">
      <c r="C191" s="31"/>
      <c r="D191" s="16"/>
      <c r="E191" s="36"/>
      <c r="F191" s="15"/>
      <c r="H191" s="6"/>
      <c r="I191" s="13"/>
      <c r="J191" s="15"/>
      <c r="L191" s="6"/>
      <c r="M191" s="13"/>
      <c r="N191" s="15"/>
      <c r="P191" s="6"/>
      <c r="Q191" s="13"/>
      <c r="R191" s="15"/>
      <c r="S191" s="18"/>
      <c r="T191" s="6"/>
      <c r="U191" s="13"/>
      <c r="V191" s="15"/>
      <c r="X191" s="6"/>
      <c r="Y191" s="13"/>
      <c r="Z191" s="15"/>
      <c r="AB191" s="6"/>
      <c r="AC191" s="13"/>
      <c r="AD191" s="15"/>
      <c r="AE191" s="31"/>
      <c r="AF191" s="13"/>
      <c r="AG191" s="6"/>
      <c r="AH191" s="13"/>
    </row>
    <row r="192" spans="1:39" ht="17" thickTop="1" thickBot="1" x14ac:dyDescent="0.25">
      <c r="C192" s="31"/>
      <c r="D192" s="16"/>
      <c r="E192" s="36"/>
      <c r="F192" s="15"/>
      <c r="H192" s="6"/>
      <c r="I192" s="13"/>
      <c r="J192" s="15"/>
      <c r="L192" s="6"/>
      <c r="M192" s="13"/>
      <c r="N192" s="15"/>
      <c r="P192" s="6"/>
      <c r="Q192" s="13"/>
      <c r="R192" s="15"/>
      <c r="T192" s="6"/>
      <c r="U192" s="13"/>
      <c r="V192" s="15"/>
      <c r="X192" s="6"/>
      <c r="Y192" s="13"/>
      <c r="Z192" s="15"/>
      <c r="AB192" s="6"/>
      <c r="AC192" s="13"/>
      <c r="AD192" s="15"/>
      <c r="AE192" s="31"/>
      <c r="AF192" s="13"/>
      <c r="AG192" s="6"/>
      <c r="AH192" s="13"/>
    </row>
    <row r="193" spans="1:40" ht="17" thickTop="1" thickBot="1" x14ac:dyDescent="0.25">
      <c r="C193" s="31"/>
      <c r="D193" s="16"/>
      <c r="E193" s="36"/>
      <c r="F193" s="15"/>
      <c r="H193" s="6"/>
      <c r="I193" s="13"/>
      <c r="J193" s="15"/>
      <c r="L193" s="6"/>
      <c r="M193" s="13"/>
      <c r="N193" s="15"/>
      <c r="P193" s="6"/>
      <c r="Q193" s="13"/>
      <c r="R193" s="15"/>
      <c r="T193" s="6"/>
      <c r="U193" s="13"/>
      <c r="V193" s="15"/>
      <c r="X193" s="6"/>
      <c r="Y193" s="13"/>
      <c r="Z193" s="15"/>
      <c r="AB193" s="6"/>
      <c r="AC193" s="13"/>
      <c r="AD193" s="15"/>
      <c r="AE193" s="31"/>
      <c r="AF193" s="13"/>
      <c r="AG193" s="6"/>
      <c r="AH193" s="13"/>
    </row>
    <row r="194" spans="1:40" ht="17" thickTop="1" thickBot="1" x14ac:dyDescent="0.25">
      <c r="C194" s="31"/>
      <c r="D194" s="16"/>
      <c r="E194" s="36"/>
      <c r="F194" s="15"/>
      <c r="H194" s="6"/>
      <c r="I194" s="13"/>
      <c r="J194" s="15"/>
      <c r="L194" s="6"/>
      <c r="M194" s="13"/>
      <c r="N194" s="15"/>
      <c r="P194" s="6"/>
      <c r="Q194" s="13"/>
      <c r="R194" s="15"/>
      <c r="T194" s="6"/>
      <c r="U194" s="13"/>
      <c r="V194" s="15"/>
      <c r="X194" s="6"/>
      <c r="Y194" s="13"/>
      <c r="Z194" s="15"/>
      <c r="AB194" s="6"/>
      <c r="AC194" s="13"/>
      <c r="AD194" s="15"/>
      <c r="AE194" s="31"/>
      <c r="AF194" s="13"/>
      <c r="AG194" s="6"/>
      <c r="AH194" s="13"/>
    </row>
    <row r="195" spans="1:40" ht="17" thickTop="1" thickBot="1" x14ac:dyDescent="0.25">
      <c r="C195" s="31"/>
      <c r="D195" s="16"/>
      <c r="E195" s="36"/>
      <c r="F195" s="15"/>
      <c r="H195" s="6"/>
      <c r="I195" s="13"/>
      <c r="J195" s="15"/>
      <c r="L195" s="6"/>
      <c r="M195" s="13"/>
      <c r="N195" s="15"/>
      <c r="P195" s="6"/>
      <c r="Q195" s="13"/>
      <c r="R195" s="15"/>
      <c r="T195" s="6"/>
      <c r="U195" s="13"/>
      <c r="V195" s="15"/>
      <c r="X195" s="6"/>
      <c r="Y195" s="13"/>
      <c r="Z195" s="15"/>
      <c r="AB195" s="6"/>
      <c r="AC195" s="13"/>
      <c r="AD195" s="15"/>
      <c r="AE195" s="31"/>
      <c r="AF195" s="13"/>
      <c r="AG195" s="6"/>
      <c r="AH195" s="13"/>
    </row>
    <row r="196" spans="1:40" ht="17" thickTop="1" thickBot="1" x14ac:dyDescent="0.25">
      <c r="C196" s="31"/>
      <c r="D196" s="16"/>
      <c r="E196" s="36"/>
      <c r="F196" s="15"/>
      <c r="H196" s="6"/>
      <c r="I196" s="13"/>
      <c r="J196" s="15"/>
      <c r="L196" s="6"/>
      <c r="M196" s="13"/>
      <c r="N196" s="15"/>
      <c r="P196" s="6"/>
      <c r="Q196" s="13"/>
      <c r="R196" s="15"/>
      <c r="T196" s="6"/>
      <c r="U196" s="13"/>
      <c r="V196" s="15"/>
      <c r="X196" s="6"/>
      <c r="Y196" s="13"/>
      <c r="Z196" s="15"/>
      <c r="AB196" s="6"/>
      <c r="AC196" s="13"/>
      <c r="AD196" s="15"/>
      <c r="AE196" s="31"/>
      <c r="AF196" s="13"/>
      <c r="AG196" s="6"/>
      <c r="AH196" s="13"/>
    </row>
    <row r="197" spans="1:40" ht="17" thickTop="1" thickBot="1" x14ac:dyDescent="0.25">
      <c r="C197" s="31"/>
      <c r="D197" s="16"/>
      <c r="E197" s="36"/>
      <c r="F197" s="15"/>
      <c r="H197" s="6"/>
      <c r="I197" s="13"/>
      <c r="J197" s="15"/>
      <c r="L197" s="6"/>
      <c r="M197" s="13"/>
      <c r="N197" s="15"/>
      <c r="P197" s="6"/>
      <c r="Q197" s="13"/>
      <c r="R197" s="15"/>
      <c r="T197" s="6"/>
      <c r="U197" s="13"/>
      <c r="V197" s="15"/>
      <c r="X197" s="6"/>
      <c r="Y197" s="13"/>
      <c r="Z197" s="15"/>
      <c r="AB197" s="6"/>
      <c r="AC197" s="13"/>
      <c r="AD197" s="15"/>
      <c r="AE197" s="31"/>
      <c r="AF197" s="13"/>
      <c r="AG197" s="6"/>
      <c r="AH197" s="13"/>
    </row>
    <row r="198" spans="1:40" ht="17" thickTop="1" thickBot="1" x14ac:dyDescent="0.25">
      <c r="C198" s="31"/>
      <c r="D198" s="16"/>
      <c r="E198" s="36"/>
      <c r="F198" s="15"/>
      <c r="H198" s="6"/>
      <c r="I198" s="13"/>
      <c r="J198" s="15"/>
      <c r="L198" s="6"/>
      <c r="M198" s="13"/>
      <c r="N198" s="15"/>
      <c r="P198" s="6"/>
      <c r="Q198" s="13"/>
      <c r="R198" s="15"/>
      <c r="T198" s="6"/>
      <c r="U198" s="13"/>
      <c r="V198" s="15"/>
      <c r="X198" s="6"/>
      <c r="Y198" s="13"/>
      <c r="Z198" s="15"/>
      <c r="AB198" s="6"/>
      <c r="AC198" s="13"/>
      <c r="AD198" s="15"/>
      <c r="AE198" s="31"/>
      <c r="AF198" s="13"/>
      <c r="AG198" s="6"/>
      <c r="AH198" s="13"/>
    </row>
    <row r="199" spans="1:40" ht="17" thickTop="1" thickBot="1" x14ac:dyDescent="0.25">
      <c r="C199" s="31"/>
      <c r="D199" s="16"/>
      <c r="E199" s="36"/>
      <c r="F199" s="15"/>
      <c r="H199" s="6"/>
      <c r="I199" s="13"/>
      <c r="J199" s="15"/>
      <c r="L199" s="6"/>
      <c r="M199" s="13"/>
      <c r="N199" s="15"/>
      <c r="P199" s="6"/>
      <c r="Q199" s="13"/>
      <c r="R199" s="15"/>
      <c r="T199" s="6"/>
      <c r="U199" s="13"/>
      <c r="V199" s="15"/>
      <c r="X199" s="6"/>
      <c r="Y199" s="13"/>
      <c r="Z199" s="15"/>
      <c r="AB199" s="6"/>
      <c r="AC199" s="13"/>
      <c r="AD199" s="15"/>
      <c r="AE199" s="31"/>
      <c r="AF199" s="13"/>
      <c r="AG199" s="6"/>
      <c r="AH199" s="13"/>
    </row>
    <row r="200" spans="1:40" ht="17" thickTop="1" thickBot="1" x14ac:dyDescent="0.25">
      <c r="C200" s="31"/>
      <c r="D200" s="16"/>
      <c r="E200" s="36"/>
      <c r="F200" s="15"/>
      <c r="H200" s="6"/>
      <c r="I200" s="13"/>
      <c r="J200" s="15"/>
      <c r="L200" s="6"/>
      <c r="M200" s="13"/>
      <c r="N200" s="15"/>
      <c r="P200" s="6"/>
      <c r="Q200" s="13"/>
      <c r="R200" s="15"/>
      <c r="T200" s="6"/>
      <c r="U200" s="13"/>
      <c r="V200" s="15"/>
      <c r="X200" s="6"/>
      <c r="Y200" s="13"/>
      <c r="Z200" s="15"/>
      <c r="AB200" s="6"/>
      <c r="AC200" s="13"/>
      <c r="AD200" s="15"/>
      <c r="AE200" s="31"/>
      <c r="AF200" s="13"/>
      <c r="AG200" s="6"/>
      <c r="AH200" s="13"/>
    </row>
    <row r="201" spans="1:40" ht="17" thickTop="1" thickBot="1" x14ac:dyDescent="0.25">
      <c r="C201" s="31"/>
      <c r="D201" s="16"/>
      <c r="E201" s="36"/>
      <c r="F201" s="15"/>
      <c r="H201" s="6"/>
      <c r="I201" s="13"/>
      <c r="J201" s="15"/>
      <c r="L201" s="6"/>
      <c r="M201" s="13"/>
      <c r="N201" s="15"/>
      <c r="P201" s="6"/>
      <c r="Q201" s="13"/>
      <c r="R201" s="15"/>
      <c r="T201" s="6"/>
      <c r="U201" s="13"/>
      <c r="V201" s="15"/>
      <c r="X201" s="6"/>
      <c r="Y201" s="13"/>
      <c r="Z201" s="15"/>
      <c r="AB201" s="6"/>
      <c r="AC201" s="13"/>
      <c r="AD201" s="15"/>
      <c r="AE201" s="31"/>
      <c r="AF201" s="13"/>
      <c r="AG201" s="6"/>
      <c r="AH201" s="13"/>
    </row>
    <row r="202" spans="1:40" ht="17" thickTop="1" thickBot="1" x14ac:dyDescent="0.25">
      <c r="C202" s="31"/>
      <c r="D202" s="16"/>
      <c r="E202" s="36"/>
      <c r="F202" s="15"/>
      <c r="H202" s="6"/>
      <c r="I202" s="13"/>
      <c r="J202" s="15"/>
      <c r="L202" s="6"/>
      <c r="M202" s="13"/>
      <c r="N202" s="15"/>
      <c r="P202" s="6"/>
      <c r="Q202" s="13"/>
      <c r="R202" s="15"/>
      <c r="T202" s="6"/>
      <c r="U202" s="13"/>
      <c r="V202" s="15"/>
      <c r="X202" s="6"/>
      <c r="Y202" s="13"/>
      <c r="Z202" s="15"/>
      <c r="AB202" s="6"/>
      <c r="AC202" s="13"/>
      <c r="AD202" s="15"/>
      <c r="AE202" s="31"/>
      <c r="AF202" s="13"/>
      <c r="AG202" s="6"/>
      <c r="AH202" s="13"/>
    </row>
    <row r="203" spans="1:40" ht="17" thickTop="1" thickBot="1" x14ac:dyDescent="0.25">
      <c r="C203" s="31"/>
      <c r="D203" s="16"/>
      <c r="E203" s="36"/>
      <c r="F203" s="15"/>
      <c r="H203" s="6"/>
      <c r="I203" s="13"/>
      <c r="J203" s="15"/>
      <c r="L203" s="6"/>
      <c r="M203" s="13"/>
      <c r="N203" s="15"/>
      <c r="P203" s="6"/>
      <c r="Q203" s="13"/>
      <c r="R203" s="15"/>
      <c r="T203" s="6"/>
      <c r="U203" s="13"/>
      <c r="V203" s="15"/>
      <c r="X203" s="6"/>
      <c r="Y203" s="13"/>
      <c r="Z203" s="15"/>
      <c r="AB203" s="6"/>
      <c r="AC203" s="13"/>
      <c r="AD203" s="15"/>
      <c r="AE203" s="31"/>
      <c r="AF203" s="13"/>
      <c r="AG203" s="6"/>
      <c r="AH203" s="13"/>
    </row>
    <row r="204" spans="1:40" x14ac:dyDescent="0.2">
      <c r="A204" s="19"/>
      <c r="B204" s="19"/>
      <c r="C204" s="19"/>
      <c r="D204" s="19"/>
      <c r="E204" s="19"/>
      <c r="F204" s="19"/>
      <c r="G204" s="74" t="s">
        <v>46</v>
      </c>
      <c r="H204" s="96">
        <f>AVERAGE(H182:H203)</f>
        <v>3.652170038300564</v>
      </c>
      <c r="I204" s="75">
        <f>AVERAGE(I182:I203)</f>
        <v>275222111.1111111</v>
      </c>
      <c r="J204" s="76"/>
      <c r="K204" s="74" t="s">
        <v>46</v>
      </c>
      <c r="L204" s="96">
        <f>AVERAGE(L182:L203)</f>
        <v>1.1293106758671354</v>
      </c>
      <c r="M204" s="75">
        <f>AVERAGE(M182:M203)</f>
        <v>81330462.222222224</v>
      </c>
      <c r="N204" s="76"/>
      <c r="O204" s="74" t="s">
        <v>46</v>
      </c>
      <c r="P204" s="96">
        <f>AVERAGE(P182:P203)</f>
        <v>2.3376543947312554</v>
      </c>
      <c r="Q204" s="75">
        <f>AVERAGE(Q182:Q203)</f>
        <v>178533822.22222221</v>
      </c>
      <c r="R204" s="76"/>
      <c r="S204" s="74" t="s">
        <v>46</v>
      </c>
      <c r="T204" s="96">
        <f>AVERAGE(T182:T203)</f>
        <v>14.233016629192271</v>
      </c>
      <c r="U204" s="75">
        <f>AVERAGE(U182:U203)</f>
        <v>1166481222.2222223</v>
      </c>
      <c r="V204" s="76"/>
      <c r="W204" s="74" t="s">
        <v>46</v>
      </c>
      <c r="X204" s="96">
        <f>AVERAGE(X182:X203)</f>
        <v>12.247847820491566</v>
      </c>
      <c r="Y204" s="75">
        <f>AVERAGE(Y182:Y203)</f>
        <v>1026612555.5555556</v>
      </c>
      <c r="Z204" s="76"/>
      <c r="AA204" s="74" t="s">
        <v>46</v>
      </c>
      <c r="AB204" s="96">
        <f>AVERAGE(AB182:AB203)</f>
        <v>13.912775157291353</v>
      </c>
      <c r="AC204" s="75">
        <f>AVERAGE(AC182:AC203)</f>
        <v>1091917666.6666667</v>
      </c>
      <c r="AD204" s="76"/>
      <c r="AE204" s="77"/>
      <c r="AF204" s="74" t="s">
        <v>46</v>
      </c>
      <c r="AG204" s="96">
        <f>AVERAGE(AG182:AG203)</f>
        <v>47.512774715874144</v>
      </c>
      <c r="AH204" s="75"/>
      <c r="AI204" s="96">
        <f>AVERAGE(AI182:AI203)</f>
        <v>260.62969837878609</v>
      </c>
      <c r="AJ204" s="19"/>
      <c r="AK204" s="19"/>
      <c r="AL204" s="19"/>
      <c r="AM204" s="19"/>
      <c r="AN204" s="19"/>
    </row>
    <row r="205" spans="1:40" x14ac:dyDescent="0.2">
      <c r="G205" s="78" t="s">
        <v>47</v>
      </c>
      <c r="H205" s="97">
        <f>STDEV(H182:H203)</f>
        <v>1.7138477101646572</v>
      </c>
      <c r="I205" s="79">
        <f>STDEV(I182:I203)</f>
        <v>104725864.85969509</v>
      </c>
      <c r="J205" s="80"/>
      <c r="K205" s="78" t="s">
        <v>47</v>
      </c>
      <c r="L205" s="97">
        <f>STDEV(L182:L203)</f>
        <v>0.77793054968326425</v>
      </c>
      <c r="M205" s="79">
        <f>STDEV(M182:M203)</f>
        <v>42498264.676341176</v>
      </c>
      <c r="N205" s="80"/>
      <c r="O205" s="78" t="s">
        <v>47</v>
      </c>
      <c r="P205" s="97">
        <f>STDEV(P182:P203)</f>
        <v>0.85469084601294554</v>
      </c>
      <c r="Q205" s="79">
        <f>STDEV(Q182:Q203)</f>
        <v>47852721.47696463</v>
      </c>
      <c r="R205" s="80"/>
      <c r="S205" s="78" t="s">
        <v>47</v>
      </c>
      <c r="T205" s="97">
        <f>STDEV(T182:T203)</f>
        <v>5.9907603747345153</v>
      </c>
      <c r="U205" s="79">
        <f>STDEV(U182:U203)</f>
        <v>666674680.73468506</v>
      </c>
      <c r="V205" s="80"/>
      <c r="W205" s="78" t="s">
        <v>47</v>
      </c>
      <c r="X205" s="97">
        <f>STDEV(X182:X203)</f>
        <v>3.4736811464115336</v>
      </c>
      <c r="Y205" s="79">
        <f>STDEV(Y182:Y203)</f>
        <v>524452731.75022912</v>
      </c>
      <c r="Z205" s="80"/>
      <c r="AA205" s="78" t="s">
        <v>47</v>
      </c>
      <c r="AB205" s="97">
        <f>STDEV(AB182:AB203)</f>
        <v>3.8056408628257823</v>
      </c>
      <c r="AC205" s="79">
        <f>STDEV(AC182:AC203)</f>
        <v>292421799.64864111</v>
      </c>
      <c r="AD205" s="80"/>
      <c r="AE205" s="67"/>
      <c r="AF205" s="78" t="s">
        <v>47</v>
      </c>
      <c r="AG205" s="97">
        <f>STDEV(AG182:AG203)</f>
        <v>12.613670552199734</v>
      </c>
      <c r="AH205" s="79"/>
      <c r="AI205" s="97">
        <f>STDEV(AI182:AI203)</f>
        <v>69.191857792528424</v>
      </c>
    </row>
    <row r="208" spans="1:40" ht="16" x14ac:dyDescent="0.2">
      <c r="B208" s="136" t="s">
        <v>105</v>
      </c>
      <c r="C208" s="137"/>
      <c r="D208" s="137"/>
      <c r="E208" s="137"/>
      <c r="G208" s="1" t="s">
        <v>108</v>
      </c>
      <c r="H208" s="2"/>
      <c r="I208" s="2"/>
      <c r="J208" s="2"/>
      <c r="K208" s="2"/>
    </row>
    <row r="209" spans="1:39" ht="16" x14ac:dyDescent="0.2">
      <c r="A209" s="3"/>
      <c r="B209" s="137"/>
      <c r="C209" s="137"/>
      <c r="D209" s="137"/>
      <c r="E209" s="137"/>
      <c r="G209" t="s">
        <v>3</v>
      </c>
      <c r="H209" t="s">
        <v>1</v>
      </c>
      <c r="J209" t="s">
        <v>109</v>
      </c>
    </row>
    <row r="211" spans="1:39" x14ac:dyDescent="0.2">
      <c r="B211" s="138" t="s">
        <v>5</v>
      </c>
      <c r="C211" s="138"/>
      <c r="G211" s="5" t="s">
        <v>132</v>
      </c>
      <c r="I211" s="4"/>
      <c r="J211" s="6"/>
      <c r="K211" s="5" t="s">
        <v>133</v>
      </c>
      <c r="L211" s="4"/>
      <c r="M211" s="4"/>
      <c r="N211" s="6"/>
      <c r="O211" s="5" t="s">
        <v>134</v>
      </c>
      <c r="P211" s="4"/>
      <c r="Q211" s="4"/>
      <c r="R211" s="6"/>
      <c r="S211" s="5" t="s">
        <v>135</v>
      </c>
      <c r="T211" s="4"/>
      <c r="U211" s="4"/>
      <c r="V211" s="6"/>
      <c r="W211" s="5" t="s">
        <v>136</v>
      </c>
      <c r="X211" s="4"/>
      <c r="Y211" s="4"/>
      <c r="Z211" s="6"/>
      <c r="AA211" s="5" t="s">
        <v>137</v>
      </c>
      <c r="AB211" s="4"/>
      <c r="AC211" s="4"/>
      <c r="AD211" s="6"/>
      <c r="AE211" s="7"/>
      <c r="AG211" s="5" t="s">
        <v>4</v>
      </c>
      <c r="AI211" s="6"/>
    </row>
    <row r="212" spans="1:39" ht="40" thickBot="1" x14ac:dyDescent="0.25">
      <c r="D212" t="s">
        <v>18</v>
      </c>
      <c r="E212" t="s">
        <v>12</v>
      </c>
      <c r="F212" s="11" t="s">
        <v>13</v>
      </c>
      <c r="G212" s="5" t="s">
        <v>14</v>
      </c>
      <c r="H212" s="24" t="s">
        <v>35</v>
      </c>
      <c r="I212" s="22" t="s">
        <v>45</v>
      </c>
      <c r="J212" s="25" t="s">
        <v>17</v>
      </c>
      <c r="K212" s="5" t="s">
        <v>14</v>
      </c>
      <c r="L212" s="24" t="s">
        <v>15</v>
      </c>
      <c r="M212" s="22" t="s">
        <v>45</v>
      </c>
      <c r="N212" s="25" t="s">
        <v>17</v>
      </c>
      <c r="O212" s="5" t="s">
        <v>14</v>
      </c>
      <c r="P212" s="24" t="s">
        <v>15</v>
      </c>
      <c r="Q212" s="22" t="s">
        <v>45</v>
      </c>
      <c r="R212" s="25" t="s">
        <v>17</v>
      </c>
      <c r="S212" s="5" t="s">
        <v>14</v>
      </c>
      <c r="T212" s="24" t="s">
        <v>15</v>
      </c>
      <c r="U212" s="22" t="s">
        <v>45</v>
      </c>
      <c r="V212" s="25" t="s">
        <v>17</v>
      </c>
      <c r="W212" s="5" t="s">
        <v>14</v>
      </c>
      <c r="X212" s="24" t="s">
        <v>15</v>
      </c>
      <c r="Y212" s="22" t="s">
        <v>45</v>
      </c>
      <c r="Z212" s="25" t="s">
        <v>17</v>
      </c>
      <c r="AA212" s="5" t="s">
        <v>14</v>
      </c>
      <c r="AB212" s="24" t="s">
        <v>15</v>
      </c>
      <c r="AC212" s="22" t="s">
        <v>45</v>
      </c>
      <c r="AD212" s="26" t="s">
        <v>17</v>
      </c>
      <c r="AE212" s="25" t="s">
        <v>4</v>
      </c>
      <c r="AF212" s="33" t="s">
        <v>16</v>
      </c>
      <c r="AG212" s="24" t="s">
        <v>15</v>
      </c>
      <c r="AH212" s="22" t="s">
        <v>45</v>
      </c>
      <c r="AI212" s="11" t="s">
        <v>17</v>
      </c>
      <c r="AK212" s="21"/>
      <c r="AL212" s="9"/>
      <c r="AM212" s="8"/>
    </row>
    <row r="213" spans="1:39" ht="17" thickTop="1" thickBot="1" x14ac:dyDescent="0.25">
      <c r="A213" s="14"/>
      <c r="B213" s="14"/>
      <c r="C213" s="37" t="s">
        <v>36</v>
      </c>
      <c r="D213" s="38">
        <v>147.10000000000002</v>
      </c>
      <c r="E213" s="36">
        <v>193.3</v>
      </c>
      <c r="F213" s="32">
        <v>230500</v>
      </c>
      <c r="G213" s="10">
        <v>251000</v>
      </c>
      <c r="H213" s="12">
        <f>(G213*$E213/$F213)/$D213</f>
        <v>1.4309418091784623</v>
      </c>
      <c r="I213" s="13">
        <f t="shared" ref="I213:I221" si="145">G213*$D213</f>
        <v>36922100.000000007</v>
      </c>
      <c r="J213" s="32"/>
      <c r="K213" s="10">
        <v>2860</v>
      </c>
      <c r="L213" s="12">
        <f t="shared" ref="L213:L221" si="146">(K213*$E213/$F213)/$D213</f>
        <v>1.6304755275898017E-2</v>
      </c>
      <c r="M213" s="13">
        <f t="shared" ref="M213:M221" si="147">K213*$D213</f>
        <v>420706.00000000006</v>
      </c>
      <c r="N213" s="32"/>
      <c r="O213" s="10">
        <v>8000</v>
      </c>
      <c r="P213" s="12">
        <f t="shared" ref="P213:P221" si="148">(O213*$E213/$F213)/$D213</f>
        <v>4.5607707065448998E-2</v>
      </c>
      <c r="Q213" s="13">
        <f t="shared" ref="Q213:Q221" si="149">O213*$D213</f>
        <v>1176800.0000000002</v>
      </c>
      <c r="R213" s="32"/>
      <c r="S213" s="10">
        <v>300000</v>
      </c>
      <c r="T213" s="12">
        <f t="shared" ref="T213:T221" si="150">(S213*$E213/$F213)/$D213</f>
        <v>1.7102890149543375</v>
      </c>
      <c r="U213" s="13">
        <f t="shared" ref="U213:U221" si="151">S213*$D213</f>
        <v>44130000.000000007</v>
      </c>
      <c r="V213" s="32"/>
      <c r="W213" s="10">
        <v>191000</v>
      </c>
      <c r="X213" s="12">
        <f t="shared" ref="X213:X221" si="152">(W213*$E213/$F213)/$D213</f>
        <v>1.0888840061875948</v>
      </c>
      <c r="Y213" s="13">
        <f t="shared" ref="Y213:Y221" si="153">W213*$D213</f>
        <v>28096100.000000004</v>
      </c>
      <c r="Z213" s="32"/>
      <c r="AA213" s="10">
        <v>420000</v>
      </c>
      <c r="AB213" s="12">
        <f t="shared" ref="AB213:AB221" si="154">(AA213*$E213/$F213)/$D213</f>
        <v>2.3944046209360725</v>
      </c>
      <c r="AC213" s="13">
        <f t="shared" ref="AC213:AC221" si="155">AA213*$D213</f>
        <v>61782000.000000007</v>
      </c>
      <c r="AD213" s="32"/>
      <c r="AE213" s="37" t="s">
        <v>36</v>
      </c>
      <c r="AF213" s="13">
        <f t="shared" ref="AF213:AF221" si="156">G213+K213+O213+S213+W213+AA213</f>
        <v>1172860</v>
      </c>
      <c r="AG213" s="12">
        <f t="shared" ref="AG213:AG221" si="157">(AF213*$E213/$F213)/$D213</f>
        <v>6.6864319135978141</v>
      </c>
      <c r="AH213" s="13">
        <v>2.9907107684397047</v>
      </c>
      <c r="AI213" s="13">
        <f>AG213/AH$213*100</f>
        <v>223.57333862432367</v>
      </c>
      <c r="AJ213" s="14"/>
    </row>
    <row r="214" spans="1:39" ht="17" thickTop="1" thickBot="1" x14ac:dyDescent="0.25">
      <c r="C214" s="30" t="s">
        <v>37</v>
      </c>
      <c r="D214" s="16">
        <v>220.60000000000002</v>
      </c>
      <c r="E214" s="36">
        <v>193.3</v>
      </c>
      <c r="F214" s="32">
        <v>230500</v>
      </c>
      <c r="G214" s="10">
        <v>321000</v>
      </c>
      <c r="H214" s="6">
        <f t="shared" ref="H214:H221" si="158">(G214*$E214/$F214)/$D214</f>
        <v>1.2202826839835352</v>
      </c>
      <c r="I214" s="13">
        <f t="shared" si="145"/>
        <v>70812600</v>
      </c>
      <c r="J214" s="15"/>
      <c r="K214" s="10">
        <v>2220</v>
      </c>
      <c r="L214" s="6">
        <f t="shared" si="146"/>
        <v>8.4393381882973458E-3</v>
      </c>
      <c r="M214" s="13">
        <f t="shared" si="147"/>
        <v>489732.00000000006</v>
      </c>
      <c r="N214" s="15"/>
      <c r="O214" s="10">
        <v>9670</v>
      </c>
      <c r="P214" s="6">
        <f t="shared" si="148"/>
        <v>3.676054066704295E-2</v>
      </c>
      <c r="Q214" s="13">
        <f t="shared" si="149"/>
        <v>2133202</v>
      </c>
      <c r="R214" s="15"/>
      <c r="S214" s="10">
        <v>455000</v>
      </c>
      <c r="T214" s="6">
        <f t="shared" si="150"/>
        <v>1.7296841782321137</v>
      </c>
      <c r="U214" s="13">
        <f t="shared" si="151"/>
        <v>100373000.00000001</v>
      </c>
      <c r="V214" s="15"/>
      <c r="W214" s="10">
        <v>439000</v>
      </c>
      <c r="X214" s="6">
        <f t="shared" si="152"/>
        <v>1.6688601192173582</v>
      </c>
      <c r="Y214" s="13">
        <f t="shared" si="153"/>
        <v>96843400.000000015</v>
      </c>
      <c r="Z214" s="15"/>
      <c r="AA214" s="10">
        <v>543000</v>
      </c>
      <c r="AB214" s="6">
        <f t="shared" si="154"/>
        <v>2.0642165028132697</v>
      </c>
      <c r="AC214" s="13">
        <f t="shared" si="155"/>
        <v>119785800.00000001</v>
      </c>
      <c r="AD214" s="15"/>
      <c r="AE214" s="30" t="s">
        <v>37</v>
      </c>
      <c r="AF214" s="13">
        <f t="shared" si="156"/>
        <v>1769890</v>
      </c>
      <c r="AG214" s="6">
        <f t="shared" si="157"/>
        <v>6.7282433631016172</v>
      </c>
      <c r="AH214" s="13"/>
      <c r="AI214" s="13">
        <f t="shared" ref="AI214:AI221" si="159">AG214/AH$213*100</f>
        <v>224.97138252562735</v>
      </c>
    </row>
    <row r="215" spans="1:39" ht="17" thickTop="1" thickBot="1" x14ac:dyDescent="0.25">
      <c r="C215" s="30" t="s">
        <v>38</v>
      </c>
      <c r="D215" s="16">
        <v>206.70000000000005</v>
      </c>
      <c r="E215" s="36">
        <v>193.3</v>
      </c>
      <c r="F215" s="32">
        <v>230500</v>
      </c>
      <c r="G215" s="10">
        <v>139000</v>
      </c>
      <c r="H215" s="6">
        <f t="shared" si="158"/>
        <v>0.56394304886098767</v>
      </c>
      <c r="I215" s="13">
        <f t="shared" si="145"/>
        <v>28731300.000000007</v>
      </c>
      <c r="J215" s="15"/>
      <c r="K215" s="10">
        <v>1540</v>
      </c>
      <c r="L215" s="6">
        <f t="shared" si="146"/>
        <v>6.2480021240713729E-3</v>
      </c>
      <c r="M215" s="13">
        <f t="shared" si="147"/>
        <v>318318.00000000006</v>
      </c>
      <c r="N215" s="15"/>
      <c r="O215" s="10">
        <v>3650</v>
      </c>
      <c r="P215" s="6">
        <f t="shared" si="148"/>
        <v>1.4808576462896437E-2</v>
      </c>
      <c r="Q215" s="13">
        <f t="shared" si="149"/>
        <v>754455.00000000012</v>
      </c>
      <c r="R215" s="15"/>
      <c r="S215" s="10">
        <v>109000</v>
      </c>
      <c r="T215" s="6">
        <f t="shared" si="150"/>
        <v>0.44222872176868816</v>
      </c>
      <c r="U215" s="13">
        <f t="shared" si="151"/>
        <v>22530300.000000004</v>
      </c>
      <c r="V215" s="15"/>
      <c r="W215" s="10">
        <v>172000</v>
      </c>
      <c r="X215" s="6">
        <f t="shared" si="152"/>
        <v>0.69782880866251717</v>
      </c>
      <c r="Y215" s="13">
        <f t="shared" si="153"/>
        <v>35552400.000000007</v>
      </c>
      <c r="Z215" s="15"/>
      <c r="AA215" s="10">
        <v>160000</v>
      </c>
      <c r="AB215" s="6">
        <f t="shared" si="154"/>
        <v>0.64914307782559721</v>
      </c>
      <c r="AC215" s="13">
        <f t="shared" si="155"/>
        <v>33072000.000000007</v>
      </c>
      <c r="AD215" s="15"/>
      <c r="AE215" s="30" t="s">
        <v>38</v>
      </c>
      <c r="AF215" s="13">
        <f t="shared" si="156"/>
        <v>585190</v>
      </c>
      <c r="AG215" s="6">
        <f t="shared" si="157"/>
        <v>2.3742002357047576</v>
      </c>
      <c r="AH215" s="13"/>
      <c r="AI215" s="13">
        <f t="shared" si="159"/>
        <v>79.385818941743096</v>
      </c>
    </row>
    <row r="216" spans="1:39" ht="17" thickTop="1" thickBot="1" x14ac:dyDescent="0.25">
      <c r="C216" s="30" t="s">
        <v>39</v>
      </c>
      <c r="D216" s="16">
        <v>156.59999999999991</v>
      </c>
      <c r="E216" s="36">
        <v>193.3</v>
      </c>
      <c r="F216" s="32">
        <v>230500</v>
      </c>
      <c r="G216" s="10">
        <v>129000</v>
      </c>
      <c r="H216" s="6">
        <f t="shared" si="158"/>
        <v>0.69081041547194633</v>
      </c>
      <c r="I216" s="13">
        <f t="shared" si="145"/>
        <v>20201399.999999989</v>
      </c>
      <c r="J216" s="15"/>
      <c r="K216" s="10">
        <v>1560</v>
      </c>
      <c r="L216" s="6">
        <f t="shared" si="146"/>
        <v>8.3539864196607461E-3</v>
      </c>
      <c r="M216" s="13">
        <f t="shared" si="147"/>
        <v>244295.99999999985</v>
      </c>
      <c r="N216" s="15"/>
      <c r="O216" s="10">
        <v>4390</v>
      </c>
      <c r="P216" s="6">
        <f t="shared" si="148"/>
        <v>2.3508974604045302E-2</v>
      </c>
      <c r="Q216" s="13">
        <f t="shared" si="149"/>
        <v>687473.99999999965</v>
      </c>
      <c r="R216" s="15"/>
      <c r="S216" s="10">
        <v>127000</v>
      </c>
      <c r="T216" s="6">
        <f t="shared" si="150"/>
        <v>0.68010017647238119</v>
      </c>
      <c r="U216" s="13">
        <f t="shared" si="151"/>
        <v>19888199.999999989</v>
      </c>
      <c r="V216" s="15"/>
      <c r="W216" s="10">
        <v>194000</v>
      </c>
      <c r="X216" s="6">
        <f t="shared" si="152"/>
        <v>1.0388931829578107</v>
      </c>
      <c r="Y216" s="13">
        <f t="shared" si="153"/>
        <v>30380399.999999981</v>
      </c>
      <c r="Z216" s="15"/>
      <c r="AA216" s="10">
        <v>183000</v>
      </c>
      <c r="AB216" s="6">
        <f t="shared" si="154"/>
        <v>0.97998686846020289</v>
      </c>
      <c r="AC216" s="13">
        <f t="shared" si="155"/>
        <v>28657799.999999985</v>
      </c>
      <c r="AD216" s="15"/>
      <c r="AE216" s="30" t="s">
        <v>39</v>
      </c>
      <c r="AF216" s="13">
        <f t="shared" si="156"/>
        <v>638950</v>
      </c>
      <c r="AG216" s="6">
        <f t="shared" si="157"/>
        <v>3.421653604386047</v>
      </c>
      <c r="AH216" s="13"/>
      <c r="AI216" s="13">
        <f t="shared" si="159"/>
        <v>114.40937854954029</v>
      </c>
    </row>
    <row r="217" spans="1:39" ht="17" thickTop="1" thickBot="1" x14ac:dyDescent="0.25">
      <c r="C217" s="30" t="s">
        <v>40</v>
      </c>
      <c r="D217" s="16">
        <v>164.19999999999993</v>
      </c>
      <c r="E217" s="36">
        <v>193.3</v>
      </c>
      <c r="F217" s="32">
        <v>230500</v>
      </c>
      <c r="G217" s="10">
        <v>118000</v>
      </c>
      <c r="H217" s="6">
        <f t="shared" si="158"/>
        <v>0.60265640811559917</v>
      </c>
      <c r="I217" s="13">
        <f t="shared" si="145"/>
        <v>19375599.999999993</v>
      </c>
      <c r="J217" s="15"/>
      <c r="K217" s="10">
        <v>1450</v>
      </c>
      <c r="L217" s="6">
        <f t="shared" si="146"/>
        <v>7.4055236590476166E-3</v>
      </c>
      <c r="M217" s="13">
        <f t="shared" si="147"/>
        <v>238089.99999999991</v>
      </c>
      <c r="N217" s="15"/>
      <c r="O217" s="10">
        <v>3990</v>
      </c>
      <c r="P217" s="6">
        <f t="shared" si="148"/>
        <v>2.0377958206620684E-2</v>
      </c>
      <c r="Q217" s="13">
        <f t="shared" si="149"/>
        <v>655157.99999999977</v>
      </c>
      <c r="R217" s="15"/>
      <c r="S217" s="10">
        <v>111000</v>
      </c>
      <c r="T217" s="6">
        <f t="shared" si="150"/>
        <v>0.56690560424433478</v>
      </c>
      <c r="U217" s="13">
        <f t="shared" si="151"/>
        <v>18226199.999999993</v>
      </c>
      <c r="V217" s="15"/>
      <c r="W217" s="10">
        <v>187000</v>
      </c>
      <c r="X217" s="6">
        <f t="shared" si="152"/>
        <v>0.95505718913234783</v>
      </c>
      <c r="Y217" s="13">
        <f t="shared" si="153"/>
        <v>30705399.999999989</v>
      </c>
      <c r="Z217" s="15"/>
      <c r="AA217" s="10">
        <v>153000</v>
      </c>
      <c r="AB217" s="6">
        <f t="shared" si="154"/>
        <v>0.78141042747192102</v>
      </c>
      <c r="AC217" s="13">
        <f t="shared" si="155"/>
        <v>25122599.999999989</v>
      </c>
      <c r="AD217" s="15"/>
      <c r="AE217" s="30" t="s">
        <v>40</v>
      </c>
      <c r="AF217" s="13">
        <f t="shared" si="156"/>
        <v>574440</v>
      </c>
      <c r="AG217" s="6">
        <f t="shared" si="157"/>
        <v>2.9338131108298713</v>
      </c>
      <c r="AH217" s="13"/>
      <c r="AI217" s="13">
        <f t="shared" si="159"/>
        <v>98.097520555639761</v>
      </c>
    </row>
    <row r="218" spans="1:39" ht="17" thickTop="1" thickBot="1" x14ac:dyDescent="0.25">
      <c r="C218" s="30" t="s">
        <v>41</v>
      </c>
      <c r="D218" s="16">
        <v>239.90000000000009</v>
      </c>
      <c r="E218" s="36">
        <v>193.3</v>
      </c>
      <c r="F218" s="32">
        <v>230500</v>
      </c>
      <c r="G218" s="10">
        <v>267000</v>
      </c>
      <c r="H218" s="6">
        <f t="shared" si="158"/>
        <v>0.93334442496376346</v>
      </c>
      <c r="I218" s="13">
        <f t="shared" si="145"/>
        <v>64053300.000000022</v>
      </c>
      <c r="J218" s="15"/>
      <c r="K218" s="10">
        <v>3700</v>
      </c>
      <c r="L218" s="6">
        <f t="shared" si="146"/>
        <v>1.2933986413355523E-2</v>
      </c>
      <c r="M218" s="13">
        <f t="shared" si="147"/>
        <v>887630.00000000035</v>
      </c>
      <c r="N218" s="15"/>
      <c r="O218" s="10">
        <v>6780</v>
      </c>
      <c r="P218" s="6">
        <f t="shared" si="148"/>
        <v>2.3700656184473094E-2</v>
      </c>
      <c r="Q218" s="13">
        <f t="shared" si="149"/>
        <v>1626522.0000000007</v>
      </c>
      <c r="R218" s="15"/>
      <c r="S218" s="10">
        <v>213000</v>
      </c>
      <c r="T218" s="6">
        <f t="shared" si="150"/>
        <v>0.7445781367688451</v>
      </c>
      <c r="U218" s="13">
        <f t="shared" si="151"/>
        <v>51098700.000000022</v>
      </c>
      <c r="V218" s="15"/>
      <c r="W218" s="10">
        <v>391000</v>
      </c>
      <c r="X218" s="6">
        <f t="shared" si="152"/>
        <v>1.3668077534113541</v>
      </c>
      <c r="Y218" s="13">
        <f t="shared" si="153"/>
        <v>93800900.00000003</v>
      </c>
      <c r="Z218" s="15"/>
      <c r="AA218" s="10">
        <v>294000</v>
      </c>
      <c r="AB218" s="6">
        <f t="shared" si="154"/>
        <v>1.0277275690612226</v>
      </c>
      <c r="AC218" s="13">
        <f t="shared" si="155"/>
        <v>70530600.00000003</v>
      </c>
      <c r="AD218" s="15"/>
      <c r="AE218" s="30" t="s">
        <v>41</v>
      </c>
      <c r="AF218" s="13">
        <f t="shared" si="156"/>
        <v>1175480</v>
      </c>
      <c r="AG218" s="6">
        <f t="shared" si="157"/>
        <v>4.1090925268030141</v>
      </c>
      <c r="AH218" s="13"/>
      <c r="AI218" s="13">
        <f t="shared" si="159"/>
        <v>137.39518278281335</v>
      </c>
    </row>
    <row r="219" spans="1:39" ht="17" thickTop="1" thickBot="1" x14ac:dyDescent="0.25">
      <c r="C219" s="30" t="s">
        <v>42</v>
      </c>
      <c r="D219" s="16">
        <v>115.80000000000007</v>
      </c>
      <c r="E219" s="36">
        <v>193.3</v>
      </c>
      <c r="F219" s="32">
        <v>230500</v>
      </c>
      <c r="G219" s="10">
        <v>75000</v>
      </c>
      <c r="H219" s="6">
        <f t="shared" si="158"/>
        <v>0.54314230159711341</v>
      </c>
      <c r="I219" s="13">
        <f t="shared" si="145"/>
        <v>8685000.0000000056</v>
      </c>
      <c r="J219" s="15"/>
      <c r="K219" s="10">
        <v>1800</v>
      </c>
      <c r="L219" s="6">
        <f t="shared" si="146"/>
        <v>1.3035415238330721E-2</v>
      </c>
      <c r="M219" s="13">
        <f t="shared" si="147"/>
        <v>208440.00000000012</v>
      </c>
      <c r="N219" s="15"/>
      <c r="O219" s="10">
        <v>3930</v>
      </c>
      <c r="P219" s="6">
        <f t="shared" si="148"/>
        <v>2.8460656603688742E-2</v>
      </c>
      <c r="Q219" s="13">
        <f t="shared" si="149"/>
        <v>455094.00000000029</v>
      </c>
      <c r="R219" s="15"/>
      <c r="S219" s="10">
        <v>101000</v>
      </c>
      <c r="T219" s="6">
        <f t="shared" si="150"/>
        <v>0.73143163281744605</v>
      </c>
      <c r="U219" s="13">
        <f t="shared" si="151"/>
        <v>11695800.000000007</v>
      </c>
      <c r="V219" s="15"/>
      <c r="W219" s="10">
        <v>108000</v>
      </c>
      <c r="X219" s="6">
        <f t="shared" si="152"/>
        <v>0.78212491429984321</v>
      </c>
      <c r="Y219" s="13">
        <f t="shared" si="153"/>
        <v>12506400.000000007</v>
      </c>
      <c r="Z219" s="15"/>
      <c r="AA219" s="10">
        <v>148000</v>
      </c>
      <c r="AB219" s="6">
        <f t="shared" si="154"/>
        <v>1.0718008084849704</v>
      </c>
      <c r="AC219" s="13">
        <f t="shared" si="155"/>
        <v>17138400.000000011</v>
      </c>
      <c r="AD219" s="15"/>
      <c r="AE219" s="30" t="s">
        <v>42</v>
      </c>
      <c r="AF219" s="13">
        <f t="shared" si="156"/>
        <v>437730</v>
      </c>
      <c r="AG219" s="6">
        <f t="shared" si="157"/>
        <v>3.1699957290413927</v>
      </c>
      <c r="AH219" s="13"/>
      <c r="AI219" s="13">
        <f t="shared" si="159"/>
        <v>105.9947274906568</v>
      </c>
    </row>
    <row r="220" spans="1:39" ht="17" thickTop="1" thickBot="1" x14ac:dyDescent="0.25">
      <c r="C220" s="30" t="s">
        <v>43</v>
      </c>
      <c r="D220" s="16">
        <v>165</v>
      </c>
      <c r="E220" s="36">
        <v>193.3</v>
      </c>
      <c r="F220" s="32">
        <v>230500</v>
      </c>
      <c r="G220" s="10">
        <v>38400</v>
      </c>
      <c r="H220" s="6">
        <f t="shared" si="158"/>
        <v>0.1951678169986196</v>
      </c>
      <c r="I220" s="13">
        <f t="shared" si="145"/>
        <v>6336000</v>
      </c>
      <c r="J220" s="15"/>
      <c r="K220" s="10">
        <v>145</v>
      </c>
      <c r="L220" s="6">
        <f t="shared" si="146"/>
        <v>7.3696180897916258E-4</v>
      </c>
      <c r="M220" s="13">
        <f t="shared" si="147"/>
        <v>23925</v>
      </c>
      <c r="N220" s="15"/>
      <c r="O220" s="10">
        <v>2160</v>
      </c>
      <c r="P220" s="6">
        <f t="shared" si="148"/>
        <v>1.0978189706172353E-2</v>
      </c>
      <c r="Q220" s="13">
        <f t="shared" si="149"/>
        <v>356400</v>
      </c>
      <c r="R220" s="15"/>
      <c r="S220" s="10">
        <v>94900</v>
      </c>
      <c r="T220" s="6">
        <f t="shared" si="150"/>
        <v>0.48232879773877607</v>
      </c>
      <c r="U220" s="13">
        <f t="shared" si="151"/>
        <v>15658500</v>
      </c>
      <c r="V220" s="15"/>
      <c r="W220" s="10">
        <v>74900</v>
      </c>
      <c r="X220" s="6">
        <f t="shared" si="152"/>
        <v>0.38067889305199504</v>
      </c>
      <c r="Y220" s="13">
        <f t="shared" si="153"/>
        <v>12358500</v>
      </c>
      <c r="Z220" s="15"/>
      <c r="AA220" s="10">
        <v>85600</v>
      </c>
      <c r="AB220" s="6">
        <f t="shared" si="154"/>
        <v>0.43506159205942291</v>
      </c>
      <c r="AC220" s="13">
        <f t="shared" si="155"/>
        <v>14124000</v>
      </c>
      <c r="AD220" s="15"/>
      <c r="AE220" s="30" t="s">
        <v>43</v>
      </c>
      <c r="AF220" s="13">
        <f t="shared" si="156"/>
        <v>296105</v>
      </c>
      <c r="AG220" s="6">
        <f t="shared" si="157"/>
        <v>1.504952251363965</v>
      </c>
      <c r="AH220" s="13"/>
      <c r="AI220" s="13">
        <f t="shared" si="159"/>
        <v>50.320889176091057</v>
      </c>
    </row>
    <row r="221" spans="1:39" ht="17" thickTop="1" thickBot="1" x14ac:dyDescent="0.25">
      <c r="C221" s="30" t="s">
        <v>44</v>
      </c>
      <c r="D221" s="16">
        <v>228.79999999999995</v>
      </c>
      <c r="E221" s="36">
        <v>193.3</v>
      </c>
      <c r="F221" s="32">
        <v>230500</v>
      </c>
      <c r="G221" s="10">
        <v>44000</v>
      </c>
      <c r="H221" s="6">
        <f t="shared" si="158"/>
        <v>0.16127148339729686</v>
      </c>
      <c r="I221" s="13">
        <f t="shared" si="145"/>
        <v>10067199.999999998</v>
      </c>
      <c r="J221" s="15"/>
      <c r="K221" s="10">
        <v>192</v>
      </c>
      <c r="L221" s="6">
        <f t="shared" si="146"/>
        <v>7.0373010937002287E-4</v>
      </c>
      <c r="M221" s="13">
        <f t="shared" si="147"/>
        <v>43929.599999999991</v>
      </c>
      <c r="N221" s="15"/>
      <c r="O221" s="10">
        <v>1810</v>
      </c>
      <c r="P221" s="6">
        <f t="shared" si="148"/>
        <v>6.6341223852069853E-3</v>
      </c>
      <c r="Q221" s="13">
        <f t="shared" si="149"/>
        <v>414127.99999999994</v>
      </c>
      <c r="R221" s="15"/>
      <c r="S221" s="10">
        <v>83500</v>
      </c>
      <c r="T221" s="6">
        <f t="shared" si="150"/>
        <v>0.3060492923562339</v>
      </c>
      <c r="U221" s="13">
        <f t="shared" si="151"/>
        <v>19104799.999999996</v>
      </c>
      <c r="V221" s="15"/>
      <c r="W221" s="10">
        <v>97400</v>
      </c>
      <c r="X221" s="6">
        <f t="shared" si="152"/>
        <v>0.35699642006583449</v>
      </c>
      <c r="Y221" s="13">
        <f t="shared" si="153"/>
        <v>22285119.999999996</v>
      </c>
      <c r="Z221" s="15"/>
      <c r="AA221" s="10">
        <v>76400</v>
      </c>
      <c r="AB221" s="6">
        <f t="shared" si="154"/>
        <v>0.28002593935348824</v>
      </c>
      <c r="AC221" s="13">
        <f t="shared" si="155"/>
        <v>17480319.999999996</v>
      </c>
      <c r="AD221" s="15"/>
      <c r="AE221" s="30" t="s">
        <v>44</v>
      </c>
      <c r="AF221" s="13">
        <f t="shared" si="156"/>
        <v>303302</v>
      </c>
      <c r="AG221" s="6">
        <f t="shared" si="157"/>
        <v>1.1116809876674305</v>
      </c>
      <c r="AH221" s="13"/>
      <c r="AI221" s="13">
        <f t="shared" si="159"/>
        <v>37.171130000224323</v>
      </c>
    </row>
    <row r="222" spans="1:39" ht="17" thickTop="1" thickBot="1" x14ac:dyDescent="0.25">
      <c r="C222" s="31"/>
      <c r="D222" s="16"/>
      <c r="E222" s="36"/>
      <c r="F222" s="15"/>
      <c r="H222" s="6"/>
      <c r="I222" s="13"/>
      <c r="J222" s="15"/>
      <c r="L222" s="6"/>
      <c r="M222" s="13"/>
      <c r="N222" s="15"/>
      <c r="P222" s="6"/>
      <c r="Q222" s="13"/>
      <c r="R222" s="15"/>
      <c r="S222" s="18"/>
      <c r="T222" s="6"/>
      <c r="U222" s="13"/>
      <c r="V222" s="15"/>
      <c r="X222" s="6"/>
      <c r="Y222" s="13"/>
      <c r="Z222" s="15"/>
      <c r="AB222" s="6"/>
      <c r="AC222" s="13"/>
      <c r="AD222" s="15"/>
      <c r="AE222" s="31"/>
      <c r="AF222" s="13"/>
      <c r="AG222" s="6"/>
      <c r="AH222" s="13"/>
    </row>
    <row r="223" spans="1:39" ht="17" thickTop="1" thickBot="1" x14ac:dyDescent="0.25">
      <c r="C223" s="31"/>
      <c r="D223" s="16"/>
      <c r="E223" s="36"/>
      <c r="F223" s="15"/>
      <c r="H223" s="6"/>
      <c r="I223" s="13"/>
      <c r="J223" s="15"/>
      <c r="L223" s="6"/>
      <c r="M223" s="13"/>
      <c r="N223" s="15"/>
      <c r="P223" s="6"/>
      <c r="Q223" s="13"/>
      <c r="R223" s="15"/>
      <c r="T223" s="6"/>
      <c r="U223" s="13"/>
      <c r="V223" s="15"/>
      <c r="X223" s="6"/>
      <c r="Y223" s="13"/>
      <c r="Z223" s="15"/>
      <c r="AB223" s="6"/>
      <c r="AC223" s="13"/>
      <c r="AD223" s="15"/>
      <c r="AE223" s="31"/>
      <c r="AF223" s="13"/>
      <c r="AG223" s="6"/>
      <c r="AH223" s="13"/>
    </row>
    <row r="224" spans="1:39" ht="17" thickTop="1" thickBot="1" x14ac:dyDescent="0.25">
      <c r="C224" s="31"/>
      <c r="D224" s="16"/>
      <c r="E224" s="36"/>
      <c r="F224" s="15"/>
      <c r="H224" s="6"/>
      <c r="I224" s="13"/>
      <c r="J224" s="15"/>
      <c r="L224" s="6"/>
      <c r="M224" s="13"/>
      <c r="N224" s="15"/>
      <c r="P224" s="6"/>
      <c r="Q224" s="13"/>
      <c r="R224" s="15"/>
      <c r="T224" s="6"/>
      <c r="U224" s="13"/>
      <c r="V224" s="15"/>
      <c r="X224" s="6"/>
      <c r="Y224" s="13"/>
      <c r="Z224" s="15"/>
      <c r="AB224" s="6"/>
      <c r="AC224" s="13"/>
      <c r="AD224" s="15"/>
      <c r="AE224" s="31"/>
      <c r="AF224" s="13"/>
      <c r="AG224" s="6"/>
      <c r="AH224" s="13"/>
    </row>
    <row r="225" spans="1:40" ht="17" thickTop="1" thickBot="1" x14ac:dyDescent="0.25">
      <c r="C225" s="31"/>
      <c r="D225" s="16"/>
      <c r="E225" s="36"/>
      <c r="F225" s="15"/>
      <c r="H225" s="6"/>
      <c r="I225" s="13"/>
      <c r="J225" s="15"/>
      <c r="L225" s="6"/>
      <c r="M225" s="13"/>
      <c r="N225" s="15"/>
      <c r="P225" s="6"/>
      <c r="Q225" s="13"/>
      <c r="R225" s="15"/>
      <c r="T225" s="6"/>
      <c r="U225" s="13"/>
      <c r="V225" s="15"/>
      <c r="X225" s="6"/>
      <c r="Y225" s="13"/>
      <c r="Z225" s="15"/>
      <c r="AB225" s="6"/>
      <c r="AC225" s="13"/>
      <c r="AD225" s="15"/>
      <c r="AE225" s="31"/>
      <c r="AF225" s="13"/>
      <c r="AG225" s="6"/>
      <c r="AH225" s="13"/>
    </row>
    <row r="226" spans="1:40" ht="17" thickTop="1" thickBot="1" x14ac:dyDescent="0.25">
      <c r="C226" s="31"/>
      <c r="D226" s="16"/>
      <c r="E226" s="36"/>
      <c r="F226" s="15"/>
      <c r="H226" s="6"/>
      <c r="I226" s="13"/>
      <c r="J226" s="15"/>
      <c r="L226" s="6"/>
      <c r="M226" s="13"/>
      <c r="N226" s="15"/>
      <c r="P226" s="6"/>
      <c r="Q226" s="13"/>
      <c r="R226" s="15"/>
      <c r="T226" s="6"/>
      <c r="U226" s="13"/>
      <c r="V226" s="15"/>
      <c r="X226" s="6"/>
      <c r="Y226" s="13"/>
      <c r="Z226" s="15"/>
      <c r="AB226" s="6"/>
      <c r="AC226" s="13"/>
      <c r="AD226" s="15"/>
      <c r="AE226" s="31"/>
      <c r="AF226" s="13"/>
      <c r="AG226" s="6"/>
      <c r="AH226" s="13"/>
    </row>
    <row r="227" spans="1:40" ht="17" thickTop="1" thickBot="1" x14ac:dyDescent="0.25">
      <c r="C227" s="31"/>
      <c r="D227" s="16"/>
      <c r="E227" s="36"/>
      <c r="F227" s="15"/>
      <c r="H227" s="6"/>
      <c r="I227" s="13"/>
      <c r="J227" s="15"/>
      <c r="L227" s="6"/>
      <c r="M227" s="13"/>
      <c r="N227" s="15"/>
      <c r="P227" s="6"/>
      <c r="Q227" s="13"/>
      <c r="R227" s="15"/>
      <c r="T227" s="6"/>
      <c r="U227" s="13"/>
      <c r="V227" s="15"/>
      <c r="X227" s="6"/>
      <c r="Y227" s="13"/>
      <c r="Z227" s="15"/>
      <c r="AB227" s="6"/>
      <c r="AC227" s="13"/>
      <c r="AD227" s="15"/>
      <c r="AE227" s="31"/>
      <c r="AF227" s="13"/>
      <c r="AG227" s="6"/>
      <c r="AH227" s="13"/>
    </row>
    <row r="228" spans="1:40" ht="17" thickTop="1" thickBot="1" x14ac:dyDescent="0.25">
      <c r="C228" s="31"/>
      <c r="D228" s="16"/>
      <c r="E228" s="36"/>
      <c r="F228" s="15"/>
      <c r="H228" s="6"/>
      <c r="I228" s="13"/>
      <c r="J228" s="15"/>
      <c r="L228" s="6"/>
      <c r="M228" s="13"/>
      <c r="N228" s="15"/>
      <c r="P228" s="6"/>
      <c r="Q228" s="13"/>
      <c r="R228" s="15"/>
      <c r="T228" s="6"/>
      <c r="U228" s="13"/>
      <c r="V228" s="15"/>
      <c r="X228" s="6"/>
      <c r="Y228" s="13"/>
      <c r="Z228" s="15"/>
      <c r="AB228" s="6"/>
      <c r="AC228" s="13"/>
      <c r="AD228" s="15"/>
      <c r="AE228" s="31"/>
      <c r="AF228" s="13"/>
      <c r="AG228" s="6"/>
      <c r="AH228" s="13"/>
    </row>
    <row r="229" spans="1:40" ht="17" thickTop="1" thickBot="1" x14ac:dyDescent="0.25">
      <c r="C229" s="31"/>
      <c r="D229" s="16"/>
      <c r="E229" s="36"/>
      <c r="F229" s="15"/>
      <c r="H229" s="6"/>
      <c r="I229" s="13"/>
      <c r="J229" s="15"/>
      <c r="L229" s="6"/>
      <c r="M229" s="13"/>
      <c r="N229" s="15"/>
      <c r="P229" s="6"/>
      <c r="Q229" s="13"/>
      <c r="R229" s="15"/>
      <c r="T229" s="6"/>
      <c r="U229" s="13"/>
      <c r="V229" s="15"/>
      <c r="X229" s="6"/>
      <c r="Y229" s="13"/>
      <c r="Z229" s="15"/>
      <c r="AB229" s="6"/>
      <c r="AC229" s="13"/>
      <c r="AD229" s="15"/>
      <c r="AE229" s="31"/>
      <c r="AF229" s="13"/>
      <c r="AG229" s="6"/>
      <c r="AH229" s="13"/>
    </row>
    <row r="230" spans="1:40" ht="17" thickTop="1" thickBot="1" x14ac:dyDescent="0.25">
      <c r="C230" s="31"/>
      <c r="D230" s="16"/>
      <c r="E230" s="36"/>
      <c r="F230" s="15"/>
      <c r="H230" s="6"/>
      <c r="I230" s="13"/>
      <c r="J230" s="15"/>
      <c r="L230" s="6"/>
      <c r="M230" s="13"/>
      <c r="N230" s="15"/>
      <c r="P230" s="6"/>
      <c r="Q230" s="13"/>
      <c r="R230" s="15"/>
      <c r="T230" s="6"/>
      <c r="U230" s="13"/>
      <c r="V230" s="15"/>
      <c r="X230" s="6"/>
      <c r="Y230" s="13"/>
      <c r="Z230" s="15"/>
      <c r="AB230" s="6"/>
      <c r="AC230" s="13"/>
      <c r="AD230" s="15"/>
      <c r="AE230" s="31"/>
      <c r="AF230" s="13"/>
      <c r="AG230" s="6"/>
      <c r="AH230" s="13"/>
    </row>
    <row r="231" spans="1:40" ht="17" thickTop="1" thickBot="1" x14ac:dyDescent="0.25">
      <c r="C231" s="31"/>
      <c r="D231" s="16"/>
      <c r="E231" s="36"/>
      <c r="F231" s="15"/>
      <c r="H231" s="6"/>
      <c r="I231" s="13"/>
      <c r="J231" s="15"/>
      <c r="L231" s="6"/>
      <c r="M231" s="13"/>
      <c r="N231" s="15"/>
      <c r="P231" s="6"/>
      <c r="Q231" s="13"/>
      <c r="R231" s="15"/>
      <c r="T231" s="6"/>
      <c r="U231" s="13"/>
      <c r="V231" s="15"/>
      <c r="X231" s="6"/>
      <c r="Y231" s="13"/>
      <c r="Z231" s="15"/>
      <c r="AB231" s="6"/>
      <c r="AC231" s="13"/>
      <c r="AD231" s="15"/>
      <c r="AE231" s="31"/>
      <c r="AF231" s="13"/>
      <c r="AG231" s="6"/>
      <c r="AH231" s="13"/>
    </row>
    <row r="232" spans="1:40" ht="17" thickTop="1" thickBot="1" x14ac:dyDescent="0.25">
      <c r="C232" s="31"/>
      <c r="D232" s="16"/>
      <c r="E232" s="36"/>
      <c r="F232" s="15"/>
      <c r="H232" s="6"/>
      <c r="I232" s="13"/>
      <c r="J232" s="15"/>
      <c r="L232" s="6"/>
      <c r="M232" s="13"/>
      <c r="N232" s="15"/>
      <c r="P232" s="6"/>
      <c r="Q232" s="13"/>
      <c r="R232" s="15"/>
      <c r="T232" s="6"/>
      <c r="U232" s="13"/>
      <c r="V232" s="15"/>
      <c r="X232" s="6"/>
      <c r="Y232" s="13"/>
      <c r="Z232" s="15"/>
      <c r="AB232" s="6"/>
      <c r="AC232" s="13"/>
      <c r="AD232" s="15"/>
      <c r="AE232" s="31"/>
      <c r="AF232" s="13"/>
      <c r="AG232" s="6"/>
      <c r="AH232" s="13"/>
    </row>
    <row r="233" spans="1:40" ht="17" thickTop="1" thickBot="1" x14ac:dyDescent="0.25">
      <c r="C233" s="31"/>
      <c r="D233" s="16"/>
      <c r="E233" s="36"/>
      <c r="F233" s="15"/>
      <c r="H233" s="6"/>
      <c r="I233" s="13"/>
      <c r="J233" s="15"/>
      <c r="L233" s="6"/>
      <c r="M233" s="13"/>
      <c r="N233" s="15"/>
      <c r="P233" s="6"/>
      <c r="Q233" s="13"/>
      <c r="R233" s="15"/>
      <c r="T233" s="6"/>
      <c r="U233" s="13"/>
      <c r="V233" s="15"/>
      <c r="X233" s="6"/>
      <c r="Y233" s="13"/>
      <c r="Z233" s="15"/>
      <c r="AB233" s="6"/>
      <c r="AC233" s="13"/>
      <c r="AD233" s="15"/>
      <c r="AE233" s="31"/>
      <c r="AF233" s="13"/>
      <c r="AG233" s="6"/>
      <c r="AH233" s="13"/>
    </row>
    <row r="234" spans="1:40" ht="17" thickTop="1" thickBot="1" x14ac:dyDescent="0.25">
      <c r="C234" s="31"/>
      <c r="D234" s="16"/>
      <c r="E234" s="36"/>
      <c r="F234" s="15"/>
      <c r="H234" s="6"/>
      <c r="I234" s="13"/>
      <c r="J234" s="15"/>
      <c r="L234" s="6"/>
      <c r="M234" s="13"/>
      <c r="N234" s="15"/>
      <c r="P234" s="6"/>
      <c r="Q234" s="13"/>
      <c r="R234" s="15"/>
      <c r="T234" s="6"/>
      <c r="U234" s="13"/>
      <c r="V234" s="15"/>
      <c r="X234" s="6"/>
      <c r="Y234" s="13"/>
      <c r="Z234" s="15"/>
      <c r="AB234" s="6"/>
      <c r="AC234" s="13"/>
      <c r="AD234" s="15"/>
      <c r="AE234" s="31"/>
      <c r="AF234" s="13"/>
      <c r="AG234" s="6"/>
      <c r="AH234" s="13"/>
    </row>
    <row r="235" spans="1:40" x14ac:dyDescent="0.2">
      <c r="A235" s="19"/>
      <c r="B235" s="19"/>
      <c r="C235" s="19"/>
      <c r="D235" s="19"/>
      <c r="E235" s="19"/>
      <c r="F235" s="19"/>
      <c r="G235" s="74" t="s">
        <v>46</v>
      </c>
      <c r="H235" s="96">
        <f>AVERAGE(H213:H234)</f>
        <v>0.7046178213963693</v>
      </c>
      <c r="I235" s="75">
        <f>AVERAGE(I213:I234)</f>
        <v>29464944.444444448</v>
      </c>
      <c r="J235" s="76"/>
      <c r="K235" s="74" t="s">
        <v>46</v>
      </c>
      <c r="L235" s="96">
        <f>AVERAGE(L213:L234)</f>
        <v>8.240188804112281E-3</v>
      </c>
      <c r="M235" s="75">
        <f>AVERAGE(M213:M234)</f>
        <v>319451.84444444452</v>
      </c>
      <c r="N235" s="76"/>
      <c r="O235" s="74" t="s">
        <v>46</v>
      </c>
      <c r="P235" s="96">
        <f>AVERAGE(P213:P234)</f>
        <v>2.3426375765066169E-2</v>
      </c>
      <c r="Q235" s="75">
        <f>AVERAGE(Q213:Q234)</f>
        <v>917692.55555555562</v>
      </c>
      <c r="R235" s="76"/>
      <c r="S235" s="74" t="s">
        <v>46</v>
      </c>
      <c r="T235" s="96">
        <f>AVERAGE(T213:T234)</f>
        <v>0.82151061726146191</v>
      </c>
      <c r="U235" s="75">
        <f>AVERAGE(U213:U234)</f>
        <v>33633944.444444448</v>
      </c>
      <c r="V235" s="76"/>
      <c r="W235" s="74" t="s">
        <v>46</v>
      </c>
      <c r="X235" s="96">
        <f>AVERAGE(X213:X234)</f>
        <v>0.92623680966518407</v>
      </c>
      <c r="Y235" s="75">
        <f>AVERAGE(Y213:Y234)</f>
        <v>40280957.777777776</v>
      </c>
      <c r="Z235" s="76"/>
      <c r="AA235" s="74" t="s">
        <v>46</v>
      </c>
      <c r="AB235" s="96">
        <f>AVERAGE(AB213:AB234)</f>
        <v>1.0759752673851297</v>
      </c>
      <c r="AC235" s="75">
        <f>AVERAGE(AC213:AC234)</f>
        <v>43077057.777777776</v>
      </c>
      <c r="AD235" s="76"/>
      <c r="AE235" s="77"/>
      <c r="AF235" s="74" t="s">
        <v>46</v>
      </c>
      <c r="AG235" s="96">
        <f>AVERAGE(AG213:AG234)</f>
        <v>3.5600070802773232</v>
      </c>
      <c r="AH235" s="75"/>
      <c r="AI235" s="96">
        <f>AVERAGE(AI213:AI234)</f>
        <v>119.03548540518442</v>
      </c>
      <c r="AJ235" s="19"/>
      <c r="AK235" s="19"/>
      <c r="AL235" s="19"/>
      <c r="AM235" s="19"/>
      <c r="AN235" s="19"/>
    </row>
    <row r="236" spans="1:40" x14ac:dyDescent="0.2">
      <c r="G236" s="78" t="s">
        <v>47</v>
      </c>
      <c r="H236" s="97">
        <f>STDEV(H213:H234)</f>
        <v>0.42675925653273217</v>
      </c>
      <c r="I236" s="79">
        <f>STDEV(I213:I234)</f>
        <v>23698009.25679788</v>
      </c>
      <c r="J236" s="80"/>
      <c r="K236" s="78" t="s">
        <v>47</v>
      </c>
      <c r="L236" s="97">
        <f>STDEV(L213:L234)</f>
        <v>5.3371091657248076E-3</v>
      </c>
      <c r="M236" s="79">
        <f>STDEV(M213:M234)</f>
        <v>262182.15059156442</v>
      </c>
      <c r="N236" s="80"/>
      <c r="O236" s="78" t="s">
        <v>47</v>
      </c>
      <c r="P236" s="97">
        <f>STDEV(P213:P234)</f>
        <v>1.2327478817273382E-2</v>
      </c>
      <c r="Q236" s="79">
        <f>STDEV(Q213:Q234)</f>
        <v>610146.96513158025</v>
      </c>
      <c r="R236" s="80"/>
      <c r="S236" s="78" t="s">
        <v>47</v>
      </c>
      <c r="T236" s="97">
        <f>STDEV(T213:T234)</f>
        <v>0.52893278789450382</v>
      </c>
      <c r="U236" s="79">
        <f>STDEV(U213:U234)</f>
        <v>28360219.117987748</v>
      </c>
      <c r="V236" s="80"/>
      <c r="W236" s="78" t="s">
        <v>47</v>
      </c>
      <c r="X236" s="97">
        <f>STDEV(X213:X234)</f>
        <v>0.43014166771754686</v>
      </c>
      <c r="Y236" s="79">
        <f>STDEV(Y213:Y234)</f>
        <v>32208648.566472724</v>
      </c>
      <c r="Z236" s="80"/>
      <c r="AA236" s="78" t="s">
        <v>47</v>
      </c>
      <c r="AB236" s="97">
        <f>STDEV(AB213:AB234)</f>
        <v>0.7106067454915671</v>
      </c>
      <c r="AC236" s="79">
        <f>STDEV(AC213:AC234)</f>
        <v>34972253.670503497</v>
      </c>
      <c r="AD236" s="80"/>
      <c r="AE236" s="67"/>
      <c r="AF236" s="78" t="s">
        <v>47</v>
      </c>
      <c r="AG236" s="97">
        <f>STDEV(AG213:AG234)</f>
        <v>2.0093782158226157</v>
      </c>
      <c r="AH236" s="79"/>
      <c r="AI236" s="97">
        <f>STDEV(AI213:AI234)</f>
        <v>67.187313364673329</v>
      </c>
    </row>
  </sheetData>
  <mergeCells count="26">
    <mergeCell ref="B21:E22"/>
    <mergeCell ref="B24:C24"/>
    <mergeCell ref="AS30:AY30"/>
    <mergeCell ref="AZ30:BF30"/>
    <mergeCell ref="BG30:BM30"/>
    <mergeCell ref="BU30:CA30"/>
    <mergeCell ref="CB30:CH30"/>
    <mergeCell ref="B52:E53"/>
    <mergeCell ref="B55:C55"/>
    <mergeCell ref="AS57:AY57"/>
    <mergeCell ref="AZ57:BF57"/>
    <mergeCell ref="BG57:BM57"/>
    <mergeCell ref="BN57:BT57"/>
    <mergeCell ref="BU57:CA57"/>
    <mergeCell ref="CB57:CH57"/>
    <mergeCell ref="BN30:BT30"/>
    <mergeCell ref="B177:E178"/>
    <mergeCell ref="B180:C180"/>
    <mergeCell ref="B208:E209"/>
    <mergeCell ref="B211:C211"/>
    <mergeCell ref="B83:E84"/>
    <mergeCell ref="B86:C86"/>
    <mergeCell ref="B114:E115"/>
    <mergeCell ref="B117:C117"/>
    <mergeCell ref="B146:E147"/>
    <mergeCell ref="B149:C149"/>
  </mergeCells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AFE9E-6149-4BBF-918F-FA6D203AB8B2}">
  <dimension ref="A1:CB1964"/>
  <sheetViews>
    <sheetView topLeftCell="Q124" zoomScale="40" zoomScaleNormal="40" workbookViewId="0">
      <selection activeCell="AV174" sqref="AV174"/>
    </sheetView>
  </sheetViews>
  <sheetFormatPr baseColWidth="10" defaultColWidth="8.83203125" defaultRowHeight="15" x14ac:dyDescent="0.2"/>
  <cols>
    <col min="5" max="5" width="12.33203125" customWidth="1"/>
    <col min="6" max="6" width="12" customWidth="1"/>
    <col min="7" max="7" width="12.33203125" customWidth="1"/>
    <col min="8" max="8" width="14.1640625" customWidth="1"/>
    <col min="9" max="9" width="17.5" customWidth="1"/>
    <col min="10" max="10" width="13.5" customWidth="1"/>
    <col min="11" max="11" width="11" customWidth="1"/>
    <col min="12" max="12" width="13.1640625" customWidth="1"/>
    <col min="13" max="14" width="12.5" customWidth="1"/>
    <col min="15" max="15" width="15.33203125" customWidth="1"/>
    <col min="16" max="16" width="13" customWidth="1"/>
    <col min="17" max="17" width="15.83203125" customWidth="1"/>
    <col min="19" max="19" width="20.6640625" customWidth="1"/>
    <col min="20" max="20" width="15.83203125" customWidth="1"/>
    <col min="23" max="23" width="17.33203125" bestFit="1" customWidth="1"/>
    <col min="24" max="24" width="9.5" customWidth="1"/>
    <col min="26" max="26" width="9.1640625" style="115"/>
    <col min="33" max="33" width="17.33203125" bestFit="1" customWidth="1"/>
    <col min="34" max="34" width="12.6640625" customWidth="1"/>
    <col min="35" max="35" width="8.83203125" customWidth="1"/>
    <col min="37" max="37" width="10.83203125" customWidth="1"/>
    <col min="38" max="38" width="10.5" customWidth="1"/>
    <col min="39" max="39" width="11" customWidth="1"/>
    <col min="40" max="40" width="12" customWidth="1"/>
    <col min="41" max="41" width="10.33203125" customWidth="1"/>
    <col min="42" max="42" width="10.5" customWidth="1"/>
    <col min="43" max="43" width="11.5" customWidth="1"/>
    <col min="44" max="44" width="12.33203125" customWidth="1"/>
    <col min="45" max="45" width="18.6640625" customWidth="1"/>
    <col min="46" max="46" width="18.83203125" customWidth="1"/>
    <col min="47" max="47" width="16.33203125" customWidth="1"/>
    <col min="48" max="48" width="12.6640625" customWidth="1"/>
    <col min="53" max="53" width="9.1640625"/>
    <col min="54" max="54" width="8.83203125" style="99"/>
    <col min="61" max="61" width="19" bestFit="1" customWidth="1"/>
    <col min="65" max="65" width="16.1640625" bestFit="1" customWidth="1"/>
    <col min="69" max="72" width="16.1640625" bestFit="1" customWidth="1"/>
    <col min="75" max="76" width="16.1640625" bestFit="1" customWidth="1"/>
    <col min="78" max="78" width="16.1640625" bestFit="1" customWidth="1"/>
  </cols>
  <sheetData>
    <row r="1" spans="80:80" x14ac:dyDescent="0.2">
      <c r="CB1" s="115"/>
    </row>
    <row r="2" spans="80:80" x14ac:dyDescent="0.2">
      <c r="CB2" s="115"/>
    </row>
    <row r="3" spans="80:80" x14ac:dyDescent="0.2">
      <c r="CB3" s="115"/>
    </row>
    <row r="4" spans="80:80" x14ac:dyDescent="0.2">
      <c r="CB4" s="115"/>
    </row>
    <row r="5" spans="80:80" x14ac:dyDescent="0.2">
      <c r="CB5" s="115"/>
    </row>
    <row r="6" spans="80:80" x14ac:dyDescent="0.2">
      <c r="CB6" s="115"/>
    </row>
    <row r="7" spans="80:80" x14ac:dyDescent="0.2">
      <c r="CB7" s="115"/>
    </row>
    <row r="8" spans="80:80" x14ac:dyDescent="0.2">
      <c r="CB8" s="115"/>
    </row>
    <row r="9" spans="80:80" x14ac:dyDescent="0.2">
      <c r="CB9" s="115"/>
    </row>
    <row r="10" spans="80:80" x14ac:dyDescent="0.2">
      <c r="CB10" s="115"/>
    </row>
    <row r="11" spans="80:80" x14ac:dyDescent="0.2">
      <c r="CB11" s="115"/>
    </row>
    <row r="12" spans="80:80" x14ac:dyDescent="0.2">
      <c r="CB12" s="115"/>
    </row>
    <row r="13" spans="80:80" x14ac:dyDescent="0.2">
      <c r="CB13" s="115"/>
    </row>
    <row r="14" spans="80:80" x14ac:dyDescent="0.2">
      <c r="CB14" s="115"/>
    </row>
    <row r="15" spans="80:80" x14ac:dyDescent="0.2">
      <c r="CB15" s="115"/>
    </row>
    <row r="16" spans="80:80" x14ac:dyDescent="0.2">
      <c r="CB16" s="115"/>
    </row>
    <row r="17" spans="1:80" x14ac:dyDescent="0.2">
      <c r="CB17" s="115"/>
    </row>
    <row r="18" spans="1:80" x14ac:dyDescent="0.2">
      <c r="CB18" s="115"/>
    </row>
    <row r="19" spans="1:80" x14ac:dyDescent="0.2">
      <c r="CB19" s="115"/>
    </row>
    <row r="20" spans="1:80" x14ac:dyDescent="0.2">
      <c r="CB20" s="115"/>
    </row>
    <row r="21" spans="1:80" ht="16" x14ac:dyDescent="0.2">
      <c r="B21" s="136" t="s">
        <v>154</v>
      </c>
      <c r="C21" s="137"/>
      <c r="D21" s="137"/>
      <c r="E21" s="137"/>
      <c r="G21" s="1" t="s">
        <v>178</v>
      </c>
      <c r="H21" s="2"/>
      <c r="I21" s="2"/>
      <c r="J21" s="2"/>
      <c r="L21" t="s">
        <v>174</v>
      </c>
      <c r="N21" t="s">
        <v>187</v>
      </c>
      <c r="AB21" s="136" t="s">
        <v>154</v>
      </c>
      <c r="AC21" s="137"/>
      <c r="AD21" s="137"/>
      <c r="AE21" s="137"/>
      <c r="AG21" s="1" t="s">
        <v>178</v>
      </c>
      <c r="AH21" s="2"/>
      <c r="AI21" s="2"/>
      <c r="AJ21" s="2"/>
      <c r="AL21" t="s">
        <v>174</v>
      </c>
      <c r="AN21" t="s">
        <v>187</v>
      </c>
      <c r="BC21" s="136" t="s">
        <v>154</v>
      </c>
      <c r="BD21" s="137"/>
      <c r="BE21" s="137"/>
      <c r="BF21" s="137"/>
      <c r="BH21" s="1" t="s">
        <v>178</v>
      </c>
      <c r="BI21" s="2"/>
      <c r="BJ21" s="2"/>
      <c r="BK21" s="2"/>
      <c r="BM21" t="s">
        <v>174</v>
      </c>
      <c r="BO21" t="s">
        <v>187</v>
      </c>
      <c r="CB21" s="115"/>
    </row>
    <row r="22" spans="1:80" ht="16" x14ac:dyDescent="0.2">
      <c r="A22" s="3"/>
      <c r="B22" s="137"/>
      <c r="C22" s="137"/>
      <c r="D22" s="137"/>
      <c r="E22" s="137"/>
      <c r="G22" t="s">
        <v>3</v>
      </c>
      <c r="U22" s="3"/>
      <c r="AB22" s="137"/>
      <c r="AC22" s="137"/>
      <c r="AD22" s="137"/>
      <c r="AE22" s="137"/>
      <c r="AG22" t="s">
        <v>3</v>
      </c>
      <c r="BC22" s="137"/>
      <c r="BD22" s="137"/>
      <c r="BE22" s="137"/>
      <c r="BF22" s="137"/>
      <c r="BH22" t="s">
        <v>3</v>
      </c>
      <c r="CB22" s="115"/>
    </row>
    <row r="23" spans="1:80" x14ac:dyDescent="0.2">
      <c r="CB23" s="115"/>
    </row>
    <row r="24" spans="1:80" ht="16" x14ac:dyDescent="0.2">
      <c r="B24" s="138" t="s">
        <v>5</v>
      </c>
      <c r="C24" s="138"/>
      <c r="G24" s="87" t="s">
        <v>155</v>
      </c>
      <c r="I24" s="4"/>
      <c r="J24" s="6"/>
      <c r="K24" s="87" t="s">
        <v>156</v>
      </c>
      <c r="L24" s="4" t="s">
        <v>157</v>
      </c>
      <c r="M24" s="4" t="s">
        <v>158</v>
      </c>
      <c r="N24" s="111" t="s">
        <v>159</v>
      </c>
      <c r="Q24" s="11" t="s">
        <v>4</v>
      </c>
      <c r="S24" s="6"/>
      <c r="AB24" s="138" t="s">
        <v>5</v>
      </c>
      <c r="AC24" s="138"/>
      <c r="AG24" s="87" t="s">
        <v>155</v>
      </c>
      <c r="AI24" s="4"/>
      <c r="AJ24" s="6"/>
      <c r="AK24" s="87" t="s">
        <v>156</v>
      </c>
      <c r="AL24" s="4" t="s">
        <v>157</v>
      </c>
      <c r="AM24" s="4" t="s">
        <v>158</v>
      </c>
      <c r="AN24" s="111" t="s">
        <v>159</v>
      </c>
      <c r="AQ24" s="11" t="s">
        <v>4</v>
      </c>
      <c r="AS24" s="6"/>
      <c r="BC24" s="138" t="s">
        <v>5</v>
      </c>
      <c r="BD24" s="138"/>
      <c r="BH24" s="87" t="s">
        <v>155</v>
      </c>
      <c r="BJ24" s="4"/>
      <c r="BK24" s="6"/>
      <c r="BL24" s="87" t="s">
        <v>156</v>
      </c>
      <c r="BM24" s="4" t="s">
        <v>157</v>
      </c>
      <c r="BN24" s="4" t="s">
        <v>158</v>
      </c>
      <c r="BO24" s="111" t="s">
        <v>159</v>
      </c>
      <c r="BR24" s="11" t="s">
        <v>4</v>
      </c>
      <c r="BT24" s="6"/>
      <c r="CB24" s="115"/>
    </row>
    <row r="25" spans="1:80" ht="50" thickBot="1" x14ac:dyDescent="0.3">
      <c r="A25" s="17"/>
      <c r="B25" s="17"/>
      <c r="C25" s="17"/>
      <c r="D25" s="86" t="s">
        <v>18</v>
      </c>
      <c r="E25" s="17" t="s">
        <v>12</v>
      </c>
      <c r="F25" s="4" t="s">
        <v>13</v>
      </c>
      <c r="G25" s="87" t="s">
        <v>14</v>
      </c>
      <c r="H25" s="88" t="s">
        <v>35</v>
      </c>
      <c r="I25" s="22" t="s">
        <v>45</v>
      </c>
      <c r="J25" s="4" t="s">
        <v>17</v>
      </c>
      <c r="K25" s="142" t="s">
        <v>160</v>
      </c>
      <c r="L25" s="143"/>
      <c r="M25" s="143"/>
      <c r="N25" s="144"/>
      <c r="O25" s="11" t="s">
        <v>4</v>
      </c>
      <c r="P25" s="98" t="s">
        <v>125</v>
      </c>
      <c r="Q25" s="88" t="s">
        <v>35</v>
      </c>
      <c r="R25" s="90" t="s">
        <v>45</v>
      </c>
      <c r="S25" s="91" t="s">
        <v>17</v>
      </c>
      <c r="T25" s="17"/>
      <c r="U25" s="17"/>
      <c r="AB25" s="17"/>
      <c r="AC25" s="17"/>
      <c r="AD25" s="86" t="s">
        <v>18</v>
      </c>
      <c r="AE25" s="17" t="s">
        <v>12</v>
      </c>
      <c r="AF25" s="4" t="s">
        <v>13</v>
      </c>
      <c r="AG25" s="87" t="s">
        <v>14</v>
      </c>
      <c r="AH25" s="88" t="s">
        <v>35</v>
      </c>
      <c r="AI25" s="22" t="s">
        <v>45</v>
      </c>
      <c r="AJ25" s="4" t="s">
        <v>17</v>
      </c>
      <c r="AK25" s="142" t="s">
        <v>160</v>
      </c>
      <c r="AL25" s="143"/>
      <c r="AM25" s="143"/>
      <c r="AN25" s="144"/>
      <c r="AO25" s="11" t="s">
        <v>4</v>
      </c>
      <c r="AP25" s="98" t="s">
        <v>125</v>
      </c>
      <c r="AQ25" s="88" t="s">
        <v>35</v>
      </c>
      <c r="AR25" s="90" t="s">
        <v>45</v>
      </c>
      <c r="AS25" s="91" t="s">
        <v>17</v>
      </c>
      <c r="AT25" s="17"/>
      <c r="BC25" s="17"/>
      <c r="BD25" s="17"/>
      <c r="BE25" s="86" t="s">
        <v>18</v>
      </c>
      <c r="BF25" s="17" t="s">
        <v>12</v>
      </c>
      <c r="BG25" s="4" t="s">
        <v>13</v>
      </c>
      <c r="BH25" s="87" t="s">
        <v>14</v>
      </c>
      <c r="BI25" s="88" t="s">
        <v>35</v>
      </c>
      <c r="BJ25" s="22" t="s">
        <v>45</v>
      </c>
      <c r="BK25" s="4" t="s">
        <v>17</v>
      </c>
      <c r="BL25" s="142" t="s">
        <v>160</v>
      </c>
      <c r="BM25" s="143"/>
      <c r="BN25" s="143"/>
      <c r="BO25" s="144"/>
      <c r="BP25" s="11" t="s">
        <v>4</v>
      </c>
      <c r="BQ25" s="98" t="s">
        <v>125</v>
      </c>
      <c r="BR25" s="88" t="s">
        <v>35</v>
      </c>
      <c r="BS25" s="90" t="s">
        <v>45</v>
      </c>
      <c r="BT25" s="91" t="s">
        <v>17</v>
      </c>
      <c r="BU25" s="17"/>
      <c r="CB25" s="115"/>
    </row>
    <row r="26" spans="1:80" ht="17" thickTop="1" thickBot="1" x14ac:dyDescent="0.25">
      <c r="C26" s="23" t="s">
        <v>21</v>
      </c>
      <c r="D26" s="18">
        <v>208.09999999999991</v>
      </c>
      <c r="E26" s="17">
        <v>500</v>
      </c>
      <c r="F26" s="10">
        <v>4470.333333333333</v>
      </c>
      <c r="G26" s="10">
        <v>18400</v>
      </c>
      <c r="H26" s="6">
        <f>(G26*$E26/$F26)/$D26</f>
        <v>9.889534260625279</v>
      </c>
      <c r="I26" s="13">
        <f t="shared" ref="I26:I38" si="0">G26*$D26</f>
        <v>3829039.9999999981</v>
      </c>
      <c r="J26" s="15"/>
      <c r="N26" s="15"/>
      <c r="O26" s="23" t="s">
        <v>21</v>
      </c>
      <c r="P26" s="13">
        <f>G26</f>
        <v>18400</v>
      </c>
      <c r="Q26" s="6">
        <f t="shared" ref="Q26:Q38" si="1">(P26*$E26/$F26)/$D26</f>
        <v>9.889534260625279</v>
      </c>
      <c r="R26" s="13">
        <f t="shared" ref="R26:R38" si="2">P26*$D26</f>
        <v>3829039.9999999981</v>
      </c>
      <c r="AC26" s="37" t="s">
        <v>36</v>
      </c>
      <c r="AD26" s="38">
        <v>147.10000000000002</v>
      </c>
      <c r="AE26" s="17">
        <v>500</v>
      </c>
      <c r="AF26" s="10">
        <v>4470.333333333333</v>
      </c>
      <c r="AG26" s="10">
        <v>10300</v>
      </c>
      <c r="AH26" s="6">
        <f>(AG26*$AE26/$AF26)/$AD26</f>
        <v>7.8316748515694838</v>
      </c>
      <c r="AJ26" s="15"/>
      <c r="AN26" s="15"/>
      <c r="AO26" s="37" t="s">
        <v>36</v>
      </c>
      <c r="AP26" s="13">
        <f>AG26</f>
        <v>10300</v>
      </c>
      <c r="AQ26" s="6">
        <f>(AP26*$AE26/$AF26)/$AD26</f>
        <v>7.8316748515694838</v>
      </c>
      <c r="AR26" s="13">
        <f>AVERAGE(Q26:Q38)</f>
        <v>8.8184765994171084</v>
      </c>
      <c r="AS26" s="10">
        <f>AQ26/AR$26*100</f>
        <v>88.809838788789762</v>
      </c>
      <c r="BD26" s="35" t="s">
        <v>48</v>
      </c>
      <c r="BE26" s="14">
        <v>298.40000000000009</v>
      </c>
      <c r="BF26" s="17">
        <v>500</v>
      </c>
      <c r="BG26" s="10">
        <v>4470.333333333333</v>
      </c>
      <c r="BH26" s="110">
        <v>27200</v>
      </c>
      <c r="BI26" s="10">
        <f>(BH26*$BF26/$BG26)/$BE26</f>
        <v>10.195304042957812</v>
      </c>
      <c r="BK26" s="15"/>
      <c r="BO26" s="15"/>
      <c r="BP26" s="35" t="s">
        <v>48</v>
      </c>
      <c r="BQ26" s="13">
        <f>BH26</f>
        <v>27200</v>
      </c>
      <c r="BR26" s="10">
        <f t="shared" ref="BR26:BR32" si="3">(BQ26*$BF26/$BG26)/$BE26</f>
        <v>10.195304042957812</v>
      </c>
      <c r="BS26" s="13">
        <f>AVERAGE(Q26:Q38)</f>
        <v>8.8184765994171084</v>
      </c>
      <c r="BT26" s="10">
        <f>BR26/BS$26*100</f>
        <v>115.61298516834199</v>
      </c>
      <c r="CB26" s="115"/>
    </row>
    <row r="27" spans="1:80" ht="17" thickTop="1" thickBot="1" x14ac:dyDescent="0.25">
      <c r="C27" s="23" t="s">
        <v>22</v>
      </c>
      <c r="D27" s="18">
        <v>180.19999999999993</v>
      </c>
      <c r="E27" s="17">
        <v>500</v>
      </c>
      <c r="F27" s="10">
        <v>4470.333333333333</v>
      </c>
      <c r="G27" s="10">
        <v>7840</v>
      </c>
      <c r="H27" s="6">
        <f t="shared" ref="H27:H38" si="4">(G27*$E27/$F27)/$D27</f>
        <v>4.8662158906610964</v>
      </c>
      <c r="I27" s="13">
        <f t="shared" si="0"/>
        <v>1412767.9999999995</v>
      </c>
      <c r="J27" s="15"/>
      <c r="N27" s="15"/>
      <c r="O27" s="23" t="s">
        <v>22</v>
      </c>
      <c r="P27" s="13">
        <f t="shared" ref="P27:P38" si="5">G27</f>
        <v>7840</v>
      </c>
      <c r="Q27" s="6">
        <f t="shared" si="1"/>
        <v>4.8662158906610964</v>
      </c>
      <c r="R27" s="13">
        <f t="shared" si="2"/>
        <v>1412767.9999999995</v>
      </c>
      <c r="AC27" s="30" t="s">
        <v>37</v>
      </c>
      <c r="AD27" s="16">
        <v>220.60000000000002</v>
      </c>
      <c r="AE27" s="17">
        <v>500</v>
      </c>
      <c r="AF27" s="10">
        <v>4470.333333333333</v>
      </c>
      <c r="AG27" s="10">
        <v>13300</v>
      </c>
      <c r="AH27" s="6">
        <f>(AG27*$AE27/$AF27)/$AD27</f>
        <v>6.7433581977907071</v>
      </c>
      <c r="AI27" s="13"/>
      <c r="AJ27" s="15"/>
      <c r="AN27" s="15"/>
      <c r="AO27" s="30" t="s">
        <v>37</v>
      </c>
      <c r="AP27" s="13">
        <f t="shared" ref="AP27:AP34" si="6">AG27</f>
        <v>13300</v>
      </c>
      <c r="AQ27" s="6">
        <f t="shared" ref="AQ27:AQ34" si="7">(AP27*$AE27/$AF27)/$AD27</f>
        <v>6.7433581977907071</v>
      </c>
      <c r="AR27" s="13"/>
      <c r="AS27" s="10">
        <f t="shared" ref="AS27:AS34" si="8">AQ27/AR$26*100</f>
        <v>76.468516095358638</v>
      </c>
      <c r="BD27" s="31" t="s">
        <v>49</v>
      </c>
      <c r="BE27" s="16">
        <v>241.89999999999998</v>
      </c>
      <c r="BF27" s="17">
        <v>500</v>
      </c>
      <c r="BG27" s="10">
        <v>4470.333333333333</v>
      </c>
      <c r="BH27" s="110">
        <v>26800</v>
      </c>
      <c r="BI27">
        <f t="shared" ref="BI27:BI47" si="9">(BH27*$BF27/$BG27)/$BE27</f>
        <v>12.391646686163886</v>
      </c>
      <c r="BJ27" s="13"/>
      <c r="BK27" s="15"/>
      <c r="BO27" s="15"/>
      <c r="BP27" s="31" t="s">
        <v>49</v>
      </c>
      <c r="BQ27" s="13">
        <f>BH27</f>
        <v>26800</v>
      </c>
      <c r="BR27" s="10">
        <f t="shared" si="3"/>
        <v>12.391646686163886</v>
      </c>
      <c r="BS27" s="13"/>
      <c r="BT27" s="10">
        <f>BR27/BS$26*100</f>
        <v>140.51913101388692</v>
      </c>
      <c r="CB27" s="115"/>
    </row>
    <row r="28" spans="1:80" ht="17" thickTop="1" thickBot="1" x14ac:dyDescent="0.25">
      <c r="C28" s="23" t="s">
        <v>23</v>
      </c>
      <c r="D28" s="18">
        <v>127.50000000000011</v>
      </c>
      <c r="E28" s="17">
        <v>500</v>
      </c>
      <c r="F28" s="10">
        <v>4470.333333333333</v>
      </c>
      <c r="G28" s="10">
        <v>18600</v>
      </c>
      <c r="H28" s="6">
        <f t="shared" si="4"/>
        <v>16.316719812971776</v>
      </c>
      <c r="I28" s="13">
        <f t="shared" si="0"/>
        <v>2371500.0000000023</v>
      </c>
      <c r="J28" s="15"/>
      <c r="N28" s="15"/>
      <c r="O28" s="23" t="s">
        <v>23</v>
      </c>
      <c r="P28" s="13">
        <f t="shared" si="5"/>
        <v>18600</v>
      </c>
      <c r="Q28" s="6">
        <f t="shared" si="1"/>
        <v>16.316719812971776</v>
      </c>
      <c r="R28" s="13">
        <f t="shared" si="2"/>
        <v>2371500.0000000023</v>
      </c>
      <c r="AC28" s="30" t="s">
        <v>38</v>
      </c>
      <c r="AD28" s="16">
        <v>206.70000000000005</v>
      </c>
      <c r="AE28" s="17">
        <v>500</v>
      </c>
      <c r="AF28" s="10">
        <v>4470.333333333333</v>
      </c>
      <c r="AG28" s="10">
        <v>15100</v>
      </c>
      <c r="AH28" s="6">
        <f>(AG28*$AE28/$AF28)/$AD28</f>
        <v>8.1708373831286156</v>
      </c>
      <c r="AI28" s="13"/>
      <c r="AJ28" s="15"/>
      <c r="AN28" s="15"/>
      <c r="AO28" s="30" t="s">
        <v>38</v>
      </c>
      <c r="AP28" s="13">
        <f t="shared" si="6"/>
        <v>15100</v>
      </c>
      <c r="AQ28" s="6">
        <f t="shared" si="7"/>
        <v>8.1708373831286156</v>
      </c>
      <c r="AR28" s="13"/>
      <c r="AS28" s="10">
        <f t="shared" si="8"/>
        <v>92.655883258438294</v>
      </c>
      <c r="BD28" s="31" t="s">
        <v>50</v>
      </c>
      <c r="BE28" s="16">
        <v>352.50000000000011</v>
      </c>
      <c r="BF28" s="17">
        <v>500</v>
      </c>
      <c r="BG28" s="10">
        <v>4470.333333333333</v>
      </c>
      <c r="BH28" s="110">
        <v>18500</v>
      </c>
      <c r="BI28">
        <f t="shared" si="9"/>
        <v>5.8700622067943584</v>
      </c>
      <c r="BJ28" s="13"/>
      <c r="BK28" s="15"/>
      <c r="BO28" s="15"/>
      <c r="BP28" s="31" t="s">
        <v>50</v>
      </c>
      <c r="BQ28" s="13">
        <f t="shared" ref="BQ28:BQ47" si="10">BH28</f>
        <v>18500</v>
      </c>
      <c r="BR28" s="10">
        <f t="shared" si="3"/>
        <v>5.8700622067943584</v>
      </c>
      <c r="BS28" s="13"/>
      <c r="BT28" s="10">
        <f>BR28/BS$26*100</f>
        <v>66.56549054269037</v>
      </c>
      <c r="CB28" s="115"/>
    </row>
    <row r="29" spans="1:80" ht="17" thickTop="1" thickBot="1" x14ac:dyDescent="0.25">
      <c r="C29" s="23" t="s">
        <v>24</v>
      </c>
      <c r="D29" s="18">
        <v>172.20000000000005</v>
      </c>
      <c r="E29" s="17">
        <v>500</v>
      </c>
      <c r="F29" s="10">
        <v>4470.333333333333</v>
      </c>
      <c r="G29" s="10">
        <v>21200</v>
      </c>
      <c r="H29" s="6">
        <f t="shared" si="4"/>
        <v>13.769964174710186</v>
      </c>
      <c r="I29" s="13">
        <f t="shared" si="0"/>
        <v>3650640.0000000009</v>
      </c>
      <c r="J29" s="15"/>
      <c r="N29" s="15"/>
      <c r="O29" s="23" t="s">
        <v>24</v>
      </c>
      <c r="P29" s="13">
        <f t="shared" si="5"/>
        <v>21200</v>
      </c>
      <c r="Q29" s="6">
        <f t="shared" si="1"/>
        <v>13.769964174710186</v>
      </c>
      <c r="R29" s="13">
        <f t="shared" si="2"/>
        <v>3650640.0000000009</v>
      </c>
      <c r="AC29" s="30" t="s">
        <v>39</v>
      </c>
      <c r="AD29" s="16">
        <v>156.59999999999991</v>
      </c>
      <c r="AE29" s="17">
        <v>500</v>
      </c>
      <c r="AF29" s="10">
        <v>4470.333333333333</v>
      </c>
      <c r="AG29" s="10">
        <v>19000</v>
      </c>
      <c r="AH29" s="6">
        <f t="shared" ref="AH29:AH34" si="11">(AG29*$AE29/$AF29)/$AD29</f>
        <v>13.570377836458956</v>
      </c>
      <c r="AI29" s="13"/>
      <c r="AJ29" s="15"/>
      <c r="AN29" s="15"/>
      <c r="AO29" s="30" t="s">
        <v>39</v>
      </c>
      <c r="AP29" s="13">
        <f t="shared" si="6"/>
        <v>19000</v>
      </c>
      <c r="AQ29" s="6">
        <f t="shared" si="7"/>
        <v>13.570377836458956</v>
      </c>
      <c r="AR29" s="13"/>
      <c r="AS29" s="10">
        <f t="shared" si="8"/>
        <v>153.88573846593803</v>
      </c>
      <c r="BD29" s="31" t="s">
        <v>51</v>
      </c>
      <c r="BE29" s="16">
        <v>317.80000000000007</v>
      </c>
      <c r="BF29" s="17">
        <v>500</v>
      </c>
      <c r="BG29" s="10">
        <v>4470.333333333333</v>
      </c>
      <c r="BH29" s="110">
        <v>35400</v>
      </c>
      <c r="BI29">
        <f t="shared" si="9"/>
        <v>12.458893277683295</v>
      </c>
      <c r="BJ29" s="13"/>
      <c r="BK29" s="15"/>
      <c r="BO29" s="15"/>
      <c r="BP29" s="31" t="s">
        <v>51</v>
      </c>
      <c r="BQ29" s="13">
        <f t="shared" si="10"/>
        <v>35400</v>
      </c>
      <c r="BR29">
        <f t="shared" si="3"/>
        <v>12.458893277683295</v>
      </c>
      <c r="BS29" s="13"/>
      <c r="BT29" s="10">
        <f>BR29/BS$26*100</f>
        <v>141.28169573537014</v>
      </c>
      <c r="CB29" s="115"/>
    </row>
    <row r="30" spans="1:80" ht="17" thickTop="1" thickBot="1" x14ac:dyDescent="0.25">
      <c r="C30" s="23" t="s">
        <v>25</v>
      </c>
      <c r="D30" s="18">
        <v>162.70000000000005</v>
      </c>
      <c r="E30" s="17">
        <v>500</v>
      </c>
      <c r="F30" s="10">
        <v>4470.333333333333</v>
      </c>
      <c r="G30" s="10">
        <v>18300</v>
      </c>
      <c r="H30" s="6">
        <f t="shared" si="4"/>
        <v>12.580376345281051</v>
      </c>
      <c r="I30" s="13">
        <f t="shared" si="0"/>
        <v>2977410.0000000009</v>
      </c>
      <c r="J30" s="15"/>
      <c r="N30" s="15"/>
      <c r="O30" s="23" t="s">
        <v>25</v>
      </c>
      <c r="P30" s="13">
        <f t="shared" si="5"/>
        <v>18300</v>
      </c>
      <c r="Q30" s="6">
        <f t="shared" si="1"/>
        <v>12.580376345281051</v>
      </c>
      <c r="R30" s="13">
        <f t="shared" si="2"/>
        <v>2977410.0000000009</v>
      </c>
      <c r="AC30" s="30" t="s">
        <v>40</v>
      </c>
      <c r="AD30" s="16">
        <v>164.19999999999993</v>
      </c>
      <c r="AE30" s="17">
        <v>500</v>
      </c>
      <c r="AF30" s="10">
        <v>4470.333333333333</v>
      </c>
      <c r="AG30" s="10">
        <v>42200</v>
      </c>
      <c r="AH30" s="6">
        <f t="shared" si="11"/>
        <v>28.745468728699191</v>
      </c>
      <c r="AI30" s="13"/>
      <c r="AJ30" s="15"/>
      <c r="AN30" s="15"/>
      <c r="AO30" s="30" t="s">
        <v>40</v>
      </c>
      <c r="AP30" s="13">
        <f t="shared" si="6"/>
        <v>42200</v>
      </c>
      <c r="AQ30" s="6">
        <f t="shared" si="7"/>
        <v>28.745468728699191</v>
      </c>
      <c r="AR30" s="13"/>
      <c r="AS30" s="10">
        <f t="shared" si="8"/>
        <v>325.96864554359917</v>
      </c>
      <c r="BD30" s="31" t="s">
        <v>52</v>
      </c>
      <c r="BE30" s="16">
        <v>193.40000000000009</v>
      </c>
      <c r="BF30" s="17">
        <v>500</v>
      </c>
      <c r="BG30" s="10">
        <v>4470.333333333333</v>
      </c>
      <c r="BH30" s="110">
        <v>16000</v>
      </c>
      <c r="BI30">
        <f t="shared" si="9"/>
        <v>9.2532353744711067</v>
      </c>
      <c r="BJ30" s="13"/>
      <c r="BK30" s="15"/>
      <c r="BO30" s="15"/>
      <c r="BP30" s="31" t="s">
        <v>52</v>
      </c>
      <c r="BQ30" s="13">
        <f t="shared" si="10"/>
        <v>16000</v>
      </c>
      <c r="BR30">
        <f t="shared" si="3"/>
        <v>9.2532353744711067</v>
      </c>
      <c r="BS30" s="13"/>
      <c r="BT30" s="10">
        <f t="shared" ref="BT30:BT47" si="12">BR30/BS$26*100</f>
        <v>104.93008934312687</v>
      </c>
      <c r="CB30" s="115"/>
    </row>
    <row r="31" spans="1:80" ht="17" thickTop="1" thickBot="1" x14ac:dyDescent="0.25">
      <c r="C31" s="23" t="s">
        <v>26</v>
      </c>
      <c r="D31" s="18">
        <v>150.69999999999993</v>
      </c>
      <c r="E31" s="17">
        <v>500</v>
      </c>
      <c r="F31" s="10">
        <v>4470.333333333333</v>
      </c>
      <c r="G31" s="10">
        <v>28100</v>
      </c>
      <c r="H31" s="6">
        <f t="shared" si="4"/>
        <v>20.855622831775982</v>
      </c>
      <c r="I31" s="13">
        <f t="shared" si="0"/>
        <v>4234669.9999999981</v>
      </c>
      <c r="J31" s="15"/>
      <c r="N31" s="15"/>
      <c r="O31" s="23" t="s">
        <v>26</v>
      </c>
      <c r="P31" s="13">
        <f t="shared" si="5"/>
        <v>28100</v>
      </c>
      <c r="Q31" s="6">
        <f t="shared" si="1"/>
        <v>20.855622831775982</v>
      </c>
      <c r="R31" s="13">
        <f t="shared" si="2"/>
        <v>4234669.9999999981</v>
      </c>
      <c r="AC31" s="30" t="s">
        <v>41</v>
      </c>
      <c r="AD31" s="16">
        <v>239.90000000000009</v>
      </c>
      <c r="AE31" s="17">
        <v>500</v>
      </c>
      <c r="AF31" s="10">
        <v>4470.333333333333</v>
      </c>
      <c r="AG31" s="10">
        <v>17600</v>
      </c>
      <c r="AH31" s="6">
        <f t="shared" si="11"/>
        <v>8.2056410736347782</v>
      </c>
      <c r="AI31" s="13"/>
      <c r="AJ31" s="15"/>
      <c r="AN31" s="15"/>
      <c r="AO31" s="30" t="s">
        <v>41</v>
      </c>
      <c r="AP31" s="13">
        <f t="shared" si="6"/>
        <v>17600</v>
      </c>
      <c r="AQ31" s="6">
        <f t="shared" si="7"/>
        <v>8.2056410736347782</v>
      </c>
      <c r="AR31" s="13"/>
      <c r="AS31" s="10">
        <f t="shared" si="8"/>
        <v>93.050551091524838</v>
      </c>
      <c r="BD31" s="31" t="s">
        <v>53</v>
      </c>
      <c r="BE31" s="16">
        <v>255.39999999999998</v>
      </c>
      <c r="BF31" s="17">
        <v>500</v>
      </c>
      <c r="BG31" s="10">
        <v>4470.333333333333</v>
      </c>
      <c r="BH31" s="110">
        <v>7740</v>
      </c>
      <c r="BI31">
        <f t="shared" si="9"/>
        <v>3.3896133721152597</v>
      </c>
      <c r="BJ31" s="13"/>
      <c r="BK31" s="15"/>
      <c r="BO31" s="15"/>
      <c r="BP31" s="31" t="s">
        <v>53</v>
      </c>
      <c r="BQ31" s="13">
        <f t="shared" si="10"/>
        <v>7740</v>
      </c>
      <c r="BR31">
        <f t="shared" si="3"/>
        <v>3.3896133721152597</v>
      </c>
      <c r="BS31" s="13"/>
      <c r="BT31" s="10">
        <f t="shared" si="12"/>
        <v>38.43762960531425</v>
      </c>
      <c r="CB31" s="115"/>
    </row>
    <row r="32" spans="1:80" ht="17" thickTop="1" thickBot="1" x14ac:dyDescent="0.25">
      <c r="C32" s="23" t="s">
        <v>27</v>
      </c>
      <c r="D32" s="18">
        <v>102.79999999999995</v>
      </c>
      <c r="E32" s="17">
        <v>500</v>
      </c>
      <c r="F32" s="10">
        <v>4470.333333333333</v>
      </c>
      <c r="G32" s="10">
        <v>4860</v>
      </c>
      <c r="H32" s="6">
        <f t="shared" si="4"/>
        <v>5.2877784570247979</v>
      </c>
      <c r="I32" s="13">
        <f t="shared" si="0"/>
        <v>499607.99999999977</v>
      </c>
      <c r="J32" s="15"/>
      <c r="N32" s="15"/>
      <c r="O32" s="23" t="s">
        <v>27</v>
      </c>
      <c r="P32" s="13">
        <f t="shared" si="5"/>
        <v>4860</v>
      </c>
      <c r="Q32" s="6">
        <f t="shared" si="1"/>
        <v>5.2877784570247979</v>
      </c>
      <c r="R32" s="13">
        <f t="shared" si="2"/>
        <v>499607.99999999977</v>
      </c>
      <c r="AC32" s="30" t="s">
        <v>42</v>
      </c>
      <c r="AD32" s="16">
        <v>115.80000000000007</v>
      </c>
      <c r="AE32" s="17">
        <v>500</v>
      </c>
      <c r="AF32" s="10">
        <v>4470.333333333333</v>
      </c>
      <c r="AG32" s="10">
        <v>25100</v>
      </c>
      <c r="AH32" s="6">
        <f t="shared" si="11"/>
        <v>24.243496657874601</v>
      </c>
      <c r="AI32" s="13"/>
      <c r="AJ32" s="15"/>
      <c r="AN32" s="15"/>
      <c r="AO32" s="30" t="s">
        <v>42</v>
      </c>
      <c r="AP32" s="13">
        <f t="shared" si="6"/>
        <v>25100</v>
      </c>
      <c r="AQ32" s="6">
        <f t="shared" si="7"/>
        <v>24.243496657874601</v>
      </c>
      <c r="AR32" s="13"/>
      <c r="AS32" s="10">
        <f t="shared" si="8"/>
        <v>274.9170606120004</v>
      </c>
      <c r="BD32" s="31" t="s">
        <v>54</v>
      </c>
      <c r="BE32" s="16">
        <v>344.4</v>
      </c>
      <c r="BF32" s="17">
        <v>500</v>
      </c>
      <c r="BG32" s="10">
        <v>4470.333333333333</v>
      </c>
      <c r="BH32" s="110">
        <v>4960</v>
      </c>
      <c r="BI32">
        <f t="shared" si="9"/>
        <v>1.6108259977962862</v>
      </c>
      <c r="BJ32" s="13"/>
      <c r="BK32" s="15"/>
      <c r="BO32" s="15"/>
      <c r="BP32" s="31" t="s">
        <v>54</v>
      </c>
      <c r="BQ32" s="13">
        <f t="shared" si="10"/>
        <v>4960</v>
      </c>
      <c r="BR32">
        <f t="shared" si="3"/>
        <v>1.6108259977962862</v>
      </c>
      <c r="BS32" s="13"/>
      <c r="BT32" s="10">
        <f t="shared" si="12"/>
        <v>18.26648831729916</v>
      </c>
      <c r="CB32" s="115"/>
    </row>
    <row r="33" spans="1:80" ht="17" thickTop="1" thickBot="1" x14ac:dyDescent="0.25">
      <c r="C33" s="23" t="s">
        <v>28</v>
      </c>
      <c r="D33" s="18">
        <v>193.20000000000005</v>
      </c>
      <c r="E33" s="17">
        <v>500</v>
      </c>
      <c r="F33" s="10">
        <v>4470.333333333333</v>
      </c>
      <c r="G33" s="10">
        <v>7040</v>
      </c>
      <c r="H33" s="6">
        <f t="shared" si="4"/>
        <v>4.0756382889544174</v>
      </c>
      <c r="I33" s="13">
        <f t="shared" si="0"/>
        <v>1360128.0000000002</v>
      </c>
      <c r="J33" s="15"/>
      <c r="N33" s="15"/>
      <c r="O33" s="23" t="s">
        <v>28</v>
      </c>
      <c r="P33" s="13">
        <f t="shared" si="5"/>
        <v>7040</v>
      </c>
      <c r="Q33" s="6">
        <f t="shared" si="1"/>
        <v>4.0756382889544174</v>
      </c>
      <c r="R33" s="13">
        <f t="shared" si="2"/>
        <v>1360128.0000000002</v>
      </c>
      <c r="AC33" s="30" t="s">
        <v>43</v>
      </c>
      <c r="AD33" s="16">
        <v>165</v>
      </c>
      <c r="AE33" s="17">
        <v>500</v>
      </c>
      <c r="AF33" s="10">
        <v>4470.333333333333</v>
      </c>
      <c r="AG33" s="10">
        <v>14900</v>
      </c>
      <c r="AH33" s="6">
        <f t="shared" si="11"/>
        <v>10.100256912575158</v>
      </c>
      <c r="AI33" s="13"/>
      <c r="AJ33" s="15"/>
      <c r="AN33" s="15"/>
      <c r="AO33" s="30" t="s">
        <v>43</v>
      </c>
      <c r="AP33" s="13">
        <f t="shared" si="6"/>
        <v>14900</v>
      </c>
      <c r="AQ33" s="6">
        <f t="shared" si="7"/>
        <v>10.100256912575158</v>
      </c>
      <c r="AR33" s="13"/>
      <c r="AS33" s="10">
        <f t="shared" si="8"/>
        <v>114.53516714261933</v>
      </c>
      <c r="BD33" s="31" t="s">
        <v>55</v>
      </c>
      <c r="BE33" s="16">
        <v>282.00000000000011</v>
      </c>
      <c r="BF33" s="17">
        <v>500</v>
      </c>
      <c r="BG33" s="10">
        <v>4470.333333333333</v>
      </c>
      <c r="BH33" s="110">
        <v>20100</v>
      </c>
      <c r="BI33">
        <f t="shared" si="9"/>
        <v>7.9721790781463904</v>
      </c>
      <c r="BJ33" s="13"/>
      <c r="BK33" s="15"/>
      <c r="BO33" s="15"/>
      <c r="BP33" s="31" t="s">
        <v>55</v>
      </c>
      <c r="BQ33" s="13">
        <f t="shared" si="10"/>
        <v>20100</v>
      </c>
      <c r="BR33">
        <f t="shared" ref="BR33:BR47" si="13">(BQ33*$BF33/$BG33)/$BE33</f>
        <v>7.9721790781463904</v>
      </c>
      <c r="BS33" s="13"/>
      <c r="BT33" s="10">
        <f t="shared" si="12"/>
        <v>90.403132426221362</v>
      </c>
      <c r="CB33" s="115"/>
    </row>
    <row r="34" spans="1:80" ht="17" thickTop="1" thickBot="1" x14ac:dyDescent="0.25">
      <c r="C34" s="23" t="s">
        <v>29</v>
      </c>
      <c r="D34" s="18">
        <v>138.69999999999993</v>
      </c>
      <c r="E34" s="17">
        <v>500</v>
      </c>
      <c r="F34" s="10">
        <v>4470.333333333333</v>
      </c>
      <c r="G34" s="10">
        <v>9990</v>
      </c>
      <c r="H34" s="6">
        <f t="shared" si="4"/>
        <v>8.0559938072336461</v>
      </c>
      <c r="I34" s="13">
        <f t="shared" si="0"/>
        <v>1385612.9999999993</v>
      </c>
      <c r="J34" s="15"/>
      <c r="N34" s="15"/>
      <c r="O34" s="23" t="s">
        <v>29</v>
      </c>
      <c r="P34" s="13">
        <f t="shared" si="5"/>
        <v>9990</v>
      </c>
      <c r="Q34" s="6">
        <f t="shared" si="1"/>
        <v>8.0559938072336461</v>
      </c>
      <c r="R34" s="13">
        <f t="shared" si="2"/>
        <v>1385612.9999999993</v>
      </c>
      <c r="AC34" s="30" t="s">
        <v>44</v>
      </c>
      <c r="AD34" s="16">
        <v>228.79999999999995</v>
      </c>
      <c r="AE34" s="17">
        <v>500</v>
      </c>
      <c r="AF34" s="10">
        <v>4470.333333333333</v>
      </c>
      <c r="AG34" s="10">
        <v>18500</v>
      </c>
      <c r="AH34" s="6">
        <f t="shared" si="11"/>
        <v>9.0436928666740055</v>
      </c>
      <c r="AI34" s="13"/>
      <c r="AJ34" s="15"/>
      <c r="AN34" s="15"/>
      <c r="AO34" s="30" t="s">
        <v>44</v>
      </c>
      <c r="AP34" s="13">
        <f t="shared" si="6"/>
        <v>18500</v>
      </c>
      <c r="AQ34" s="6">
        <f t="shared" si="7"/>
        <v>9.0436928666740055</v>
      </c>
      <c r="AR34" s="13"/>
      <c r="AS34" s="10">
        <f t="shared" si="8"/>
        <v>102.55391353277258</v>
      </c>
      <c r="BD34" s="31" t="s">
        <v>56</v>
      </c>
      <c r="BE34" s="16">
        <v>246.29999999999995</v>
      </c>
      <c r="BF34" s="17">
        <v>500</v>
      </c>
      <c r="BG34" s="10">
        <v>4470.333333333333</v>
      </c>
      <c r="BH34" s="110">
        <v>35900</v>
      </c>
      <c r="BI34">
        <f t="shared" si="9"/>
        <v>16.302722391157989</v>
      </c>
      <c r="BJ34" s="13"/>
      <c r="BK34" s="15"/>
      <c r="BO34" s="15"/>
      <c r="BP34" s="31" t="s">
        <v>56</v>
      </c>
      <c r="BQ34" s="13">
        <f t="shared" si="10"/>
        <v>35900</v>
      </c>
      <c r="BR34">
        <f t="shared" si="13"/>
        <v>16.302722391157989</v>
      </c>
      <c r="BS34" s="13"/>
      <c r="BT34" s="10">
        <f t="shared" si="12"/>
        <v>184.87005331777578</v>
      </c>
      <c r="CB34" s="115"/>
    </row>
    <row r="35" spans="1:80" ht="17" thickTop="1" thickBot="1" x14ac:dyDescent="0.25">
      <c r="C35" s="23" t="s">
        <v>30</v>
      </c>
      <c r="D35" s="18">
        <v>259</v>
      </c>
      <c r="E35" s="17">
        <v>500</v>
      </c>
      <c r="F35" s="10">
        <v>4470.333333333333</v>
      </c>
      <c r="G35" s="10">
        <v>10400</v>
      </c>
      <c r="H35" s="6">
        <f t="shared" si="4"/>
        <v>4.4912132004817122</v>
      </c>
      <c r="I35" s="13">
        <f t="shared" si="0"/>
        <v>2693600</v>
      </c>
      <c r="J35" s="15"/>
      <c r="N35" s="15"/>
      <c r="O35" s="23" t="s">
        <v>30</v>
      </c>
      <c r="P35" s="13">
        <f t="shared" si="5"/>
        <v>10400</v>
      </c>
      <c r="Q35" s="6">
        <f t="shared" si="1"/>
        <v>4.4912132004817122</v>
      </c>
      <c r="R35" s="13">
        <f t="shared" si="2"/>
        <v>2693600</v>
      </c>
      <c r="AC35" s="118"/>
      <c r="AD35" s="18"/>
      <c r="AE35" s="17"/>
      <c r="AF35" s="10"/>
      <c r="AG35" s="10"/>
      <c r="AH35" s="6"/>
      <c r="AI35" s="13"/>
      <c r="AJ35" s="15"/>
      <c r="AN35" s="15"/>
      <c r="AO35" s="118"/>
      <c r="AP35" s="13"/>
      <c r="AQ35" s="6"/>
      <c r="AR35" s="13"/>
      <c r="BD35" s="31" t="s">
        <v>57</v>
      </c>
      <c r="BE35" s="16">
        <v>131.69999999999993</v>
      </c>
      <c r="BF35" s="17">
        <v>500</v>
      </c>
      <c r="BG35" s="10">
        <v>4470.333333333333</v>
      </c>
      <c r="BH35" s="110">
        <v>37100</v>
      </c>
      <c r="BI35">
        <f t="shared" si="9"/>
        <v>31.507810964684261</v>
      </c>
      <c r="BJ35" s="13"/>
      <c r="BK35" s="15"/>
      <c r="BO35" s="15"/>
      <c r="BP35" s="31" t="s">
        <v>57</v>
      </c>
      <c r="BQ35" s="13">
        <f t="shared" si="10"/>
        <v>37100</v>
      </c>
      <c r="BR35">
        <f t="shared" si="13"/>
        <v>31.507810964684261</v>
      </c>
      <c r="BS35" s="13"/>
      <c r="BT35">
        <f t="shared" si="12"/>
        <v>357.29312891488416</v>
      </c>
      <c r="CB35" s="115"/>
    </row>
    <row r="36" spans="1:80" ht="17" thickTop="1" thickBot="1" x14ac:dyDescent="0.25">
      <c r="C36" s="23" t="s">
        <v>31</v>
      </c>
      <c r="D36" s="18">
        <v>324.20000000000005</v>
      </c>
      <c r="E36" s="17">
        <v>500</v>
      </c>
      <c r="F36" s="10">
        <v>4470.333333333333</v>
      </c>
      <c r="G36" s="10">
        <v>14500</v>
      </c>
      <c r="H36" s="6">
        <f t="shared" si="4"/>
        <v>5.0024768585420523</v>
      </c>
      <c r="I36" s="13">
        <f t="shared" si="0"/>
        <v>4700900.0000000009</v>
      </c>
      <c r="J36" s="15"/>
      <c r="N36" s="15"/>
      <c r="O36" s="23" t="s">
        <v>31</v>
      </c>
      <c r="P36" s="13">
        <f t="shared" si="5"/>
        <v>14500</v>
      </c>
      <c r="Q36" s="6">
        <f t="shared" si="1"/>
        <v>5.0024768585420523</v>
      </c>
      <c r="R36" s="13">
        <f t="shared" si="2"/>
        <v>4700900.0000000009</v>
      </c>
      <c r="AC36" s="118"/>
      <c r="AD36" s="18"/>
      <c r="AE36" s="17"/>
      <c r="AF36" s="10"/>
      <c r="AG36" s="10"/>
      <c r="AH36" s="6"/>
      <c r="AI36" s="13"/>
      <c r="AJ36" s="15"/>
      <c r="AN36" s="15"/>
      <c r="AO36" s="118"/>
      <c r="AP36" s="13"/>
      <c r="AQ36" s="6"/>
      <c r="AR36" s="13"/>
      <c r="BD36" s="31" t="s">
        <v>58</v>
      </c>
      <c r="BE36" s="16">
        <v>152.69999999999993</v>
      </c>
      <c r="BF36" s="17">
        <v>500</v>
      </c>
      <c r="BG36" s="10">
        <v>4470.333333333333</v>
      </c>
      <c r="BH36" s="110">
        <v>28800</v>
      </c>
      <c r="BI36">
        <f t="shared" si="9"/>
        <v>21.095195144472065</v>
      </c>
      <c r="BJ36" s="13"/>
      <c r="BK36" s="15"/>
      <c r="BO36" s="15"/>
      <c r="BP36" s="31" t="s">
        <v>58</v>
      </c>
      <c r="BQ36" s="13">
        <f t="shared" si="10"/>
        <v>28800</v>
      </c>
      <c r="BR36">
        <f t="shared" si="13"/>
        <v>21.095195144472065</v>
      </c>
      <c r="BS36" s="13"/>
      <c r="BT36" s="10">
        <f t="shared" si="12"/>
        <v>239.21586576378093</v>
      </c>
      <c r="CB36" s="115"/>
    </row>
    <row r="37" spans="1:80" ht="17" thickTop="1" thickBot="1" x14ac:dyDescent="0.25">
      <c r="C37" s="23" t="s">
        <v>32</v>
      </c>
      <c r="D37" s="18">
        <v>347.40000000000009</v>
      </c>
      <c r="E37" s="17">
        <v>500</v>
      </c>
      <c r="F37" s="10">
        <v>4470.333333333333</v>
      </c>
      <c r="G37" s="10">
        <v>14100</v>
      </c>
      <c r="H37" s="6">
        <f t="shared" si="4"/>
        <v>4.5396188960960426</v>
      </c>
      <c r="I37" s="13">
        <f t="shared" si="0"/>
        <v>4898340.0000000009</v>
      </c>
      <c r="J37" s="15"/>
      <c r="N37" s="15"/>
      <c r="O37" s="23" t="s">
        <v>32</v>
      </c>
      <c r="P37" s="13">
        <f t="shared" si="5"/>
        <v>14100</v>
      </c>
      <c r="Q37" s="6">
        <f t="shared" si="1"/>
        <v>4.5396188960960426</v>
      </c>
      <c r="R37" s="13">
        <f t="shared" si="2"/>
        <v>4898340.0000000009</v>
      </c>
      <c r="AC37" s="118"/>
      <c r="AD37" s="18"/>
      <c r="AE37" s="17"/>
      <c r="AF37" s="10"/>
      <c r="AG37" s="10"/>
      <c r="AH37" s="6"/>
      <c r="AI37" s="13"/>
      <c r="AJ37" s="15"/>
      <c r="AN37" s="15"/>
      <c r="AO37" s="118"/>
      <c r="AP37" s="13"/>
      <c r="AQ37" s="6"/>
      <c r="AR37" s="13"/>
      <c r="BD37" s="31" t="s">
        <v>59</v>
      </c>
      <c r="BE37" s="16">
        <v>157.59999999999991</v>
      </c>
      <c r="BF37" s="17">
        <v>500</v>
      </c>
      <c r="BG37" s="10">
        <v>4470.333333333333</v>
      </c>
      <c r="BH37" s="110">
        <v>22300</v>
      </c>
      <c r="BI37">
        <f t="shared" si="9"/>
        <v>15.82627640693469</v>
      </c>
      <c r="BJ37" s="13"/>
      <c r="BK37" s="15"/>
      <c r="BO37" s="15"/>
      <c r="BP37" s="31" t="s">
        <v>59</v>
      </c>
      <c r="BQ37" s="13">
        <f t="shared" si="10"/>
        <v>22300</v>
      </c>
      <c r="BR37">
        <f t="shared" si="13"/>
        <v>15.82627640693469</v>
      </c>
      <c r="BS37" s="13"/>
      <c r="BT37" s="10">
        <f t="shared" si="12"/>
        <v>179.4672382300225</v>
      </c>
      <c r="CB37" s="115"/>
    </row>
    <row r="38" spans="1:80" ht="17" thickTop="1" thickBot="1" x14ac:dyDescent="0.25">
      <c r="C38" s="23" t="s">
        <v>33</v>
      </c>
      <c r="D38" s="18">
        <v>316.70000000000005</v>
      </c>
      <c r="E38" s="17">
        <v>500</v>
      </c>
      <c r="F38" s="10">
        <v>4470.333333333333</v>
      </c>
      <c r="G38" s="10">
        <v>13900</v>
      </c>
      <c r="H38" s="6">
        <f t="shared" si="4"/>
        <v>4.9090429680643561</v>
      </c>
      <c r="I38" s="13">
        <f t="shared" si="0"/>
        <v>4402130.0000000009</v>
      </c>
      <c r="J38" s="15"/>
      <c r="N38" s="15"/>
      <c r="O38" s="23" t="s">
        <v>33</v>
      </c>
      <c r="P38" s="13">
        <f t="shared" si="5"/>
        <v>13900</v>
      </c>
      <c r="Q38" s="6">
        <f t="shared" si="1"/>
        <v>4.9090429680643561</v>
      </c>
      <c r="R38" s="13">
        <f t="shared" si="2"/>
        <v>4402130.0000000009</v>
      </c>
      <c r="AC38" s="118"/>
      <c r="AD38" s="18"/>
      <c r="AE38" s="17"/>
      <c r="AF38" s="10"/>
      <c r="AG38" s="10"/>
      <c r="AH38" s="6"/>
      <c r="AI38" s="13"/>
      <c r="AJ38" s="15"/>
      <c r="AN38" s="15"/>
      <c r="AO38" s="118"/>
      <c r="AP38" s="13"/>
      <c r="AQ38" s="6"/>
      <c r="AR38" s="13"/>
      <c r="BD38" s="31" t="s">
        <v>60</v>
      </c>
      <c r="BE38" s="16">
        <v>218.39999999999998</v>
      </c>
      <c r="BF38" s="17">
        <v>500</v>
      </c>
      <c r="BG38" s="10">
        <v>4470.333333333333</v>
      </c>
      <c r="BH38" s="110">
        <v>18000</v>
      </c>
      <c r="BI38">
        <f t="shared" si="9"/>
        <v>9.2182815320538101</v>
      </c>
      <c r="BJ38" s="13"/>
      <c r="BK38" s="15"/>
      <c r="BO38" s="15"/>
      <c r="BP38" s="31" t="s">
        <v>60</v>
      </c>
      <c r="BQ38" s="13">
        <f t="shared" si="10"/>
        <v>18000</v>
      </c>
      <c r="BR38">
        <f t="shared" si="13"/>
        <v>9.2182815320538101</v>
      </c>
      <c r="BS38" s="13"/>
      <c r="BT38" s="10">
        <f t="shared" si="12"/>
        <v>104.53371881332801</v>
      </c>
      <c r="CB38" s="115"/>
    </row>
    <row r="39" spans="1:80" ht="17" thickTop="1" thickBot="1" x14ac:dyDescent="0.25">
      <c r="C39" s="31"/>
      <c r="D39" s="16"/>
      <c r="E39" s="17"/>
      <c r="F39" s="15"/>
      <c r="G39" s="10"/>
      <c r="H39" s="6"/>
      <c r="I39" s="13"/>
      <c r="J39" s="15"/>
      <c r="N39" s="15"/>
      <c r="O39" s="31"/>
      <c r="P39" s="13"/>
      <c r="Q39" s="6"/>
      <c r="R39" s="13"/>
      <c r="AC39" s="31"/>
      <c r="AD39" s="16"/>
      <c r="AE39" s="17"/>
      <c r="AF39" s="15"/>
      <c r="AG39" s="10"/>
      <c r="AH39" s="6"/>
      <c r="AI39" s="13"/>
      <c r="AJ39" s="15"/>
      <c r="AN39" s="15"/>
      <c r="AO39" s="31"/>
      <c r="AP39" s="13"/>
      <c r="AQ39" s="6"/>
      <c r="AR39" s="13"/>
      <c r="BD39" s="31" t="s">
        <v>61</v>
      </c>
      <c r="BE39" s="16">
        <v>207.69999999999993</v>
      </c>
      <c r="BF39" s="17">
        <v>500</v>
      </c>
      <c r="BG39" s="10">
        <v>4470.333333333333</v>
      </c>
      <c r="BH39" s="110">
        <v>10700</v>
      </c>
      <c r="BI39">
        <f t="shared" si="9"/>
        <v>5.7620547120916683</v>
      </c>
      <c r="BJ39" s="13"/>
      <c r="BK39" s="15"/>
      <c r="BO39" s="15"/>
      <c r="BP39" s="31" t="s">
        <v>61</v>
      </c>
      <c r="BQ39" s="13">
        <f t="shared" si="10"/>
        <v>10700</v>
      </c>
      <c r="BR39">
        <f t="shared" si="13"/>
        <v>5.7620547120916683</v>
      </c>
      <c r="BS39" s="13"/>
      <c r="BT39" s="10">
        <f t="shared" si="12"/>
        <v>65.340704226311985</v>
      </c>
      <c r="CB39" s="115"/>
    </row>
    <row r="40" spans="1:80" ht="17" thickTop="1" thickBot="1" x14ac:dyDescent="0.25">
      <c r="C40" s="31"/>
      <c r="D40" s="16"/>
      <c r="E40" s="17"/>
      <c r="F40" s="15"/>
      <c r="H40" s="6"/>
      <c r="I40" s="13"/>
      <c r="J40" s="15"/>
      <c r="N40" s="15"/>
      <c r="O40" s="31"/>
      <c r="P40" s="13"/>
      <c r="Q40" s="6"/>
      <c r="R40" s="13"/>
      <c r="AC40" s="31"/>
      <c r="AD40" s="16"/>
      <c r="AE40" s="17"/>
      <c r="AF40" s="15"/>
      <c r="AH40" s="6"/>
      <c r="AI40" s="13"/>
      <c r="AJ40" s="15"/>
      <c r="AN40" s="15"/>
      <c r="AO40" s="31"/>
      <c r="AP40" s="13"/>
      <c r="AQ40" s="6"/>
      <c r="AR40" s="13"/>
      <c r="BD40" s="31" t="s">
        <v>62</v>
      </c>
      <c r="BE40" s="16">
        <v>126.59999999999991</v>
      </c>
      <c r="BF40" s="17">
        <v>500</v>
      </c>
      <c r="BG40" s="10">
        <v>4470.333333333333</v>
      </c>
      <c r="BH40" s="110">
        <v>10500</v>
      </c>
      <c r="BI40">
        <f t="shared" si="9"/>
        <v>9.2765329161426227</v>
      </c>
      <c r="BJ40" s="13"/>
      <c r="BK40" s="15"/>
      <c r="BO40" s="15"/>
      <c r="BP40" s="31" t="s">
        <v>62</v>
      </c>
      <c r="BQ40" s="13">
        <f t="shared" si="10"/>
        <v>10500</v>
      </c>
      <c r="BR40">
        <f t="shared" si="13"/>
        <v>9.2765329161426227</v>
      </c>
      <c r="BS40" s="13"/>
      <c r="BT40" s="10">
        <f t="shared" si="12"/>
        <v>105.19427943774089</v>
      </c>
      <c r="CB40" s="115"/>
    </row>
    <row r="41" spans="1:80" ht="17" thickTop="1" thickBot="1" x14ac:dyDescent="0.25">
      <c r="C41" s="31"/>
      <c r="D41" s="16"/>
      <c r="E41" s="17"/>
      <c r="F41" s="15"/>
      <c r="H41" s="6"/>
      <c r="I41" s="13"/>
      <c r="J41" s="15"/>
      <c r="N41" s="15"/>
      <c r="O41" s="31"/>
      <c r="P41" s="13"/>
      <c r="Q41" s="6"/>
      <c r="R41" s="13"/>
      <c r="AC41" s="31"/>
      <c r="AD41" s="16"/>
      <c r="AE41" s="17"/>
      <c r="AF41" s="15"/>
      <c r="AH41" s="6"/>
      <c r="AI41" s="13"/>
      <c r="AJ41" s="15"/>
      <c r="AN41" s="15"/>
      <c r="AO41" s="31"/>
      <c r="AP41" s="13"/>
      <c r="AQ41" s="6"/>
      <c r="AR41" s="13"/>
      <c r="BD41" s="31" t="s">
        <v>63</v>
      </c>
      <c r="BE41" s="16">
        <v>213.59999999999991</v>
      </c>
      <c r="BF41" s="17">
        <v>500</v>
      </c>
      <c r="BG41" s="10">
        <v>4470.333333333333</v>
      </c>
      <c r="BH41" s="110">
        <v>3420</v>
      </c>
      <c r="BI41">
        <f t="shared" si="9"/>
        <v>1.7908324459461846</v>
      </c>
      <c r="BJ41" s="13"/>
      <c r="BK41" s="15"/>
      <c r="BO41" s="15"/>
      <c r="BP41" s="31" t="s">
        <v>63</v>
      </c>
      <c r="BQ41" s="13">
        <f t="shared" si="10"/>
        <v>3420</v>
      </c>
      <c r="BR41">
        <f t="shared" si="13"/>
        <v>1.7908324459461846</v>
      </c>
      <c r="BS41" s="13"/>
      <c r="BT41" s="10">
        <f t="shared" si="12"/>
        <v>20.307730317780244</v>
      </c>
      <c r="CB41" s="115"/>
    </row>
    <row r="42" spans="1:80" ht="17" thickTop="1" thickBot="1" x14ac:dyDescent="0.25">
      <c r="C42" s="31"/>
      <c r="D42" s="16"/>
      <c r="E42" s="17"/>
      <c r="F42" s="15"/>
      <c r="H42" s="6"/>
      <c r="I42" s="13"/>
      <c r="J42" s="15"/>
      <c r="N42" s="15"/>
      <c r="O42" s="31"/>
      <c r="P42" s="13"/>
      <c r="Q42" s="6"/>
      <c r="R42" s="13"/>
      <c r="AC42" s="31"/>
      <c r="AD42" s="16"/>
      <c r="AE42" s="17"/>
      <c r="AF42" s="15"/>
      <c r="AH42" s="6"/>
      <c r="AI42" s="13"/>
      <c r="AJ42" s="15"/>
      <c r="AN42" s="15"/>
      <c r="AO42" s="31"/>
      <c r="AP42" s="13"/>
      <c r="AQ42" s="6"/>
      <c r="AR42" s="13"/>
      <c r="BD42" s="31" t="s">
        <v>64</v>
      </c>
      <c r="BE42" s="16">
        <v>416.09999999999991</v>
      </c>
      <c r="BF42" s="17">
        <v>500</v>
      </c>
      <c r="BG42" s="10">
        <v>4470.333333333333</v>
      </c>
      <c r="BH42" s="110">
        <v>9360</v>
      </c>
      <c r="BI42">
        <f t="shared" si="9"/>
        <v>2.5159860539108081</v>
      </c>
      <c r="BJ42" s="13"/>
      <c r="BK42" s="15"/>
      <c r="BO42" s="15"/>
      <c r="BP42" s="31" t="s">
        <v>64</v>
      </c>
      <c r="BQ42" s="13">
        <f t="shared" si="10"/>
        <v>9360</v>
      </c>
      <c r="BR42">
        <f t="shared" si="13"/>
        <v>2.5159860539108081</v>
      </c>
      <c r="BS42" s="13"/>
      <c r="BT42" s="10">
        <f t="shared" si="12"/>
        <v>28.530846859389658</v>
      </c>
      <c r="CB42" s="115"/>
    </row>
    <row r="43" spans="1:80" ht="17" thickTop="1" thickBot="1" x14ac:dyDescent="0.25">
      <c r="C43" s="31"/>
      <c r="D43" s="16"/>
      <c r="E43" s="17"/>
      <c r="F43" s="15"/>
      <c r="H43" s="6"/>
      <c r="I43" s="13"/>
      <c r="J43" s="15"/>
      <c r="N43" s="15"/>
      <c r="O43" s="31"/>
      <c r="P43" s="13"/>
      <c r="Q43" s="6"/>
      <c r="R43" s="13"/>
      <c r="AC43" s="31"/>
      <c r="AD43" s="16"/>
      <c r="AE43" s="17"/>
      <c r="AF43" s="15"/>
      <c r="AH43" s="6"/>
      <c r="AI43" s="13"/>
      <c r="AJ43" s="15"/>
      <c r="AN43" s="15"/>
      <c r="AO43" s="31"/>
      <c r="AP43" s="13"/>
      <c r="AQ43" s="6"/>
      <c r="AR43" s="13"/>
      <c r="BD43" s="31" t="s">
        <v>65</v>
      </c>
      <c r="BE43" s="16">
        <v>256.39999999999986</v>
      </c>
      <c r="BF43" s="17">
        <v>500</v>
      </c>
      <c r="BG43" s="10">
        <v>4470.333333333333</v>
      </c>
      <c r="BH43" s="110">
        <v>9630</v>
      </c>
      <c r="BI43">
        <f t="shared" si="9"/>
        <v>4.2008614950518561</v>
      </c>
      <c r="BJ43" s="13"/>
      <c r="BK43" s="15"/>
      <c r="BO43" s="15"/>
      <c r="BP43" s="31" t="s">
        <v>65</v>
      </c>
      <c r="BQ43" s="13">
        <f t="shared" si="10"/>
        <v>9630</v>
      </c>
      <c r="BR43">
        <f t="shared" si="13"/>
        <v>4.2008614950518561</v>
      </c>
      <c r="BS43" s="13"/>
      <c r="BT43" s="10">
        <f t="shared" si="12"/>
        <v>47.637043061718039</v>
      </c>
      <c r="CB43" s="115"/>
    </row>
    <row r="44" spans="1:80" ht="17" thickTop="1" thickBot="1" x14ac:dyDescent="0.25">
      <c r="C44" s="31"/>
      <c r="D44" s="16"/>
      <c r="E44" s="17"/>
      <c r="F44" s="15"/>
      <c r="H44" s="6"/>
      <c r="I44" s="13"/>
      <c r="J44" s="15"/>
      <c r="N44" s="15"/>
      <c r="O44" s="31"/>
      <c r="P44" s="13"/>
      <c r="Q44" s="6"/>
      <c r="R44" s="13"/>
      <c r="AC44" s="31"/>
      <c r="AD44" s="16"/>
      <c r="AE44" s="17"/>
      <c r="AF44" s="15"/>
      <c r="AH44" s="6"/>
      <c r="AI44" s="13"/>
      <c r="AJ44" s="15"/>
      <c r="AN44" s="15"/>
      <c r="AO44" s="31"/>
      <c r="AP44" s="13"/>
      <c r="AQ44" s="6"/>
      <c r="AR44" s="13"/>
      <c r="BD44" s="31" t="s">
        <v>66</v>
      </c>
      <c r="BE44" s="16">
        <v>352.79999999999995</v>
      </c>
      <c r="BF44" s="17">
        <v>500</v>
      </c>
      <c r="BG44" s="10">
        <v>4470.333333333333</v>
      </c>
      <c r="BH44" s="110">
        <v>4770</v>
      </c>
      <c r="BI44">
        <f t="shared" si="9"/>
        <v>1.5122371370440655</v>
      </c>
      <c r="BJ44" s="13"/>
      <c r="BK44" s="15"/>
      <c r="BO44" s="15"/>
      <c r="BP44" s="31" t="s">
        <v>66</v>
      </c>
      <c r="BQ44" s="13">
        <f t="shared" si="10"/>
        <v>4770</v>
      </c>
      <c r="BR44">
        <f t="shared" si="13"/>
        <v>1.5122371370440655</v>
      </c>
      <c r="BS44" s="13"/>
      <c r="BT44">
        <f t="shared" si="12"/>
        <v>17.14850768151976</v>
      </c>
      <c r="CB44" s="115"/>
    </row>
    <row r="45" spans="1:80" ht="17" thickTop="1" thickBot="1" x14ac:dyDescent="0.25">
      <c r="A45" s="19"/>
      <c r="B45" s="19"/>
      <c r="C45" s="19"/>
      <c r="D45" s="19"/>
      <c r="E45" s="19"/>
      <c r="F45" s="19"/>
      <c r="G45" s="74" t="s">
        <v>46</v>
      </c>
      <c r="H45" s="96">
        <f>AVERAGE(H26:H44)</f>
        <v>8.8184765994171084</v>
      </c>
      <c r="I45" s="75">
        <f>AVERAGE(I26:I44)</f>
        <v>2955103.6153846155</v>
      </c>
      <c r="J45" s="76"/>
      <c r="N45" s="15"/>
      <c r="O45" s="77"/>
      <c r="P45" s="74" t="s">
        <v>46</v>
      </c>
      <c r="Q45" s="96">
        <f>AVERAGE(Q26:Q44)</f>
        <v>8.8184765994171084</v>
      </c>
      <c r="R45" s="75">
        <f>AVERAGE(R26:R44)</f>
        <v>2955103.6153846155</v>
      </c>
      <c r="S45" s="19"/>
      <c r="T45" s="19"/>
      <c r="U45" s="19"/>
      <c r="AB45" s="19"/>
      <c r="AC45" s="19"/>
      <c r="AD45" s="19"/>
      <c r="AE45" s="19"/>
      <c r="AF45" s="19"/>
      <c r="AG45" s="74" t="s">
        <v>46</v>
      </c>
      <c r="AH45" s="96">
        <f>AVERAGE(AH26:AH44)</f>
        <v>12.961644945378389</v>
      </c>
      <c r="AI45" s="75" t="e">
        <f>AVERAGE(AI26:AI44)</f>
        <v>#DIV/0!</v>
      </c>
      <c r="AJ45" s="76"/>
      <c r="AN45" s="15"/>
      <c r="AO45" s="77"/>
      <c r="AP45" s="74" t="s">
        <v>46</v>
      </c>
      <c r="AQ45" s="96">
        <f>AVERAGE(AQ26:AQ44)</f>
        <v>12.961644945378389</v>
      </c>
      <c r="AR45" s="75"/>
      <c r="AS45" s="96">
        <f>AVERAGE(AS26:AS44)</f>
        <v>146.98281272567124</v>
      </c>
      <c r="AT45" s="19"/>
      <c r="BD45" s="31" t="s">
        <v>67</v>
      </c>
      <c r="BE45" s="16">
        <v>358.4</v>
      </c>
      <c r="BF45" s="17">
        <v>500</v>
      </c>
      <c r="BG45" s="10">
        <v>4470.333333333333</v>
      </c>
      <c r="BH45" s="110">
        <v>8730</v>
      </c>
      <c r="BI45">
        <f t="shared" si="9"/>
        <v>2.7244342996687156</v>
      </c>
      <c r="BP45" s="31" t="s">
        <v>67</v>
      </c>
      <c r="BQ45" s="13">
        <f t="shared" si="10"/>
        <v>8730</v>
      </c>
      <c r="BR45">
        <f t="shared" si="13"/>
        <v>2.7244342996687156</v>
      </c>
      <c r="BT45" s="10">
        <f t="shared" si="12"/>
        <v>30.8946139274078</v>
      </c>
      <c r="CB45" s="115"/>
    </row>
    <row r="46" spans="1:80" ht="17" thickTop="1" thickBot="1" x14ac:dyDescent="0.25">
      <c r="G46" s="78" t="s">
        <v>47</v>
      </c>
      <c r="H46" s="97">
        <f>STDEV(H26:H44)</f>
        <v>5.469417020794201</v>
      </c>
      <c r="I46" s="79">
        <f>STDEV(I26:I44)</f>
        <v>1461382.4672996879</v>
      </c>
      <c r="J46" s="80"/>
      <c r="N46" s="15"/>
      <c r="O46" s="67"/>
      <c r="P46" s="78" t="s">
        <v>47</v>
      </c>
      <c r="Q46" s="97">
        <f>STDEV(Q26:Q44)</f>
        <v>5.469417020794201</v>
      </c>
      <c r="R46" s="79">
        <f>STDEV(R26:R44)</f>
        <v>1461382.4672996879</v>
      </c>
      <c r="AG46" s="78" t="s">
        <v>47</v>
      </c>
      <c r="AH46" s="97">
        <f>STDEV(AH26:AH44)</f>
        <v>7.9911889771547919</v>
      </c>
      <c r="AI46" s="79" t="e">
        <f>STDEV(AI26:AI44)</f>
        <v>#DIV/0!</v>
      </c>
      <c r="AJ46" s="80"/>
      <c r="AN46" s="15"/>
      <c r="AO46" s="67"/>
      <c r="AP46" s="78" t="s">
        <v>47</v>
      </c>
      <c r="AQ46" s="97">
        <f>STDEV(AQ26:AQ44)</f>
        <v>7.9911889771547919</v>
      </c>
      <c r="AR46" s="79"/>
      <c r="AS46" s="97">
        <f>STDEV(AS26:AS34)</f>
        <v>90.618701394331538</v>
      </c>
      <c r="BD46" s="31" t="s">
        <v>68</v>
      </c>
      <c r="BE46" s="16">
        <v>323.60000000000002</v>
      </c>
      <c r="BF46" s="17">
        <v>500</v>
      </c>
      <c r="BG46" s="10">
        <v>4470.333333333333</v>
      </c>
      <c r="BH46" s="110">
        <v>3600</v>
      </c>
      <c r="BI46">
        <f t="shared" si="9"/>
        <v>1.2442970868977452</v>
      </c>
      <c r="BP46" s="31" t="s">
        <v>68</v>
      </c>
      <c r="BQ46" s="13">
        <f t="shared" si="10"/>
        <v>3600</v>
      </c>
      <c r="BR46">
        <f t="shared" si="13"/>
        <v>1.2442970868977452</v>
      </c>
      <c r="BT46" s="10">
        <f t="shared" si="12"/>
        <v>14.110113837349095</v>
      </c>
      <c r="CB46" s="115"/>
    </row>
    <row r="47" spans="1:80" ht="17" thickTop="1" thickBot="1" x14ac:dyDescent="0.25">
      <c r="BD47" s="31" t="s">
        <v>69</v>
      </c>
      <c r="BE47" s="16">
        <v>284.10000000000014</v>
      </c>
      <c r="BF47" s="17">
        <v>500</v>
      </c>
      <c r="BG47" s="10">
        <v>4470.333333333333</v>
      </c>
      <c r="BH47" s="110">
        <v>11200</v>
      </c>
      <c r="BI47">
        <f t="shared" si="9"/>
        <v>4.4093734776342774</v>
      </c>
      <c r="BP47" s="31" t="s">
        <v>69</v>
      </c>
      <c r="BQ47" s="13">
        <f t="shared" si="10"/>
        <v>11200</v>
      </c>
      <c r="BR47">
        <f t="shared" si="13"/>
        <v>4.4093734776342774</v>
      </c>
      <c r="BT47" s="10">
        <f t="shared" si="12"/>
        <v>50.001532894306621</v>
      </c>
      <c r="CB47" s="115"/>
    </row>
    <row r="48" spans="1:80" x14ac:dyDescent="0.2">
      <c r="BC48" s="19"/>
      <c r="BD48" s="19"/>
      <c r="BE48" s="19"/>
      <c r="BF48" s="19"/>
      <c r="BG48" s="19"/>
      <c r="BH48" s="74" t="s">
        <v>46</v>
      </c>
      <c r="BI48" s="96">
        <f>AVERAGE(BI26:BI47)</f>
        <v>8.660393459082691</v>
      </c>
      <c r="BJ48" s="75" t="e">
        <f>AVERAGE(BJ26:BJ44)</f>
        <v>#DIV/0!</v>
      </c>
      <c r="BK48" s="76"/>
      <c r="BO48" s="15"/>
      <c r="BP48" s="77"/>
      <c r="BQ48" s="74" t="s">
        <v>46</v>
      </c>
      <c r="BR48" s="96">
        <f>AVERAGE(BR26:BR47)</f>
        <v>8.660393459082691</v>
      </c>
      <c r="BS48" s="75"/>
      <c r="BT48" s="96">
        <f>AVERAGE(BT26:BT47)</f>
        <v>98.207364519798475</v>
      </c>
      <c r="BU48" s="19"/>
      <c r="CB48" s="115"/>
    </row>
    <row r="49" spans="1:80" ht="16" x14ac:dyDescent="0.2">
      <c r="B49" s="136" t="s">
        <v>161</v>
      </c>
      <c r="C49" s="137"/>
      <c r="D49" s="137"/>
      <c r="E49" s="137"/>
      <c r="G49" s="1" t="s">
        <v>178</v>
      </c>
      <c r="H49" s="2"/>
      <c r="I49" s="2"/>
      <c r="J49" s="2"/>
      <c r="L49" t="s">
        <v>174</v>
      </c>
      <c r="N49" t="s">
        <v>187</v>
      </c>
      <c r="AB49" s="136" t="s">
        <v>161</v>
      </c>
      <c r="AC49" s="137"/>
      <c r="AD49" s="137"/>
      <c r="AE49" s="137"/>
      <c r="AG49" s="1" t="s">
        <v>178</v>
      </c>
      <c r="AH49" s="2"/>
      <c r="AI49" s="2"/>
      <c r="AJ49" s="2"/>
      <c r="AL49" t="s">
        <v>174</v>
      </c>
      <c r="AN49" t="s">
        <v>187</v>
      </c>
      <c r="BH49" s="78" t="s">
        <v>47</v>
      </c>
      <c r="BI49" s="97">
        <f>STDEV(BI26:BI47)</f>
        <v>7.4849178563039143</v>
      </c>
      <c r="BJ49" s="79" t="e">
        <f>STDEV(BJ26:BJ44)</f>
        <v>#DIV/0!</v>
      </c>
      <c r="BK49" s="80"/>
      <c r="BO49" s="15"/>
      <c r="BP49" s="67"/>
      <c r="BQ49" s="78" t="s">
        <v>47</v>
      </c>
      <c r="BR49" s="97">
        <f>STDEV(BR26:BR47)</f>
        <v>7.4849178563039143</v>
      </c>
      <c r="BS49" s="79"/>
      <c r="BT49" s="97">
        <f>STDEV(BT26:BT47)</f>
        <v>84.877674413726524</v>
      </c>
      <c r="CB49" s="115"/>
    </row>
    <row r="50" spans="1:80" ht="16" x14ac:dyDescent="0.2">
      <c r="A50" s="3"/>
      <c r="B50" s="137"/>
      <c r="C50" s="137"/>
      <c r="D50" s="137"/>
      <c r="E50" s="137"/>
      <c r="G50" t="s">
        <v>3</v>
      </c>
      <c r="U50" s="3"/>
      <c r="AB50" s="137"/>
      <c r="AC50" s="137"/>
      <c r="AD50" s="137"/>
      <c r="AE50" s="137"/>
      <c r="AG50" t="s">
        <v>3</v>
      </c>
      <c r="CB50" s="115"/>
    </row>
    <row r="51" spans="1:80" x14ac:dyDescent="0.2">
      <c r="CB51" s="115"/>
    </row>
    <row r="52" spans="1:80" ht="16" x14ac:dyDescent="0.2">
      <c r="B52" s="138" t="s">
        <v>5</v>
      </c>
      <c r="C52" s="138"/>
      <c r="G52" s="87" t="s">
        <v>162</v>
      </c>
      <c r="I52" s="4"/>
      <c r="J52" s="6"/>
      <c r="K52" s="87" t="s">
        <v>163</v>
      </c>
      <c r="L52" s="4" t="s">
        <v>164</v>
      </c>
      <c r="M52" s="4" t="s">
        <v>165</v>
      </c>
      <c r="N52" s="111" t="s">
        <v>166</v>
      </c>
      <c r="Q52" s="11" t="s">
        <v>4</v>
      </c>
      <c r="S52" s="6"/>
      <c r="AB52" s="138" t="s">
        <v>5</v>
      </c>
      <c r="AC52" s="138"/>
      <c r="AG52" s="87" t="s">
        <v>162</v>
      </c>
      <c r="AI52" s="4"/>
      <c r="AJ52" s="6"/>
      <c r="AK52" s="87" t="s">
        <v>163</v>
      </c>
      <c r="AL52" s="4" t="s">
        <v>164</v>
      </c>
      <c r="AM52" s="4" t="s">
        <v>165</v>
      </c>
      <c r="AN52" s="111" t="s">
        <v>166</v>
      </c>
      <c r="AQ52" s="11" t="s">
        <v>4</v>
      </c>
      <c r="AS52" s="6"/>
      <c r="BC52" s="136" t="s">
        <v>161</v>
      </c>
      <c r="BD52" s="137"/>
      <c r="BE52" s="137"/>
      <c r="BF52" s="137"/>
      <c r="BH52" s="1" t="s">
        <v>178</v>
      </c>
      <c r="BI52" s="2"/>
      <c r="BJ52" s="2"/>
      <c r="BK52" s="2"/>
      <c r="BM52" t="s">
        <v>174</v>
      </c>
      <c r="BO52" t="s">
        <v>187</v>
      </c>
      <c r="CB52" s="115"/>
    </row>
    <row r="53" spans="1:80" ht="50" thickBot="1" x14ac:dyDescent="0.3">
      <c r="A53" s="17"/>
      <c r="B53" s="17"/>
      <c r="C53" s="17"/>
      <c r="D53" s="86" t="s">
        <v>18</v>
      </c>
      <c r="E53" s="17" t="s">
        <v>12</v>
      </c>
      <c r="F53" s="4" t="s">
        <v>13</v>
      </c>
      <c r="G53" s="87" t="s">
        <v>14</v>
      </c>
      <c r="H53" s="88" t="s">
        <v>35</v>
      </c>
      <c r="I53" s="22" t="s">
        <v>45</v>
      </c>
      <c r="J53" s="4" t="s">
        <v>17</v>
      </c>
      <c r="K53" s="142" t="s">
        <v>160</v>
      </c>
      <c r="L53" s="143"/>
      <c r="M53" s="143"/>
      <c r="N53" s="144"/>
      <c r="O53" s="11" t="s">
        <v>4</v>
      </c>
      <c r="P53" s="98" t="s">
        <v>125</v>
      </c>
      <c r="Q53" s="88" t="s">
        <v>35</v>
      </c>
      <c r="R53" s="90" t="s">
        <v>45</v>
      </c>
      <c r="S53" s="91" t="s">
        <v>17</v>
      </c>
      <c r="T53" s="17"/>
      <c r="U53" s="17"/>
      <c r="AB53" s="17"/>
      <c r="AC53" s="17"/>
      <c r="AD53" s="86" t="s">
        <v>18</v>
      </c>
      <c r="AE53" s="17" t="s">
        <v>12</v>
      </c>
      <c r="AF53" s="4" t="s">
        <v>13</v>
      </c>
      <c r="AG53" s="87" t="s">
        <v>14</v>
      </c>
      <c r="AH53" s="88" t="s">
        <v>35</v>
      </c>
      <c r="AI53" s="22" t="s">
        <v>45</v>
      </c>
      <c r="AJ53" s="4" t="s">
        <v>17</v>
      </c>
      <c r="AK53" s="142" t="s">
        <v>160</v>
      </c>
      <c r="AL53" s="143"/>
      <c r="AM53" s="143"/>
      <c r="AN53" s="144"/>
      <c r="AO53" s="11" t="s">
        <v>4</v>
      </c>
      <c r="AP53" s="98" t="s">
        <v>125</v>
      </c>
      <c r="AQ53" s="88" t="s">
        <v>35</v>
      </c>
      <c r="AR53" s="90" t="s">
        <v>45</v>
      </c>
      <c r="AS53" s="91" t="s">
        <v>17</v>
      </c>
      <c r="AT53" s="17"/>
      <c r="BC53" s="137"/>
      <c r="BD53" s="137"/>
      <c r="BE53" s="137"/>
      <c r="BF53" s="137"/>
      <c r="BH53" t="s">
        <v>3</v>
      </c>
      <c r="CB53" s="115"/>
    </row>
    <row r="54" spans="1:80" ht="17" thickTop="1" thickBot="1" x14ac:dyDescent="0.25">
      <c r="C54" s="23" t="s">
        <v>21</v>
      </c>
      <c r="D54" s="18">
        <v>208.09999999999991</v>
      </c>
      <c r="E54" s="17">
        <v>500</v>
      </c>
      <c r="F54" s="10">
        <v>4470.333333333333</v>
      </c>
      <c r="G54" s="10">
        <v>3790</v>
      </c>
      <c r="H54" s="6">
        <f t="shared" ref="H54:H66" si="14">(G54*$E54/$F54)/$D54</f>
        <v>2.0370290678135765</v>
      </c>
      <c r="I54" s="13">
        <f t="shared" ref="I54:I66" si="15">G54*$D54</f>
        <v>788698.99999999965</v>
      </c>
      <c r="J54" s="15"/>
      <c r="N54" s="15"/>
      <c r="O54" s="23" t="s">
        <v>21</v>
      </c>
      <c r="P54" s="13">
        <f>G54</f>
        <v>3790</v>
      </c>
      <c r="Q54" s="6">
        <f t="shared" ref="Q54:Q66" si="16">(P54*$E54/$F54)/$D54</f>
        <v>2.0370290678135765</v>
      </c>
      <c r="R54" s="13">
        <f t="shared" ref="R54:R66" si="17">P54*$D54</f>
        <v>788698.99999999965</v>
      </c>
      <c r="AC54" s="37" t="s">
        <v>36</v>
      </c>
      <c r="AD54" s="38">
        <v>147.10000000000002</v>
      </c>
      <c r="AE54" s="17">
        <v>500</v>
      </c>
      <c r="AF54" s="10">
        <v>4470.333333333333</v>
      </c>
      <c r="AG54" s="10">
        <v>6660</v>
      </c>
      <c r="AH54" s="6">
        <f>(AG54*$AE54/$AF54)/$AD54</f>
        <v>5.0639761661604625</v>
      </c>
      <c r="AI54" s="13">
        <f t="shared" ref="AI54:AI62" si="18">AG54*$D54</f>
        <v>1385945.9999999993</v>
      </c>
      <c r="AJ54" s="15"/>
      <c r="AN54" s="15"/>
      <c r="AO54" s="37" t="s">
        <v>36</v>
      </c>
      <c r="AP54" s="13">
        <f>AG54</f>
        <v>6660</v>
      </c>
      <c r="AQ54" s="6">
        <f>(AP54*$AE54/$AF54)/$AD54</f>
        <v>5.0639761661604625</v>
      </c>
      <c r="AR54" s="13">
        <f>AVERAGE(Q54:Q66)</f>
        <v>3.8448257741517526</v>
      </c>
      <c r="AS54" s="10">
        <f>AQ54/AR$54*100</f>
        <v>131.70885922074532</v>
      </c>
      <c r="CB54" s="115"/>
    </row>
    <row r="55" spans="1:80" ht="18" thickTop="1" thickBot="1" x14ac:dyDescent="0.25">
      <c r="C55" s="23" t="s">
        <v>22</v>
      </c>
      <c r="D55" s="18">
        <v>180.19999999999993</v>
      </c>
      <c r="E55" s="17">
        <v>500</v>
      </c>
      <c r="F55" s="10">
        <v>4470.333333333333</v>
      </c>
      <c r="G55" s="10">
        <v>6840</v>
      </c>
      <c r="H55" s="6">
        <f t="shared" si="14"/>
        <v>4.2455250882808544</v>
      </c>
      <c r="I55" s="13">
        <f t="shared" si="15"/>
        <v>1232567.9999999995</v>
      </c>
      <c r="J55" s="15"/>
      <c r="N55" s="15"/>
      <c r="O55" s="23" t="s">
        <v>22</v>
      </c>
      <c r="P55" s="13">
        <f t="shared" ref="P55:P66" si="19">G55</f>
        <v>6840</v>
      </c>
      <c r="Q55" s="6">
        <f t="shared" si="16"/>
        <v>4.2455250882808544</v>
      </c>
      <c r="R55" s="13">
        <f t="shared" si="17"/>
        <v>1232567.9999999995</v>
      </c>
      <c r="AC55" s="30" t="s">
        <v>37</v>
      </c>
      <c r="AD55" s="16">
        <v>220.60000000000002</v>
      </c>
      <c r="AE55" s="17">
        <v>500</v>
      </c>
      <c r="AF55" s="10">
        <v>4470.333333333333</v>
      </c>
      <c r="AG55" s="10">
        <v>9000</v>
      </c>
      <c r="AH55" s="6">
        <f>(AG55*$AE55/$AF55)/$AD55</f>
        <v>4.563174720309501</v>
      </c>
      <c r="AI55" s="13">
        <f t="shared" si="18"/>
        <v>1621799.9999999993</v>
      </c>
      <c r="AJ55" s="15"/>
      <c r="AN55" s="15"/>
      <c r="AO55" s="30" t="s">
        <v>37</v>
      </c>
      <c r="AP55" s="13">
        <f t="shared" ref="AP55:AP62" si="20">AG55</f>
        <v>9000</v>
      </c>
      <c r="AQ55" s="6">
        <f t="shared" ref="AQ55:AQ62" si="21">(AP55*$AE55/$AF55)/$AD55</f>
        <v>4.563174720309501</v>
      </c>
      <c r="AR55" s="13"/>
      <c r="AS55" s="10">
        <f t="shared" ref="AS55:AS62" si="22">AQ55/AR$54*100</f>
        <v>118.68352399703291</v>
      </c>
      <c r="BC55" s="138" t="s">
        <v>5</v>
      </c>
      <c r="BD55" s="138"/>
      <c r="BH55" s="87" t="s">
        <v>162</v>
      </c>
      <c r="BJ55" s="4"/>
      <c r="BK55" s="6"/>
      <c r="BL55" s="87" t="s">
        <v>163</v>
      </c>
      <c r="BM55" s="4" t="s">
        <v>164</v>
      </c>
      <c r="BN55" s="4" t="s">
        <v>165</v>
      </c>
      <c r="BO55" s="111" t="s">
        <v>166</v>
      </c>
      <c r="BR55" s="11" t="s">
        <v>4</v>
      </c>
      <c r="BT55" s="6"/>
      <c r="CB55" s="115"/>
    </row>
    <row r="56" spans="1:80" ht="51" thickTop="1" thickBot="1" x14ac:dyDescent="0.3">
      <c r="C56" s="23" t="s">
        <v>23</v>
      </c>
      <c r="D56" s="18">
        <v>127.50000000000011</v>
      </c>
      <c r="E56" s="17">
        <v>500</v>
      </c>
      <c r="F56" s="10">
        <v>4470.333333333333</v>
      </c>
      <c r="G56" s="10">
        <v>7650</v>
      </c>
      <c r="H56" s="6">
        <f t="shared" si="14"/>
        <v>6.7109089553351673</v>
      </c>
      <c r="I56" s="13">
        <f t="shared" si="15"/>
        <v>975375.00000000081</v>
      </c>
      <c r="J56" s="15"/>
      <c r="N56" s="15"/>
      <c r="O56" s="23" t="s">
        <v>23</v>
      </c>
      <c r="P56" s="13">
        <f t="shared" si="19"/>
        <v>7650</v>
      </c>
      <c r="Q56" s="6">
        <f t="shared" si="16"/>
        <v>6.7109089553351673</v>
      </c>
      <c r="R56" s="13">
        <f t="shared" si="17"/>
        <v>975375.00000000081</v>
      </c>
      <c r="AC56" s="30" t="s">
        <v>38</v>
      </c>
      <c r="AD56" s="16">
        <v>206.70000000000005</v>
      </c>
      <c r="AE56" s="17">
        <v>500</v>
      </c>
      <c r="AF56" s="10">
        <v>4470.333333333333</v>
      </c>
      <c r="AG56" s="10">
        <v>5850</v>
      </c>
      <c r="AH56" s="6">
        <f>(AG56*$AE56/$AF56)/$AD56</f>
        <v>3.1655230921392317</v>
      </c>
      <c r="AI56" s="13">
        <f t="shared" si="18"/>
        <v>745875.0000000007</v>
      </c>
      <c r="AJ56" s="15"/>
      <c r="AN56" s="15"/>
      <c r="AO56" s="30" t="s">
        <v>38</v>
      </c>
      <c r="AP56" s="13">
        <f t="shared" si="20"/>
        <v>5850</v>
      </c>
      <c r="AQ56" s="6">
        <f t="shared" si="21"/>
        <v>3.1655230921392317</v>
      </c>
      <c r="AR56" s="13"/>
      <c r="AS56" s="10">
        <f t="shared" si="22"/>
        <v>82.332029540080029</v>
      </c>
      <c r="BC56" s="17"/>
      <c r="BD56" s="17"/>
      <c r="BE56" s="86" t="s">
        <v>18</v>
      </c>
      <c r="BF56" s="17" t="s">
        <v>12</v>
      </c>
      <c r="BG56" s="4" t="s">
        <v>13</v>
      </c>
      <c r="BH56" s="87" t="s">
        <v>14</v>
      </c>
      <c r="BI56" s="88" t="s">
        <v>35</v>
      </c>
      <c r="BJ56" s="22" t="s">
        <v>45</v>
      </c>
      <c r="BK56" s="4" t="s">
        <v>17</v>
      </c>
      <c r="BL56" s="142" t="s">
        <v>160</v>
      </c>
      <c r="BM56" s="143"/>
      <c r="BN56" s="143"/>
      <c r="BO56" s="144"/>
      <c r="BP56" s="11" t="s">
        <v>4</v>
      </c>
      <c r="BQ56" s="98" t="s">
        <v>125</v>
      </c>
      <c r="BR56" s="88" t="s">
        <v>35</v>
      </c>
      <c r="BS56" s="90" t="s">
        <v>45</v>
      </c>
      <c r="BT56" s="91" t="s">
        <v>17</v>
      </c>
      <c r="BU56" s="17"/>
      <c r="CB56" s="115"/>
    </row>
    <row r="57" spans="1:80" ht="17" thickTop="1" thickBot="1" x14ac:dyDescent="0.25">
      <c r="C57" s="23" t="s">
        <v>24</v>
      </c>
      <c r="D57" s="18">
        <v>172.20000000000005</v>
      </c>
      <c r="E57" s="17">
        <v>500</v>
      </c>
      <c r="F57" s="10">
        <v>4470.333333333333</v>
      </c>
      <c r="G57" s="10">
        <v>7470</v>
      </c>
      <c r="H57" s="6">
        <f t="shared" si="14"/>
        <v>4.8519637917492959</v>
      </c>
      <c r="I57" s="13">
        <f t="shared" si="15"/>
        <v>1286334.0000000002</v>
      </c>
      <c r="J57" s="15"/>
      <c r="N57" s="15"/>
      <c r="O57" s="23" t="s">
        <v>24</v>
      </c>
      <c r="P57" s="13">
        <f t="shared" si="19"/>
        <v>7470</v>
      </c>
      <c r="Q57" s="6">
        <f t="shared" si="16"/>
        <v>4.8519637917492959</v>
      </c>
      <c r="R57" s="13">
        <f t="shared" si="17"/>
        <v>1286334.0000000002</v>
      </c>
      <c r="AC57" s="30" t="s">
        <v>39</v>
      </c>
      <c r="AD57" s="16">
        <v>156.59999999999991</v>
      </c>
      <c r="AE57" s="17">
        <v>500</v>
      </c>
      <c r="AF57" s="10">
        <v>4470.333333333333</v>
      </c>
      <c r="AG57" s="10">
        <v>5700</v>
      </c>
      <c r="AH57" s="6">
        <f t="shared" ref="AH57:AH62" si="23">(AG57*$AE57/$AF57)/$AD57</f>
        <v>4.0711133509376873</v>
      </c>
      <c r="AI57" s="13">
        <f t="shared" si="18"/>
        <v>981540.00000000023</v>
      </c>
      <c r="AJ57" s="15"/>
      <c r="AN57" s="15"/>
      <c r="AO57" s="30" t="s">
        <v>39</v>
      </c>
      <c r="AP57" s="13">
        <f t="shared" si="20"/>
        <v>5700</v>
      </c>
      <c r="AQ57" s="6">
        <f t="shared" si="21"/>
        <v>4.0711133509376873</v>
      </c>
      <c r="AR57" s="13"/>
      <c r="AS57" s="10">
        <f t="shared" si="22"/>
        <v>105.88550925524989</v>
      </c>
      <c r="BD57" s="35" t="s">
        <v>48</v>
      </c>
      <c r="BE57" s="14">
        <v>298.40000000000009</v>
      </c>
      <c r="BF57" s="17">
        <v>500</v>
      </c>
      <c r="BG57" s="10">
        <v>4470.333333333333</v>
      </c>
      <c r="BH57" s="110">
        <v>1170</v>
      </c>
      <c r="BI57" s="10">
        <f>(BH57*$BF57/$BG57)/$BE57</f>
        <v>0.43854800478899408</v>
      </c>
      <c r="BJ57" s="13"/>
      <c r="BK57" s="15"/>
      <c r="BO57" s="15"/>
      <c r="BP57" s="35" t="s">
        <v>48</v>
      </c>
      <c r="BQ57" s="13">
        <f>BH57</f>
        <v>1170</v>
      </c>
      <c r="BR57" s="10">
        <f t="shared" ref="BR57:BR64" si="24">(BQ57*$BF57/$BG57)/$BE57</f>
        <v>0.43854800478899408</v>
      </c>
      <c r="BS57" s="13">
        <f>AVERAGE(Q54:Q66)</f>
        <v>3.8448257741517526</v>
      </c>
      <c r="BT57" s="10">
        <f t="shared" ref="BT57:BT62" si="25">BR57/BS$57*100</f>
        <v>11.406186666175966</v>
      </c>
      <c r="CB57" s="115"/>
    </row>
    <row r="58" spans="1:80" ht="17" thickTop="1" thickBot="1" x14ac:dyDescent="0.25">
      <c r="C58" s="23" t="s">
        <v>25</v>
      </c>
      <c r="D58" s="18">
        <v>162.70000000000005</v>
      </c>
      <c r="E58" s="17">
        <v>500</v>
      </c>
      <c r="F58" s="10">
        <v>4470.333333333333</v>
      </c>
      <c r="G58" s="10">
        <v>7300</v>
      </c>
      <c r="H58" s="6">
        <f t="shared" si="14"/>
        <v>5.018401492926321</v>
      </c>
      <c r="I58" s="13">
        <f t="shared" si="15"/>
        <v>1187710.0000000002</v>
      </c>
      <c r="J58" s="15"/>
      <c r="N58" s="15"/>
      <c r="O58" s="23" t="s">
        <v>25</v>
      </c>
      <c r="P58" s="13">
        <f t="shared" si="19"/>
        <v>7300</v>
      </c>
      <c r="Q58" s="6">
        <f t="shared" si="16"/>
        <v>5.018401492926321</v>
      </c>
      <c r="R58" s="13">
        <f t="shared" si="17"/>
        <v>1187710.0000000002</v>
      </c>
      <c r="AC58" s="30" t="s">
        <v>40</v>
      </c>
      <c r="AD58" s="16">
        <v>164.19999999999993</v>
      </c>
      <c r="AE58" s="17">
        <v>500</v>
      </c>
      <c r="AF58" s="10">
        <v>4470.333333333333</v>
      </c>
      <c r="AG58" s="10">
        <v>5840</v>
      </c>
      <c r="AH58" s="6">
        <f t="shared" si="23"/>
        <v>3.9780459093744853</v>
      </c>
      <c r="AI58" s="13">
        <f t="shared" si="18"/>
        <v>950168.00000000023</v>
      </c>
      <c r="AJ58" s="15"/>
      <c r="AN58" s="15"/>
      <c r="AO58" s="30" t="s">
        <v>40</v>
      </c>
      <c r="AP58" s="13">
        <f t="shared" si="20"/>
        <v>5840</v>
      </c>
      <c r="AQ58" s="6">
        <f t="shared" si="21"/>
        <v>3.9780459093744853</v>
      </c>
      <c r="AR58" s="13"/>
      <c r="AS58" s="10">
        <f t="shared" si="22"/>
        <v>103.46491994821596</v>
      </c>
      <c r="BD58" s="31" t="s">
        <v>49</v>
      </c>
      <c r="BE58" s="16">
        <v>241.89999999999998</v>
      </c>
      <c r="BF58" s="17">
        <v>500</v>
      </c>
      <c r="BG58" s="10">
        <v>4470.333333333333</v>
      </c>
      <c r="BH58" s="110">
        <v>3940</v>
      </c>
      <c r="BI58" s="10">
        <f t="shared" ref="BI58:BI78" si="26">(BH58*$BF58/$BG58)/$BE58</f>
        <v>1.8217570128166312</v>
      </c>
      <c r="BJ58" s="13"/>
      <c r="BK58" s="15"/>
      <c r="BO58" s="15"/>
      <c r="BP58" s="31" t="s">
        <v>49</v>
      </c>
      <c r="BQ58" s="13">
        <f t="shared" ref="BQ58:BQ78" si="27">BH58</f>
        <v>3940</v>
      </c>
      <c r="BR58" s="10">
        <f t="shared" si="24"/>
        <v>1.8217570128166312</v>
      </c>
      <c r="BS58" s="13"/>
      <c r="BT58" s="10">
        <f t="shared" si="25"/>
        <v>47.382043292157967</v>
      </c>
      <c r="CB58" s="115"/>
    </row>
    <row r="59" spans="1:80" ht="17" thickTop="1" thickBot="1" x14ac:dyDescent="0.25">
      <c r="C59" s="23" t="s">
        <v>26</v>
      </c>
      <c r="D59" s="18">
        <v>150.69999999999993</v>
      </c>
      <c r="E59" s="17">
        <v>500</v>
      </c>
      <c r="F59" s="10">
        <v>4470.333333333333</v>
      </c>
      <c r="G59" s="10">
        <v>4320</v>
      </c>
      <c r="H59" s="6">
        <f t="shared" si="14"/>
        <v>3.2062736880168061</v>
      </c>
      <c r="I59" s="13">
        <f t="shared" si="15"/>
        <v>651023.99999999965</v>
      </c>
      <c r="J59" s="15"/>
      <c r="N59" s="15"/>
      <c r="O59" s="23" t="s">
        <v>26</v>
      </c>
      <c r="P59" s="13">
        <f t="shared" si="19"/>
        <v>4320</v>
      </c>
      <c r="Q59" s="6">
        <f t="shared" si="16"/>
        <v>3.2062736880168061</v>
      </c>
      <c r="R59" s="13">
        <f t="shared" si="17"/>
        <v>651023.99999999965</v>
      </c>
      <c r="AC59" s="30" t="s">
        <v>41</v>
      </c>
      <c r="AD59" s="16">
        <v>239.90000000000009</v>
      </c>
      <c r="AE59" s="17">
        <v>500</v>
      </c>
      <c r="AF59" s="10">
        <v>4470.333333333333</v>
      </c>
      <c r="AG59" s="10">
        <v>5750</v>
      </c>
      <c r="AH59" s="6">
        <f t="shared" si="23"/>
        <v>2.6808202371249985</v>
      </c>
      <c r="AI59" s="13">
        <f t="shared" si="18"/>
        <v>866524.99999999965</v>
      </c>
      <c r="AJ59" s="15"/>
      <c r="AN59" s="15"/>
      <c r="AO59" s="30" t="s">
        <v>41</v>
      </c>
      <c r="AP59" s="13">
        <f t="shared" si="20"/>
        <v>5750</v>
      </c>
      <c r="AQ59" s="6">
        <f t="shared" si="21"/>
        <v>2.6808202371249985</v>
      </c>
      <c r="AR59" s="13"/>
      <c r="AS59" s="10">
        <f t="shared" si="22"/>
        <v>69.725402257438901</v>
      </c>
      <c r="BD59" s="31" t="s">
        <v>50</v>
      </c>
      <c r="BE59" s="16">
        <v>352.50000000000011</v>
      </c>
      <c r="BF59" s="17">
        <v>500</v>
      </c>
      <c r="BG59" s="10">
        <v>4470.333333333333</v>
      </c>
      <c r="BH59" s="110">
        <v>2070</v>
      </c>
      <c r="BI59" s="10">
        <f t="shared" si="26"/>
        <v>0.65681236584131453</v>
      </c>
      <c r="BJ59" s="13"/>
      <c r="BK59" s="15"/>
      <c r="BO59" s="15"/>
      <c r="BP59" s="31" t="s">
        <v>50</v>
      </c>
      <c r="BQ59" s="13">
        <f t="shared" si="27"/>
        <v>2070</v>
      </c>
      <c r="BR59" s="10">
        <f t="shared" si="24"/>
        <v>0.65681236584131453</v>
      </c>
      <c r="BS59" s="13"/>
      <c r="BT59" s="10">
        <f t="shared" si="25"/>
        <v>17.083020256911922</v>
      </c>
      <c r="CB59" s="115"/>
    </row>
    <row r="60" spans="1:80" ht="17" thickTop="1" thickBot="1" x14ac:dyDescent="0.25">
      <c r="C60" s="23" t="s">
        <v>27</v>
      </c>
      <c r="D60" s="18">
        <v>102.79999999999995</v>
      </c>
      <c r="E60" s="17">
        <v>500</v>
      </c>
      <c r="F60" s="10">
        <v>4470.333333333333</v>
      </c>
      <c r="G60" s="10">
        <v>4950</v>
      </c>
      <c r="H60" s="6">
        <f t="shared" si="14"/>
        <v>5.3857002803030358</v>
      </c>
      <c r="I60" s="13">
        <f t="shared" si="15"/>
        <v>508859.99999999977</v>
      </c>
      <c r="J60" s="15"/>
      <c r="N60" s="15"/>
      <c r="O60" s="23" t="s">
        <v>27</v>
      </c>
      <c r="P60" s="13">
        <f t="shared" si="19"/>
        <v>4950</v>
      </c>
      <c r="Q60" s="6">
        <f t="shared" si="16"/>
        <v>5.3857002803030358</v>
      </c>
      <c r="R60" s="13">
        <f t="shared" si="17"/>
        <v>508859.99999999977</v>
      </c>
      <c r="AC60" s="30" t="s">
        <v>42</v>
      </c>
      <c r="AD60" s="16">
        <v>115.80000000000007</v>
      </c>
      <c r="AE60" s="17">
        <v>500</v>
      </c>
      <c r="AF60" s="10">
        <v>4470.333333333333</v>
      </c>
      <c r="AG60" s="10">
        <v>6850</v>
      </c>
      <c r="AH60" s="6">
        <f t="shared" si="23"/>
        <v>6.6162530719697621</v>
      </c>
      <c r="AI60" s="13">
        <f t="shared" si="18"/>
        <v>704179.99999999965</v>
      </c>
      <c r="AJ60" s="15"/>
      <c r="AN60" s="15"/>
      <c r="AO60" s="30" t="s">
        <v>42</v>
      </c>
      <c r="AP60" s="13">
        <f t="shared" si="20"/>
        <v>6850</v>
      </c>
      <c r="AQ60" s="6">
        <f t="shared" si="21"/>
        <v>6.6162530719697621</v>
      </c>
      <c r="AR60" s="13"/>
      <c r="AS60" s="10">
        <f t="shared" si="22"/>
        <v>172.08199956549248</v>
      </c>
      <c r="BD60" s="31" t="s">
        <v>51</v>
      </c>
      <c r="BE60" s="16">
        <v>317.80000000000007</v>
      </c>
      <c r="BF60" s="17">
        <v>500</v>
      </c>
      <c r="BG60" s="10">
        <v>4470.333333333333</v>
      </c>
      <c r="BH60" s="110">
        <v>5510</v>
      </c>
      <c r="BI60" s="10">
        <f t="shared" si="26"/>
        <v>1.9392232192100272</v>
      </c>
      <c r="BJ60" s="13"/>
      <c r="BK60" s="15"/>
      <c r="BO60" s="15"/>
      <c r="BP60" s="31" t="s">
        <v>51</v>
      </c>
      <c r="BQ60" s="13">
        <f t="shared" si="27"/>
        <v>5510</v>
      </c>
      <c r="BR60" s="10">
        <f t="shared" si="24"/>
        <v>1.9392232192100272</v>
      </c>
      <c r="BS60" s="13"/>
      <c r="BT60" s="10">
        <f t="shared" si="25"/>
        <v>50.437219606858761</v>
      </c>
      <c r="CB60" s="115"/>
    </row>
    <row r="61" spans="1:80" ht="17" thickTop="1" thickBot="1" x14ac:dyDescent="0.25">
      <c r="C61" s="23" t="s">
        <v>28</v>
      </c>
      <c r="D61" s="18">
        <v>193.20000000000005</v>
      </c>
      <c r="E61" s="17">
        <v>500</v>
      </c>
      <c r="F61" s="10">
        <v>4470.333333333333</v>
      </c>
      <c r="G61" s="10">
        <v>7340</v>
      </c>
      <c r="H61" s="6">
        <f t="shared" si="14"/>
        <v>4.2493160569496338</v>
      </c>
      <c r="I61" s="13">
        <f t="shared" si="15"/>
        <v>1418088.0000000002</v>
      </c>
      <c r="J61" s="15"/>
      <c r="N61" s="15"/>
      <c r="O61" s="23" t="s">
        <v>28</v>
      </c>
      <c r="P61" s="13">
        <f t="shared" si="19"/>
        <v>7340</v>
      </c>
      <c r="Q61" s="6">
        <f t="shared" si="16"/>
        <v>4.2493160569496338</v>
      </c>
      <c r="R61" s="13">
        <f t="shared" si="17"/>
        <v>1418088.0000000002</v>
      </c>
      <c r="AC61" s="30" t="s">
        <v>43</v>
      </c>
      <c r="AD61" s="16">
        <v>165</v>
      </c>
      <c r="AE61" s="17">
        <v>500</v>
      </c>
      <c r="AF61" s="10">
        <v>4470.333333333333</v>
      </c>
      <c r="AG61" s="10">
        <v>6480</v>
      </c>
      <c r="AH61" s="6">
        <f t="shared" si="23"/>
        <v>4.392594952583023</v>
      </c>
      <c r="AI61" s="13">
        <f t="shared" si="18"/>
        <v>1251936.0000000002</v>
      </c>
      <c r="AJ61" s="15"/>
      <c r="AN61" s="15"/>
      <c r="AO61" s="30" t="s">
        <v>43</v>
      </c>
      <c r="AP61" s="13">
        <f t="shared" si="20"/>
        <v>6480</v>
      </c>
      <c r="AQ61" s="6">
        <f t="shared" si="21"/>
        <v>4.392594952583023</v>
      </c>
      <c r="AR61" s="13"/>
      <c r="AS61" s="10">
        <f t="shared" si="22"/>
        <v>114.24691808179837</v>
      </c>
      <c r="BD61" s="31" t="s">
        <v>52</v>
      </c>
      <c r="BE61" s="16">
        <v>193.40000000000009</v>
      </c>
      <c r="BF61" s="17">
        <v>500</v>
      </c>
      <c r="BG61" s="10">
        <v>4470.333333333333</v>
      </c>
      <c r="BH61" s="110">
        <v>2430</v>
      </c>
      <c r="BI61" s="10">
        <f t="shared" si="26"/>
        <v>1.4053351224977992</v>
      </c>
      <c r="BJ61" s="13"/>
      <c r="BK61" s="15"/>
      <c r="BO61" s="15"/>
      <c r="BP61" s="31" t="s">
        <v>52</v>
      </c>
      <c r="BQ61" s="13">
        <f t="shared" si="27"/>
        <v>2430</v>
      </c>
      <c r="BR61" s="10">
        <f t="shared" si="24"/>
        <v>1.4053351224977992</v>
      </c>
      <c r="BS61" s="13"/>
      <c r="BT61" s="10">
        <f t="shared" si="25"/>
        <v>36.551334313915561</v>
      </c>
      <c r="CB61" s="115"/>
    </row>
    <row r="62" spans="1:80" ht="17" thickTop="1" thickBot="1" x14ac:dyDescent="0.25">
      <c r="C62" s="23" t="s">
        <v>29</v>
      </c>
      <c r="D62" s="18">
        <v>138.69999999999993</v>
      </c>
      <c r="E62" s="17">
        <v>500</v>
      </c>
      <c r="F62" s="10">
        <v>4470.333333333333</v>
      </c>
      <c r="G62" s="10">
        <v>9130</v>
      </c>
      <c r="H62" s="6">
        <f t="shared" si="14"/>
        <v>7.3624848308351547</v>
      </c>
      <c r="I62" s="13">
        <f t="shared" si="15"/>
        <v>1266330.9999999993</v>
      </c>
      <c r="J62" s="15"/>
      <c r="N62" s="15"/>
      <c r="O62" s="23" t="s">
        <v>29</v>
      </c>
      <c r="P62" s="13">
        <f t="shared" si="19"/>
        <v>9130</v>
      </c>
      <c r="Q62" s="6">
        <f t="shared" si="16"/>
        <v>7.3624848308351547</v>
      </c>
      <c r="R62" s="13">
        <f t="shared" si="17"/>
        <v>1266330.9999999993</v>
      </c>
      <c r="AC62" s="30" t="s">
        <v>44</v>
      </c>
      <c r="AD62" s="16">
        <v>228.79999999999995</v>
      </c>
      <c r="AE62" s="17">
        <v>500</v>
      </c>
      <c r="AF62" s="10">
        <v>4470.333333333333</v>
      </c>
      <c r="AG62" s="10">
        <v>6380</v>
      </c>
      <c r="AH62" s="6">
        <f t="shared" si="23"/>
        <v>3.1188519183448729</v>
      </c>
      <c r="AI62" s="13">
        <f t="shared" si="18"/>
        <v>884905.99999999953</v>
      </c>
      <c r="AJ62" s="15"/>
      <c r="AN62" s="15"/>
      <c r="AO62" s="30" t="s">
        <v>44</v>
      </c>
      <c r="AP62" s="13">
        <f t="shared" si="20"/>
        <v>6380</v>
      </c>
      <c r="AQ62" s="6">
        <f t="shared" si="21"/>
        <v>3.1188519183448729</v>
      </c>
      <c r="AR62" s="13"/>
      <c r="AS62" s="10">
        <f t="shared" si="22"/>
        <v>81.118159873784023</v>
      </c>
      <c r="BD62" s="31" t="s">
        <v>53</v>
      </c>
      <c r="BE62" s="16">
        <v>255.39999999999998</v>
      </c>
      <c r="BF62" s="17">
        <v>500</v>
      </c>
      <c r="BG62" s="10">
        <v>4470.333333333333</v>
      </c>
      <c r="BH62" s="110">
        <v>3320</v>
      </c>
      <c r="BI62" s="10">
        <f t="shared" si="26"/>
        <v>1.4539426867471141</v>
      </c>
      <c r="BJ62" s="13"/>
      <c r="BK62" s="15"/>
      <c r="BO62" s="15"/>
      <c r="BP62" s="31" t="s">
        <v>53</v>
      </c>
      <c r="BQ62" s="13">
        <f t="shared" si="27"/>
        <v>3320</v>
      </c>
      <c r="BR62" s="10">
        <f t="shared" si="24"/>
        <v>1.4539426867471141</v>
      </c>
      <c r="BS62" s="13"/>
      <c r="BT62" s="10">
        <f t="shared" si="25"/>
        <v>37.815567522507152</v>
      </c>
      <c r="CB62" s="115"/>
    </row>
    <row r="63" spans="1:80" ht="17" thickTop="1" thickBot="1" x14ac:dyDescent="0.25">
      <c r="C63" s="23" t="s">
        <v>30</v>
      </c>
      <c r="D63" s="18">
        <v>259</v>
      </c>
      <c r="E63" s="17">
        <v>500</v>
      </c>
      <c r="F63" s="10">
        <v>4470.333333333333</v>
      </c>
      <c r="G63" s="10">
        <v>8310</v>
      </c>
      <c r="H63" s="6">
        <f t="shared" si="14"/>
        <v>3.5886520861541369</v>
      </c>
      <c r="I63" s="13">
        <f t="shared" si="15"/>
        <v>2152290</v>
      </c>
      <c r="J63" s="15"/>
      <c r="N63" s="15"/>
      <c r="O63" s="23" t="s">
        <v>30</v>
      </c>
      <c r="P63" s="13">
        <f t="shared" si="19"/>
        <v>8310</v>
      </c>
      <c r="Q63" s="6">
        <f t="shared" si="16"/>
        <v>3.5886520861541369</v>
      </c>
      <c r="R63" s="13">
        <f t="shared" si="17"/>
        <v>2152290</v>
      </c>
      <c r="AC63" s="118"/>
      <c r="AD63" s="18"/>
      <c r="AE63" s="17"/>
      <c r="AF63" s="10"/>
      <c r="AG63" s="10"/>
      <c r="AH63" s="6"/>
      <c r="AI63" s="13"/>
      <c r="AJ63" s="15"/>
      <c r="AN63" s="15"/>
      <c r="AO63" s="118"/>
      <c r="AP63" s="13"/>
      <c r="AQ63" s="6"/>
      <c r="AR63" s="13"/>
      <c r="BD63" s="31" t="s">
        <v>54</v>
      </c>
      <c r="BE63" s="16">
        <v>344.4</v>
      </c>
      <c r="BF63" s="17">
        <v>500</v>
      </c>
      <c r="BG63" s="10">
        <v>4470.333333333333</v>
      </c>
      <c r="BH63" s="110">
        <v>1770</v>
      </c>
      <c r="BI63" s="10">
        <f t="shared" si="26"/>
        <v>0.57483105163294901</v>
      </c>
      <c r="BJ63" s="13"/>
      <c r="BK63" s="15"/>
      <c r="BO63" s="15"/>
      <c r="BP63" s="31" t="s">
        <v>54</v>
      </c>
      <c r="BQ63" s="13">
        <f t="shared" si="27"/>
        <v>1770</v>
      </c>
      <c r="BR63" s="10">
        <f t="shared" si="24"/>
        <v>0.57483105163294901</v>
      </c>
      <c r="BS63" s="13"/>
      <c r="BT63" s="10">
        <f t="shared" ref="BT63:BT78" si="28">BR63/BS$57*100</f>
        <v>14.950769824148106</v>
      </c>
      <c r="CB63" s="115"/>
    </row>
    <row r="64" spans="1:80" ht="17" thickTop="1" thickBot="1" x14ac:dyDescent="0.25">
      <c r="C64" s="23" t="s">
        <v>31</v>
      </c>
      <c r="D64" s="18">
        <v>324.20000000000005</v>
      </c>
      <c r="E64" s="17">
        <v>500</v>
      </c>
      <c r="F64" s="10">
        <v>4470.333333333333</v>
      </c>
      <c r="G64" s="10">
        <v>4770</v>
      </c>
      <c r="H64" s="6">
        <f t="shared" si="14"/>
        <v>1.6456423872583164</v>
      </c>
      <c r="I64" s="13">
        <f t="shared" si="15"/>
        <v>1546434.0000000002</v>
      </c>
      <c r="J64" s="15"/>
      <c r="N64" s="15"/>
      <c r="O64" s="23" t="s">
        <v>31</v>
      </c>
      <c r="P64" s="13">
        <f t="shared" si="19"/>
        <v>4770</v>
      </c>
      <c r="Q64" s="6">
        <f t="shared" si="16"/>
        <v>1.6456423872583164</v>
      </c>
      <c r="R64" s="13">
        <f t="shared" si="17"/>
        <v>1546434.0000000002</v>
      </c>
      <c r="AC64" s="118"/>
      <c r="AD64" s="18"/>
      <c r="AE64" s="17"/>
      <c r="AF64" s="10"/>
      <c r="AG64" s="10"/>
      <c r="AH64" s="6"/>
      <c r="AI64" s="13"/>
      <c r="AJ64" s="15"/>
      <c r="AN64" s="15"/>
      <c r="AO64" s="118"/>
      <c r="AP64" s="13"/>
      <c r="AQ64" s="6"/>
      <c r="AR64" s="13"/>
      <c r="BD64" s="31" t="s">
        <v>55</v>
      </c>
      <c r="BE64" s="16">
        <v>282.00000000000011</v>
      </c>
      <c r="BF64" s="17">
        <v>500</v>
      </c>
      <c r="BG64" s="10">
        <v>4470.333333333333</v>
      </c>
      <c r="BH64" s="110">
        <v>2260</v>
      </c>
      <c r="BI64" s="10">
        <f t="shared" si="26"/>
        <v>0.89637436401048964</v>
      </c>
      <c r="BJ64" s="13"/>
      <c r="BK64" s="15"/>
      <c r="BO64" s="15"/>
      <c r="BP64" s="31" t="s">
        <v>55</v>
      </c>
      <c r="BQ64" s="13">
        <f t="shared" si="27"/>
        <v>2260</v>
      </c>
      <c r="BR64" s="10">
        <f t="shared" si="24"/>
        <v>0.89637436401048964</v>
      </c>
      <c r="BS64" s="13"/>
      <c r="BT64" s="10">
        <f t="shared" si="28"/>
        <v>23.313783683949847</v>
      </c>
      <c r="CB64" s="115"/>
    </row>
    <row r="65" spans="1:80" ht="17" thickTop="1" thickBot="1" x14ac:dyDescent="0.25">
      <c r="C65" s="23" t="s">
        <v>32</v>
      </c>
      <c r="D65" s="18">
        <v>347.40000000000009</v>
      </c>
      <c r="E65" s="17">
        <v>500</v>
      </c>
      <c r="F65" s="10">
        <v>4470.333333333333</v>
      </c>
      <c r="G65" s="10">
        <v>2950</v>
      </c>
      <c r="H65" s="6">
        <f t="shared" si="14"/>
        <v>0.94977842152364023</v>
      </c>
      <c r="I65" s="13">
        <f t="shared" si="15"/>
        <v>1024830.0000000002</v>
      </c>
      <c r="J65" s="15"/>
      <c r="N65" s="15"/>
      <c r="O65" s="23" t="s">
        <v>32</v>
      </c>
      <c r="P65" s="13">
        <f t="shared" si="19"/>
        <v>2950</v>
      </c>
      <c r="Q65" s="6">
        <f t="shared" si="16"/>
        <v>0.94977842152364023</v>
      </c>
      <c r="R65" s="13">
        <f t="shared" si="17"/>
        <v>1024830.0000000002</v>
      </c>
      <c r="AC65" s="118"/>
      <c r="AD65" s="18"/>
      <c r="AE65" s="17"/>
      <c r="AF65" s="10"/>
      <c r="AG65" s="10"/>
      <c r="AH65" s="6"/>
      <c r="AI65" s="13"/>
      <c r="AJ65" s="15"/>
      <c r="AN65" s="15"/>
      <c r="AO65" s="118"/>
      <c r="AP65" s="13"/>
      <c r="AQ65" s="6"/>
      <c r="AR65" s="13"/>
      <c r="BD65" s="31" t="s">
        <v>56</v>
      </c>
      <c r="BE65" s="16">
        <v>246.29999999999995</v>
      </c>
      <c r="BF65" s="17">
        <v>500</v>
      </c>
      <c r="BG65" s="10">
        <v>4470.333333333333</v>
      </c>
      <c r="BH65" s="110">
        <v>2010</v>
      </c>
      <c r="BI65" s="10">
        <f t="shared" si="26"/>
        <v>0.91277080797291243</v>
      </c>
      <c r="BJ65" s="13"/>
      <c r="BK65" s="15"/>
      <c r="BO65" s="15"/>
      <c r="BP65" s="31" t="s">
        <v>56</v>
      </c>
      <c r="BQ65" s="13">
        <f t="shared" si="27"/>
        <v>2010</v>
      </c>
      <c r="BR65" s="10">
        <f t="shared" ref="BR65:BR78" si="29">(BQ65*$BF65/$BG65)/$BE65</f>
        <v>0.91277080797291243</v>
      </c>
      <c r="BS65" s="13"/>
      <c r="BT65" s="10">
        <f t="shared" si="28"/>
        <v>23.740238481268722</v>
      </c>
      <c r="CB65" s="115"/>
    </row>
    <row r="66" spans="1:80" ht="17" thickTop="1" thickBot="1" x14ac:dyDescent="0.25">
      <c r="C66" s="23" t="s">
        <v>33</v>
      </c>
      <c r="D66" s="18">
        <v>316.70000000000005</v>
      </c>
      <c r="E66" s="17">
        <v>500</v>
      </c>
      <c r="F66" s="10">
        <v>4470.333333333333</v>
      </c>
      <c r="G66" s="10">
        <v>2070</v>
      </c>
      <c r="H66" s="6">
        <f t="shared" si="14"/>
        <v>0.73105891682685009</v>
      </c>
      <c r="I66" s="13">
        <f t="shared" si="15"/>
        <v>655569.00000000012</v>
      </c>
      <c r="J66" s="15"/>
      <c r="N66" s="15"/>
      <c r="O66" s="23" t="s">
        <v>33</v>
      </c>
      <c r="P66" s="13">
        <f t="shared" si="19"/>
        <v>2070</v>
      </c>
      <c r="Q66" s="6">
        <f t="shared" si="16"/>
        <v>0.73105891682685009</v>
      </c>
      <c r="R66" s="13">
        <f t="shared" si="17"/>
        <v>655569.00000000012</v>
      </c>
      <c r="AC66" s="118"/>
      <c r="AD66" s="18"/>
      <c r="AE66" s="17"/>
      <c r="AF66" s="10"/>
      <c r="AG66" s="10"/>
      <c r="AH66" s="6"/>
      <c r="AI66" s="13"/>
      <c r="AJ66" s="15"/>
      <c r="AN66" s="15"/>
      <c r="AO66" s="118"/>
      <c r="AP66" s="13"/>
      <c r="AQ66" s="6"/>
      <c r="AR66" s="13"/>
      <c r="BD66" s="31" t="s">
        <v>57</v>
      </c>
      <c r="BE66" s="16">
        <v>131.69999999999993</v>
      </c>
      <c r="BF66" s="17">
        <v>500</v>
      </c>
      <c r="BG66" s="10">
        <v>4470.333333333333</v>
      </c>
      <c r="BH66" s="110">
        <v>1890</v>
      </c>
      <c r="BI66" s="10">
        <f t="shared" si="26"/>
        <v>1.6051148982008965</v>
      </c>
      <c r="BJ66" s="13"/>
      <c r="BK66" s="15"/>
      <c r="BO66" s="15"/>
      <c r="BP66" s="31" t="s">
        <v>57</v>
      </c>
      <c r="BQ66" s="13">
        <f t="shared" si="27"/>
        <v>1890</v>
      </c>
      <c r="BR66" s="10">
        <f t="shared" si="29"/>
        <v>1.6051148982008965</v>
      </c>
      <c r="BS66" s="13"/>
      <c r="BT66" s="10">
        <f t="shared" si="28"/>
        <v>41.747402677954057</v>
      </c>
      <c r="CB66" s="115"/>
    </row>
    <row r="67" spans="1:80" ht="17" thickTop="1" thickBot="1" x14ac:dyDescent="0.25">
      <c r="C67" s="31"/>
      <c r="D67" s="16"/>
      <c r="E67" s="17"/>
      <c r="F67" s="15"/>
      <c r="H67" s="6"/>
      <c r="I67" s="13"/>
      <c r="J67" s="15"/>
      <c r="N67" s="15"/>
      <c r="O67" s="31"/>
      <c r="P67" s="13"/>
      <c r="Q67" s="6"/>
      <c r="R67" s="13"/>
      <c r="AC67" s="31"/>
      <c r="AD67" s="16"/>
      <c r="AE67" s="17"/>
      <c r="AF67" s="15"/>
      <c r="AH67" s="6"/>
      <c r="AI67" s="13"/>
      <c r="AJ67" s="15"/>
      <c r="AN67" s="15"/>
      <c r="AO67" s="31"/>
      <c r="AP67" s="13"/>
      <c r="AQ67" s="6"/>
      <c r="AR67" s="13"/>
      <c r="BD67" s="31" t="s">
        <v>58</v>
      </c>
      <c r="BE67" s="16">
        <v>152.69999999999993</v>
      </c>
      <c r="BF67" s="17">
        <v>500</v>
      </c>
      <c r="BG67" s="10">
        <v>4470.333333333333</v>
      </c>
      <c r="BH67" s="110">
        <v>1890</v>
      </c>
      <c r="BI67" s="10">
        <f t="shared" si="26"/>
        <v>1.3843721813559795</v>
      </c>
      <c r="BJ67" s="13"/>
      <c r="BK67" s="15"/>
      <c r="BO67" s="15"/>
      <c r="BP67" s="31" t="s">
        <v>58</v>
      </c>
      <c r="BQ67" s="13">
        <f t="shared" si="27"/>
        <v>1890</v>
      </c>
      <c r="BR67" s="10">
        <f t="shared" si="29"/>
        <v>1.3843721813559795</v>
      </c>
      <c r="BS67" s="13"/>
      <c r="BT67" s="10">
        <f t="shared" si="28"/>
        <v>36.006109578824812</v>
      </c>
      <c r="CB67" s="115"/>
    </row>
    <row r="68" spans="1:80" ht="17" thickTop="1" thickBot="1" x14ac:dyDescent="0.25">
      <c r="C68" s="31"/>
      <c r="D68" s="16"/>
      <c r="E68" s="17"/>
      <c r="F68" s="15"/>
      <c r="H68" s="6"/>
      <c r="I68" s="13"/>
      <c r="J68" s="15"/>
      <c r="N68" s="15"/>
      <c r="O68" s="31"/>
      <c r="P68" s="13"/>
      <c r="Q68" s="6"/>
      <c r="R68" s="13"/>
      <c r="AC68" s="31"/>
      <c r="AD68" s="16"/>
      <c r="AE68" s="17"/>
      <c r="AF68" s="15"/>
      <c r="AH68" s="6"/>
      <c r="AI68" s="13"/>
      <c r="AJ68" s="15"/>
      <c r="AN68" s="15"/>
      <c r="AO68" s="31"/>
      <c r="AP68" s="13"/>
      <c r="AQ68" s="6"/>
      <c r="AR68" s="13"/>
      <c r="BD68" s="31" t="s">
        <v>59</v>
      </c>
      <c r="BE68" s="16">
        <v>157.59999999999991</v>
      </c>
      <c r="BF68" s="17">
        <v>500</v>
      </c>
      <c r="BG68" s="10">
        <v>4470.333333333333</v>
      </c>
      <c r="BH68" s="110">
        <v>2200</v>
      </c>
      <c r="BI68" s="10">
        <f t="shared" si="26"/>
        <v>1.5613366858859339</v>
      </c>
      <c r="BJ68" s="13"/>
      <c r="BK68" s="15"/>
      <c r="BO68" s="15"/>
      <c r="BP68" s="31" t="s">
        <v>59</v>
      </c>
      <c r="BQ68" s="13">
        <f t="shared" si="27"/>
        <v>2200</v>
      </c>
      <c r="BR68" s="10">
        <f t="shared" si="29"/>
        <v>1.5613366858859339</v>
      </c>
      <c r="BS68" s="13"/>
      <c r="BT68" s="10">
        <f t="shared" si="28"/>
        <v>40.608775991426995</v>
      </c>
      <c r="CB68" s="115"/>
    </row>
    <row r="69" spans="1:80" ht="17" thickTop="1" thickBot="1" x14ac:dyDescent="0.25">
      <c r="C69" s="31"/>
      <c r="D69" s="16"/>
      <c r="E69" s="17"/>
      <c r="F69" s="15"/>
      <c r="H69" s="6"/>
      <c r="I69" s="13"/>
      <c r="J69" s="15"/>
      <c r="N69" s="15"/>
      <c r="O69" s="31"/>
      <c r="P69" s="13"/>
      <c r="Q69" s="6"/>
      <c r="R69" s="13"/>
      <c r="AC69" s="31"/>
      <c r="AD69" s="16"/>
      <c r="AE69" s="17"/>
      <c r="AF69" s="15"/>
      <c r="AH69" s="6"/>
      <c r="AI69" s="13"/>
      <c r="AJ69" s="15"/>
      <c r="AN69" s="15"/>
      <c r="AO69" s="31"/>
      <c r="AP69" s="13"/>
      <c r="AQ69" s="6"/>
      <c r="AR69" s="13"/>
      <c r="BD69" s="31" t="s">
        <v>60</v>
      </c>
      <c r="BE69" s="16">
        <v>218.39999999999998</v>
      </c>
      <c r="BF69" s="17">
        <v>500</v>
      </c>
      <c r="BG69" s="10">
        <v>4470.333333333333</v>
      </c>
      <c r="BH69" s="110">
        <v>2880</v>
      </c>
      <c r="BI69" s="10">
        <f t="shared" si="26"/>
        <v>1.4749250451286096</v>
      </c>
      <c r="BJ69" s="13"/>
      <c r="BK69" s="15"/>
      <c r="BO69" s="15"/>
      <c r="BP69" s="31" t="s">
        <v>60</v>
      </c>
      <c r="BQ69" s="13">
        <f t="shared" si="27"/>
        <v>2880</v>
      </c>
      <c r="BR69" s="10">
        <f t="shared" si="29"/>
        <v>1.4749250451286096</v>
      </c>
      <c r="BS69" s="13"/>
      <c r="BT69" s="10">
        <f t="shared" si="28"/>
        <v>38.361297280213122</v>
      </c>
      <c r="CB69" s="115"/>
    </row>
    <row r="70" spans="1:80" ht="17" thickTop="1" thickBot="1" x14ac:dyDescent="0.25">
      <c r="C70" s="31"/>
      <c r="D70" s="16"/>
      <c r="E70" s="17"/>
      <c r="F70" s="15"/>
      <c r="H70" s="6"/>
      <c r="I70" s="13"/>
      <c r="J70" s="15"/>
      <c r="N70" s="15"/>
      <c r="O70" s="31"/>
      <c r="P70" s="13"/>
      <c r="Q70" s="6"/>
      <c r="R70" s="13"/>
      <c r="AC70" s="31"/>
      <c r="AD70" s="16"/>
      <c r="AE70" s="17"/>
      <c r="AF70" s="15"/>
      <c r="AH70" s="6"/>
      <c r="AI70" s="13"/>
      <c r="AJ70" s="15"/>
      <c r="AN70" s="15"/>
      <c r="AO70" s="31"/>
      <c r="AP70" s="13"/>
      <c r="AQ70" s="6"/>
      <c r="AR70" s="13"/>
      <c r="BD70" s="31" t="s">
        <v>61</v>
      </c>
      <c r="BE70" s="16">
        <v>207.69999999999993</v>
      </c>
      <c r="BF70" s="17">
        <v>500</v>
      </c>
      <c r="BG70" s="10">
        <v>4470.333333333333</v>
      </c>
      <c r="BH70" s="110">
        <v>2880</v>
      </c>
      <c r="BI70" s="10">
        <f t="shared" si="26"/>
        <v>1.5509081841891594</v>
      </c>
      <c r="BJ70" s="13"/>
      <c r="BK70" s="15"/>
      <c r="BO70" s="15"/>
      <c r="BP70" s="31" t="s">
        <v>61</v>
      </c>
      <c r="BQ70" s="13">
        <f t="shared" si="27"/>
        <v>2880</v>
      </c>
      <c r="BR70" s="10">
        <f t="shared" si="29"/>
        <v>1.5509081841891594</v>
      </c>
      <c r="BS70" s="13"/>
      <c r="BT70" s="10">
        <f t="shared" si="28"/>
        <v>40.337541290315592</v>
      </c>
      <c r="CB70" s="115"/>
    </row>
    <row r="71" spans="1:80" ht="17" thickTop="1" thickBot="1" x14ac:dyDescent="0.25">
      <c r="C71" s="31"/>
      <c r="D71" s="16"/>
      <c r="E71" s="17"/>
      <c r="F71" s="15"/>
      <c r="H71" s="6"/>
      <c r="I71" s="13"/>
      <c r="J71" s="15"/>
      <c r="N71" s="15"/>
      <c r="O71" s="31"/>
      <c r="P71" s="13"/>
      <c r="Q71" s="6"/>
      <c r="R71" s="13"/>
      <c r="AC71" s="31"/>
      <c r="AD71" s="16"/>
      <c r="AE71" s="17"/>
      <c r="AF71" s="15"/>
      <c r="AH71" s="6"/>
      <c r="AI71" s="13"/>
      <c r="AJ71" s="15"/>
      <c r="AN71" s="15"/>
      <c r="AO71" s="31"/>
      <c r="AP71" s="13"/>
      <c r="AQ71" s="6"/>
      <c r="AR71" s="13"/>
      <c r="BD71" s="31" t="s">
        <v>62</v>
      </c>
      <c r="BE71" s="16">
        <v>126.59999999999991</v>
      </c>
      <c r="BF71" s="17">
        <v>500</v>
      </c>
      <c r="BG71" s="10">
        <v>4470.333333333333</v>
      </c>
      <c r="BH71" s="110">
        <v>2700</v>
      </c>
      <c r="BI71" s="10">
        <f t="shared" si="26"/>
        <v>2.385394178436675</v>
      </c>
      <c r="BJ71" s="13"/>
      <c r="BK71" s="15"/>
      <c r="BO71" s="15"/>
      <c r="BP71" s="31" t="s">
        <v>62</v>
      </c>
      <c r="BQ71" s="13">
        <f t="shared" si="27"/>
        <v>2700</v>
      </c>
      <c r="BR71" s="10">
        <f t="shared" si="29"/>
        <v>2.385394178436675</v>
      </c>
      <c r="BS71" s="13"/>
      <c r="BT71" s="10">
        <f t="shared" si="28"/>
        <v>62.041671549159908</v>
      </c>
      <c r="CB71" s="115"/>
    </row>
    <row r="72" spans="1:80" ht="17" thickTop="1" thickBot="1" x14ac:dyDescent="0.25">
      <c r="C72" s="31"/>
      <c r="D72" s="16"/>
      <c r="E72" s="17"/>
      <c r="F72" s="15"/>
      <c r="H72" s="6"/>
      <c r="I72" s="13"/>
      <c r="J72" s="15"/>
      <c r="N72" s="15"/>
      <c r="O72" s="31"/>
      <c r="P72" s="13"/>
      <c r="Q72" s="6"/>
      <c r="R72" s="13"/>
      <c r="AC72" s="31"/>
      <c r="AD72" s="16"/>
      <c r="AE72" s="17"/>
      <c r="AF72" s="15"/>
      <c r="AH72" s="6"/>
      <c r="AI72" s="13"/>
      <c r="AJ72" s="15"/>
      <c r="AN72" s="15"/>
      <c r="AO72" s="31"/>
      <c r="AP72" s="13"/>
      <c r="AQ72" s="6"/>
      <c r="AR72" s="13"/>
      <c r="BD72" s="31" t="s">
        <v>63</v>
      </c>
      <c r="BE72" s="16">
        <v>213.59999999999991</v>
      </c>
      <c r="BF72" s="17">
        <v>500</v>
      </c>
      <c r="BG72" s="10">
        <v>4470.333333333333</v>
      </c>
      <c r="BH72" s="110">
        <v>1260</v>
      </c>
      <c r="BI72" s="10">
        <f t="shared" si="26"/>
        <v>0.65978037482227847</v>
      </c>
      <c r="BJ72" s="13"/>
      <c r="BK72" s="15"/>
      <c r="BO72" s="15"/>
      <c r="BP72" s="31" t="s">
        <v>63</v>
      </c>
      <c r="BQ72" s="13">
        <f t="shared" si="27"/>
        <v>1260</v>
      </c>
      <c r="BR72" s="10">
        <f t="shared" si="29"/>
        <v>0.65978037482227847</v>
      </c>
      <c r="BS72" s="13"/>
      <c r="BT72" s="10">
        <f t="shared" si="28"/>
        <v>17.16021514571332</v>
      </c>
      <c r="CB72" s="115"/>
    </row>
    <row r="73" spans="1:80" ht="17" thickTop="1" thickBot="1" x14ac:dyDescent="0.25">
      <c r="A73" s="19"/>
      <c r="B73" s="19"/>
      <c r="C73" s="19"/>
      <c r="D73" s="19"/>
      <c r="E73" s="19"/>
      <c r="F73" s="19"/>
      <c r="G73" s="74" t="s">
        <v>46</v>
      </c>
      <c r="H73" s="96">
        <f>AVERAGE(H54:H72)</f>
        <v>3.8448257741517526</v>
      </c>
      <c r="I73" s="75">
        <f>AVERAGE(I54:I72)</f>
        <v>1130316.3076923077</v>
      </c>
      <c r="J73" s="76"/>
      <c r="N73" s="15"/>
      <c r="O73" s="77"/>
      <c r="P73" s="74" t="s">
        <v>46</v>
      </c>
      <c r="Q73" s="96">
        <f>AVERAGE(Q54:Q72)</f>
        <v>3.8448257741517526</v>
      </c>
      <c r="R73" s="75">
        <f>AVERAGE(R54:R72)</f>
        <v>1130316.3076923077</v>
      </c>
      <c r="S73" s="19"/>
      <c r="T73" s="19"/>
      <c r="U73" s="19"/>
      <c r="AB73" s="19"/>
      <c r="AC73" s="19"/>
      <c r="AD73" s="19"/>
      <c r="AE73" s="19"/>
      <c r="AF73" s="19"/>
      <c r="AG73" s="74" t="s">
        <v>46</v>
      </c>
      <c r="AH73" s="96">
        <f>AVERAGE(AH54:AH72)</f>
        <v>4.1833726021048916</v>
      </c>
      <c r="AI73" s="75">
        <f>AVERAGE(AI54:AI72)</f>
        <v>1043652.8888888889</v>
      </c>
      <c r="AJ73" s="76"/>
      <c r="AN73" s="15"/>
      <c r="AO73" s="77"/>
      <c r="AP73" s="74" t="s">
        <v>46</v>
      </c>
      <c r="AQ73" s="96">
        <f>AVERAGE(AQ54:AQ72)</f>
        <v>4.1833726021048916</v>
      </c>
      <c r="AR73" s="75"/>
      <c r="AS73" s="96">
        <f>AVERAGE(AS54:AS72)</f>
        <v>108.80525797109311</v>
      </c>
      <c r="AT73" s="19"/>
      <c r="BD73" s="31" t="s">
        <v>64</v>
      </c>
      <c r="BE73" s="16">
        <v>416.09999999999991</v>
      </c>
      <c r="BF73" s="17">
        <v>500</v>
      </c>
      <c r="BG73" s="10">
        <v>4470.333333333333</v>
      </c>
      <c r="BH73" s="110">
        <v>3240</v>
      </c>
      <c r="BI73" s="10">
        <f t="shared" si="26"/>
        <v>0.87091824943066443</v>
      </c>
      <c r="BJ73" s="13"/>
      <c r="BK73" s="15"/>
      <c r="BO73" s="15"/>
      <c r="BP73" s="31" t="s">
        <v>64</v>
      </c>
      <c r="BQ73" s="13">
        <f t="shared" si="27"/>
        <v>3240</v>
      </c>
      <c r="BR73" s="10">
        <f>(BQ73*$BF73/$BG73)/$BE73</f>
        <v>0.87091824943066443</v>
      </c>
      <c r="BS73" s="13"/>
      <c r="BT73" s="10">
        <f t="shared" si="28"/>
        <v>22.651696086874232</v>
      </c>
      <c r="CB73" s="115"/>
    </row>
    <row r="74" spans="1:80" ht="17" thickTop="1" thickBot="1" x14ac:dyDescent="0.25">
      <c r="G74" s="78" t="s">
        <v>47</v>
      </c>
      <c r="H74" s="97">
        <f>STDEV(H54:H72)</f>
        <v>2.088324388298429</v>
      </c>
      <c r="I74" s="79">
        <f>STDEV(I54:I72)</f>
        <v>442543.6220915374</v>
      </c>
      <c r="J74" s="80"/>
      <c r="N74" s="15"/>
      <c r="O74" s="67"/>
      <c r="P74" s="78" t="s">
        <v>47</v>
      </c>
      <c r="Q74" s="97">
        <f>STDEV(Q54:Q72)</f>
        <v>2.088324388298429</v>
      </c>
      <c r="R74" s="79">
        <f>STDEV(R54:R72)</f>
        <v>442543.6220915374</v>
      </c>
      <c r="AG74" s="78" t="s">
        <v>47</v>
      </c>
      <c r="AH74" s="97">
        <f>STDEV(AH54:AH72)</f>
        <v>1.1918494226110703</v>
      </c>
      <c r="AI74" s="79">
        <f>STDEV(AI54:AI72)</f>
        <v>309815.73615354107</v>
      </c>
      <c r="AJ74" s="80"/>
      <c r="AN74" s="15"/>
      <c r="AO74" s="67"/>
      <c r="AP74" s="78" t="s">
        <v>47</v>
      </c>
      <c r="AQ74" s="97">
        <f>STDEV(AQ54:AQ72)</f>
        <v>1.1918494226110703</v>
      </c>
      <c r="AR74" s="79"/>
      <c r="AS74" s="97">
        <f>STDEV(AS54:AS62)</f>
        <v>30.998788830009179</v>
      </c>
      <c r="BD74" s="31" t="s">
        <v>65</v>
      </c>
      <c r="BE74" s="16">
        <v>256.39999999999986</v>
      </c>
      <c r="BF74" s="17">
        <v>500</v>
      </c>
      <c r="BG74" s="10">
        <v>4470.333333333333</v>
      </c>
      <c r="BH74" s="110">
        <v>1980</v>
      </c>
      <c r="BI74" s="10">
        <f t="shared" si="26"/>
        <v>0.86372853169290498</v>
      </c>
      <c r="BJ74" s="13"/>
      <c r="BK74" s="15"/>
      <c r="BO74" s="15"/>
      <c r="BP74" s="31" t="s">
        <v>65</v>
      </c>
      <c r="BQ74" s="13">
        <f t="shared" si="27"/>
        <v>1980</v>
      </c>
      <c r="BR74" s="10">
        <f t="shared" si="29"/>
        <v>0.86372853169290498</v>
      </c>
      <c r="BS74" s="13"/>
      <c r="BT74" s="10">
        <f t="shared" si="28"/>
        <v>22.464698855787844</v>
      </c>
      <c r="CB74" s="115"/>
    </row>
    <row r="75" spans="1:80" ht="17" thickTop="1" thickBot="1" x14ac:dyDescent="0.25">
      <c r="BD75" s="31" t="s">
        <v>66</v>
      </c>
      <c r="BE75" s="16">
        <v>352.79999999999995</v>
      </c>
      <c r="BF75" s="17">
        <v>500</v>
      </c>
      <c r="BG75" s="10">
        <v>4470.333333333333</v>
      </c>
      <c r="BH75" s="110">
        <v>1890</v>
      </c>
      <c r="BI75" s="10">
        <f t="shared" si="26"/>
        <v>0.59918829958349773</v>
      </c>
      <c r="BJ75" s="13"/>
      <c r="BK75" s="15"/>
      <c r="BO75" s="15"/>
      <c r="BP75" s="31" t="s">
        <v>66</v>
      </c>
      <c r="BQ75" s="13">
        <f t="shared" si="27"/>
        <v>1890</v>
      </c>
      <c r="BR75" s="10">
        <f t="shared" si="29"/>
        <v>0.59918829958349773</v>
      </c>
      <c r="BS75" s="13"/>
      <c r="BT75" s="10">
        <f t="shared" si="28"/>
        <v>15.584277020086585</v>
      </c>
      <c r="CB75" s="115"/>
    </row>
    <row r="76" spans="1:80" ht="17" thickTop="1" thickBot="1" x14ac:dyDescent="0.25">
      <c r="BD76" s="31" t="s">
        <v>67</v>
      </c>
      <c r="BE76" s="16">
        <v>358.4</v>
      </c>
      <c r="BF76" s="17">
        <v>500</v>
      </c>
      <c r="BG76" s="10">
        <v>4470.333333333333</v>
      </c>
      <c r="BH76" s="110">
        <v>1800</v>
      </c>
      <c r="BI76" s="10">
        <f t="shared" si="26"/>
        <v>0.56173903085952903</v>
      </c>
      <c r="BP76" s="31" t="s">
        <v>67</v>
      </c>
      <c r="BQ76" s="13">
        <f t="shared" si="27"/>
        <v>1800</v>
      </c>
      <c r="BR76" s="10">
        <f t="shared" si="29"/>
        <v>0.56173903085952903</v>
      </c>
      <c r="BT76" s="10">
        <f t="shared" si="28"/>
        <v>14.610259706331172</v>
      </c>
      <c r="CB76" s="115"/>
    </row>
    <row r="77" spans="1:80" ht="18" thickTop="1" thickBot="1" x14ac:dyDescent="0.25">
      <c r="B77" s="136" t="s">
        <v>167</v>
      </c>
      <c r="C77" s="137"/>
      <c r="D77" s="137"/>
      <c r="E77" s="137"/>
      <c r="G77" s="1" t="s">
        <v>173</v>
      </c>
      <c r="H77" s="2"/>
      <c r="I77" s="2"/>
      <c r="J77" s="2"/>
      <c r="L77" t="s">
        <v>1</v>
      </c>
      <c r="N77" t="s">
        <v>109</v>
      </c>
      <c r="AB77" s="136" t="s">
        <v>167</v>
      </c>
      <c r="AC77" s="137"/>
      <c r="AD77" s="137"/>
      <c r="AE77" s="137"/>
      <c r="AG77" s="1" t="s">
        <v>173</v>
      </c>
      <c r="AH77" s="2"/>
      <c r="AI77" s="2"/>
      <c r="AJ77" s="2"/>
      <c r="AL77" t="s">
        <v>1</v>
      </c>
      <c r="AN77" t="s">
        <v>109</v>
      </c>
      <c r="BD77" s="31" t="s">
        <v>68</v>
      </c>
      <c r="BE77" s="16">
        <v>323.60000000000002</v>
      </c>
      <c r="BF77" s="17">
        <v>500</v>
      </c>
      <c r="BG77" s="10">
        <v>4470.333333333333</v>
      </c>
      <c r="BH77" s="110">
        <v>2650</v>
      </c>
      <c r="BI77" s="10">
        <f t="shared" si="26"/>
        <v>0.91594091118861809</v>
      </c>
      <c r="BP77" s="31" t="s">
        <v>68</v>
      </c>
      <c r="BQ77" s="13">
        <f t="shared" si="27"/>
        <v>2650</v>
      </c>
      <c r="BR77" s="10">
        <f t="shared" si="29"/>
        <v>0.91594091118861809</v>
      </c>
      <c r="BT77" s="10">
        <f t="shared" si="28"/>
        <v>23.822689635155015</v>
      </c>
      <c r="CB77" s="115"/>
    </row>
    <row r="78" spans="1:80" ht="18" thickTop="1" thickBot="1" x14ac:dyDescent="0.25">
      <c r="A78" s="3"/>
      <c r="B78" s="137"/>
      <c r="C78" s="137"/>
      <c r="D78" s="137"/>
      <c r="E78" s="137"/>
      <c r="G78" t="s">
        <v>3</v>
      </c>
      <c r="U78" s="3"/>
      <c r="AB78" s="137"/>
      <c r="AC78" s="137"/>
      <c r="AD78" s="137"/>
      <c r="AE78" s="137"/>
      <c r="AG78" t="s">
        <v>3</v>
      </c>
      <c r="BD78" s="31" t="s">
        <v>69</v>
      </c>
      <c r="BE78" s="16">
        <v>284.10000000000014</v>
      </c>
      <c r="BF78" s="17">
        <v>500</v>
      </c>
      <c r="BG78" s="10">
        <v>4470.333333333333</v>
      </c>
      <c r="BH78" s="110">
        <v>810</v>
      </c>
      <c r="BI78" s="10">
        <f t="shared" si="26"/>
        <v>0.31889218900747907</v>
      </c>
      <c r="BP78" s="31" t="s">
        <v>69</v>
      </c>
      <c r="BQ78" s="13">
        <f t="shared" si="27"/>
        <v>810</v>
      </c>
      <c r="BR78" s="10">
        <f t="shared" si="29"/>
        <v>0.31889218900747907</v>
      </c>
      <c r="BT78" s="10">
        <f t="shared" si="28"/>
        <v>8.2940608427915876</v>
      </c>
      <c r="CB78" s="115"/>
    </row>
    <row r="79" spans="1:80" x14ac:dyDescent="0.2">
      <c r="BC79" s="19"/>
      <c r="BD79" s="19"/>
      <c r="BE79" s="19"/>
      <c r="BF79" s="19"/>
      <c r="BG79" s="19"/>
      <c r="BH79" s="74" t="s">
        <v>46</v>
      </c>
      <c r="BI79" s="96">
        <f>AVERAGE(BI57:BI78)</f>
        <v>1.1296287906954754</v>
      </c>
      <c r="BJ79" s="75"/>
      <c r="BK79" s="76"/>
      <c r="BO79" s="15"/>
      <c r="BP79" s="77"/>
      <c r="BQ79" s="74" t="s">
        <v>46</v>
      </c>
      <c r="BR79" s="96">
        <f>AVERAGE(BR57:BR78)</f>
        <v>1.1296287906954754</v>
      </c>
      <c r="BS79" s="75"/>
      <c r="BT79" s="96">
        <f>AVERAGE(BT57:BT78)</f>
        <v>29.3804936049331</v>
      </c>
      <c r="BU79" s="19"/>
      <c r="CB79" s="115"/>
    </row>
    <row r="80" spans="1:80" ht="16" x14ac:dyDescent="0.2">
      <c r="B80" s="138" t="s">
        <v>5</v>
      </c>
      <c r="C80" s="138"/>
      <c r="G80" s="87" t="s">
        <v>168</v>
      </c>
      <c r="I80" s="4"/>
      <c r="J80" s="6"/>
      <c r="K80" s="87" t="s">
        <v>169</v>
      </c>
      <c r="L80" s="4" t="s">
        <v>170</v>
      </c>
      <c r="M80" s="4" t="s">
        <v>171</v>
      </c>
      <c r="N80" s="111" t="s">
        <v>172</v>
      </c>
      <c r="Q80" s="11" t="s">
        <v>4</v>
      </c>
      <c r="S80" s="6"/>
      <c r="AB80" s="138" t="s">
        <v>5</v>
      </c>
      <c r="AC80" s="138"/>
      <c r="AG80" s="87" t="s">
        <v>168</v>
      </c>
      <c r="AI80" s="4"/>
      <c r="AJ80" s="6"/>
      <c r="AK80" s="87" t="s">
        <v>169</v>
      </c>
      <c r="AL80" s="4" t="s">
        <v>170</v>
      </c>
      <c r="AM80" s="4" t="s">
        <v>171</v>
      </c>
      <c r="AN80" s="111" t="s">
        <v>172</v>
      </c>
      <c r="AQ80" s="11" t="s">
        <v>4</v>
      </c>
      <c r="AS80" s="6"/>
      <c r="BH80" s="78" t="s">
        <v>47</v>
      </c>
      <c r="BI80" s="97">
        <f>STDEV(BI57:BI78)</f>
        <v>0.55387298758132564</v>
      </c>
      <c r="BJ80" s="79"/>
      <c r="BK80" s="80"/>
      <c r="BO80" s="15"/>
      <c r="BP80" s="67"/>
      <c r="BQ80" s="78" t="s">
        <v>47</v>
      </c>
      <c r="BR80" s="97">
        <f>STDEV(BR57:BR78)</f>
        <v>0.55387298758132564</v>
      </c>
      <c r="BS80" s="79"/>
      <c r="BT80" s="97">
        <f>STDEV(BT57:BT78)</f>
        <v>14.405671937202946</v>
      </c>
      <c r="CB80" s="115"/>
    </row>
    <row r="81" spans="1:80" ht="50" thickBot="1" x14ac:dyDescent="0.3">
      <c r="A81" s="17"/>
      <c r="B81" s="17"/>
      <c r="C81" s="17"/>
      <c r="D81" s="86" t="s">
        <v>18</v>
      </c>
      <c r="E81" s="17" t="s">
        <v>12</v>
      </c>
      <c r="F81" s="4" t="s">
        <v>13</v>
      </c>
      <c r="G81" s="87" t="s">
        <v>14</v>
      </c>
      <c r="H81" s="88" t="s">
        <v>35</v>
      </c>
      <c r="I81" s="22" t="s">
        <v>45</v>
      </c>
      <c r="J81" s="4" t="s">
        <v>17</v>
      </c>
      <c r="K81" s="142" t="s">
        <v>160</v>
      </c>
      <c r="L81" s="143"/>
      <c r="M81" s="143"/>
      <c r="N81" s="144"/>
      <c r="O81" s="11" t="s">
        <v>4</v>
      </c>
      <c r="P81" s="98" t="s">
        <v>125</v>
      </c>
      <c r="Q81" s="88" t="s">
        <v>35</v>
      </c>
      <c r="R81" s="90" t="s">
        <v>45</v>
      </c>
      <c r="S81" s="91" t="s">
        <v>17</v>
      </c>
      <c r="T81" s="17"/>
      <c r="U81" s="17"/>
      <c r="AB81" s="17"/>
      <c r="AC81" s="17"/>
      <c r="AD81" s="86" t="s">
        <v>18</v>
      </c>
      <c r="AE81" s="17" t="s">
        <v>12</v>
      </c>
      <c r="AF81" s="4" t="s">
        <v>13</v>
      </c>
      <c r="AG81" s="87" t="s">
        <v>14</v>
      </c>
      <c r="AH81" s="88" t="s">
        <v>35</v>
      </c>
      <c r="AI81" s="22" t="s">
        <v>45</v>
      </c>
      <c r="AJ81" s="4" t="s">
        <v>17</v>
      </c>
      <c r="AK81" s="142" t="s">
        <v>160</v>
      </c>
      <c r="AL81" s="143"/>
      <c r="AM81" s="143"/>
      <c r="AN81" s="144"/>
      <c r="AO81" s="11" t="s">
        <v>4</v>
      </c>
      <c r="AP81" s="98" t="s">
        <v>125</v>
      </c>
      <c r="AQ81" s="88" t="s">
        <v>35</v>
      </c>
      <c r="AR81" s="90" t="s">
        <v>45</v>
      </c>
      <c r="AS81" s="91" t="s">
        <v>17</v>
      </c>
      <c r="AT81" s="17"/>
      <c r="CB81" s="115"/>
    </row>
    <row r="82" spans="1:80" ht="17" thickTop="1" thickBot="1" x14ac:dyDescent="0.25">
      <c r="C82" s="23" t="s">
        <v>21</v>
      </c>
      <c r="D82" s="18">
        <v>208.09999999999991</v>
      </c>
      <c r="E82" s="17">
        <v>193.3</v>
      </c>
      <c r="F82" s="10">
        <v>393666.66666666669</v>
      </c>
      <c r="G82" s="10">
        <v>2570</v>
      </c>
      <c r="H82" s="6">
        <f t="shared" ref="H82:H94" si="30">(G82*$E82/$F82)/$D82</f>
        <v>6.0640706753291064E-3</v>
      </c>
      <c r="I82" s="13">
        <f t="shared" ref="I82:I94" si="31">G82*$D82</f>
        <v>534816.99999999977</v>
      </c>
      <c r="J82" s="15"/>
      <c r="N82" s="15"/>
      <c r="O82" s="23" t="s">
        <v>21</v>
      </c>
      <c r="P82" s="13">
        <f>G82</f>
        <v>2570</v>
      </c>
      <c r="Q82" s="6">
        <f t="shared" ref="Q82:Q94" si="32">(P82*$E82/$F82)/$D82</f>
        <v>6.0640706753291064E-3</v>
      </c>
      <c r="R82" s="13">
        <f>P82*$D82</f>
        <v>534816.99999999977</v>
      </c>
      <c r="AC82" s="37" t="s">
        <v>36</v>
      </c>
      <c r="AD82" s="38">
        <v>147.10000000000002</v>
      </c>
      <c r="AE82" s="17">
        <v>193.3</v>
      </c>
      <c r="AF82" s="10">
        <v>393666.66666666669</v>
      </c>
      <c r="AG82" s="10">
        <v>1800</v>
      </c>
      <c r="AH82" s="6">
        <f>(AG82*$AE82/$AF82)/$AD82</f>
        <v>6.0084581905550773E-3</v>
      </c>
      <c r="AI82" s="13">
        <f>AG82*$D82</f>
        <v>374579.99999999983</v>
      </c>
      <c r="AJ82" s="15"/>
      <c r="AN82" s="15"/>
      <c r="AO82" s="37" t="s">
        <v>36</v>
      </c>
      <c r="AP82" s="13">
        <f>AG82</f>
        <v>1800</v>
      </c>
      <c r="AQ82" s="6">
        <f>(AP82*$AE82/$AF82)/$AD82</f>
        <v>6.0084581905550773E-3</v>
      </c>
      <c r="AR82" s="13">
        <f>AVERAGE(Q82:Q94)</f>
        <v>5.3344818679508322E-3</v>
      </c>
      <c r="AS82" s="10">
        <f t="shared" ref="AS82:AS88" si="33">AQ82/AR$82*100</f>
        <v>112.63433524169319</v>
      </c>
      <c r="CB82" s="115"/>
    </row>
    <row r="83" spans="1:80" ht="18" thickTop="1" thickBot="1" x14ac:dyDescent="0.25">
      <c r="C83" s="23" t="s">
        <v>22</v>
      </c>
      <c r="D83" s="18">
        <v>180.19999999999993</v>
      </c>
      <c r="E83" s="17">
        <v>193.3</v>
      </c>
      <c r="F83" s="10">
        <v>393666.66666666669</v>
      </c>
      <c r="G83" s="10">
        <v>705</v>
      </c>
      <c r="H83" s="6">
        <f t="shared" si="30"/>
        <v>1.921045014430293E-3</v>
      </c>
      <c r="I83" s="13">
        <f t="shared" si="31"/>
        <v>127040.99999999996</v>
      </c>
      <c r="J83" s="15"/>
      <c r="N83" s="15"/>
      <c r="O83" s="23" t="s">
        <v>22</v>
      </c>
      <c r="P83" s="13">
        <f t="shared" ref="P83:P94" si="34">G83</f>
        <v>705</v>
      </c>
      <c r="Q83" s="6">
        <f t="shared" si="32"/>
        <v>1.921045014430293E-3</v>
      </c>
      <c r="R83" s="13">
        <f t="shared" ref="R83:R94" si="35">P83*$D83</f>
        <v>127040.99999999996</v>
      </c>
      <c r="AC83" s="30" t="s">
        <v>37</v>
      </c>
      <c r="AD83" s="16">
        <v>220.60000000000002</v>
      </c>
      <c r="AE83" s="17">
        <v>193.3</v>
      </c>
      <c r="AF83" s="10">
        <v>393666.66666666669</v>
      </c>
      <c r="AG83" s="10">
        <v>3420</v>
      </c>
      <c r="AH83" s="6">
        <f>(AG83*$AE83/$AF83)/$AD83</f>
        <v>7.6124387111434202E-3</v>
      </c>
      <c r="AI83" s="13">
        <f t="shared" ref="AI83:AI90" si="36">AG83*$D83</f>
        <v>616283.99999999977</v>
      </c>
      <c r="AJ83" s="15"/>
      <c r="AN83" s="15"/>
      <c r="AO83" s="30" t="s">
        <v>37</v>
      </c>
      <c r="AP83" s="13">
        <f t="shared" ref="AP83:AP90" si="37">AG83</f>
        <v>3420</v>
      </c>
      <c r="AQ83" s="6">
        <f t="shared" ref="AQ83:AQ90" si="38">(AP83*$AE83/$AF83)/$AD83</f>
        <v>7.6124387111434202E-3</v>
      </c>
      <c r="AR83" s="13"/>
      <c r="AS83" s="10">
        <f t="shared" si="33"/>
        <v>142.70249481732014</v>
      </c>
      <c r="BC83" s="136" t="s">
        <v>167</v>
      </c>
      <c r="BD83" s="137"/>
      <c r="BE83" s="137"/>
      <c r="BF83" s="137"/>
      <c r="BH83" s="1" t="s">
        <v>173</v>
      </c>
      <c r="BI83" s="2"/>
      <c r="BJ83" s="2"/>
      <c r="BK83" s="2"/>
      <c r="BM83" t="s">
        <v>1</v>
      </c>
      <c r="BO83" t="s">
        <v>109</v>
      </c>
      <c r="CB83" s="115"/>
    </row>
    <row r="84" spans="1:80" ht="17" thickTop="1" thickBot="1" x14ac:dyDescent="0.25">
      <c r="C84" s="23" t="s">
        <v>23</v>
      </c>
      <c r="D84" s="18">
        <v>127.50000000000011</v>
      </c>
      <c r="E84" s="17">
        <v>193.3</v>
      </c>
      <c r="F84" s="10">
        <v>393666.66666666669</v>
      </c>
      <c r="G84" s="10">
        <v>2880</v>
      </c>
      <c r="H84" s="6">
        <f t="shared" si="30"/>
        <v>1.1091378193953269E-2</v>
      </c>
      <c r="I84" s="13">
        <f t="shared" si="31"/>
        <v>367200.00000000035</v>
      </c>
      <c r="J84" s="15"/>
      <c r="N84" s="15"/>
      <c r="O84" s="23" t="s">
        <v>23</v>
      </c>
      <c r="P84" s="13">
        <f t="shared" si="34"/>
        <v>2880</v>
      </c>
      <c r="Q84" s="6">
        <f t="shared" si="32"/>
        <v>1.1091378193953269E-2</v>
      </c>
      <c r="R84" s="13">
        <f t="shared" si="35"/>
        <v>367200.00000000035</v>
      </c>
      <c r="AC84" s="30" t="s">
        <v>38</v>
      </c>
      <c r="AD84" s="16">
        <v>206.70000000000005</v>
      </c>
      <c r="AE84" s="17">
        <v>193.3</v>
      </c>
      <c r="AF84" s="10">
        <v>393666.66666666669</v>
      </c>
      <c r="AG84" s="10">
        <v>3510</v>
      </c>
      <c r="AH84" s="6">
        <f>(AG84*$AE84/$AF84)/$AD84</f>
        <v>8.3381528285910549E-3</v>
      </c>
      <c r="AI84" s="13">
        <f t="shared" si="36"/>
        <v>447525.00000000041</v>
      </c>
      <c r="AJ84" s="15"/>
      <c r="AN84" s="15"/>
      <c r="AO84" s="30" t="s">
        <v>38</v>
      </c>
      <c r="AP84" s="13">
        <f t="shared" si="37"/>
        <v>3510</v>
      </c>
      <c r="AQ84" s="6">
        <f t="shared" si="38"/>
        <v>8.3381528285910549E-3</v>
      </c>
      <c r="AR84" s="13"/>
      <c r="AS84" s="10">
        <f t="shared" si="33"/>
        <v>156.30670484955724</v>
      </c>
      <c r="BC84" s="137"/>
      <c r="BD84" s="137"/>
      <c r="BE84" s="137"/>
      <c r="BF84" s="137"/>
      <c r="BH84" t="s">
        <v>3</v>
      </c>
      <c r="CB84" s="115"/>
    </row>
    <row r="85" spans="1:80" ht="17" thickTop="1" thickBot="1" x14ac:dyDescent="0.25">
      <c r="C85" s="23" t="s">
        <v>24</v>
      </c>
      <c r="D85" s="18">
        <v>172.20000000000005</v>
      </c>
      <c r="E85" s="17">
        <v>193.3</v>
      </c>
      <c r="F85" s="10">
        <v>393666.66666666669</v>
      </c>
      <c r="G85" s="10">
        <v>1240</v>
      </c>
      <c r="H85" s="6">
        <f t="shared" si="30"/>
        <v>3.5358330358433603E-3</v>
      </c>
      <c r="I85" s="13">
        <f t="shared" si="31"/>
        <v>213528.00000000006</v>
      </c>
      <c r="J85" s="15"/>
      <c r="N85" s="15"/>
      <c r="O85" s="23" t="s">
        <v>24</v>
      </c>
      <c r="P85" s="13">
        <f t="shared" si="34"/>
        <v>1240</v>
      </c>
      <c r="Q85" s="6">
        <f t="shared" si="32"/>
        <v>3.5358330358433603E-3</v>
      </c>
      <c r="R85" s="13">
        <f t="shared" si="35"/>
        <v>213528.00000000006</v>
      </c>
      <c r="AC85" s="30" t="s">
        <v>39</v>
      </c>
      <c r="AD85" s="16">
        <v>156.59999999999991</v>
      </c>
      <c r="AE85" s="17">
        <v>193.3</v>
      </c>
      <c r="AF85" s="10">
        <v>393666.66666666669</v>
      </c>
      <c r="AG85" s="10">
        <v>2220</v>
      </c>
      <c r="AH85" s="6">
        <f t="shared" ref="AH85:AH90" si="39">(AG85*$AE85/$AF85)/$AD85</f>
        <v>6.9608845027105447E-3</v>
      </c>
      <c r="AI85" s="13">
        <f t="shared" si="36"/>
        <v>382284.00000000012</v>
      </c>
      <c r="AJ85" s="15"/>
      <c r="AN85" s="15"/>
      <c r="AO85" s="30" t="s">
        <v>39</v>
      </c>
      <c r="AP85" s="13">
        <f t="shared" si="37"/>
        <v>2220</v>
      </c>
      <c r="AQ85" s="6">
        <f t="shared" si="38"/>
        <v>6.9608845027105447E-3</v>
      </c>
      <c r="AR85" s="13"/>
      <c r="AS85" s="10">
        <f t="shared" si="33"/>
        <v>130.48848369943889</v>
      </c>
      <c r="CB85" s="115"/>
    </row>
    <row r="86" spans="1:80" ht="18" thickTop="1" thickBot="1" x14ac:dyDescent="0.25">
      <c r="C86" s="23" t="s">
        <v>25</v>
      </c>
      <c r="D86" s="18">
        <v>162.70000000000005</v>
      </c>
      <c r="E86" s="17">
        <v>193.3</v>
      </c>
      <c r="F86" s="10">
        <v>393666.66666666669</v>
      </c>
      <c r="G86" s="10">
        <v>3420</v>
      </c>
      <c r="H86" s="6">
        <f t="shared" si="30"/>
        <v>1.0321474982656658E-2</v>
      </c>
      <c r="I86" s="13">
        <f t="shared" si="31"/>
        <v>556434.00000000012</v>
      </c>
      <c r="J86" s="15"/>
      <c r="N86" s="15"/>
      <c r="O86" s="23" t="s">
        <v>25</v>
      </c>
      <c r="P86" s="13">
        <f t="shared" si="34"/>
        <v>3420</v>
      </c>
      <c r="Q86" s="6">
        <f t="shared" si="32"/>
        <v>1.0321474982656658E-2</v>
      </c>
      <c r="R86" s="13">
        <f t="shared" si="35"/>
        <v>556434.00000000012</v>
      </c>
      <c r="AC86" s="30" t="s">
        <v>40</v>
      </c>
      <c r="AD86" s="16">
        <v>164.19999999999993</v>
      </c>
      <c r="AE86" s="17">
        <v>193.3</v>
      </c>
      <c r="AF86" s="10">
        <v>393666.66666666669</v>
      </c>
      <c r="AG86" s="10">
        <v>2390</v>
      </c>
      <c r="AH86" s="6">
        <f t="shared" si="39"/>
        <v>7.1470687427096337E-3</v>
      </c>
      <c r="AI86" s="13">
        <f t="shared" si="36"/>
        <v>388853.00000000012</v>
      </c>
      <c r="AJ86" s="15"/>
      <c r="AN86" s="15"/>
      <c r="AO86" s="30" t="s">
        <v>40</v>
      </c>
      <c r="AP86" s="13">
        <f t="shared" si="37"/>
        <v>2390</v>
      </c>
      <c r="AQ86" s="6">
        <f t="shared" si="38"/>
        <v>7.1470687427096337E-3</v>
      </c>
      <c r="AR86" s="13"/>
      <c r="AS86" s="10">
        <f t="shared" si="33"/>
        <v>133.97868658339038</v>
      </c>
      <c r="BC86" s="138" t="s">
        <v>5</v>
      </c>
      <c r="BD86" s="138"/>
      <c r="BH86" s="87" t="s">
        <v>168</v>
      </c>
      <c r="BJ86" s="4"/>
      <c r="BK86" s="6"/>
      <c r="BL86" s="87" t="s">
        <v>169</v>
      </c>
      <c r="BM86" s="4" t="s">
        <v>170</v>
      </c>
      <c r="BN86" s="4" t="s">
        <v>171</v>
      </c>
      <c r="BO86" s="111" t="s">
        <v>172</v>
      </c>
      <c r="BR86" s="11" t="s">
        <v>4</v>
      </c>
      <c r="BT86" s="6"/>
      <c r="CB86" s="115"/>
    </row>
    <row r="87" spans="1:80" ht="51" thickTop="1" thickBot="1" x14ac:dyDescent="0.3">
      <c r="C87" s="23" t="s">
        <v>26</v>
      </c>
      <c r="D87" s="18">
        <v>150.69999999999993</v>
      </c>
      <c r="E87" s="17">
        <v>193.3</v>
      </c>
      <c r="F87" s="10">
        <v>393666.66666666669</v>
      </c>
      <c r="G87" s="10">
        <v>719</v>
      </c>
      <c r="H87" s="6">
        <f t="shared" si="30"/>
        <v>2.3427117145109456E-3</v>
      </c>
      <c r="I87" s="13">
        <f t="shared" si="31"/>
        <v>108353.29999999994</v>
      </c>
      <c r="J87" s="15"/>
      <c r="N87" s="15"/>
      <c r="O87" s="23" t="s">
        <v>26</v>
      </c>
      <c r="P87" s="13">
        <f t="shared" si="34"/>
        <v>719</v>
      </c>
      <c r="Q87" s="6">
        <f t="shared" si="32"/>
        <v>2.3427117145109456E-3</v>
      </c>
      <c r="R87" s="13">
        <f t="shared" si="35"/>
        <v>108353.29999999994</v>
      </c>
      <c r="AC87" s="30" t="s">
        <v>41</v>
      </c>
      <c r="AD87" s="16">
        <v>239.90000000000009</v>
      </c>
      <c r="AE87" s="17">
        <v>193.3</v>
      </c>
      <c r="AF87" s="10">
        <v>393666.66666666669</v>
      </c>
      <c r="AG87" s="10">
        <v>4150</v>
      </c>
      <c r="AH87" s="6">
        <f t="shared" si="39"/>
        <v>8.4941721765948858E-3</v>
      </c>
      <c r="AI87" s="13">
        <f t="shared" si="36"/>
        <v>625404.99999999977</v>
      </c>
      <c r="AJ87" s="15"/>
      <c r="AN87" s="15"/>
      <c r="AO87" s="30" t="s">
        <v>41</v>
      </c>
      <c r="AP87" s="13">
        <f t="shared" si="37"/>
        <v>4150</v>
      </c>
      <c r="AQ87" s="6">
        <f t="shared" si="38"/>
        <v>8.4941721765948858E-3</v>
      </c>
      <c r="AR87" s="13"/>
      <c r="AS87" s="10">
        <f t="shared" si="33"/>
        <v>159.23143778268769</v>
      </c>
      <c r="BC87" s="17"/>
      <c r="BD87" s="17"/>
      <c r="BE87" s="86" t="s">
        <v>18</v>
      </c>
      <c r="BF87" s="17" t="s">
        <v>12</v>
      </c>
      <c r="BG87" s="4" t="s">
        <v>13</v>
      </c>
      <c r="BH87" s="87" t="s">
        <v>14</v>
      </c>
      <c r="BI87" s="88" t="s">
        <v>35</v>
      </c>
      <c r="BJ87" s="22" t="s">
        <v>45</v>
      </c>
      <c r="BK87" s="4" t="s">
        <v>17</v>
      </c>
      <c r="BL87" s="142" t="s">
        <v>160</v>
      </c>
      <c r="BM87" s="143"/>
      <c r="BN87" s="143"/>
      <c r="BO87" s="144"/>
      <c r="BP87" s="11" t="s">
        <v>4</v>
      </c>
      <c r="BQ87" s="98" t="s">
        <v>125</v>
      </c>
      <c r="BR87" s="88" t="s">
        <v>35</v>
      </c>
      <c r="BS87" s="90" t="s">
        <v>45</v>
      </c>
      <c r="BT87" s="91" t="s">
        <v>17</v>
      </c>
      <c r="BU87" s="17"/>
      <c r="CB87" s="115"/>
    </row>
    <row r="88" spans="1:80" ht="17" thickTop="1" thickBot="1" x14ac:dyDescent="0.25">
      <c r="C88" s="23" t="s">
        <v>27</v>
      </c>
      <c r="D88" s="18">
        <v>102.79999999999995</v>
      </c>
      <c r="E88" s="17">
        <v>193.3</v>
      </c>
      <c r="F88" s="10">
        <v>393666.66666666669</v>
      </c>
      <c r="G88" s="10">
        <v>2520</v>
      </c>
      <c r="H88" s="6">
        <f t="shared" si="30"/>
        <v>1.2036788713647018E-2</v>
      </c>
      <c r="I88" s="13">
        <f t="shared" si="31"/>
        <v>259055.99999999988</v>
      </c>
      <c r="J88" s="15"/>
      <c r="N88" s="15"/>
      <c r="O88" s="23" t="s">
        <v>27</v>
      </c>
      <c r="P88" s="13">
        <f t="shared" si="34"/>
        <v>2520</v>
      </c>
      <c r="Q88" s="6">
        <f t="shared" si="32"/>
        <v>1.2036788713647018E-2</v>
      </c>
      <c r="R88" s="13">
        <f t="shared" si="35"/>
        <v>259055.99999999988</v>
      </c>
      <c r="AC88" s="30" t="s">
        <v>42</v>
      </c>
      <c r="AD88" s="16">
        <v>115.80000000000007</v>
      </c>
      <c r="AE88" s="17">
        <v>193.3</v>
      </c>
      <c r="AF88" s="10">
        <v>393666.66666666669</v>
      </c>
      <c r="AG88" s="10">
        <v>1750</v>
      </c>
      <c r="AH88" s="6">
        <f t="shared" si="39"/>
        <v>7.4204919866802917E-3</v>
      </c>
      <c r="AI88" s="13">
        <f t="shared" si="36"/>
        <v>179899.99999999991</v>
      </c>
      <c r="AJ88" s="15"/>
      <c r="AN88" s="15"/>
      <c r="AO88" s="30" t="s">
        <v>42</v>
      </c>
      <c r="AP88" s="13">
        <f t="shared" si="37"/>
        <v>1750</v>
      </c>
      <c r="AQ88" s="6">
        <f t="shared" si="38"/>
        <v>7.4204919866802917E-3</v>
      </c>
      <c r="AR88" s="13"/>
      <c r="AS88" s="10">
        <f t="shared" si="33"/>
        <v>139.10426861251611</v>
      </c>
      <c r="BD88" s="35" t="s">
        <v>48</v>
      </c>
      <c r="BE88" s="14">
        <v>298.40000000000009</v>
      </c>
      <c r="BF88" s="17">
        <v>193.3</v>
      </c>
      <c r="BG88" s="10">
        <v>393666.66666666669</v>
      </c>
      <c r="BH88" s="110">
        <v>1620</v>
      </c>
      <c r="BI88" s="10">
        <f>(BH88*$BF88/$BG88)/$BE88</f>
        <v>2.6657499324651023E-3</v>
      </c>
      <c r="BJ88" s="13"/>
      <c r="BK88" s="15"/>
      <c r="BO88" s="15"/>
      <c r="BP88" s="35" t="s">
        <v>48</v>
      </c>
      <c r="BQ88" s="13">
        <f>BH88</f>
        <v>1620</v>
      </c>
      <c r="BR88" s="10">
        <f t="shared" ref="BR88:BR95" si="40">(BQ88*$BF88/$BG88)/$BE88</f>
        <v>2.6657499324651023E-3</v>
      </c>
      <c r="BS88" s="13">
        <f>AVERAGE(Q82:Q94)</f>
        <v>5.3344818679508322E-3</v>
      </c>
      <c r="BT88" s="10">
        <f>BR88/BS$88*100</f>
        <v>49.972049740776669</v>
      </c>
      <c r="CB88" s="115"/>
    </row>
    <row r="89" spans="1:80" ht="17" thickTop="1" thickBot="1" x14ac:dyDescent="0.25">
      <c r="C89" s="23" t="s">
        <v>28</v>
      </c>
      <c r="D89" s="18">
        <v>193.20000000000005</v>
      </c>
      <c r="E89" s="17">
        <v>193.3</v>
      </c>
      <c r="F89" s="10">
        <v>393666.66666666669</v>
      </c>
      <c r="G89" s="10">
        <v>632</v>
      </c>
      <c r="H89" s="6">
        <f t="shared" si="30"/>
        <v>1.6062500986110302E-3</v>
      </c>
      <c r="I89" s="13">
        <f t="shared" si="31"/>
        <v>122102.40000000002</v>
      </c>
      <c r="J89" s="15"/>
      <c r="N89" s="15"/>
      <c r="O89" s="23" t="s">
        <v>28</v>
      </c>
      <c r="P89" s="13">
        <f t="shared" si="34"/>
        <v>632</v>
      </c>
      <c r="Q89" s="6">
        <f t="shared" si="32"/>
        <v>1.6062500986110302E-3</v>
      </c>
      <c r="R89" s="13">
        <f t="shared" si="35"/>
        <v>122102.40000000002</v>
      </c>
      <c r="AC89" s="30" t="s">
        <v>43</v>
      </c>
      <c r="AD89" s="16">
        <v>165</v>
      </c>
      <c r="AE89" s="17">
        <v>193.3</v>
      </c>
      <c r="AF89" s="10">
        <v>393666.66666666669</v>
      </c>
      <c r="AG89" s="10">
        <v>1530</v>
      </c>
      <c r="AH89" s="6">
        <f t="shared" si="39"/>
        <v>4.553136787006389E-3</v>
      </c>
      <c r="AI89" s="13">
        <f t="shared" si="36"/>
        <v>295596.00000000006</v>
      </c>
      <c r="AJ89" s="15"/>
      <c r="AN89" s="15"/>
      <c r="AO89" s="30" t="s">
        <v>43</v>
      </c>
      <c r="AP89" s="13">
        <f t="shared" si="37"/>
        <v>1530</v>
      </c>
      <c r="AQ89" s="6">
        <f t="shared" si="38"/>
        <v>4.553136787006389E-3</v>
      </c>
      <c r="AR89" s="13"/>
      <c r="AS89" s="10">
        <f t="shared" ref="AS89:AS90" si="41">AQ89/AR$82*100</f>
        <v>85.352933981485506</v>
      </c>
      <c r="BD89" s="31" t="s">
        <v>49</v>
      </c>
      <c r="BE89" s="16">
        <v>241.89999999999998</v>
      </c>
      <c r="BF89" s="17">
        <v>193.3</v>
      </c>
      <c r="BG89" s="10">
        <v>393666.66666666669</v>
      </c>
      <c r="BH89" s="110">
        <v>2160</v>
      </c>
      <c r="BI89">
        <f t="shared" ref="BI89:BI109" si="42">(BH89*$BF89/$BG89)/$BE89</f>
        <v>4.3845102926696258E-3</v>
      </c>
      <c r="BJ89" s="13"/>
      <c r="BK89" s="15"/>
      <c r="BO89" s="15"/>
      <c r="BP89" s="31" t="s">
        <v>49</v>
      </c>
      <c r="BQ89" s="13">
        <f t="shared" ref="BQ89:BQ109" si="43">BH89</f>
        <v>2160</v>
      </c>
      <c r="BR89" s="10">
        <f t="shared" si="40"/>
        <v>4.3845102926696258E-3</v>
      </c>
      <c r="BS89" s="13"/>
      <c r="BT89" s="10">
        <f>BR89/BS$88*100</f>
        <v>82.191867949002429</v>
      </c>
      <c r="CB89" s="115"/>
    </row>
    <row r="90" spans="1:80" ht="17" thickTop="1" thickBot="1" x14ac:dyDescent="0.25">
      <c r="C90" s="23" t="s">
        <v>29</v>
      </c>
      <c r="D90" s="18">
        <v>138.69999999999993</v>
      </c>
      <c r="E90" s="17">
        <v>193.3</v>
      </c>
      <c r="F90" s="10">
        <v>393666.66666666669</v>
      </c>
      <c r="G90" s="10">
        <v>2040</v>
      </c>
      <c r="H90" s="6">
        <f t="shared" si="30"/>
        <v>7.221990577803936E-3</v>
      </c>
      <c r="I90" s="13">
        <f t="shared" si="31"/>
        <v>282947.99999999988</v>
      </c>
      <c r="J90" s="15"/>
      <c r="N90" s="15"/>
      <c r="O90" s="23" t="s">
        <v>29</v>
      </c>
      <c r="P90" s="13">
        <f t="shared" si="34"/>
        <v>2040</v>
      </c>
      <c r="Q90" s="6">
        <f t="shared" si="32"/>
        <v>7.221990577803936E-3</v>
      </c>
      <c r="R90" s="13">
        <f t="shared" si="35"/>
        <v>282947.99999999988</v>
      </c>
      <c r="AC90" s="30" t="s">
        <v>44</v>
      </c>
      <c r="AD90" s="16">
        <v>228.79999999999995</v>
      </c>
      <c r="AE90" s="17">
        <v>193.3</v>
      </c>
      <c r="AF90" s="10">
        <v>393666.66666666669</v>
      </c>
      <c r="AG90" s="10">
        <v>1400</v>
      </c>
      <c r="AH90" s="6">
        <f t="shared" si="39"/>
        <v>3.0045208813202044E-3</v>
      </c>
      <c r="AI90" s="13">
        <f t="shared" si="36"/>
        <v>194179.99999999991</v>
      </c>
      <c r="AJ90" s="15"/>
      <c r="AN90" s="15"/>
      <c r="AO90" s="30" t="s">
        <v>44</v>
      </c>
      <c r="AP90" s="13">
        <f t="shared" si="37"/>
        <v>1400</v>
      </c>
      <c r="AQ90" s="6">
        <f t="shared" si="38"/>
        <v>3.0045208813202044E-3</v>
      </c>
      <c r="AR90" s="13"/>
      <c r="AS90" s="10">
        <f t="shared" si="41"/>
        <v>56.322637431221601</v>
      </c>
      <c r="BD90" s="31" t="s">
        <v>50</v>
      </c>
      <c r="BE90" s="16">
        <v>352.50000000000011</v>
      </c>
      <c r="BF90" s="17">
        <v>193.3</v>
      </c>
      <c r="BG90" s="10">
        <v>393666.66666666669</v>
      </c>
      <c r="BH90" s="110">
        <v>4230</v>
      </c>
      <c r="BI90">
        <f t="shared" si="42"/>
        <v>5.8922946655376781E-3</v>
      </c>
      <c r="BJ90" s="13"/>
      <c r="BK90" s="15"/>
      <c r="BO90" s="15"/>
      <c r="BP90" s="31" t="s">
        <v>50</v>
      </c>
      <c r="BQ90" s="13">
        <f t="shared" si="43"/>
        <v>4230</v>
      </c>
      <c r="BR90" s="10">
        <f t="shared" si="40"/>
        <v>5.8922946655376781E-3</v>
      </c>
      <c r="BS90" s="13"/>
      <c r="BT90" s="10">
        <f t="shared" ref="BT90:BT109" si="44">BR90/BS$88*100</f>
        <v>110.45673809368711</v>
      </c>
      <c r="CB90" s="115"/>
    </row>
    <row r="91" spans="1:80" ht="17" thickTop="1" thickBot="1" x14ac:dyDescent="0.25">
      <c r="C91" s="23" t="s">
        <v>30</v>
      </c>
      <c r="D91" s="18">
        <v>259</v>
      </c>
      <c r="E91" s="17">
        <v>193.3</v>
      </c>
      <c r="F91" s="10">
        <v>393666.66666666669</v>
      </c>
      <c r="G91" s="10">
        <v>1680</v>
      </c>
      <c r="H91" s="6">
        <f t="shared" si="30"/>
        <v>3.1850241435338812E-3</v>
      </c>
      <c r="I91" s="13">
        <f t="shared" si="31"/>
        <v>435120</v>
      </c>
      <c r="J91" s="15"/>
      <c r="N91" s="15"/>
      <c r="O91" s="23" t="s">
        <v>30</v>
      </c>
      <c r="P91" s="13">
        <f t="shared" si="34"/>
        <v>1680</v>
      </c>
      <c r="Q91" s="6">
        <f t="shared" si="32"/>
        <v>3.1850241435338812E-3</v>
      </c>
      <c r="R91" s="13">
        <f t="shared" si="35"/>
        <v>435120</v>
      </c>
      <c r="AC91" s="118"/>
      <c r="AD91" s="18"/>
      <c r="AE91" s="17"/>
      <c r="AF91" s="10"/>
      <c r="AG91" s="10"/>
      <c r="AH91" s="6"/>
      <c r="AI91" s="13"/>
      <c r="AJ91" s="15"/>
      <c r="AN91" s="15"/>
      <c r="AO91" s="118"/>
      <c r="AP91" s="13"/>
      <c r="AQ91" s="6"/>
      <c r="AR91" s="13"/>
      <c r="BD91" s="31" t="s">
        <v>51</v>
      </c>
      <c r="BE91" s="16">
        <v>317.80000000000007</v>
      </c>
      <c r="BF91" s="17">
        <v>193.3</v>
      </c>
      <c r="BG91" s="10">
        <v>393666.66666666669</v>
      </c>
      <c r="BH91" s="110">
        <v>3650</v>
      </c>
      <c r="BI91">
        <f t="shared" si="42"/>
        <v>5.6395205394410858E-3</v>
      </c>
      <c r="BJ91" s="13"/>
      <c r="BK91" s="15"/>
      <c r="BO91" s="15"/>
      <c r="BP91" s="31" t="s">
        <v>51</v>
      </c>
      <c r="BQ91" s="13">
        <f t="shared" si="43"/>
        <v>3650</v>
      </c>
      <c r="BR91" s="10">
        <f t="shared" si="40"/>
        <v>5.6395205394410858E-3</v>
      </c>
      <c r="BS91" s="13"/>
      <c r="BT91" s="10">
        <f t="shared" si="44"/>
        <v>105.71824366529211</v>
      </c>
      <c r="CB91" s="115"/>
    </row>
    <row r="92" spans="1:80" ht="17" thickTop="1" thickBot="1" x14ac:dyDescent="0.25">
      <c r="C92" s="23" t="s">
        <v>31</v>
      </c>
      <c r="D92" s="18">
        <v>324.20000000000005</v>
      </c>
      <c r="E92" s="17">
        <v>193.3</v>
      </c>
      <c r="F92" s="10">
        <v>393666.66666666669</v>
      </c>
      <c r="G92" s="10">
        <v>2700</v>
      </c>
      <c r="H92" s="6">
        <f t="shared" si="30"/>
        <v>4.0893470072362057E-3</v>
      </c>
      <c r="I92" s="13">
        <f t="shared" si="31"/>
        <v>875340.00000000012</v>
      </c>
      <c r="J92" s="15"/>
      <c r="N92" s="15"/>
      <c r="O92" s="23" t="s">
        <v>31</v>
      </c>
      <c r="P92" s="13">
        <f t="shared" si="34"/>
        <v>2700</v>
      </c>
      <c r="Q92" s="6">
        <f t="shared" si="32"/>
        <v>4.0893470072362057E-3</v>
      </c>
      <c r="R92" s="13">
        <f t="shared" si="35"/>
        <v>875340.00000000012</v>
      </c>
      <c r="AC92" s="118"/>
      <c r="AD92" s="18"/>
      <c r="AE92" s="17"/>
      <c r="AF92" s="10"/>
      <c r="AG92" s="10"/>
      <c r="AH92" s="6"/>
      <c r="AI92" s="13"/>
      <c r="AJ92" s="15"/>
      <c r="AN92" s="15"/>
      <c r="AO92" s="118"/>
      <c r="AP92" s="13"/>
      <c r="AQ92" s="6"/>
      <c r="AR92" s="13"/>
      <c r="BD92" s="31" t="s">
        <v>52</v>
      </c>
      <c r="BE92" s="16">
        <v>193.40000000000009</v>
      </c>
      <c r="BF92" s="17">
        <v>193.3</v>
      </c>
      <c r="BG92" s="10">
        <v>393666.66666666669</v>
      </c>
      <c r="BH92" s="110">
        <v>4050</v>
      </c>
      <c r="BI92">
        <f t="shared" si="42"/>
        <v>1.028257212832971E-2</v>
      </c>
      <c r="BJ92" s="13"/>
      <c r="BK92" s="15"/>
      <c r="BO92" s="15"/>
      <c r="BP92" s="31" t="s">
        <v>52</v>
      </c>
      <c r="BQ92" s="13">
        <f t="shared" si="43"/>
        <v>4050</v>
      </c>
      <c r="BR92" s="10">
        <f t="shared" si="40"/>
        <v>1.028257212832971E-2</v>
      </c>
      <c r="BS92" s="13"/>
      <c r="BT92" s="10">
        <f t="shared" si="44"/>
        <v>192.75671720072071</v>
      </c>
      <c r="CB92" s="115"/>
    </row>
    <row r="93" spans="1:80" ht="17" thickTop="1" thickBot="1" x14ac:dyDescent="0.25">
      <c r="C93" s="23" t="s">
        <v>32</v>
      </c>
      <c r="D93" s="18">
        <v>347.40000000000009</v>
      </c>
      <c r="E93" s="17">
        <v>193.3</v>
      </c>
      <c r="F93" s="10">
        <v>393666.66666666669</v>
      </c>
      <c r="G93" s="10">
        <v>1740</v>
      </c>
      <c r="H93" s="6">
        <f t="shared" si="30"/>
        <v>2.4593630584426119E-3</v>
      </c>
      <c r="I93" s="13">
        <f t="shared" si="31"/>
        <v>604476.00000000012</v>
      </c>
      <c r="J93" s="15"/>
      <c r="N93" s="15"/>
      <c r="O93" s="23" t="s">
        <v>32</v>
      </c>
      <c r="P93" s="13">
        <f t="shared" si="34"/>
        <v>1740</v>
      </c>
      <c r="Q93" s="6">
        <f t="shared" si="32"/>
        <v>2.4593630584426119E-3</v>
      </c>
      <c r="R93" s="13">
        <f t="shared" si="35"/>
        <v>604476.00000000012</v>
      </c>
      <c r="AC93" s="118"/>
      <c r="AD93" s="18"/>
      <c r="AE93" s="17"/>
      <c r="AF93" s="10"/>
      <c r="AG93" s="10"/>
      <c r="AH93" s="6"/>
      <c r="AI93" s="13"/>
      <c r="AJ93" s="15"/>
      <c r="AN93" s="15"/>
      <c r="AO93" s="118"/>
      <c r="AP93" s="13"/>
      <c r="AQ93" s="6"/>
      <c r="AR93" s="13"/>
      <c r="BD93" s="31" t="s">
        <v>53</v>
      </c>
      <c r="BE93" s="16">
        <v>255.39999999999998</v>
      </c>
      <c r="BF93" s="17">
        <v>193.3</v>
      </c>
      <c r="BG93" s="10">
        <v>393666.66666666669</v>
      </c>
      <c r="BH93" s="110">
        <v>3720</v>
      </c>
      <c r="BI93">
        <f t="shared" si="42"/>
        <v>7.1519629847951478E-3</v>
      </c>
      <c r="BJ93" s="13"/>
      <c r="BK93" s="15"/>
      <c r="BO93" s="15"/>
      <c r="BP93" s="31" t="s">
        <v>53</v>
      </c>
      <c r="BQ93" s="13">
        <f t="shared" si="43"/>
        <v>3720</v>
      </c>
      <c r="BR93">
        <f t="shared" si="40"/>
        <v>7.1519629847951478E-3</v>
      </c>
      <c r="BS93" s="13"/>
      <c r="BT93" s="10">
        <f t="shared" si="44"/>
        <v>134.07043386469465</v>
      </c>
      <c r="CB93" s="115"/>
    </row>
    <row r="94" spans="1:80" ht="17" thickTop="1" thickBot="1" x14ac:dyDescent="0.25">
      <c r="C94" s="23" t="s">
        <v>33</v>
      </c>
      <c r="D94" s="18">
        <v>316.70000000000005</v>
      </c>
      <c r="E94" s="17">
        <v>193.3</v>
      </c>
      <c r="F94" s="10">
        <v>393666.66666666669</v>
      </c>
      <c r="G94" s="10">
        <v>2240</v>
      </c>
      <c r="H94" s="6">
        <f t="shared" si="30"/>
        <v>3.4729870673624878E-3</v>
      </c>
      <c r="I94" s="13">
        <f t="shared" si="31"/>
        <v>709408.00000000012</v>
      </c>
      <c r="J94" s="15"/>
      <c r="N94" s="15"/>
      <c r="O94" s="23" t="s">
        <v>33</v>
      </c>
      <c r="P94" s="13">
        <f t="shared" si="34"/>
        <v>2240</v>
      </c>
      <c r="Q94" s="6">
        <f t="shared" si="32"/>
        <v>3.4729870673624878E-3</v>
      </c>
      <c r="R94" s="13">
        <f t="shared" si="35"/>
        <v>709408.00000000012</v>
      </c>
      <c r="AC94" s="118"/>
      <c r="AD94" s="18"/>
      <c r="AE94" s="17"/>
      <c r="AF94" s="10"/>
      <c r="AG94" s="10"/>
      <c r="AH94" s="6"/>
      <c r="AI94" s="13"/>
      <c r="AJ94" s="15"/>
      <c r="AN94" s="15"/>
      <c r="AO94" s="118"/>
      <c r="AP94" s="13"/>
      <c r="AQ94" s="6"/>
      <c r="AR94" s="13"/>
      <c r="BD94" s="31" t="s">
        <v>54</v>
      </c>
      <c r="BE94" s="16">
        <v>344.4</v>
      </c>
      <c r="BF94" s="17">
        <v>193.3</v>
      </c>
      <c r="BG94" s="10">
        <v>393666.66666666669</v>
      </c>
      <c r="BH94" s="110">
        <v>2810</v>
      </c>
      <c r="BI94">
        <f t="shared" si="42"/>
        <v>4.0063269478709061E-3</v>
      </c>
      <c r="BJ94" s="13"/>
      <c r="BK94" s="15"/>
      <c r="BO94" s="15"/>
      <c r="BP94" s="31" t="s">
        <v>54</v>
      </c>
      <c r="BQ94" s="13">
        <f t="shared" si="43"/>
        <v>2810</v>
      </c>
      <c r="BR94" s="10">
        <f t="shared" si="40"/>
        <v>4.0063269478709061E-3</v>
      </c>
      <c r="BS94" s="13"/>
      <c r="BT94" s="10">
        <f t="shared" si="44"/>
        <v>75.10245694039412</v>
      </c>
      <c r="CB94" s="115"/>
    </row>
    <row r="95" spans="1:80" ht="17" thickTop="1" thickBot="1" x14ac:dyDescent="0.25">
      <c r="C95" s="31"/>
      <c r="D95" s="16"/>
      <c r="E95" s="17"/>
      <c r="F95" s="15"/>
      <c r="H95" s="6"/>
      <c r="I95" s="13"/>
      <c r="J95" s="15"/>
      <c r="N95" s="15"/>
      <c r="O95" s="31"/>
      <c r="P95" s="13"/>
      <c r="Q95" s="6"/>
      <c r="R95" s="13"/>
      <c r="AC95" s="31"/>
      <c r="AD95" s="16"/>
      <c r="AE95" s="17"/>
      <c r="AF95" s="15"/>
      <c r="AH95" s="6"/>
      <c r="AI95" s="13"/>
      <c r="AJ95" s="15"/>
      <c r="AN95" s="15"/>
      <c r="AO95" s="31"/>
      <c r="AP95" s="13"/>
      <c r="AQ95" s="6"/>
      <c r="AR95" s="13"/>
      <c r="BD95" s="31" t="s">
        <v>55</v>
      </c>
      <c r="BE95" s="16">
        <v>282.00000000000011</v>
      </c>
      <c r="BF95" s="17">
        <v>193.3</v>
      </c>
      <c r="BG95" s="10">
        <v>393666.66666666669</v>
      </c>
      <c r="BH95" s="110">
        <v>180</v>
      </c>
      <c r="BI95">
        <f t="shared" si="42"/>
        <v>3.1341992901796152E-4</v>
      </c>
      <c r="BJ95" s="13"/>
      <c r="BK95" s="15"/>
      <c r="BO95" s="15"/>
      <c r="BP95" s="31" t="s">
        <v>55</v>
      </c>
      <c r="BQ95" s="13">
        <f t="shared" si="43"/>
        <v>180</v>
      </c>
      <c r="BR95" s="10">
        <f t="shared" si="40"/>
        <v>3.1341992901796152E-4</v>
      </c>
      <c r="BS95" s="13"/>
      <c r="BT95" s="10">
        <f t="shared" si="44"/>
        <v>5.8753584092386744</v>
      </c>
      <c r="CB95" s="115"/>
    </row>
    <row r="96" spans="1:80" ht="17" thickTop="1" thickBot="1" x14ac:dyDescent="0.25">
      <c r="C96" s="31"/>
      <c r="D96" s="16"/>
      <c r="E96" s="17"/>
      <c r="F96" s="15"/>
      <c r="H96" s="6"/>
      <c r="I96" s="13"/>
      <c r="J96" s="15"/>
      <c r="N96" s="15"/>
      <c r="O96" s="31"/>
      <c r="P96" s="13"/>
      <c r="Q96" s="6"/>
      <c r="R96" s="13"/>
      <c r="AC96" s="31"/>
      <c r="AD96" s="16"/>
      <c r="AE96" s="17"/>
      <c r="AF96" s="15"/>
      <c r="AH96" s="6"/>
      <c r="AI96" s="13"/>
      <c r="AJ96" s="15"/>
      <c r="AN96" s="15"/>
      <c r="AO96" s="31"/>
      <c r="AP96" s="13"/>
      <c r="AQ96" s="6"/>
      <c r="AR96" s="13"/>
      <c r="BD96" s="31" t="s">
        <v>56</v>
      </c>
      <c r="BE96" s="16">
        <v>246.29999999999995</v>
      </c>
      <c r="BF96" s="17">
        <v>193.3</v>
      </c>
      <c r="BG96" s="10">
        <v>393666.66666666669</v>
      </c>
      <c r="BH96" s="110">
        <v>1710</v>
      </c>
      <c r="BI96">
        <f t="shared" si="42"/>
        <v>3.4090620781125438E-3</v>
      </c>
      <c r="BJ96" s="13"/>
      <c r="BK96" s="15"/>
      <c r="BO96" s="15"/>
      <c r="BP96" s="31" t="s">
        <v>56</v>
      </c>
      <c r="BQ96" s="13">
        <f t="shared" si="43"/>
        <v>1710</v>
      </c>
      <c r="BR96">
        <f t="shared" ref="BR96:BR100" si="45">(BQ96*$BF96/$BG96)/$BE96</f>
        <v>3.4090620781125438E-3</v>
      </c>
      <c r="BS96" s="13"/>
      <c r="BT96" s="10">
        <f t="shared" si="44"/>
        <v>63.906151759441407</v>
      </c>
      <c r="CB96" s="115"/>
    </row>
    <row r="97" spans="1:80" ht="17" thickTop="1" thickBot="1" x14ac:dyDescent="0.25">
      <c r="C97" s="31"/>
      <c r="D97" s="16"/>
      <c r="E97" s="17"/>
      <c r="F97" s="15"/>
      <c r="H97" s="6"/>
      <c r="I97" s="13"/>
      <c r="J97" s="15"/>
      <c r="N97" s="15"/>
      <c r="O97" s="31"/>
      <c r="P97" s="13"/>
      <c r="Q97" s="6"/>
      <c r="R97" s="13"/>
      <c r="AC97" s="31"/>
      <c r="AD97" s="16"/>
      <c r="AE97" s="17"/>
      <c r="AF97" s="15"/>
      <c r="AH97" s="6"/>
      <c r="AI97" s="13"/>
      <c r="AJ97" s="15"/>
      <c r="AN97" s="15"/>
      <c r="AO97" s="31"/>
      <c r="AP97" s="13"/>
      <c r="AQ97" s="6"/>
      <c r="AR97" s="13"/>
      <c r="BD97" s="31" t="s">
        <v>57</v>
      </c>
      <c r="BE97" s="16">
        <v>131.69999999999993</v>
      </c>
      <c r="BF97" s="17">
        <v>193.3</v>
      </c>
      <c r="BG97" s="10">
        <v>393666.66666666698</v>
      </c>
      <c r="BH97" s="110">
        <v>1440</v>
      </c>
      <c r="BI97">
        <f t="shared" si="42"/>
        <v>5.3688334082347871E-3</v>
      </c>
      <c r="BJ97" s="13"/>
      <c r="BK97" s="15"/>
      <c r="BO97" s="15"/>
      <c r="BP97" s="31" t="s">
        <v>57</v>
      </c>
      <c r="BQ97" s="13">
        <f t="shared" si="43"/>
        <v>1440</v>
      </c>
      <c r="BR97" s="10">
        <f>(BQ97*$BF97/$BG97)/$BE97</f>
        <v>5.3688334082347871E-3</v>
      </c>
      <c r="BS97" s="13"/>
      <c r="BT97" s="10">
        <f t="shared" si="44"/>
        <v>100.6439527049541</v>
      </c>
      <c r="CB97" s="115"/>
    </row>
    <row r="98" spans="1:80" ht="17" thickTop="1" thickBot="1" x14ac:dyDescent="0.25">
      <c r="C98" s="31"/>
      <c r="D98" s="16"/>
      <c r="E98" s="17"/>
      <c r="F98" s="15"/>
      <c r="H98" s="6"/>
      <c r="I98" s="13"/>
      <c r="J98" s="15"/>
      <c r="N98" s="15"/>
      <c r="O98" s="31"/>
      <c r="P98" s="13"/>
      <c r="Q98" s="6"/>
      <c r="R98" s="13"/>
      <c r="AC98" s="31"/>
      <c r="AD98" s="16"/>
      <c r="AE98" s="17"/>
      <c r="AF98" s="15"/>
      <c r="AH98" s="6"/>
      <c r="AI98" s="13"/>
      <c r="AJ98" s="15"/>
      <c r="AN98" s="15"/>
      <c r="AO98" s="31"/>
      <c r="AP98" s="13"/>
      <c r="AQ98" s="6"/>
      <c r="AR98" s="13"/>
      <c r="BD98" s="31" t="s">
        <v>58</v>
      </c>
      <c r="BE98" s="16">
        <v>152.69999999999993</v>
      </c>
      <c r="BF98" s="17">
        <v>193.3</v>
      </c>
      <c r="BG98" s="10">
        <v>393666.66666666698</v>
      </c>
      <c r="BH98" s="110">
        <v>1870</v>
      </c>
      <c r="BI98">
        <f t="shared" si="42"/>
        <v>6.0132018252321857E-3</v>
      </c>
      <c r="BJ98" s="13"/>
      <c r="BK98" s="15"/>
      <c r="BO98" s="15"/>
      <c r="BP98" s="31" t="s">
        <v>58</v>
      </c>
      <c r="BQ98" s="13">
        <f t="shared" si="43"/>
        <v>1870</v>
      </c>
      <c r="BR98">
        <f t="shared" si="45"/>
        <v>6.0132018252321857E-3</v>
      </c>
      <c r="BS98" s="13"/>
      <c r="BT98" s="10">
        <f t="shared" si="44"/>
        <v>112.72325924208408</v>
      </c>
      <c r="CB98" s="115"/>
    </row>
    <row r="99" spans="1:80" ht="17" thickTop="1" thickBot="1" x14ac:dyDescent="0.25">
      <c r="C99" s="31"/>
      <c r="D99" s="16"/>
      <c r="E99" s="17"/>
      <c r="F99" s="15"/>
      <c r="H99" s="6"/>
      <c r="I99" s="13"/>
      <c r="J99" s="15"/>
      <c r="N99" s="15"/>
      <c r="O99" s="31"/>
      <c r="P99" s="13"/>
      <c r="Q99" s="6"/>
      <c r="R99" s="13"/>
      <c r="AC99" s="31"/>
      <c r="AD99" s="16"/>
      <c r="AE99" s="17"/>
      <c r="AF99" s="15"/>
      <c r="AH99" s="6"/>
      <c r="AI99" s="13"/>
      <c r="AJ99" s="15"/>
      <c r="AN99" s="15"/>
      <c r="AO99" s="31"/>
      <c r="AP99" s="13"/>
      <c r="AQ99" s="6"/>
      <c r="AR99" s="13"/>
      <c r="BD99" s="31" t="s">
        <v>59</v>
      </c>
      <c r="BE99" s="16">
        <v>157.59999999999991</v>
      </c>
      <c r="BF99" s="17">
        <v>193.3</v>
      </c>
      <c r="BG99" s="10">
        <v>393666.66666666698</v>
      </c>
      <c r="BH99" s="110">
        <v>2530</v>
      </c>
      <c r="BI99">
        <f t="shared" si="42"/>
        <v>7.882564246938624E-3</v>
      </c>
      <c r="BJ99" s="13"/>
      <c r="BK99" s="15"/>
      <c r="BO99" s="15"/>
      <c r="BP99" s="31" t="s">
        <v>59</v>
      </c>
      <c r="BQ99" s="13">
        <f t="shared" si="43"/>
        <v>2530</v>
      </c>
      <c r="BR99" s="10">
        <f>(BQ99*$BF99/$BG99)/$BE99</f>
        <v>7.882564246938624E-3</v>
      </c>
      <c r="BS99" s="13"/>
      <c r="BT99" s="10">
        <f t="shared" si="44"/>
        <v>147.76625813083143</v>
      </c>
      <c r="CB99" s="115"/>
    </row>
    <row r="100" spans="1:80" ht="17" thickTop="1" thickBot="1" x14ac:dyDescent="0.25">
      <c r="C100" s="31"/>
      <c r="D100" s="16"/>
      <c r="E100" s="17"/>
      <c r="F100" s="15"/>
      <c r="H100" s="6"/>
      <c r="I100" s="13"/>
      <c r="J100" s="15"/>
      <c r="N100" s="15"/>
      <c r="O100" s="31"/>
      <c r="P100" s="13"/>
      <c r="Q100" s="6"/>
      <c r="R100" s="13"/>
      <c r="AC100" s="31"/>
      <c r="AD100" s="16"/>
      <c r="AE100" s="17"/>
      <c r="AF100" s="15"/>
      <c r="AH100" s="6"/>
      <c r="AI100" s="13"/>
      <c r="AJ100" s="15"/>
      <c r="AN100" s="15"/>
      <c r="AO100" s="31"/>
      <c r="AP100" s="13"/>
      <c r="AQ100" s="6"/>
      <c r="AR100" s="13"/>
      <c r="BD100" s="31" t="s">
        <v>60</v>
      </c>
      <c r="BE100" s="16">
        <v>218.39999999999998</v>
      </c>
      <c r="BF100" s="17">
        <v>193.3</v>
      </c>
      <c r="BG100" s="10">
        <v>393666.66666666698</v>
      </c>
      <c r="BH100" s="110">
        <v>1420</v>
      </c>
      <c r="BI100">
        <f t="shared" si="42"/>
        <v>3.1925589228722143E-3</v>
      </c>
      <c r="BJ100" s="13"/>
      <c r="BK100" s="15"/>
      <c r="BO100" s="15"/>
      <c r="BP100" s="31" t="s">
        <v>60</v>
      </c>
      <c r="BQ100" s="13">
        <f t="shared" si="43"/>
        <v>1420</v>
      </c>
      <c r="BR100">
        <f t="shared" si="45"/>
        <v>3.1925589228722143E-3</v>
      </c>
      <c r="BS100" s="13"/>
      <c r="BT100" s="10">
        <f t="shared" si="44"/>
        <v>59.847591610590513</v>
      </c>
      <c r="CB100" s="115"/>
    </row>
    <row r="101" spans="1:80" ht="17" thickTop="1" thickBot="1" x14ac:dyDescent="0.25">
      <c r="A101" s="19"/>
      <c r="B101" s="19"/>
      <c r="C101" s="19"/>
      <c r="D101" s="19"/>
      <c r="E101" s="19"/>
      <c r="F101" s="19"/>
      <c r="G101" s="74" t="s">
        <v>46</v>
      </c>
      <c r="H101" s="96">
        <f>AVERAGE(H82:H100)</f>
        <v>5.3344818679508322E-3</v>
      </c>
      <c r="I101" s="75">
        <f>AVERAGE(I82:I100)</f>
        <v>399678.74615384615</v>
      </c>
      <c r="J101" s="76"/>
      <c r="N101" s="15"/>
      <c r="O101" s="77"/>
      <c r="P101" s="74" t="s">
        <v>46</v>
      </c>
      <c r="Q101" s="96">
        <f>AVERAGE(Q82:Q100)</f>
        <v>5.3344818679508322E-3</v>
      </c>
      <c r="R101" s="75">
        <f>AVERAGE(R82:R100)</f>
        <v>399678.74615384615</v>
      </c>
      <c r="S101" s="19"/>
      <c r="T101" s="19"/>
      <c r="U101" s="19"/>
      <c r="AB101" s="19"/>
      <c r="AC101" s="19"/>
      <c r="AD101" s="19"/>
      <c r="AE101" s="19"/>
      <c r="AF101" s="19"/>
      <c r="AG101" s="74" t="s">
        <v>46</v>
      </c>
      <c r="AH101" s="96">
        <f>AVERAGE(AH82:AH100)</f>
        <v>6.6154805341457224E-3</v>
      </c>
      <c r="AI101" s="75">
        <f>AVERAGE(AI82:AI100)</f>
        <v>389400.77777777775</v>
      </c>
      <c r="AJ101" s="76"/>
      <c r="AN101" s="15"/>
      <c r="AO101" s="77"/>
      <c r="AP101" s="74" t="s">
        <v>46</v>
      </c>
      <c r="AQ101" s="96">
        <f>AVERAGE(AQ82:AQ100)</f>
        <v>6.6154805341457224E-3</v>
      </c>
      <c r="AR101" s="75"/>
      <c r="AS101" s="96">
        <f>AVERAGE(AS82:AS100)</f>
        <v>124.0135536665901</v>
      </c>
      <c r="AT101" s="19"/>
      <c r="BD101" s="31" t="s">
        <v>61</v>
      </c>
      <c r="BE101" s="16">
        <v>207.69999999999993</v>
      </c>
      <c r="BF101" s="17">
        <v>193.3</v>
      </c>
      <c r="BG101" s="10">
        <v>393666.66666666698</v>
      </c>
      <c r="BH101" s="110">
        <v>2970</v>
      </c>
      <c r="BI101">
        <f t="shared" si="42"/>
        <v>7.0213910915771548E-3</v>
      </c>
      <c r="BJ101" s="13"/>
      <c r="BK101" s="15"/>
      <c r="BO101" s="15"/>
      <c r="BP101" s="31" t="s">
        <v>61</v>
      </c>
      <c r="BQ101" s="13">
        <f t="shared" si="43"/>
        <v>2970</v>
      </c>
      <c r="BR101" s="10">
        <f t="shared" ref="BR101:BR109" si="46">(BQ101*$BF101/$BG101)/$BE101</f>
        <v>7.0213910915771548E-3</v>
      </c>
      <c r="BS101" s="13"/>
      <c r="BT101" s="10">
        <f t="shared" si="44"/>
        <v>131.62273797875568</v>
      </c>
      <c r="CB101" s="115"/>
    </row>
    <row r="102" spans="1:80" ht="17" thickTop="1" thickBot="1" x14ac:dyDescent="0.25">
      <c r="G102" s="78" t="s">
        <v>47</v>
      </c>
      <c r="H102" s="97">
        <f>STDEV(H82:H100)</f>
        <v>3.681790230183799E-3</v>
      </c>
      <c r="I102" s="79">
        <f>STDEV(I82:I100)</f>
        <v>243853.89601908022</v>
      </c>
      <c r="J102" s="80"/>
      <c r="N102" s="15"/>
      <c r="O102" s="67"/>
      <c r="P102" s="78" t="s">
        <v>47</v>
      </c>
      <c r="Q102" s="97">
        <f>STDEV(Q82:Q100)</f>
        <v>3.681790230183799E-3</v>
      </c>
      <c r="R102" s="79">
        <f>STDEV(R82:R100)</f>
        <v>243853.89601908022</v>
      </c>
      <c r="AG102" s="78" t="s">
        <v>47</v>
      </c>
      <c r="AH102" s="97">
        <f>STDEV(AH82:AH100)</f>
        <v>1.8097551133769991E-3</v>
      </c>
      <c r="AI102" s="79">
        <f>STDEV(AI82:AI100)</f>
        <v>158754.56016346256</v>
      </c>
      <c r="AJ102" s="80"/>
      <c r="AN102" s="15"/>
      <c r="AO102" s="67"/>
      <c r="AP102" s="78" t="s">
        <v>47</v>
      </c>
      <c r="AQ102" s="97">
        <f>STDEV(AQ82:AQ100)</f>
        <v>1.8097551133769991E-3</v>
      </c>
      <c r="AR102" s="79"/>
      <c r="AS102" s="97">
        <f>STDEV(AS82:AS90)</f>
        <v>33.925602489154016</v>
      </c>
      <c r="BD102" s="31" t="s">
        <v>62</v>
      </c>
      <c r="BE102" s="16">
        <v>126.59999999999991</v>
      </c>
      <c r="BF102" s="17">
        <v>193.3</v>
      </c>
      <c r="BG102" s="10">
        <v>393666.66666666698</v>
      </c>
      <c r="BH102" s="110">
        <v>2430</v>
      </c>
      <c r="BI102">
        <f t="shared" si="42"/>
        <v>9.424878908146762E-3</v>
      </c>
      <c r="BJ102" s="13"/>
      <c r="BK102" s="15"/>
      <c r="BO102" s="15"/>
      <c r="BP102" s="31" t="s">
        <v>62</v>
      </c>
      <c r="BQ102" s="13">
        <f t="shared" si="43"/>
        <v>2430</v>
      </c>
      <c r="BR102" s="10">
        <f t="shared" si="46"/>
        <v>9.424878908146762E-3</v>
      </c>
      <c r="BS102" s="13"/>
      <c r="BT102" s="10">
        <f t="shared" si="44"/>
        <v>176.67843178492609</v>
      </c>
      <c r="CB102" s="115"/>
    </row>
    <row r="103" spans="1:80" ht="17" thickTop="1" thickBot="1" x14ac:dyDescent="0.25">
      <c r="BD103" s="31" t="s">
        <v>63</v>
      </c>
      <c r="BE103" s="16">
        <v>213.59999999999991</v>
      </c>
      <c r="BF103" s="17">
        <v>193.3</v>
      </c>
      <c r="BG103" s="10">
        <v>393666.66666666698</v>
      </c>
      <c r="BH103" s="110">
        <v>1940</v>
      </c>
      <c r="BI103">
        <f t="shared" si="42"/>
        <v>4.4596799512886609E-3</v>
      </c>
      <c r="BJ103" s="13"/>
      <c r="BK103" s="15"/>
      <c r="BO103" s="15"/>
      <c r="BP103" s="31" t="s">
        <v>63</v>
      </c>
      <c r="BQ103" s="13">
        <f t="shared" si="43"/>
        <v>1940</v>
      </c>
      <c r="BR103" s="10">
        <f t="shared" si="46"/>
        <v>4.4596799512886609E-3</v>
      </c>
      <c r="BS103" s="13"/>
      <c r="BT103" s="10">
        <f t="shared" si="44"/>
        <v>83.600995592132094</v>
      </c>
      <c r="CB103" s="115"/>
    </row>
    <row r="104" spans="1:80" ht="17" thickTop="1" thickBot="1" x14ac:dyDescent="0.25">
      <c r="BD104" s="31" t="s">
        <v>64</v>
      </c>
      <c r="BE104" s="16">
        <v>416.09999999999991</v>
      </c>
      <c r="BF104" s="17">
        <v>193.3</v>
      </c>
      <c r="BG104" s="10">
        <v>393666.66666666698</v>
      </c>
      <c r="BH104" s="110">
        <v>2250</v>
      </c>
      <c r="BI104">
        <f t="shared" si="42"/>
        <v>2.6551435947808565E-3</v>
      </c>
      <c r="BJ104" s="13"/>
      <c r="BK104" s="15"/>
      <c r="BO104" s="15"/>
      <c r="BP104" s="31" t="s">
        <v>64</v>
      </c>
      <c r="BQ104" s="13">
        <f t="shared" si="43"/>
        <v>2250</v>
      </c>
      <c r="BR104" s="10">
        <f t="shared" si="46"/>
        <v>2.6551435947808565E-3</v>
      </c>
      <c r="BS104" s="13"/>
      <c r="BT104" s="10">
        <f t="shared" si="44"/>
        <v>49.773223726427126</v>
      </c>
      <c r="CB104" s="115"/>
    </row>
    <row r="105" spans="1:80" ht="18" thickTop="1" thickBot="1" x14ac:dyDescent="0.25">
      <c r="B105" s="136" t="s">
        <v>175</v>
      </c>
      <c r="C105" s="137"/>
      <c r="D105" s="137"/>
      <c r="E105" s="137"/>
      <c r="G105" s="1" t="s">
        <v>178</v>
      </c>
      <c r="H105" s="2"/>
      <c r="I105" s="2"/>
      <c r="J105" s="2"/>
      <c r="L105" t="s">
        <v>174</v>
      </c>
      <c r="N105" t="s">
        <v>187</v>
      </c>
      <c r="AB105" s="136" t="s">
        <v>175</v>
      </c>
      <c r="AC105" s="137"/>
      <c r="AD105" s="137"/>
      <c r="AE105" s="137"/>
      <c r="AG105" s="1" t="s">
        <v>178</v>
      </c>
      <c r="AH105" s="2"/>
      <c r="AI105" s="2"/>
      <c r="AJ105" s="2"/>
      <c r="AL105" t="s">
        <v>174</v>
      </c>
      <c r="AN105" t="s">
        <v>187</v>
      </c>
      <c r="BD105" s="31" t="s">
        <v>65</v>
      </c>
      <c r="BE105" s="16">
        <v>256.39999999999986</v>
      </c>
      <c r="BF105" s="17">
        <v>193.3</v>
      </c>
      <c r="BG105" s="10">
        <v>393666.66666666698</v>
      </c>
      <c r="BH105" s="110">
        <v>2520</v>
      </c>
      <c r="BI105">
        <f t="shared" si="42"/>
        <v>4.8259823703701741E-3</v>
      </c>
      <c r="BJ105" s="13"/>
      <c r="BK105" s="15"/>
      <c r="BO105" s="15"/>
      <c r="BP105" s="31" t="s">
        <v>65</v>
      </c>
      <c r="BQ105" s="13">
        <f t="shared" si="43"/>
        <v>2520</v>
      </c>
      <c r="BR105" s="10">
        <f t="shared" si="46"/>
        <v>4.8259823703701741E-3</v>
      </c>
      <c r="BS105" s="13"/>
      <c r="BT105" s="10">
        <f t="shared" si="44"/>
        <v>90.467687206218002</v>
      </c>
      <c r="CB105" s="115"/>
    </row>
    <row r="106" spans="1:80" ht="18" thickTop="1" thickBot="1" x14ac:dyDescent="0.25">
      <c r="A106" s="3"/>
      <c r="B106" s="137"/>
      <c r="C106" s="137"/>
      <c r="D106" s="137"/>
      <c r="E106" s="137"/>
      <c r="G106" t="s">
        <v>3</v>
      </c>
      <c r="X106" s="3"/>
      <c r="AB106" s="137"/>
      <c r="AC106" s="137"/>
      <c r="AD106" s="137"/>
      <c r="AE106" s="137"/>
      <c r="AG106" t="s">
        <v>3</v>
      </c>
      <c r="BD106" s="31" t="s">
        <v>66</v>
      </c>
      <c r="BE106" s="16">
        <v>352.79999999999995</v>
      </c>
      <c r="BF106" s="17">
        <v>193.3</v>
      </c>
      <c r="BG106" s="10">
        <v>393666.66666666698</v>
      </c>
      <c r="BH106" s="110">
        <v>2030</v>
      </c>
      <c r="BI106">
        <f t="shared" si="42"/>
        <v>2.8253397040441898E-3</v>
      </c>
      <c r="BJ106" s="13"/>
      <c r="BK106" s="15"/>
      <c r="BO106" s="15"/>
      <c r="BP106" s="31" t="s">
        <v>66</v>
      </c>
      <c r="BQ106" s="13">
        <f t="shared" si="43"/>
        <v>2030</v>
      </c>
      <c r="BR106" s="10">
        <f t="shared" si="46"/>
        <v>2.8253397040441898E-3</v>
      </c>
      <c r="BS106" s="13"/>
      <c r="BT106" s="10">
        <f t="shared" si="44"/>
        <v>52.963713702330104</v>
      </c>
      <c r="CB106" s="115"/>
    </row>
    <row r="107" spans="1:80" ht="17" thickTop="1" thickBot="1" x14ac:dyDescent="0.25">
      <c r="BD107" s="31" t="s">
        <v>67</v>
      </c>
      <c r="BE107" s="16">
        <v>358.4</v>
      </c>
      <c r="BF107" s="17">
        <v>193.3</v>
      </c>
      <c r="BG107" s="10">
        <v>393666.66666666698</v>
      </c>
      <c r="BH107" s="110">
        <v>2160</v>
      </c>
      <c r="BI107">
        <f t="shared" si="42"/>
        <v>2.9592997762186986E-3</v>
      </c>
      <c r="BP107" s="31" t="s">
        <v>67</v>
      </c>
      <c r="BQ107" s="13">
        <f t="shared" si="43"/>
        <v>2160</v>
      </c>
      <c r="BR107" s="10">
        <f t="shared" si="46"/>
        <v>2.9592997762186986E-3</v>
      </c>
      <c r="BT107" s="10">
        <f t="shared" si="44"/>
        <v>55.474924265802649</v>
      </c>
      <c r="CB107" s="115"/>
    </row>
    <row r="108" spans="1:80" ht="34" thickTop="1" thickBot="1" x14ac:dyDescent="0.25">
      <c r="B108" s="138" t="s">
        <v>5</v>
      </c>
      <c r="C108" s="138"/>
      <c r="G108" s="87" t="s">
        <v>183</v>
      </c>
      <c r="I108" s="4"/>
      <c r="J108" s="6"/>
      <c r="K108" s="87" t="s">
        <v>183</v>
      </c>
      <c r="M108" s="4"/>
      <c r="N108" s="6"/>
      <c r="O108" s="4" t="s">
        <v>184</v>
      </c>
      <c r="P108" s="4" t="s">
        <v>185</v>
      </c>
      <c r="Q108" s="111" t="s">
        <v>186</v>
      </c>
      <c r="T108" s="11" t="s">
        <v>4</v>
      </c>
      <c r="V108" s="6"/>
      <c r="AB108" s="138" t="s">
        <v>5</v>
      </c>
      <c r="AC108" s="138"/>
      <c r="AG108" s="87" t="s">
        <v>183</v>
      </c>
      <c r="AI108" s="4"/>
      <c r="AJ108" s="6"/>
      <c r="AK108" s="87" t="s">
        <v>183</v>
      </c>
      <c r="AM108" s="4"/>
      <c r="AN108" s="6"/>
      <c r="AO108" s="4" t="s">
        <v>184</v>
      </c>
      <c r="AP108" s="4" t="s">
        <v>185</v>
      </c>
      <c r="AQ108" s="111" t="s">
        <v>186</v>
      </c>
      <c r="AT108" s="11" t="s">
        <v>4</v>
      </c>
      <c r="AV108" s="6"/>
      <c r="BD108" s="31" t="s">
        <v>68</v>
      </c>
      <c r="BE108" s="16">
        <v>323.60000000000002</v>
      </c>
      <c r="BF108" s="17">
        <v>193.3</v>
      </c>
      <c r="BG108" s="10">
        <v>393666.66666666698</v>
      </c>
      <c r="BH108" s="110">
        <v>1670</v>
      </c>
      <c r="BI108">
        <f t="shared" si="42"/>
        <v>2.5340265995694058E-3</v>
      </c>
      <c r="BP108" s="31" t="s">
        <v>68</v>
      </c>
      <c r="BQ108" s="13">
        <f t="shared" si="43"/>
        <v>1670</v>
      </c>
      <c r="BR108" s="10">
        <f t="shared" si="46"/>
        <v>2.5340265995694058E-3</v>
      </c>
      <c r="BT108" s="10">
        <f t="shared" si="44"/>
        <v>47.502769009182465</v>
      </c>
      <c r="CB108" s="115"/>
    </row>
    <row r="109" spans="1:80" ht="51" thickTop="1" thickBot="1" x14ac:dyDescent="0.3">
      <c r="A109" s="17"/>
      <c r="B109" s="17"/>
      <c r="C109" s="17"/>
      <c r="D109" s="86" t="s">
        <v>18</v>
      </c>
      <c r="E109" s="17" t="s">
        <v>12</v>
      </c>
      <c r="F109" s="4" t="s">
        <v>13</v>
      </c>
      <c r="G109" s="87" t="s">
        <v>14</v>
      </c>
      <c r="H109" s="88" t="s">
        <v>35</v>
      </c>
      <c r="I109" s="22" t="s">
        <v>45</v>
      </c>
      <c r="J109" s="4" t="s">
        <v>17</v>
      </c>
      <c r="K109" s="87" t="s">
        <v>14</v>
      </c>
      <c r="L109" s="88" t="s">
        <v>35</v>
      </c>
      <c r="M109" s="22" t="s">
        <v>45</v>
      </c>
      <c r="N109" s="4" t="s">
        <v>17</v>
      </c>
      <c r="O109" s="142" t="s">
        <v>160</v>
      </c>
      <c r="P109" s="143"/>
      <c r="Q109" s="144"/>
      <c r="R109" s="11" t="s">
        <v>4</v>
      </c>
      <c r="S109" s="98" t="s">
        <v>125</v>
      </c>
      <c r="T109" s="88" t="s">
        <v>35</v>
      </c>
      <c r="U109" s="90" t="s">
        <v>45</v>
      </c>
      <c r="V109" s="91" t="s">
        <v>17</v>
      </c>
      <c r="W109" s="17"/>
      <c r="X109" s="17"/>
      <c r="AB109" s="17"/>
      <c r="AC109" s="17"/>
      <c r="AD109" s="86" t="s">
        <v>18</v>
      </c>
      <c r="AE109" s="17" t="s">
        <v>12</v>
      </c>
      <c r="AF109" s="4" t="s">
        <v>13</v>
      </c>
      <c r="AG109" s="87" t="s">
        <v>14</v>
      </c>
      <c r="AH109" s="88" t="s">
        <v>35</v>
      </c>
      <c r="AI109" s="22" t="s">
        <v>45</v>
      </c>
      <c r="AJ109" s="4" t="s">
        <v>17</v>
      </c>
      <c r="AK109" s="87" t="s">
        <v>14</v>
      </c>
      <c r="AL109" s="88" t="s">
        <v>35</v>
      </c>
      <c r="AM109" s="22" t="s">
        <v>45</v>
      </c>
      <c r="AN109" s="4" t="s">
        <v>17</v>
      </c>
      <c r="AO109" s="142" t="s">
        <v>160</v>
      </c>
      <c r="AP109" s="143"/>
      <c r="AQ109" s="144"/>
      <c r="AR109" s="11" t="s">
        <v>4</v>
      </c>
      <c r="AS109" s="98" t="s">
        <v>125</v>
      </c>
      <c r="AT109" s="88" t="s">
        <v>35</v>
      </c>
      <c r="AU109" s="90" t="s">
        <v>45</v>
      </c>
      <c r="AV109" s="91" t="s">
        <v>17</v>
      </c>
      <c r="AW109" s="17"/>
      <c r="BD109" s="31" t="s">
        <v>69</v>
      </c>
      <c r="BE109" s="16">
        <v>284.10000000000014</v>
      </c>
      <c r="BF109" s="17">
        <v>193.3</v>
      </c>
      <c r="BG109" s="10">
        <v>393666.66666666698</v>
      </c>
      <c r="BH109" s="110">
        <v>1530</v>
      </c>
      <c r="BI109">
        <f t="shared" si="42"/>
        <v>2.6443772258220809E-3</v>
      </c>
      <c r="BP109" s="31" t="s">
        <v>69</v>
      </c>
      <c r="BQ109" s="13">
        <f t="shared" si="43"/>
        <v>1530</v>
      </c>
      <c r="BR109" s="10">
        <f t="shared" si="46"/>
        <v>2.6443772258220809E-3</v>
      </c>
      <c r="BT109" s="10">
        <f t="shared" si="44"/>
        <v>49.571397771718026</v>
      </c>
      <c r="CB109" s="115"/>
    </row>
    <row r="110" spans="1:80" ht="17" thickTop="1" thickBot="1" x14ac:dyDescent="0.25">
      <c r="C110" s="23" t="s">
        <v>21</v>
      </c>
      <c r="D110" s="18">
        <v>208.09999999999991</v>
      </c>
      <c r="E110" s="17">
        <v>500</v>
      </c>
      <c r="F110" s="10">
        <v>4470.333333333333</v>
      </c>
      <c r="G110" s="10">
        <v>9010</v>
      </c>
      <c r="H110" s="6">
        <f t="shared" ref="H110:H122" si="47">(G110*$E110/$F110)/$D110</f>
        <v>4.8426469395779224</v>
      </c>
      <c r="I110" s="13">
        <f t="shared" ref="I110:I122" si="48">G110*$D110</f>
        <v>1874980.9999999991</v>
      </c>
      <c r="J110" s="15"/>
      <c r="K110" s="10">
        <v>2950</v>
      </c>
      <c r="L110" s="6">
        <f t="shared" ref="L110:L122" si="49">(K110*$E110/$F110)/$D110</f>
        <v>1.5855503298285096</v>
      </c>
      <c r="M110" s="13">
        <f t="shared" ref="M110:M122" si="50">K110*$D110</f>
        <v>613894.99999999977</v>
      </c>
      <c r="N110" s="15"/>
      <c r="Q110" s="15"/>
      <c r="R110" s="23" t="s">
        <v>21</v>
      </c>
      <c r="S110" s="13">
        <f>G110+K110</f>
        <v>11960</v>
      </c>
      <c r="T110" s="6">
        <f t="shared" ref="T110:T122" si="51">(S110*$E110/$F110)/$D110</f>
        <v>6.4281972694064313</v>
      </c>
      <c r="U110" s="13">
        <f t="shared" ref="U110:U122" si="52">S110*$D110</f>
        <v>2488875.9999999991</v>
      </c>
      <c r="AC110" s="37" t="s">
        <v>36</v>
      </c>
      <c r="AD110" s="38">
        <v>147.10000000000002</v>
      </c>
      <c r="AE110" s="17">
        <v>500</v>
      </c>
      <c r="AF110" s="10">
        <v>4470.333333333333</v>
      </c>
      <c r="AG110" s="10">
        <v>5840</v>
      </c>
      <c r="AH110" s="6">
        <f>(AG110*$AE110/$AF110)/$AD110</f>
        <v>4.4404836051617274</v>
      </c>
      <c r="AI110" s="13">
        <f t="shared" ref="AI110:AI118" si="53">AG110*$D110</f>
        <v>1215303.9999999995</v>
      </c>
      <c r="AJ110" s="15"/>
      <c r="AK110" s="10">
        <v>2190</v>
      </c>
      <c r="AL110" s="6">
        <f>(AK110*$AE110/$AF110)/$AD110</f>
        <v>1.6651813519356478</v>
      </c>
      <c r="AM110" s="13">
        <f t="shared" ref="AM110:AM118" si="54">AK110*$D110</f>
        <v>455738.99999999983</v>
      </c>
      <c r="AN110" s="15"/>
      <c r="AQ110" s="15"/>
      <c r="AR110" s="37" t="s">
        <v>36</v>
      </c>
      <c r="AS110" s="13">
        <f>AG110+AK110</f>
        <v>8030</v>
      </c>
      <c r="AT110" s="6">
        <f>(AS110*$AE110/$AF110)/$AD110</f>
        <v>6.1056649570973747</v>
      </c>
      <c r="AU110" s="13">
        <f>AVERAGE(T110:T122)</f>
        <v>4.571932311328001</v>
      </c>
      <c r="AV110" s="10">
        <f>AT110/AU$110*100</f>
        <v>133.54670501068449</v>
      </c>
      <c r="BC110" s="19"/>
      <c r="BD110" s="19"/>
      <c r="BE110" s="19"/>
      <c r="BF110" s="19"/>
      <c r="BG110" s="19"/>
      <c r="BH110" s="74" t="s">
        <v>46</v>
      </c>
      <c r="BI110" s="96">
        <f>AVERAGE(BI88:BI109)</f>
        <v>4.7978498692425259E-3</v>
      </c>
      <c r="BJ110" s="75"/>
      <c r="BK110" s="76"/>
      <c r="BO110" s="15"/>
      <c r="BP110" s="77"/>
      <c r="BQ110" s="74" t="s">
        <v>46</v>
      </c>
      <c r="BR110" s="96">
        <f>AVERAGE(BR88:BR109)</f>
        <v>4.7978498692425259E-3</v>
      </c>
      <c r="BS110" s="75"/>
      <c r="BT110" s="96">
        <f>AVERAGE(BT88:BT109)</f>
        <v>89.940316379509099</v>
      </c>
      <c r="BU110" s="19"/>
      <c r="CB110" s="115"/>
    </row>
    <row r="111" spans="1:80" ht="17" thickTop="1" thickBot="1" x14ac:dyDescent="0.25">
      <c r="C111" s="23" t="s">
        <v>22</v>
      </c>
      <c r="D111" s="18">
        <v>180.19999999999993</v>
      </c>
      <c r="E111" s="17">
        <v>500</v>
      </c>
      <c r="F111" s="10">
        <v>4470.333333333333</v>
      </c>
      <c r="G111" s="10">
        <v>3750</v>
      </c>
      <c r="H111" s="6">
        <f t="shared" si="47"/>
        <v>2.3275905089259075</v>
      </c>
      <c r="I111" s="13">
        <f t="shared" si="48"/>
        <v>675749.99999999977</v>
      </c>
      <c r="J111" s="15"/>
      <c r="K111" s="10">
        <v>3710</v>
      </c>
      <c r="L111" s="6">
        <f t="shared" si="49"/>
        <v>2.3027628768306974</v>
      </c>
      <c r="M111" s="13">
        <f t="shared" si="50"/>
        <v>668541.99999999977</v>
      </c>
      <c r="N111" s="15"/>
      <c r="Q111" s="15"/>
      <c r="R111" s="23" t="s">
        <v>22</v>
      </c>
      <c r="S111" s="13">
        <f t="shared" ref="S111:S122" si="55">G111+K111</f>
        <v>7460</v>
      </c>
      <c r="T111" s="6">
        <f t="shared" si="51"/>
        <v>4.6303533857566048</v>
      </c>
      <c r="U111" s="13">
        <f t="shared" si="52"/>
        <v>1344291.9999999995</v>
      </c>
      <c r="AC111" s="30" t="s">
        <v>37</v>
      </c>
      <c r="AD111" s="16">
        <v>220.60000000000002</v>
      </c>
      <c r="AE111" s="17">
        <v>500</v>
      </c>
      <c r="AF111" s="10">
        <v>4470.333333333333</v>
      </c>
      <c r="AG111" s="10">
        <v>4200</v>
      </c>
      <c r="AH111" s="6">
        <f>(AG111*$AE111/$AF111)/$AD111</f>
        <v>2.1294815361444335</v>
      </c>
      <c r="AI111" s="13">
        <f t="shared" si="53"/>
        <v>756839.99999999977</v>
      </c>
      <c r="AJ111" s="15"/>
      <c r="AK111" s="10">
        <v>1930</v>
      </c>
      <c r="AL111" s="6">
        <f t="shared" ref="AL111:AL118" si="56">(AK111*$AE111/$AF111)/$AD111</f>
        <v>0.97854746779970403</v>
      </c>
      <c r="AM111" s="13">
        <f t="shared" si="54"/>
        <v>347785.99999999988</v>
      </c>
      <c r="AN111" s="15"/>
      <c r="AQ111" s="15"/>
      <c r="AR111" s="30" t="s">
        <v>37</v>
      </c>
      <c r="AS111" s="13">
        <f t="shared" ref="AS111:AS118" si="57">AG111+AK111</f>
        <v>6130</v>
      </c>
      <c r="AT111" s="6">
        <f t="shared" ref="AT111:AT118" si="58">(AS111*$AE111/$AF111)/$AD111</f>
        <v>3.1080290039441381</v>
      </c>
      <c r="AU111" s="13"/>
      <c r="AV111" s="10">
        <f t="shared" ref="AV111:AV118" si="59">AT111/AU$110*100</f>
        <v>67.980643463230848</v>
      </c>
      <c r="BH111" s="78" t="s">
        <v>47</v>
      </c>
      <c r="BI111" s="97">
        <f>STDEV(BI88:BI109)</f>
        <v>2.4582329955024538E-3</v>
      </c>
      <c r="BJ111" s="79"/>
      <c r="BK111" s="80"/>
      <c r="BO111" s="15"/>
      <c r="BP111" s="67"/>
      <c r="BQ111" s="78" t="s">
        <v>47</v>
      </c>
      <c r="BR111" s="97">
        <f>STDEV(BR88:BR109)</f>
        <v>2.4582329955024538E-3</v>
      </c>
      <c r="BS111" s="79"/>
      <c r="BT111" s="97">
        <f>STDEV(BT88:BT109)</f>
        <v>46.081944907739498</v>
      </c>
      <c r="CB111" s="115"/>
    </row>
    <row r="112" spans="1:80" ht="17" thickTop="1" thickBot="1" x14ac:dyDescent="0.25">
      <c r="C112" s="23" t="s">
        <v>23</v>
      </c>
      <c r="D112" s="18">
        <v>127.50000000000011</v>
      </c>
      <c r="E112" s="17">
        <v>500</v>
      </c>
      <c r="F112" s="10">
        <v>4470.333333333333</v>
      </c>
      <c r="G112" s="10">
        <v>5620</v>
      </c>
      <c r="H112" s="6">
        <f t="shared" si="47"/>
        <v>4.9301056639194298</v>
      </c>
      <c r="I112" s="13">
        <f t="shared" si="48"/>
        <v>716550.00000000058</v>
      </c>
      <c r="J112" s="15"/>
      <c r="K112" s="10">
        <v>1210</v>
      </c>
      <c r="L112" s="6">
        <f t="shared" si="49"/>
        <v>1.061464030843863</v>
      </c>
      <c r="M112" s="13">
        <f t="shared" si="50"/>
        <v>154275.00000000015</v>
      </c>
      <c r="N112" s="15"/>
      <c r="Q112" s="15"/>
      <c r="R112" s="23" t="s">
        <v>23</v>
      </c>
      <c r="S112" s="13">
        <f t="shared" si="55"/>
        <v>6830</v>
      </c>
      <c r="T112" s="6">
        <f t="shared" si="51"/>
        <v>5.9915696947632933</v>
      </c>
      <c r="U112" s="13">
        <f t="shared" si="52"/>
        <v>870825.00000000081</v>
      </c>
      <c r="AC112" s="30" t="s">
        <v>38</v>
      </c>
      <c r="AD112" s="16">
        <v>206.70000000000005</v>
      </c>
      <c r="AE112" s="17">
        <v>500</v>
      </c>
      <c r="AF112" s="10">
        <v>4470.333333333333</v>
      </c>
      <c r="AG112" s="10">
        <v>13100</v>
      </c>
      <c r="AH112" s="6">
        <f>(AG112*$AE112/$AF112)/$AD112</f>
        <v>7.088607266157938</v>
      </c>
      <c r="AI112" s="13">
        <f t="shared" si="53"/>
        <v>1670250.0000000014</v>
      </c>
      <c r="AJ112" s="15"/>
      <c r="AK112" s="10">
        <v>3620</v>
      </c>
      <c r="AL112" s="6">
        <f t="shared" si="56"/>
        <v>1.9588365117169264</v>
      </c>
      <c r="AM112" s="13">
        <f t="shared" si="54"/>
        <v>461550.00000000041</v>
      </c>
      <c r="AN112" s="15"/>
      <c r="AQ112" s="15"/>
      <c r="AR112" s="30" t="s">
        <v>38</v>
      </c>
      <c r="AS112" s="13">
        <f t="shared" si="57"/>
        <v>16720</v>
      </c>
      <c r="AT112" s="6">
        <f t="shared" si="58"/>
        <v>9.0474437778748644</v>
      </c>
      <c r="AU112" s="13"/>
      <c r="AV112" s="10">
        <f t="shared" si="59"/>
        <v>197.89102641475611</v>
      </c>
      <c r="CB112" s="115"/>
    </row>
    <row r="113" spans="3:80" ht="17" thickTop="1" thickBot="1" x14ac:dyDescent="0.25">
      <c r="C113" s="23" t="s">
        <v>24</v>
      </c>
      <c r="D113" s="18">
        <v>172.20000000000005</v>
      </c>
      <c r="E113" s="17">
        <v>500</v>
      </c>
      <c r="F113" s="10">
        <v>4470.333333333333</v>
      </c>
      <c r="G113" s="10">
        <v>6520</v>
      </c>
      <c r="H113" s="6">
        <f t="shared" si="47"/>
        <v>4.2349135103353968</v>
      </c>
      <c r="I113" s="13">
        <f t="shared" si="48"/>
        <v>1122744.0000000002</v>
      </c>
      <c r="J113" s="15"/>
      <c r="K113" s="10">
        <v>1280</v>
      </c>
      <c r="L113" s="6">
        <f t="shared" si="49"/>
        <v>0.83139406337872812</v>
      </c>
      <c r="M113" s="13">
        <f t="shared" si="50"/>
        <v>220416.00000000006</v>
      </c>
      <c r="N113" s="15"/>
      <c r="Q113" s="15"/>
      <c r="R113" s="23" t="s">
        <v>24</v>
      </c>
      <c r="S113" s="13">
        <f t="shared" si="55"/>
        <v>7800</v>
      </c>
      <c r="T113" s="6">
        <f t="shared" si="51"/>
        <v>5.0663075737141243</v>
      </c>
      <c r="U113" s="13">
        <f t="shared" si="52"/>
        <v>1343160.0000000005</v>
      </c>
      <c r="AC113" s="30" t="s">
        <v>39</v>
      </c>
      <c r="AD113" s="16">
        <v>156.59999999999991</v>
      </c>
      <c r="AE113" s="17">
        <v>500</v>
      </c>
      <c r="AF113" s="10">
        <v>4470.333333333333</v>
      </c>
      <c r="AG113" s="10">
        <v>6160</v>
      </c>
      <c r="AH113" s="6">
        <f t="shared" ref="AH113:AH118" si="60">(AG113*$AE113/$AF113)/$AD113</f>
        <v>4.3996593406624829</v>
      </c>
      <c r="AI113" s="13">
        <f t="shared" si="53"/>
        <v>1060752.0000000002</v>
      </c>
      <c r="AJ113" s="15"/>
      <c r="AK113" s="10">
        <v>4310</v>
      </c>
      <c r="AL113" s="6">
        <f t="shared" si="56"/>
        <v>3.0783330776388476</v>
      </c>
      <c r="AM113" s="13">
        <f t="shared" si="54"/>
        <v>742182.00000000023</v>
      </c>
      <c r="AN113" s="15"/>
      <c r="AQ113" s="15"/>
      <c r="AR113" s="30" t="s">
        <v>39</v>
      </c>
      <c r="AS113" s="13">
        <f t="shared" si="57"/>
        <v>10470</v>
      </c>
      <c r="AT113" s="6">
        <f t="shared" si="58"/>
        <v>7.4779924183013309</v>
      </c>
      <c r="AU113" s="13"/>
      <c r="AV113" s="10">
        <f t="shared" si="59"/>
        <v>163.56306062915468</v>
      </c>
      <c r="CB113" s="115"/>
    </row>
    <row r="114" spans="3:80" ht="18" thickTop="1" thickBot="1" x14ac:dyDescent="0.25">
      <c r="C114" s="23" t="s">
        <v>25</v>
      </c>
      <c r="D114" s="18">
        <v>162.70000000000005</v>
      </c>
      <c r="E114" s="17">
        <v>500</v>
      </c>
      <c r="F114" s="10">
        <v>4470.333333333333</v>
      </c>
      <c r="G114" s="10">
        <v>6840</v>
      </c>
      <c r="H114" s="6">
        <f t="shared" si="47"/>
        <v>4.7021734536460329</v>
      </c>
      <c r="I114" s="13">
        <f t="shared" si="48"/>
        <v>1112868.0000000002</v>
      </c>
      <c r="J114" s="15"/>
      <c r="K114" s="10">
        <v>1840</v>
      </c>
      <c r="L114" s="6">
        <f t="shared" si="49"/>
        <v>1.264912157121155</v>
      </c>
      <c r="M114" s="13">
        <f t="shared" si="50"/>
        <v>299368.00000000006</v>
      </c>
      <c r="N114" s="15"/>
      <c r="Q114" s="15"/>
      <c r="R114" s="23" t="s">
        <v>25</v>
      </c>
      <c r="S114" s="13">
        <f t="shared" si="55"/>
        <v>8680</v>
      </c>
      <c r="T114" s="6">
        <f t="shared" si="51"/>
        <v>5.9670856107671879</v>
      </c>
      <c r="U114" s="13">
        <f t="shared" si="52"/>
        <v>1412236.0000000005</v>
      </c>
      <c r="AC114" s="30" t="s">
        <v>40</v>
      </c>
      <c r="AD114" s="16">
        <v>164.19999999999993</v>
      </c>
      <c r="AE114" s="17">
        <v>500</v>
      </c>
      <c r="AF114" s="10">
        <v>4470.333333333333</v>
      </c>
      <c r="AG114" s="10">
        <v>7820</v>
      </c>
      <c r="AH114" s="6">
        <f t="shared" si="60"/>
        <v>5.3267669539911768</v>
      </c>
      <c r="AI114" s="13">
        <f t="shared" si="53"/>
        <v>1272314.0000000005</v>
      </c>
      <c r="AJ114" s="15"/>
      <c r="AK114" s="10">
        <v>2430</v>
      </c>
      <c r="AL114" s="6">
        <f t="shared" si="56"/>
        <v>1.655248554756849</v>
      </c>
      <c r="AM114" s="13">
        <f t="shared" si="54"/>
        <v>395361.00000000012</v>
      </c>
      <c r="AN114" s="15"/>
      <c r="AQ114" s="15"/>
      <c r="AR114" s="30" t="s">
        <v>40</v>
      </c>
      <c r="AS114" s="13">
        <f t="shared" si="57"/>
        <v>10250</v>
      </c>
      <c r="AT114" s="6">
        <f t="shared" si="58"/>
        <v>6.9820155087480265</v>
      </c>
      <c r="AU114" s="13"/>
      <c r="AV114" s="10">
        <f t="shared" si="59"/>
        <v>152.71476114045907</v>
      </c>
      <c r="BC114" s="136" t="s">
        <v>175</v>
      </c>
      <c r="BD114" s="137"/>
      <c r="BE114" s="137"/>
      <c r="BF114" s="137"/>
      <c r="BH114" s="1" t="s">
        <v>178</v>
      </c>
      <c r="BI114" s="2"/>
      <c r="BJ114" s="2"/>
      <c r="BK114" s="2"/>
      <c r="BM114" t="s">
        <v>174</v>
      </c>
      <c r="BO114" t="s">
        <v>187</v>
      </c>
      <c r="CB114" s="115"/>
    </row>
    <row r="115" spans="3:80" ht="17" thickTop="1" thickBot="1" x14ac:dyDescent="0.25">
      <c r="C115" s="23" t="s">
        <v>26</v>
      </c>
      <c r="D115" s="18">
        <v>150.69999999999993</v>
      </c>
      <c r="E115" s="17">
        <v>500</v>
      </c>
      <c r="F115" s="10">
        <v>4470.333333333333</v>
      </c>
      <c r="G115" s="10">
        <v>4760</v>
      </c>
      <c r="H115" s="6">
        <f t="shared" si="47"/>
        <v>3.5328386006851846</v>
      </c>
      <c r="I115" s="13">
        <f t="shared" si="48"/>
        <v>717331.99999999965</v>
      </c>
      <c r="J115" s="15"/>
      <c r="K115" s="10">
        <v>1400</v>
      </c>
      <c r="L115" s="6">
        <f t="shared" si="49"/>
        <v>1.0390701766721131</v>
      </c>
      <c r="M115" s="13">
        <f t="shared" si="50"/>
        <v>210979.99999999991</v>
      </c>
      <c r="N115" s="15"/>
      <c r="Q115" s="15"/>
      <c r="R115" s="23" t="s">
        <v>26</v>
      </c>
      <c r="S115" s="13">
        <f t="shared" si="55"/>
        <v>6160</v>
      </c>
      <c r="T115" s="6">
        <f t="shared" si="51"/>
        <v>4.5719087773572973</v>
      </c>
      <c r="U115" s="13">
        <f t="shared" si="52"/>
        <v>928311.99999999953</v>
      </c>
      <c r="AC115" s="30" t="s">
        <v>41</v>
      </c>
      <c r="AD115" s="16">
        <v>239.90000000000009</v>
      </c>
      <c r="AE115" s="17">
        <v>500</v>
      </c>
      <c r="AF115" s="10">
        <v>4470.333333333333</v>
      </c>
      <c r="AG115" s="10">
        <v>4330</v>
      </c>
      <c r="AH115" s="6">
        <f t="shared" si="60"/>
        <v>2.018774195956738</v>
      </c>
      <c r="AI115" s="13">
        <f t="shared" si="53"/>
        <v>652530.99999999965</v>
      </c>
      <c r="AJ115" s="15"/>
      <c r="AK115" s="10">
        <v>4590</v>
      </c>
      <c r="AL115" s="6">
        <f t="shared" si="56"/>
        <v>2.1399938936354337</v>
      </c>
      <c r="AM115" s="13">
        <f t="shared" si="54"/>
        <v>691712.99999999965</v>
      </c>
      <c r="AN115" s="15"/>
      <c r="AQ115" s="15"/>
      <c r="AR115" s="30" t="s">
        <v>41</v>
      </c>
      <c r="AS115" s="13">
        <f t="shared" si="57"/>
        <v>8920</v>
      </c>
      <c r="AT115" s="6">
        <f t="shared" si="58"/>
        <v>4.1587680895921713</v>
      </c>
      <c r="AU115" s="13"/>
      <c r="AV115" s="10">
        <f t="shared" si="59"/>
        <v>90.963028461464276</v>
      </c>
      <c r="BC115" s="137"/>
      <c r="BD115" s="137"/>
      <c r="BE115" s="137"/>
      <c r="BF115" s="137"/>
      <c r="BH115" t="s">
        <v>3</v>
      </c>
      <c r="CB115" s="115"/>
    </row>
    <row r="116" spans="3:80" ht="17" thickTop="1" thickBot="1" x14ac:dyDescent="0.25">
      <c r="C116" s="23" t="s">
        <v>27</v>
      </c>
      <c r="D116" s="18">
        <v>102.79999999999995</v>
      </c>
      <c r="E116" s="17">
        <v>500</v>
      </c>
      <c r="F116" s="10">
        <v>4470.333333333333</v>
      </c>
      <c r="G116" s="10">
        <v>6490</v>
      </c>
      <c r="H116" s="6">
        <f t="shared" si="47"/>
        <v>7.0612514786195346</v>
      </c>
      <c r="I116" s="13">
        <f t="shared" si="48"/>
        <v>667171.99999999965</v>
      </c>
      <c r="J116" s="15"/>
      <c r="K116" s="10">
        <v>4580</v>
      </c>
      <c r="L116" s="6">
        <f t="shared" si="49"/>
        <v>4.9831327846036162</v>
      </c>
      <c r="M116" s="13">
        <f t="shared" si="50"/>
        <v>470823.99999999977</v>
      </c>
      <c r="N116" s="15"/>
      <c r="Q116" s="15"/>
      <c r="R116" s="23" t="s">
        <v>27</v>
      </c>
      <c r="S116" s="13">
        <f t="shared" si="55"/>
        <v>11070</v>
      </c>
      <c r="T116" s="6">
        <f t="shared" si="51"/>
        <v>12.044384263223153</v>
      </c>
      <c r="U116" s="13">
        <f t="shared" si="52"/>
        <v>1137995.9999999995</v>
      </c>
      <c r="AC116" s="30" t="s">
        <v>42</v>
      </c>
      <c r="AD116" s="16">
        <v>115.80000000000007</v>
      </c>
      <c r="AE116" s="17">
        <v>500</v>
      </c>
      <c r="AF116" s="10">
        <v>4470.333333333333</v>
      </c>
      <c r="AG116" s="10">
        <v>12500</v>
      </c>
      <c r="AH116" s="6">
        <f t="shared" si="60"/>
        <v>12.073454510893727</v>
      </c>
      <c r="AI116" s="13">
        <f t="shared" si="53"/>
        <v>1284999.9999999995</v>
      </c>
      <c r="AJ116" s="15"/>
      <c r="AK116" s="10">
        <v>4310</v>
      </c>
      <c r="AL116" s="6">
        <f t="shared" si="56"/>
        <v>4.1629271153561573</v>
      </c>
      <c r="AM116" s="13">
        <f t="shared" si="54"/>
        <v>443067.99999999983</v>
      </c>
      <c r="AN116" s="15"/>
      <c r="AQ116" s="15"/>
      <c r="AR116" s="30" t="s">
        <v>42</v>
      </c>
      <c r="AS116" s="13">
        <f t="shared" si="57"/>
        <v>16810</v>
      </c>
      <c r="AT116" s="6">
        <f t="shared" si="58"/>
        <v>16.236381626249884</v>
      </c>
      <c r="AU116" s="13"/>
      <c r="AV116" s="10">
        <f t="shared" si="59"/>
        <v>355.13171500856566</v>
      </c>
      <c r="CB116" s="115"/>
    </row>
    <row r="117" spans="3:80" ht="34" thickTop="1" thickBot="1" x14ac:dyDescent="0.25">
      <c r="C117" s="23" t="s">
        <v>28</v>
      </c>
      <c r="D117" s="18">
        <v>193.20000000000005</v>
      </c>
      <c r="E117" s="17">
        <v>500</v>
      </c>
      <c r="F117" s="10">
        <v>4470.333333333333</v>
      </c>
      <c r="G117" s="10">
        <v>2990</v>
      </c>
      <c r="H117" s="6">
        <f t="shared" si="47"/>
        <v>1.7309884210189925</v>
      </c>
      <c r="I117" s="13">
        <f t="shared" si="48"/>
        <v>577668.00000000012</v>
      </c>
      <c r="J117" s="15"/>
      <c r="K117" s="10">
        <v>2530</v>
      </c>
      <c r="L117" s="6">
        <f t="shared" si="49"/>
        <v>1.4646825100929937</v>
      </c>
      <c r="M117" s="13">
        <f t="shared" si="50"/>
        <v>488796.00000000012</v>
      </c>
      <c r="N117" s="15"/>
      <c r="Q117" s="15"/>
      <c r="R117" s="23" t="s">
        <v>28</v>
      </c>
      <c r="S117" s="13">
        <f t="shared" si="55"/>
        <v>5520</v>
      </c>
      <c r="T117" s="6">
        <f t="shared" si="51"/>
        <v>3.1956709311119864</v>
      </c>
      <c r="U117" s="13">
        <f t="shared" si="52"/>
        <v>1066464.0000000002</v>
      </c>
      <c r="AC117" s="30" t="s">
        <v>43</v>
      </c>
      <c r="AD117" s="16">
        <v>165</v>
      </c>
      <c r="AE117" s="17">
        <v>500</v>
      </c>
      <c r="AF117" s="10">
        <v>4470.333333333333</v>
      </c>
      <c r="AG117" s="10">
        <v>4260</v>
      </c>
      <c r="AH117" s="6">
        <f t="shared" si="60"/>
        <v>2.8877244595684686</v>
      </c>
      <c r="AI117" s="13">
        <f t="shared" si="53"/>
        <v>823032.00000000023</v>
      </c>
      <c r="AJ117" s="15"/>
      <c r="AK117" s="10">
        <v>891</v>
      </c>
      <c r="AL117" s="6">
        <f t="shared" si="56"/>
        <v>0.6039818059801656</v>
      </c>
      <c r="AM117" s="13">
        <f t="shared" si="54"/>
        <v>172141.20000000004</v>
      </c>
      <c r="AN117" s="15"/>
      <c r="AQ117" s="15"/>
      <c r="AR117" s="30" t="s">
        <v>43</v>
      </c>
      <c r="AS117" s="13">
        <f t="shared" si="57"/>
        <v>5151</v>
      </c>
      <c r="AT117" s="6">
        <f t="shared" si="58"/>
        <v>3.4917062655486335</v>
      </c>
      <c r="AU117" s="13"/>
      <c r="AV117" s="10">
        <f t="shared" si="59"/>
        <v>76.372658818616756</v>
      </c>
      <c r="BC117" s="138" t="s">
        <v>5</v>
      </c>
      <c r="BD117" s="138"/>
      <c r="BH117" s="87" t="s">
        <v>183</v>
      </c>
      <c r="BJ117" s="4"/>
      <c r="BK117" s="6"/>
      <c r="BL117" s="87" t="s">
        <v>183</v>
      </c>
      <c r="BN117" s="4"/>
      <c r="BO117" s="6"/>
      <c r="BP117" s="4" t="s">
        <v>184</v>
      </c>
      <c r="BQ117" s="4" t="s">
        <v>185</v>
      </c>
      <c r="BR117" s="111" t="s">
        <v>186</v>
      </c>
      <c r="BU117" s="11" t="s">
        <v>4</v>
      </c>
      <c r="BW117" s="6"/>
      <c r="CB117" s="115"/>
    </row>
    <row r="118" spans="3:80" ht="66" thickTop="1" thickBot="1" x14ac:dyDescent="0.3">
      <c r="C118" s="23" t="s">
        <v>29</v>
      </c>
      <c r="D118" s="18">
        <v>138.69999999999993</v>
      </c>
      <c r="E118" s="17">
        <v>500</v>
      </c>
      <c r="F118" s="10">
        <v>4470.333333333333</v>
      </c>
      <c r="G118" s="10">
        <v>4800</v>
      </c>
      <c r="H118" s="6">
        <f t="shared" si="47"/>
        <v>3.8707477752473984</v>
      </c>
      <c r="I118" s="13">
        <f t="shared" si="48"/>
        <v>665759.99999999965</v>
      </c>
      <c r="J118" s="15"/>
      <c r="K118" s="10">
        <v>2390</v>
      </c>
      <c r="L118" s="6">
        <f t="shared" si="49"/>
        <v>1.9273098297586004</v>
      </c>
      <c r="M118" s="13">
        <f t="shared" si="50"/>
        <v>331492.99999999983</v>
      </c>
      <c r="N118" s="15"/>
      <c r="Q118" s="15"/>
      <c r="R118" s="23" t="s">
        <v>29</v>
      </c>
      <c r="S118" s="13">
        <f t="shared" si="55"/>
        <v>7190</v>
      </c>
      <c r="T118" s="6">
        <f t="shared" si="51"/>
        <v>5.7980576050059982</v>
      </c>
      <c r="U118" s="13">
        <f t="shared" si="52"/>
        <v>997252.99999999953</v>
      </c>
      <c r="AC118" s="30" t="s">
        <v>44</v>
      </c>
      <c r="AD118" s="16">
        <v>228.79999999999995</v>
      </c>
      <c r="AE118" s="17">
        <v>500</v>
      </c>
      <c r="AF118" s="10">
        <v>4470.333333333333</v>
      </c>
      <c r="AG118" s="10">
        <v>5050</v>
      </c>
      <c r="AH118" s="6">
        <f t="shared" si="60"/>
        <v>2.4686837284704715</v>
      </c>
      <c r="AI118" s="13">
        <f t="shared" si="53"/>
        <v>700434.99999999965</v>
      </c>
      <c r="AJ118" s="15"/>
      <c r="AK118" s="10">
        <v>352</v>
      </c>
      <c r="AL118" s="6">
        <f t="shared" si="56"/>
        <v>0.17207458859833782</v>
      </c>
      <c r="AM118" s="13">
        <f t="shared" si="54"/>
        <v>48822.39999999998</v>
      </c>
      <c r="AN118" s="15"/>
      <c r="AQ118" s="15"/>
      <c r="AR118" s="30" t="s">
        <v>44</v>
      </c>
      <c r="AS118" s="13">
        <f t="shared" si="57"/>
        <v>5402</v>
      </c>
      <c r="AT118" s="6">
        <f t="shared" si="58"/>
        <v>2.6407583170688089</v>
      </c>
      <c r="AU118" s="13"/>
      <c r="AV118" s="10">
        <f t="shared" si="59"/>
        <v>57.760223407632928</v>
      </c>
      <c r="BC118" s="17"/>
      <c r="BD118" s="17"/>
      <c r="BE118" s="86" t="s">
        <v>18</v>
      </c>
      <c r="BF118" s="17" t="s">
        <v>12</v>
      </c>
      <c r="BG118" s="4" t="s">
        <v>13</v>
      </c>
      <c r="BH118" s="87" t="s">
        <v>14</v>
      </c>
      <c r="BI118" s="88" t="s">
        <v>35</v>
      </c>
      <c r="BJ118" s="22" t="s">
        <v>45</v>
      </c>
      <c r="BK118" s="4" t="s">
        <v>17</v>
      </c>
      <c r="BL118" s="87" t="s">
        <v>14</v>
      </c>
      <c r="BM118" s="88" t="s">
        <v>35</v>
      </c>
      <c r="BN118" s="22" t="s">
        <v>45</v>
      </c>
      <c r="BO118" s="4" t="s">
        <v>17</v>
      </c>
      <c r="BP118" s="142" t="s">
        <v>160</v>
      </c>
      <c r="BQ118" s="143"/>
      <c r="BR118" s="144"/>
      <c r="BS118" s="11" t="s">
        <v>4</v>
      </c>
      <c r="BT118" s="98" t="s">
        <v>125</v>
      </c>
      <c r="BU118" s="88" t="s">
        <v>35</v>
      </c>
      <c r="BV118" s="90" t="s">
        <v>45</v>
      </c>
      <c r="BW118" s="91" t="s">
        <v>17</v>
      </c>
      <c r="BX118" s="17"/>
      <c r="CB118" s="115"/>
    </row>
    <row r="119" spans="3:80" ht="17" thickTop="1" thickBot="1" x14ac:dyDescent="0.25">
      <c r="C119" s="23" t="s">
        <v>30</v>
      </c>
      <c r="D119" s="18">
        <v>259</v>
      </c>
      <c r="E119" s="17">
        <v>500</v>
      </c>
      <c r="F119" s="10">
        <v>4470.333333333333</v>
      </c>
      <c r="G119" s="10">
        <v>4770</v>
      </c>
      <c r="H119" s="6">
        <f t="shared" si="47"/>
        <v>2.0599122082978618</v>
      </c>
      <c r="I119" s="13">
        <f t="shared" si="48"/>
        <v>1235430</v>
      </c>
      <c r="J119" s="15"/>
      <c r="K119" s="10">
        <v>990</v>
      </c>
      <c r="L119" s="6">
        <f t="shared" si="49"/>
        <v>0.4275289488920091</v>
      </c>
      <c r="M119" s="13">
        <f t="shared" si="50"/>
        <v>256410</v>
      </c>
      <c r="N119" s="15"/>
      <c r="Q119" s="15"/>
      <c r="R119" s="23" t="s">
        <v>30</v>
      </c>
      <c r="S119" s="13">
        <f t="shared" si="55"/>
        <v>5760</v>
      </c>
      <c r="T119" s="6">
        <f t="shared" si="51"/>
        <v>2.4874411571898714</v>
      </c>
      <c r="U119" s="13">
        <f t="shared" si="52"/>
        <v>1491840</v>
      </c>
      <c r="AC119" s="118"/>
      <c r="AD119" s="18"/>
      <c r="AE119" s="17"/>
      <c r="AF119" s="10"/>
      <c r="AG119" s="10"/>
      <c r="AH119" s="6"/>
      <c r="AI119" s="13"/>
      <c r="AJ119" s="15"/>
      <c r="AK119" s="10"/>
      <c r="AL119" s="6"/>
      <c r="AM119" s="13"/>
      <c r="AN119" s="15"/>
      <c r="AQ119" s="15"/>
      <c r="AR119" s="118"/>
      <c r="AS119" s="13"/>
      <c r="AT119" s="6"/>
      <c r="AU119" s="13"/>
      <c r="BD119" s="35" t="s">
        <v>48</v>
      </c>
      <c r="BE119" s="14">
        <v>298.40000000000009</v>
      </c>
      <c r="BF119" s="17">
        <v>500</v>
      </c>
      <c r="BG119" s="10">
        <v>4470.333333333333</v>
      </c>
      <c r="BH119" s="110">
        <v>6850</v>
      </c>
      <c r="BI119" s="10">
        <f>(BH119*$BF119/$BG119)/$BE119</f>
        <v>2.567567378465478</v>
      </c>
      <c r="BJ119" s="13"/>
      <c r="BK119" s="15"/>
      <c r="BL119" s="110">
        <v>675</v>
      </c>
      <c r="BM119" s="10">
        <f>(BL119*$BF119/$BG119)/$BE119</f>
        <v>0.25300846430134277</v>
      </c>
      <c r="BN119" s="13"/>
      <c r="BO119" s="15"/>
      <c r="BR119" s="15"/>
      <c r="BS119" s="35" t="s">
        <v>48</v>
      </c>
      <c r="BT119" s="13">
        <f>BH119+BL119</f>
        <v>7525</v>
      </c>
      <c r="BU119" s="10">
        <f>(BT119*$BF119/$BG119)/$BE119</f>
        <v>2.8205758427668211</v>
      </c>
      <c r="BV119" s="13">
        <f>AVERAGE(T110:T122)</f>
        <v>4.571932311328001</v>
      </c>
      <c r="BW119" s="10">
        <f>BU119/BV$119*100</f>
        <v>61.693298384540896</v>
      </c>
      <c r="CB119" s="115"/>
    </row>
    <row r="120" spans="3:80" ht="17" thickTop="1" thickBot="1" x14ac:dyDescent="0.25">
      <c r="C120" s="23" t="s">
        <v>31</v>
      </c>
      <c r="D120" s="18">
        <v>324.20000000000005</v>
      </c>
      <c r="E120" s="17">
        <v>500</v>
      </c>
      <c r="F120" s="10">
        <v>4470.333333333333</v>
      </c>
      <c r="G120" s="10">
        <v>2480</v>
      </c>
      <c r="H120" s="6">
        <f t="shared" si="47"/>
        <v>0.85559604201270956</v>
      </c>
      <c r="I120" s="13">
        <f t="shared" si="48"/>
        <v>804016.00000000012</v>
      </c>
      <c r="J120" s="15"/>
      <c r="K120" s="10">
        <v>866</v>
      </c>
      <c r="L120" s="6">
        <f t="shared" si="49"/>
        <v>0.29876861789637355</v>
      </c>
      <c r="M120" s="13">
        <f t="shared" si="50"/>
        <v>280757.2</v>
      </c>
      <c r="N120" s="15"/>
      <c r="Q120" s="15"/>
      <c r="R120" s="23" t="s">
        <v>31</v>
      </c>
      <c r="S120" s="13">
        <f t="shared" si="55"/>
        <v>3346</v>
      </c>
      <c r="T120" s="6">
        <f t="shared" si="51"/>
        <v>1.1543646599090833</v>
      </c>
      <c r="U120" s="13">
        <f t="shared" si="52"/>
        <v>1084773.2000000002</v>
      </c>
      <c r="AC120" s="118"/>
      <c r="AD120" s="18"/>
      <c r="AE120" s="17"/>
      <c r="AF120" s="10"/>
      <c r="AG120" s="10"/>
      <c r="AH120" s="6"/>
      <c r="AI120" s="13"/>
      <c r="AJ120" s="15"/>
      <c r="AK120" s="10"/>
      <c r="AL120" s="6"/>
      <c r="AM120" s="13"/>
      <c r="AN120" s="15"/>
      <c r="AQ120" s="15"/>
      <c r="AR120" s="118"/>
      <c r="AS120" s="13"/>
      <c r="AT120" s="6"/>
      <c r="AU120" s="13"/>
      <c r="BD120" s="31" t="s">
        <v>49</v>
      </c>
      <c r="BE120" s="16">
        <v>241.89999999999998</v>
      </c>
      <c r="BF120" s="17">
        <v>500</v>
      </c>
      <c r="BG120" s="10">
        <v>4470.333333333333</v>
      </c>
      <c r="BH120" s="110">
        <v>9140</v>
      </c>
      <c r="BI120">
        <f t="shared" ref="BI120:BI140" si="61">(BH120*$BF120/$BG120)/$BE120</f>
        <v>4.2261063698335048</v>
      </c>
      <c r="BJ120" s="13"/>
      <c r="BK120" s="15"/>
      <c r="BL120" s="110">
        <v>1280</v>
      </c>
      <c r="BM120">
        <f t="shared" ref="BM120:BM140" si="62">(BL120*$BF120/$BG120)/$BE120</f>
        <v>0.59183984172723048</v>
      </c>
      <c r="BN120" s="13"/>
      <c r="BO120" s="15"/>
      <c r="BR120" s="15"/>
      <c r="BS120" s="31" t="s">
        <v>49</v>
      </c>
      <c r="BT120" s="13">
        <f t="shared" ref="BT120:BT140" si="63">BH120+BL120</f>
        <v>10420</v>
      </c>
      <c r="BU120">
        <f t="shared" ref="BU120:BU140" si="64">(BT120*$BF120/$BG120)/$BE120</f>
        <v>4.8179462115607352</v>
      </c>
      <c r="BV120" s="13"/>
      <c r="BW120" s="10">
        <f t="shared" ref="BW120:BW140" si="65">BU120/BV$119*100</f>
        <v>105.38096112278781</v>
      </c>
      <c r="CB120" s="115"/>
    </row>
    <row r="121" spans="3:80" ht="17" thickTop="1" thickBot="1" x14ac:dyDescent="0.25">
      <c r="C121" s="23" t="s">
        <v>32</v>
      </c>
      <c r="D121" s="18">
        <v>347.40000000000009</v>
      </c>
      <c r="E121" s="17">
        <v>500</v>
      </c>
      <c r="F121" s="10">
        <v>4470.333333333333</v>
      </c>
      <c r="G121" s="10">
        <v>2880</v>
      </c>
      <c r="H121" s="6">
        <f t="shared" si="47"/>
        <v>0.92724130643663849</v>
      </c>
      <c r="I121" s="13">
        <f t="shared" si="48"/>
        <v>1000512.0000000002</v>
      </c>
      <c r="J121" s="15"/>
      <c r="K121" s="10">
        <v>271</v>
      </c>
      <c r="L121" s="6">
        <f t="shared" si="49"/>
        <v>8.7250831265392029E-2</v>
      </c>
      <c r="M121" s="13">
        <f t="shared" si="50"/>
        <v>94145.400000000023</v>
      </c>
      <c r="N121" s="15"/>
      <c r="Q121" s="15"/>
      <c r="R121" s="23" t="s">
        <v>32</v>
      </c>
      <c r="S121" s="13">
        <f t="shared" si="55"/>
        <v>3151</v>
      </c>
      <c r="T121" s="6">
        <f t="shared" si="51"/>
        <v>1.0144921377020306</v>
      </c>
      <c r="U121" s="13">
        <f t="shared" si="52"/>
        <v>1094657.4000000004</v>
      </c>
      <c r="AC121" s="118"/>
      <c r="AD121" s="18"/>
      <c r="AE121" s="17"/>
      <c r="AF121" s="10"/>
      <c r="AG121" s="10"/>
      <c r="AH121" s="6"/>
      <c r="AI121" s="13"/>
      <c r="AJ121" s="15"/>
      <c r="AK121" s="10"/>
      <c r="AL121" s="6"/>
      <c r="AM121" s="13"/>
      <c r="AN121" s="15"/>
      <c r="AQ121" s="15"/>
      <c r="AR121" s="118"/>
      <c r="AS121" s="13"/>
      <c r="AT121" s="6"/>
      <c r="AU121" s="13"/>
      <c r="BD121" s="31" t="s">
        <v>50</v>
      </c>
      <c r="BE121" s="16">
        <v>352.50000000000011</v>
      </c>
      <c r="BF121" s="17">
        <v>500</v>
      </c>
      <c r="BG121" s="10">
        <v>4470.333333333333</v>
      </c>
      <c r="BH121" s="110">
        <v>4140</v>
      </c>
      <c r="BI121">
        <f t="shared" si="61"/>
        <v>1.3136247316826291</v>
      </c>
      <c r="BJ121" s="13"/>
      <c r="BK121" s="15"/>
      <c r="BL121" s="110">
        <v>470</v>
      </c>
      <c r="BM121">
        <f t="shared" si="62"/>
        <v>0.14913131011855935</v>
      </c>
      <c r="BN121" s="13"/>
      <c r="BO121" s="15"/>
      <c r="BR121" s="15"/>
      <c r="BS121" s="31" t="s">
        <v>50</v>
      </c>
      <c r="BT121" s="13">
        <f t="shared" si="63"/>
        <v>4610</v>
      </c>
      <c r="BU121">
        <f t="shared" si="64"/>
        <v>1.4627560418011885</v>
      </c>
      <c r="BV121" s="13"/>
      <c r="BW121" s="10">
        <f t="shared" si="65"/>
        <v>31.994262867297447</v>
      </c>
      <c r="CB121" s="115"/>
    </row>
    <row r="122" spans="3:80" ht="17" thickTop="1" thickBot="1" x14ac:dyDescent="0.25">
      <c r="C122" s="23" t="s">
        <v>33</v>
      </c>
      <c r="D122" s="18">
        <v>316.70000000000005</v>
      </c>
      <c r="E122" s="17">
        <v>500</v>
      </c>
      <c r="F122" s="10">
        <v>4470.333333333333</v>
      </c>
      <c r="G122" s="10">
        <v>2570</v>
      </c>
      <c r="H122" s="6">
        <f t="shared" si="47"/>
        <v>0.90764319625362555</v>
      </c>
      <c r="I122" s="13">
        <f t="shared" si="48"/>
        <v>813919.00000000012</v>
      </c>
      <c r="J122" s="15"/>
      <c r="K122" s="10">
        <v>503</v>
      </c>
      <c r="L122" s="6">
        <f t="shared" si="49"/>
        <v>0.17764378510333603</v>
      </c>
      <c r="M122" s="13">
        <f t="shared" si="50"/>
        <v>159300.10000000003</v>
      </c>
      <c r="N122" s="15"/>
      <c r="Q122" s="15"/>
      <c r="R122" s="23" t="s">
        <v>33</v>
      </c>
      <c r="S122" s="13">
        <f t="shared" si="55"/>
        <v>3073</v>
      </c>
      <c r="T122" s="6">
        <f t="shared" si="51"/>
        <v>1.0852869813569617</v>
      </c>
      <c r="U122" s="13">
        <f t="shared" si="52"/>
        <v>973219.10000000009</v>
      </c>
      <c r="AC122" s="118"/>
      <c r="AD122" s="18"/>
      <c r="AE122" s="17"/>
      <c r="AF122" s="10"/>
      <c r="AG122" s="10"/>
      <c r="AH122" s="6"/>
      <c r="AI122" s="13"/>
      <c r="AJ122" s="15"/>
      <c r="AK122" s="10"/>
      <c r="AL122" s="6"/>
      <c r="AM122" s="13"/>
      <c r="AN122" s="15"/>
      <c r="AQ122" s="15"/>
      <c r="AR122" s="118"/>
      <c r="AS122" s="13"/>
      <c r="AT122" s="6"/>
      <c r="AU122" s="13"/>
      <c r="BD122" s="31" t="s">
        <v>51</v>
      </c>
      <c r="BE122" s="16">
        <v>317.80000000000007</v>
      </c>
      <c r="BF122" s="17">
        <v>500</v>
      </c>
      <c r="BG122" s="10">
        <v>4470.333333333333</v>
      </c>
      <c r="BH122" s="110">
        <v>15000</v>
      </c>
      <c r="BI122">
        <f t="shared" si="61"/>
        <v>5.2791920668149555</v>
      </c>
      <c r="BJ122" s="13"/>
      <c r="BK122" s="15"/>
      <c r="BL122" s="110">
        <v>1540</v>
      </c>
      <c r="BM122">
        <f t="shared" si="62"/>
        <v>0.54199705219300209</v>
      </c>
      <c r="BN122" s="13"/>
      <c r="BO122" s="15"/>
      <c r="BR122" s="15"/>
      <c r="BS122" s="31" t="s">
        <v>51</v>
      </c>
      <c r="BT122" s="13">
        <f t="shared" si="63"/>
        <v>16540</v>
      </c>
      <c r="BU122">
        <f t="shared" si="64"/>
        <v>5.8211891190079577</v>
      </c>
      <c r="BV122" s="13"/>
      <c r="BW122" s="10">
        <f t="shared" si="65"/>
        <v>127.32448169857282</v>
      </c>
      <c r="CB122" s="115"/>
    </row>
    <row r="123" spans="3:80" ht="17" thickTop="1" thickBot="1" x14ac:dyDescent="0.25">
      <c r="C123" s="31"/>
      <c r="D123" s="16"/>
      <c r="E123" s="17"/>
      <c r="F123" s="15"/>
      <c r="H123" s="6"/>
      <c r="I123" s="13"/>
      <c r="J123" s="15"/>
      <c r="L123" s="6"/>
      <c r="M123" s="13"/>
      <c r="N123" s="15"/>
      <c r="Q123" s="15"/>
      <c r="R123" s="31"/>
      <c r="S123" s="13"/>
      <c r="T123" s="6"/>
      <c r="U123" s="13"/>
      <c r="AC123" s="31"/>
      <c r="AD123" s="16"/>
      <c r="AE123" s="17"/>
      <c r="AF123" s="15"/>
      <c r="AH123" s="6"/>
      <c r="AI123" s="13"/>
      <c r="AJ123" s="15"/>
      <c r="AL123" s="6"/>
      <c r="AM123" s="13"/>
      <c r="AN123" s="15"/>
      <c r="AQ123" s="15"/>
      <c r="AR123" s="31"/>
      <c r="AS123" s="13"/>
      <c r="AT123" s="6"/>
      <c r="AU123" s="13"/>
      <c r="BD123" s="31" t="s">
        <v>52</v>
      </c>
      <c r="BE123" s="16">
        <v>193.40000000000009</v>
      </c>
      <c r="BF123" s="17">
        <v>500</v>
      </c>
      <c r="BG123" s="10">
        <v>4470.333333333333</v>
      </c>
      <c r="BH123" s="110">
        <v>11500</v>
      </c>
      <c r="BI123">
        <f t="shared" si="61"/>
        <v>6.6507629254011071</v>
      </c>
      <c r="BJ123" s="13"/>
      <c r="BK123" s="15"/>
      <c r="BL123" s="110">
        <v>541</v>
      </c>
      <c r="BM123">
        <f t="shared" si="62"/>
        <v>0.31287502109930426</v>
      </c>
      <c r="BN123" s="13"/>
      <c r="BO123" s="15"/>
      <c r="BR123" s="15"/>
      <c r="BS123" s="31" t="s">
        <v>52</v>
      </c>
      <c r="BT123" s="13">
        <f t="shared" si="63"/>
        <v>12041</v>
      </c>
      <c r="BU123">
        <f t="shared" si="64"/>
        <v>6.9636379465004126</v>
      </c>
      <c r="BV123" s="13"/>
      <c r="BW123" s="10">
        <f t="shared" si="65"/>
        <v>152.31279626004999</v>
      </c>
      <c r="CB123" s="115"/>
    </row>
    <row r="124" spans="3:80" ht="17" thickTop="1" thickBot="1" x14ac:dyDescent="0.25">
      <c r="C124" s="31"/>
      <c r="D124" s="16"/>
      <c r="E124" s="17"/>
      <c r="F124" s="15"/>
      <c r="H124" s="6"/>
      <c r="I124" s="13"/>
      <c r="J124" s="15"/>
      <c r="L124" s="6"/>
      <c r="M124" s="13"/>
      <c r="N124" s="15"/>
      <c r="Q124" s="15"/>
      <c r="R124" s="31"/>
      <c r="S124" s="13"/>
      <c r="T124" s="6"/>
      <c r="U124" s="13"/>
      <c r="AC124" s="31"/>
      <c r="AD124" s="16"/>
      <c r="AE124" s="17"/>
      <c r="AF124" s="15"/>
      <c r="AH124" s="6"/>
      <c r="AI124" s="13"/>
      <c r="AJ124" s="15"/>
      <c r="AL124" s="6"/>
      <c r="AM124" s="13"/>
      <c r="AN124" s="15"/>
      <c r="AQ124" s="15"/>
      <c r="AR124" s="31"/>
      <c r="AS124" s="13"/>
      <c r="AT124" s="6"/>
      <c r="AU124" s="13"/>
      <c r="BD124" s="31" t="s">
        <v>53</v>
      </c>
      <c r="BE124" s="16">
        <v>255.39999999999998</v>
      </c>
      <c r="BF124" s="17">
        <v>500</v>
      </c>
      <c r="BG124" s="10">
        <v>4470.333333333333</v>
      </c>
      <c r="BH124" s="110">
        <v>2130</v>
      </c>
      <c r="BI124">
        <f t="shared" si="61"/>
        <v>0.93280057914799785</v>
      </c>
      <c r="BJ124" s="13"/>
      <c r="BK124" s="15"/>
      <c r="BL124" s="110">
        <v>450</v>
      </c>
      <c r="BM124">
        <f t="shared" si="62"/>
        <v>0.19707054489042208</v>
      </c>
      <c r="BN124" s="13"/>
      <c r="BO124" s="15"/>
      <c r="BR124" s="15"/>
      <c r="BS124" s="31" t="s">
        <v>53</v>
      </c>
      <c r="BT124" s="13">
        <f t="shared" si="63"/>
        <v>2580</v>
      </c>
      <c r="BU124">
        <f t="shared" si="64"/>
        <v>1.12987112403842</v>
      </c>
      <c r="BV124" s="13"/>
      <c r="BW124" s="10">
        <f t="shared" si="65"/>
        <v>24.713207613308438</v>
      </c>
      <c r="CB124" s="115"/>
    </row>
    <row r="125" spans="3:80" ht="17" thickTop="1" thickBot="1" x14ac:dyDescent="0.25">
      <c r="C125" s="31"/>
      <c r="D125" s="16"/>
      <c r="E125" s="17"/>
      <c r="F125" s="15"/>
      <c r="H125" s="6"/>
      <c r="I125" s="13"/>
      <c r="J125" s="15"/>
      <c r="L125" s="6"/>
      <c r="M125" s="13"/>
      <c r="N125" s="15"/>
      <c r="Q125" s="15"/>
      <c r="R125" s="31"/>
      <c r="S125" s="13"/>
      <c r="T125" s="6"/>
      <c r="U125" s="13"/>
      <c r="AC125" s="31"/>
      <c r="AD125" s="16"/>
      <c r="AE125" s="17"/>
      <c r="AF125" s="15"/>
      <c r="AH125" s="6"/>
      <c r="AI125" s="13"/>
      <c r="AJ125" s="15"/>
      <c r="AL125" s="6"/>
      <c r="AM125" s="13"/>
      <c r="AN125" s="15"/>
      <c r="AQ125" s="15"/>
      <c r="AR125" s="31"/>
      <c r="AS125" s="13"/>
      <c r="AT125" s="6"/>
      <c r="AU125" s="13"/>
      <c r="BD125" s="31" t="s">
        <v>54</v>
      </c>
      <c r="BE125" s="16">
        <v>344.4</v>
      </c>
      <c r="BF125" s="17">
        <v>500</v>
      </c>
      <c r="BG125" s="10">
        <v>4470.333333333333</v>
      </c>
      <c r="BH125" s="110">
        <v>2570</v>
      </c>
      <c r="BI125">
        <f t="shared" si="61"/>
        <v>0.83464169643880159</v>
      </c>
      <c r="BJ125" s="13"/>
      <c r="BK125" s="15"/>
      <c r="BL125" s="110">
        <v>864</v>
      </c>
      <c r="BM125">
        <f t="shared" si="62"/>
        <v>0.28059549639032083</v>
      </c>
      <c r="BN125" s="13"/>
      <c r="BO125" s="15"/>
      <c r="BR125" s="15"/>
      <c r="BS125" s="31" t="s">
        <v>54</v>
      </c>
      <c r="BT125" s="13">
        <f t="shared" si="63"/>
        <v>3434</v>
      </c>
      <c r="BU125">
        <f t="shared" si="64"/>
        <v>1.1152371928291225</v>
      </c>
      <c r="BV125" s="13"/>
      <c r="BW125" s="10">
        <f t="shared" si="65"/>
        <v>24.393125638931025</v>
      </c>
      <c r="CB125" s="115"/>
    </row>
    <row r="126" spans="3:80" ht="17" thickTop="1" thickBot="1" x14ac:dyDescent="0.25">
      <c r="C126" s="31"/>
      <c r="D126" s="16"/>
      <c r="E126" s="17"/>
      <c r="F126" s="15"/>
      <c r="H126" s="6"/>
      <c r="I126" s="13"/>
      <c r="J126" s="15"/>
      <c r="L126" s="6"/>
      <c r="M126" s="13"/>
      <c r="N126" s="15"/>
      <c r="Q126" s="15"/>
      <c r="R126" s="31"/>
      <c r="S126" s="13"/>
      <c r="T126" s="6"/>
      <c r="U126" s="13"/>
      <c r="AC126" s="31"/>
      <c r="AD126" s="16"/>
      <c r="AE126" s="17"/>
      <c r="AF126" s="15"/>
      <c r="AH126" s="6"/>
      <c r="AI126" s="13"/>
      <c r="AJ126" s="15"/>
      <c r="AL126" s="6"/>
      <c r="AM126" s="13"/>
      <c r="AN126" s="15"/>
      <c r="AQ126" s="15"/>
      <c r="AR126" s="31"/>
      <c r="AS126" s="13"/>
      <c r="AT126" s="6"/>
      <c r="AU126" s="13"/>
      <c r="BD126" s="31" t="s">
        <v>55</v>
      </c>
      <c r="BE126" s="16">
        <v>282.00000000000011</v>
      </c>
      <c r="BF126" s="17">
        <v>500</v>
      </c>
      <c r="BG126" s="10">
        <v>4470.333333333333</v>
      </c>
      <c r="BH126" s="110">
        <v>2430</v>
      </c>
      <c r="BI126">
        <f t="shared" si="61"/>
        <v>0.96380075422366795</v>
      </c>
      <c r="BJ126" s="13"/>
      <c r="BK126" s="15"/>
      <c r="BL126" s="110">
        <v>1980</v>
      </c>
      <c r="BM126">
        <f t="shared" si="62"/>
        <v>0.78531913307113699</v>
      </c>
      <c r="BN126" s="13"/>
      <c r="BO126" s="15"/>
      <c r="BR126" s="15"/>
      <c r="BS126" s="31" t="s">
        <v>55</v>
      </c>
      <c r="BT126" s="13">
        <f t="shared" si="63"/>
        <v>4410</v>
      </c>
      <c r="BU126">
        <f t="shared" si="64"/>
        <v>1.7491198872948051</v>
      </c>
      <c r="BV126" s="13"/>
      <c r="BW126" s="10">
        <f t="shared" si="65"/>
        <v>38.257781790884415</v>
      </c>
      <c r="CB126" s="115"/>
    </row>
    <row r="127" spans="3:80" ht="17" thickTop="1" thickBot="1" x14ac:dyDescent="0.25">
      <c r="C127" s="31"/>
      <c r="D127" s="16"/>
      <c r="E127" s="17"/>
      <c r="F127" s="15"/>
      <c r="H127" s="6"/>
      <c r="I127" s="13"/>
      <c r="J127" s="15"/>
      <c r="L127" s="6"/>
      <c r="M127" s="13"/>
      <c r="N127" s="15"/>
      <c r="Q127" s="15"/>
      <c r="R127" s="31"/>
      <c r="S127" s="13"/>
      <c r="T127" s="6"/>
      <c r="U127" s="13"/>
      <c r="AC127" s="31"/>
      <c r="AD127" s="16"/>
      <c r="AE127" s="17"/>
      <c r="AF127" s="15"/>
      <c r="AH127" s="6"/>
      <c r="AI127" s="13"/>
      <c r="AJ127" s="15"/>
      <c r="AL127" s="6"/>
      <c r="AM127" s="13"/>
      <c r="AN127" s="15"/>
      <c r="AQ127" s="15"/>
      <c r="AR127" s="31"/>
      <c r="AS127" s="13"/>
      <c r="AT127" s="6"/>
      <c r="AU127" s="13"/>
      <c r="BD127" s="31" t="s">
        <v>56</v>
      </c>
      <c r="BE127" s="16">
        <v>246.29999999999995</v>
      </c>
      <c r="BF127" s="17">
        <v>500</v>
      </c>
      <c r="BG127" s="10">
        <v>4470.333333333333</v>
      </c>
      <c r="BH127" s="110">
        <v>9100</v>
      </c>
      <c r="BI127">
        <f t="shared" si="61"/>
        <v>4.1324449515191555</v>
      </c>
      <c r="BJ127" s="13"/>
      <c r="BK127" s="15"/>
      <c r="BL127" s="110">
        <v>1280</v>
      </c>
      <c r="BM127">
        <f t="shared" si="62"/>
        <v>0.58126698219170547</v>
      </c>
      <c r="BN127" s="13"/>
      <c r="BO127" s="15"/>
      <c r="BR127" s="15"/>
      <c r="BS127" s="31" t="s">
        <v>56</v>
      </c>
      <c r="BT127" s="13">
        <f t="shared" si="63"/>
        <v>10380</v>
      </c>
      <c r="BU127">
        <f t="shared" si="64"/>
        <v>4.7137119337108606</v>
      </c>
      <c r="BV127" s="13"/>
      <c r="BW127" s="10">
        <f t="shared" si="65"/>
        <v>103.10108752116842</v>
      </c>
      <c r="CB127" s="115"/>
    </row>
    <row r="128" spans="3:80" ht="17" thickTop="1" thickBot="1" x14ac:dyDescent="0.25">
      <c r="C128" s="31"/>
      <c r="D128" s="16"/>
      <c r="E128" s="17"/>
      <c r="F128" s="15"/>
      <c r="H128" s="6"/>
      <c r="I128" s="13"/>
      <c r="J128" s="15"/>
      <c r="L128" s="6"/>
      <c r="M128" s="13"/>
      <c r="N128" s="15"/>
      <c r="Q128" s="15"/>
      <c r="R128" s="31"/>
      <c r="S128" s="13"/>
      <c r="T128" s="6"/>
      <c r="U128" s="13"/>
      <c r="AC128" s="31"/>
      <c r="AD128" s="16"/>
      <c r="AE128" s="17"/>
      <c r="AF128" s="15"/>
      <c r="AH128" s="6"/>
      <c r="AI128" s="13"/>
      <c r="AJ128" s="15"/>
      <c r="AL128" s="6"/>
      <c r="AM128" s="13"/>
      <c r="AN128" s="15"/>
      <c r="AQ128" s="15"/>
      <c r="AR128" s="31"/>
      <c r="AS128" s="13"/>
      <c r="AT128" s="6"/>
      <c r="AU128" s="13"/>
      <c r="BD128" s="31" t="s">
        <v>57</v>
      </c>
      <c r="BE128" s="16">
        <v>131.69999999999993</v>
      </c>
      <c r="BF128" s="17">
        <v>500</v>
      </c>
      <c r="BG128" s="10">
        <v>4470.333333333333</v>
      </c>
      <c r="BH128" s="110">
        <v>15400</v>
      </c>
      <c r="BI128">
        <f t="shared" si="61"/>
        <v>13.078713985340636</v>
      </c>
      <c r="BJ128" s="13"/>
      <c r="BK128" s="15"/>
      <c r="BL128" s="110">
        <v>2610</v>
      </c>
      <c r="BM128">
        <f t="shared" si="62"/>
        <v>2.2165872403726667</v>
      </c>
      <c r="BN128" s="13"/>
      <c r="BO128" s="15"/>
      <c r="BR128" s="15"/>
      <c r="BS128" s="31" t="s">
        <v>57</v>
      </c>
      <c r="BT128" s="13">
        <f t="shared" si="63"/>
        <v>18010</v>
      </c>
      <c r="BU128" s="10">
        <f t="shared" ref="BU128:BU134" si="66">(BT128*$BF128/$BG128)/$BE128</f>
        <v>15.295301225713304</v>
      </c>
      <c r="BV128" s="13"/>
      <c r="BW128" s="10">
        <f t="shared" si="65"/>
        <v>334.54784944684593</v>
      </c>
      <c r="CB128" s="115"/>
    </row>
    <row r="129" spans="1:80" ht="17" thickTop="1" thickBot="1" x14ac:dyDescent="0.25">
      <c r="A129" s="19"/>
      <c r="B129" s="19"/>
      <c r="C129" s="19"/>
      <c r="D129" s="19"/>
      <c r="E129" s="19"/>
      <c r="F129" s="19"/>
      <c r="G129" s="74" t="s">
        <v>46</v>
      </c>
      <c r="H129" s="96">
        <f>AVERAGE(H110:H128)</f>
        <v>3.2295114696135867</v>
      </c>
      <c r="I129" s="75">
        <f>AVERAGE(I110:I128)</f>
        <v>921900.15384615387</v>
      </c>
      <c r="J129" s="76"/>
      <c r="K129" s="74" t="s">
        <v>46</v>
      </c>
      <c r="L129" s="96">
        <f>AVERAGE(L110:L128)</f>
        <v>1.3424208417144146</v>
      </c>
      <c r="M129" s="75">
        <f>AVERAGE(M110:M128)</f>
        <v>326861.66923076916</v>
      </c>
      <c r="N129" s="76"/>
      <c r="Q129" s="15"/>
      <c r="R129" s="77"/>
      <c r="S129" s="74" t="s">
        <v>46</v>
      </c>
      <c r="T129" s="96">
        <f>AVERAGE(T110:T128)</f>
        <v>4.571932311328001</v>
      </c>
      <c r="U129" s="75">
        <f>AVERAGE(U110:U128)</f>
        <v>1248761.8230769229</v>
      </c>
      <c r="V129" s="19"/>
      <c r="W129" s="19"/>
      <c r="X129" s="19"/>
      <c r="AB129" s="19"/>
      <c r="AC129" s="19"/>
      <c r="AD129" s="19"/>
      <c r="AE129" s="19"/>
      <c r="AF129" s="19"/>
      <c r="AG129" s="74" t="s">
        <v>46</v>
      </c>
      <c r="AH129" s="96">
        <f>AVERAGE(AH110:AH128)</f>
        <v>4.7592928441119069</v>
      </c>
      <c r="AI129" s="75">
        <f>AVERAGE(AI110:AI128)</f>
        <v>1048495.3333333335</v>
      </c>
      <c r="AJ129" s="76"/>
      <c r="AK129" s="74" t="s">
        <v>46</v>
      </c>
      <c r="AL129" s="96">
        <f>AVERAGE(AL110:AL128)</f>
        <v>1.8239027074908967</v>
      </c>
      <c r="AM129" s="75">
        <f>AVERAGE(AM110:AM128)</f>
        <v>417595.84444444446</v>
      </c>
      <c r="AN129" s="76"/>
      <c r="AQ129" s="15"/>
      <c r="AR129" s="77"/>
      <c r="AS129" s="74" t="s">
        <v>46</v>
      </c>
      <c r="AT129" s="96">
        <f>AVERAGE(AT110:AT128)</f>
        <v>6.5831955516028033</v>
      </c>
      <c r="AU129" s="75"/>
      <c r="AV129" s="96">
        <f>AVERAGE(AV110:AV128)</f>
        <v>143.99153581717391</v>
      </c>
      <c r="AW129" s="19"/>
      <c r="BD129" s="31" t="s">
        <v>58</v>
      </c>
      <c r="BE129" s="16">
        <v>152.69999999999993</v>
      </c>
      <c r="BF129" s="17">
        <v>500</v>
      </c>
      <c r="BG129" s="10">
        <v>4470.333333333333</v>
      </c>
      <c r="BH129" s="110">
        <v>7110</v>
      </c>
      <c r="BI129">
        <f t="shared" si="61"/>
        <v>5.2078763012915417</v>
      </c>
      <c r="BJ129" s="13"/>
      <c r="BK129" s="15"/>
      <c r="BL129" s="110">
        <v>2340</v>
      </c>
      <c r="BM129">
        <f t="shared" si="62"/>
        <v>1.7139846054883554</v>
      </c>
      <c r="BN129" s="13"/>
      <c r="BO129" s="15"/>
      <c r="BR129" s="15"/>
      <c r="BS129" s="31" t="s">
        <v>58</v>
      </c>
      <c r="BT129" s="13">
        <f t="shared" si="63"/>
        <v>9450</v>
      </c>
      <c r="BU129" s="10">
        <f t="shared" si="66"/>
        <v>6.9218609067798962</v>
      </c>
      <c r="BV129" s="13"/>
      <c r="BW129" s="10">
        <f t="shared" si="65"/>
        <v>151.3990242075416</v>
      </c>
      <c r="CB129" s="115"/>
    </row>
    <row r="130" spans="1:80" ht="17" thickTop="1" thickBot="1" x14ac:dyDescent="0.25">
      <c r="G130" s="78" t="s">
        <v>47</v>
      </c>
      <c r="H130" s="97">
        <f>STDEV(H110:H128)</f>
        <v>1.9281512281770692</v>
      </c>
      <c r="I130" s="79">
        <f>STDEV(I110:I128)</f>
        <v>354589.45253791858</v>
      </c>
      <c r="J130" s="80"/>
      <c r="K130" s="78" t="s">
        <v>47</v>
      </c>
      <c r="L130" s="97">
        <f>STDEV(L110:L128)</f>
        <v>1.2874297415742213</v>
      </c>
      <c r="M130" s="79">
        <f>STDEV(M110:M128)</f>
        <v>180445.51671436909</v>
      </c>
      <c r="N130" s="80"/>
      <c r="Q130" s="15"/>
      <c r="R130" s="67"/>
      <c r="S130" s="78" t="s">
        <v>47</v>
      </c>
      <c r="T130" s="97">
        <f>STDEV(T110:T128)</f>
        <v>2.9962104901027113</v>
      </c>
      <c r="U130" s="79">
        <f>STDEV(U110:U128)</f>
        <v>420572.80643750308</v>
      </c>
      <c r="AG130" s="78" t="s">
        <v>47</v>
      </c>
      <c r="AH130" s="97">
        <f>STDEV(AH110:AH128)</f>
        <v>3.21425880516568</v>
      </c>
      <c r="AI130" s="79">
        <f>STDEV(AI110:AI128)</f>
        <v>341762.66849781881</v>
      </c>
      <c r="AJ130" s="80"/>
      <c r="AK130" s="78" t="s">
        <v>47</v>
      </c>
      <c r="AL130" s="97">
        <f>STDEV(AL110:AL128)</f>
        <v>1.2322619860009529</v>
      </c>
      <c r="AM130" s="79">
        <f>STDEV(AM110:AM128)</f>
        <v>219699.14788716807</v>
      </c>
      <c r="AN130" s="80"/>
      <c r="AQ130" s="15"/>
      <c r="AR130" s="67"/>
      <c r="AS130" s="78" t="s">
        <v>47</v>
      </c>
      <c r="AT130" s="97">
        <f>STDEV(AT110:AT128)</f>
        <v>4.2352541744644707</v>
      </c>
      <c r="AU130" s="79"/>
      <c r="AV130" s="97">
        <f>STDEV(AV110:AV118)</f>
        <v>92.635977220630849</v>
      </c>
      <c r="BD130" s="31" t="s">
        <v>59</v>
      </c>
      <c r="BE130" s="16">
        <v>157.59999999999991</v>
      </c>
      <c r="BF130" s="17">
        <v>500</v>
      </c>
      <c r="BG130" s="10">
        <v>4470.333333333333</v>
      </c>
      <c r="BH130" s="110">
        <v>9180</v>
      </c>
      <c r="BI130">
        <f t="shared" si="61"/>
        <v>6.5150321711058501</v>
      </c>
      <c r="BJ130" s="13"/>
      <c r="BK130" s="15"/>
      <c r="BL130" s="110">
        <v>1530</v>
      </c>
      <c r="BM130">
        <f t="shared" si="62"/>
        <v>1.0858386951843084</v>
      </c>
      <c r="BN130" s="13"/>
      <c r="BO130" s="15"/>
      <c r="BR130" s="15"/>
      <c r="BS130" s="31" t="s">
        <v>59</v>
      </c>
      <c r="BT130" s="13">
        <f>BH130+BL130</f>
        <v>10710</v>
      </c>
      <c r="BU130" s="10">
        <f t="shared" si="66"/>
        <v>7.6008708662901592</v>
      </c>
      <c r="BV130" s="13"/>
      <c r="BW130" s="10">
        <f t="shared" si="65"/>
        <v>166.25073051622559</v>
      </c>
      <c r="CB130" s="115"/>
    </row>
    <row r="131" spans="1:80" ht="17" thickTop="1" thickBot="1" x14ac:dyDescent="0.25">
      <c r="BD131" s="31" t="s">
        <v>60</v>
      </c>
      <c r="BE131" s="16">
        <v>218.39999999999998</v>
      </c>
      <c r="BF131" s="17">
        <v>500</v>
      </c>
      <c r="BG131" s="10">
        <v>4470.333333333333</v>
      </c>
      <c r="BH131" s="110">
        <v>3420</v>
      </c>
      <c r="BI131">
        <f t="shared" si="61"/>
        <v>1.7514734910902239</v>
      </c>
      <c r="BJ131" s="13"/>
      <c r="BK131" s="15"/>
      <c r="BL131" s="110">
        <v>2420</v>
      </c>
      <c r="BM131">
        <f t="shared" si="62"/>
        <v>1.2393467393094566</v>
      </c>
      <c r="BN131" s="13"/>
      <c r="BO131" s="15"/>
      <c r="BR131" s="15"/>
      <c r="BS131" s="31" t="s">
        <v>60</v>
      </c>
      <c r="BT131" s="13">
        <f t="shared" si="63"/>
        <v>5840</v>
      </c>
      <c r="BU131" s="10">
        <f t="shared" si="66"/>
        <v>2.9908202303996809</v>
      </c>
      <c r="BV131" s="13"/>
      <c r="BW131" s="10">
        <f t="shared" si="65"/>
        <v>65.416984039532792</v>
      </c>
      <c r="CB131" s="115"/>
    </row>
    <row r="132" spans="1:80" ht="17" thickTop="1" thickBot="1" x14ac:dyDescent="0.25">
      <c r="BD132" s="31" t="s">
        <v>61</v>
      </c>
      <c r="BE132" s="16">
        <v>207.69999999999993</v>
      </c>
      <c r="BF132" s="17">
        <v>500</v>
      </c>
      <c r="BG132" s="10">
        <v>4470.333333333333</v>
      </c>
      <c r="BH132" s="110">
        <v>2980</v>
      </c>
      <c r="BI132">
        <f t="shared" si="61"/>
        <v>1.6047591628068387</v>
      </c>
      <c r="BJ132" s="13"/>
      <c r="BK132" s="15"/>
      <c r="BL132" s="110">
        <v>1310</v>
      </c>
      <c r="BM132">
        <f t="shared" si="62"/>
        <v>0.70544781989159688</v>
      </c>
      <c r="BN132" s="13"/>
      <c r="BO132" s="15"/>
      <c r="BR132" s="15"/>
      <c r="BS132" s="31" t="s">
        <v>61</v>
      </c>
      <c r="BT132" s="13">
        <f t="shared" si="63"/>
        <v>4290</v>
      </c>
      <c r="BU132" s="10">
        <f t="shared" si="66"/>
        <v>2.3102069826984355</v>
      </c>
      <c r="BV132" s="13"/>
      <c r="BW132" s="10">
        <f t="shared" si="65"/>
        <v>50.530209665929938</v>
      </c>
      <c r="CB132" s="115"/>
    </row>
    <row r="133" spans="1:80" ht="18" thickTop="1" thickBot="1" x14ac:dyDescent="0.25">
      <c r="B133" s="136" t="s">
        <v>179</v>
      </c>
      <c r="C133" s="137"/>
      <c r="D133" s="137"/>
      <c r="E133" s="137"/>
      <c r="G133" s="1" t="s">
        <v>176</v>
      </c>
      <c r="H133" s="2"/>
      <c r="I133" s="2"/>
      <c r="J133" s="2"/>
      <c r="L133" t="s">
        <v>174</v>
      </c>
      <c r="N133" t="s">
        <v>188</v>
      </c>
      <c r="AB133" s="136" t="s">
        <v>179</v>
      </c>
      <c r="AC133" s="137"/>
      <c r="AD133" s="137"/>
      <c r="AE133" s="137"/>
      <c r="AG133" s="1" t="s">
        <v>176</v>
      </c>
      <c r="AH133" s="2"/>
      <c r="AI133" s="2"/>
      <c r="AJ133" s="2"/>
      <c r="AL133" t="s">
        <v>174</v>
      </c>
      <c r="AN133" t="s">
        <v>188</v>
      </c>
      <c r="BD133" s="31" t="s">
        <v>62</v>
      </c>
      <c r="BE133" s="16">
        <v>126.59999999999991</v>
      </c>
      <c r="BF133" s="17">
        <v>500</v>
      </c>
      <c r="BG133" s="10">
        <v>4470.333333333333</v>
      </c>
      <c r="BH133" s="110">
        <v>5220</v>
      </c>
      <c r="BI133">
        <f t="shared" si="61"/>
        <v>4.6117620783109041</v>
      </c>
      <c r="BJ133" s="13"/>
      <c r="BK133" s="15"/>
      <c r="BL133" s="110">
        <v>180</v>
      </c>
      <c r="BM133">
        <f t="shared" si="62"/>
        <v>0.15902627856244497</v>
      </c>
      <c r="BN133" s="13"/>
      <c r="BO133" s="15"/>
      <c r="BR133" s="15"/>
      <c r="BS133" s="31" t="s">
        <v>62</v>
      </c>
      <c r="BT133" s="13">
        <f t="shared" si="63"/>
        <v>5400</v>
      </c>
      <c r="BU133" s="10">
        <f t="shared" si="66"/>
        <v>4.77078835687335</v>
      </c>
      <c r="BV133" s="13"/>
      <c r="BW133" s="10">
        <f t="shared" si="65"/>
        <v>104.34949671176534</v>
      </c>
      <c r="CB133" s="115"/>
    </row>
    <row r="134" spans="1:80" ht="18" thickTop="1" thickBot="1" x14ac:dyDescent="0.25">
      <c r="A134" s="3"/>
      <c r="B134" s="137"/>
      <c r="C134" s="137"/>
      <c r="D134" s="137"/>
      <c r="E134" s="137"/>
      <c r="G134" t="s">
        <v>177</v>
      </c>
      <c r="AA134" s="3"/>
      <c r="AB134" s="137"/>
      <c r="AC134" s="137"/>
      <c r="AD134" s="137"/>
      <c r="AE134" s="137"/>
      <c r="AG134" t="s">
        <v>177</v>
      </c>
      <c r="BD134" s="31" t="s">
        <v>63</v>
      </c>
      <c r="BE134" s="16">
        <v>213.59999999999991</v>
      </c>
      <c r="BF134" s="17">
        <v>500</v>
      </c>
      <c r="BG134" s="10">
        <v>4470.333333333333</v>
      </c>
      <c r="BH134" s="110">
        <v>2610</v>
      </c>
      <c r="BI134">
        <f t="shared" si="61"/>
        <v>1.3666879192747199</v>
      </c>
      <c r="BJ134" s="13"/>
      <c r="BK134" s="15"/>
      <c r="BL134" s="110">
        <v>2280</v>
      </c>
      <c r="BM134">
        <f t="shared" si="62"/>
        <v>1.1938882972974565</v>
      </c>
      <c r="BN134" s="13"/>
      <c r="BO134" s="15"/>
      <c r="BR134" s="15"/>
      <c r="BS134" s="31" t="s">
        <v>63</v>
      </c>
      <c r="BT134" s="13">
        <f t="shared" si="63"/>
        <v>4890</v>
      </c>
      <c r="BU134" s="10">
        <f t="shared" si="66"/>
        <v>2.5605762165721764</v>
      </c>
      <c r="BV134" s="13"/>
      <c r="BW134" s="10">
        <f t="shared" si="65"/>
        <v>56.006433214852436</v>
      </c>
      <c r="CB134" s="115"/>
    </row>
    <row r="135" spans="1:80" ht="17" thickTop="1" thickBot="1" x14ac:dyDescent="0.25">
      <c r="BD135" s="31" t="s">
        <v>64</v>
      </c>
      <c r="BE135" s="16">
        <v>416.09999999999991</v>
      </c>
      <c r="BF135" s="17">
        <v>500</v>
      </c>
      <c r="BG135" s="10">
        <v>4470.333333333333</v>
      </c>
      <c r="BH135" s="110">
        <v>2580</v>
      </c>
      <c r="BI135">
        <f t="shared" si="61"/>
        <v>0.69350897639849196</v>
      </c>
      <c r="BJ135" s="13"/>
      <c r="BK135" s="15"/>
      <c r="BL135" s="110">
        <v>4140</v>
      </c>
      <c r="BM135">
        <f t="shared" si="62"/>
        <v>1.1128399853836266</v>
      </c>
      <c r="BN135" s="13"/>
      <c r="BO135" s="15"/>
      <c r="BR135" s="15"/>
      <c r="BS135" s="31" t="s">
        <v>64</v>
      </c>
      <c r="BT135" s="13">
        <f t="shared" si="63"/>
        <v>6720</v>
      </c>
      <c r="BU135">
        <f t="shared" si="64"/>
        <v>1.8063489617821185</v>
      </c>
      <c r="BV135" s="13"/>
      <c r="BW135" s="10">
        <f t="shared" si="65"/>
        <v>39.509529861290346</v>
      </c>
      <c r="CB135" s="115"/>
    </row>
    <row r="136" spans="1:80" ht="18" thickTop="1" thickBot="1" x14ac:dyDescent="0.25">
      <c r="B136" s="138" t="s">
        <v>5</v>
      </c>
      <c r="C136" s="138"/>
      <c r="G136" s="87" t="s">
        <v>180</v>
      </c>
      <c r="I136" s="4"/>
      <c r="J136" s="6"/>
      <c r="K136" s="87" t="s">
        <v>181</v>
      </c>
      <c r="M136" s="4"/>
      <c r="N136" s="6"/>
      <c r="O136" s="87" t="s">
        <v>182</v>
      </c>
      <c r="Q136" s="4"/>
      <c r="R136" s="6"/>
      <c r="S136" s="4" t="s">
        <v>189</v>
      </c>
      <c r="T136" s="111" t="s">
        <v>190</v>
      </c>
      <c r="W136" s="11" t="s">
        <v>4</v>
      </c>
      <c r="Y136" s="6"/>
      <c r="AB136" s="138" t="s">
        <v>5</v>
      </c>
      <c r="AC136" s="138"/>
      <c r="AG136" s="87" t="s">
        <v>180</v>
      </c>
      <c r="AI136" s="4"/>
      <c r="AJ136" s="6"/>
      <c r="AK136" s="87" t="s">
        <v>181</v>
      </c>
      <c r="AM136" s="4"/>
      <c r="AN136" s="6"/>
      <c r="AO136" s="87" t="s">
        <v>182</v>
      </c>
      <c r="AQ136" s="4"/>
      <c r="AR136" s="6"/>
      <c r="AS136" s="4" t="s">
        <v>189</v>
      </c>
      <c r="AT136" s="111" t="s">
        <v>190</v>
      </c>
      <c r="AW136" s="11" t="s">
        <v>4</v>
      </c>
      <c r="AY136" s="6"/>
      <c r="BD136" s="31" t="s">
        <v>65</v>
      </c>
      <c r="BE136" s="16">
        <v>256.39999999999986</v>
      </c>
      <c r="BF136" s="17">
        <v>500</v>
      </c>
      <c r="BG136" s="10">
        <v>4470.333333333333</v>
      </c>
      <c r="BH136" s="110">
        <v>3340</v>
      </c>
      <c r="BI136">
        <f t="shared" si="61"/>
        <v>1.4569966140678294</v>
      </c>
      <c r="BJ136" s="13"/>
      <c r="BK136" s="15"/>
      <c r="BL136" s="110">
        <v>1280</v>
      </c>
      <c r="BM136">
        <f t="shared" si="62"/>
        <v>0.558369959882282</v>
      </c>
      <c r="BN136" s="13"/>
      <c r="BO136" s="15"/>
      <c r="BR136" s="15"/>
      <c r="BS136" s="31" t="s">
        <v>65</v>
      </c>
      <c r="BT136" s="13">
        <f t="shared" si="63"/>
        <v>4620</v>
      </c>
      <c r="BU136">
        <f t="shared" si="64"/>
        <v>2.0153665739501117</v>
      </c>
      <c r="BV136" s="13"/>
      <c r="BW136" s="10">
        <f t="shared" si="65"/>
        <v>44.081286351431388</v>
      </c>
      <c r="CB136" s="115"/>
    </row>
    <row r="137" spans="1:80" ht="66" thickTop="1" thickBot="1" x14ac:dyDescent="0.3">
      <c r="A137" s="17"/>
      <c r="B137" s="17"/>
      <c r="C137" s="17"/>
      <c r="D137" s="86" t="s">
        <v>18</v>
      </c>
      <c r="E137" s="17" t="s">
        <v>12</v>
      </c>
      <c r="F137" s="4" t="s">
        <v>13</v>
      </c>
      <c r="G137" s="87" t="s">
        <v>14</v>
      </c>
      <c r="H137" s="88" t="s">
        <v>35</v>
      </c>
      <c r="I137" s="22" t="s">
        <v>45</v>
      </c>
      <c r="J137" s="4" t="s">
        <v>17</v>
      </c>
      <c r="K137" s="87" t="s">
        <v>14</v>
      </c>
      <c r="L137" s="88" t="s">
        <v>35</v>
      </c>
      <c r="M137" s="22" t="s">
        <v>45</v>
      </c>
      <c r="N137" s="4" t="s">
        <v>17</v>
      </c>
      <c r="O137" s="87" t="s">
        <v>14</v>
      </c>
      <c r="P137" s="88" t="s">
        <v>35</v>
      </c>
      <c r="Q137" s="22" t="s">
        <v>45</v>
      </c>
      <c r="R137" s="4" t="s">
        <v>17</v>
      </c>
      <c r="S137" s="112" t="s">
        <v>160</v>
      </c>
      <c r="T137" s="113"/>
      <c r="U137" s="114" t="s">
        <v>4</v>
      </c>
      <c r="V137" s="98" t="s">
        <v>125</v>
      </c>
      <c r="W137" s="88" t="s">
        <v>35</v>
      </c>
      <c r="X137" s="90" t="s">
        <v>45</v>
      </c>
      <c r="Y137" s="91" t="s">
        <v>17</v>
      </c>
      <c r="Z137" s="116"/>
      <c r="AA137" s="17"/>
      <c r="AB137" s="17"/>
      <c r="AC137" s="17"/>
      <c r="AD137" s="86" t="s">
        <v>18</v>
      </c>
      <c r="AE137" s="17" t="s">
        <v>12</v>
      </c>
      <c r="AF137" s="4" t="s">
        <v>13</v>
      </c>
      <c r="AG137" s="87" t="s">
        <v>14</v>
      </c>
      <c r="AH137" s="88" t="s">
        <v>35</v>
      </c>
      <c r="AI137" s="22" t="s">
        <v>45</v>
      </c>
      <c r="AJ137" s="4" t="s">
        <v>17</v>
      </c>
      <c r="AK137" s="87" t="s">
        <v>14</v>
      </c>
      <c r="AL137" s="88" t="s">
        <v>35</v>
      </c>
      <c r="AM137" s="22" t="s">
        <v>45</v>
      </c>
      <c r="AN137" s="4" t="s">
        <v>17</v>
      </c>
      <c r="AO137" s="87" t="s">
        <v>14</v>
      </c>
      <c r="AP137" s="88" t="s">
        <v>35</v>
      </c>
      <c r="AQ137" s="22" t="s">
        <v>45</v>
      </c>
      <c r="AR137" s="4" t="s">
        <v>17</v>
      </c>
      <c r="AS137" s="112" t="s">
        <v>160</v>
      </c>
      <c r="AT137" s="113"/>
      <c r="AU137" s="114" t="s">
        <v>4</v>
      </c>
      <c r="AV137" s="98" t="s">
        <v>125</v>
      </c>
      <c r="AW137" s="88" t="s">
        <v>35</v>
      </c>
      <c r="AX137" s="90" t="s">
        <v>45</v>
      </c>
      <c r="AY137" s="91" t="s">
        <v>17</v>
      </c>
      <c r="AZ137" s="17"/>
      <c r="BD137" s="31" t="s">
        <v>66</v>
      </c>
      <c r="BE137" s="16">
        <v>352.79999999999995</v>
      </c>
      <c r="BF137" s="17">
        <v>500</v>
      </c>
      <c r="BG137" s="10">
        <v>4470.333333333333</v>
      </c>
      <c r="BH137" s="110">
        <v>2430</v>
      </c>
      <c r="BI137">
        <f t="shared" si="61"/>
        <v>0.77038495660735407</v>
      </c>
      <c r="BJ137" s="13"/>
      <c r="BK137" s="15"/>
      <c r="BL137" s="110">
        <v>869</v>
      </c>
      <c r="BM137">
        <f t="shared" si="62"/>
        <v>0.27549980546987274</v>
      </c>
      <c r="BN137" s="13"/>
      <c r="BO137" s="15"/>
      <c r="BR137" s="15"/>
      <c r="BS137" s="31" t="s">
        <v>66</v>
      </c>
      <c r="BT137" s="13">
        <f t="shared" si="63"/>
        <v>3299</v>
      </c>
      <c r="BU137">
        <f t="shared" si="64"/>
        <v>1.0458847620772269</v>
      </c>
      <c r="BV137" s="13"/>
      <c r="BW137" s="10">
        <f t="shared" si="65"/>
        <v>22.876208370054162</v>
      </c>
      <c r="CB137" s="115"/>
    </row>
    <row r="138" spans="1:80" ht="17" thickTop="1" thickBot="1" x14ac:dyDescent="0.25">
      <c r="C138" s="23" t="s">
        <v>21</v>
      </c>
      <c r="D138" s="18">
        <v>208.09999999999991</v>
      </c>
      <c r="E138" s="17">
        <v>293.10000000000002</v>
      </c>
      <c r="F138" s="10">
        <v>219333.33333333334</v>
      </c>
      <c r="G138" s="10">
        <v>17200</v>
      </c>
      <c r="H138" s="6">
        <f t="shared" ref="H138:H150" si="67">(G138*$E138/$F138)/$D138</f>
        <v>0.11045046439854588</v>
      </c>
      <c r="I138" s="13">
        <f t="shared" ref="I138:I150" si="68">G138*$D138</f>
        <v>3579319.9999999986</v>
      </c>
      <c r="J138" s="15"/>
      <c r="K138" s="10">
        <v>58600</v>
      </c>
      <c r="L138" s="6">
        <f t="shared" ref="L138:L150" si="69">(K138*$E138/$F138)/$D138</f>
        <v>0.37630216359039459</v>
      </c>
      <c r="M138" s="13">
        <f t="shared" ref="M138:M150" si="70">K138*$D138</f>
        <v>12194659.999999994</v>
      </c>
      <c r="N138" s="15"/>
      <c r="O138" s="10">
        <v>136000</v>
      </c>
      <c r="P138" s="6">
        <f t="shared" ref="P138:P150" si="71">(O138*$E138/$F138)/$D138</f>
        <v>0.87332925338385103</v>
      </c>
      <c r="Q138" s="13">
        <f t="shared" ref="Q138:Q150" si="72">O138*$D138</f>
        <v>28301599.999999989</v>
      </c>
      <c r="R138" s="15"/>
      <c r="T138" s="15"/>
      <c r="U138" s="23" t="s">
        <v>21</v>
      </c>
      <c r="V138" s="13">
        <f>G138+K138+O138</f>
        <v>211800</v>
      </c>
      <c r="W138" s="6">
        <f t="shared" ref="W138:W150" si="73">(V138*$E138/$F138)/$D138</f>
        <v>1.3600818813727915</v>
      </c>
      <c r="X138" s="13">
        <f t="shared" ref="X138:X150" si="74">V138*$D138</f>
        <v>44075579.999999978</v>
      </c>
      <c r="AC138" s="37" t="s">
        <v>36</v>
      </c>
      <c r="AD138" s="38">
        <v>147.10000000000002</v>
      </c>
      <c r="AE138" s="17">
        <v>293.10000000000002</v>
      </c>
      <c r="AF138" s="10">
        <v>219333.33333333334</v>
      </c>
      <c r="AG138" s="10">
        <v>7970</v>
      </c>
      <c r="AH138" s="6">
        <f>(AG138*$AE138/$AF138)/$AD138</f>
        <v>7.2403044472775568E-2</v>
      </c>
      <c r="AI138" s="13">
        <f t="shared" ref="AI138:AI146" si="75">AG138*$D138</f>
        <v>1658556.9999999993</v>
      </c>
      <c r="AJ138" s="15"/>
      <c r="AK138" s="10">
        <v>20200</v>
      </c>
      <c r="AL138" s="6">
        <f>(AK138*$AE138/$AF138)/$AD138</f>
        <v>0.18350583417190294</v>
      </c>
      <c r="AM138" s="13">
        <f t="shared" ref="AM138:AM146" si="76">AK138*$D138</f>
        <v>4203619.9999999981</v>
      </c>
      <c r="AN138" s="15"/>
      <c r="AO138" s="10">
        <v>46300</v>
      </c>
      <c r="AP138" s="6">
        <f>(AO138*$AE138/$AF138)/$AD138</f>
        <v>0.42060990703757961</v>
      </c>
      <c r="AQ138" s="13">
        <f t="shared" ref="AQ138:AQ146" si="77">AO138*$D138</f>
        <v>9635029.9999999963</v>
      </c>
      <c r="AR138" s="15"/>
      <c r="AT138" s="15"/>
      <c r="AU138" s="37" t="s">
        <v>36</v>
      </c>
      <c r="AV138" s="13">
        <f>AG138+AK138+AO138</f>
        <v>74470</v>
      </c>
      <c r="AW138" s="6">
        <f>(AV138*$AE138/$AF138)/$AD138</f>
        <v>0.67651878568225798</v>
      </c>
      <c r="AX138" s="13">
        <f>AVERAGE(W138:W150)</f>
        <v>0.87085015253857445</v>
      </c>
      <c r="AY138" s="10">
        <f>AW138/AX$138*100</f>
        <v>77.684867334543128</v>
      </c>
      <c r="BD138" s="31" t="s">
        <v>67</v>
      </c>
      <c r="BE138" s="16">
        <v>358.4</v>
      </c>
      <c r="BF138" s="17">
        <v>500</v>
      </c>
      <c r="BG138" s="10">
        <v>4470.333333333333</v>
      </c>
      <c r="BH138" s="110">
        <v>2070</v>
      </c>
      <c r="BI138">
        <f t="shared" si="61"/>
        <v>0.64599988548845833</v>
      </c>
      <c r="BL138" s="110">
        <v>450</v>
      </c>
      <c r="BM138">
        <f t="shared" si="62"/>
        <v>0.14043475771488226</v>
      </c>
      <c r="BS138" s="31" t="s">
        <v>67</v>
      </c>
      <c r="BT138" s="13">
        <f t="shared" si="63"/>
        <v>2520</v>
      </c>
      <c r="BU138">
        <f t="shared" si="64"/>
        <v>0.78643464320334067</v>
      </c>
      <c r="BW138" s="10">
        <f t="shared" si="65"/>
        <v>17.201362348580059</v>
      </c>
      <c r="CB138" s="115"/>
    </row>
    <row r="139" spans="1:80" ht="17" thickTop="1" thickBot="1" x14ac:dyDescent="0.25">
      <c r="C139" s="23" t="s">
        <v>22</v>
      </c>
      <c r="D139" s="18">
        <v>180.19999999999993</v>
      </c>
      <c r="E139" s="17">
        <v>293.10000000000002</v>
      </c>
      <c r="F139" s="10">
        <v>219333.33333333334</v>
      </c>
      <c r="G139" s="10">
        <v>5130</v>
      </c>
      <c r="H139" s="6">
        <f t="shared" si="67"/>
        <v>3.8042912468078373E-2</v>
      </c>
      <c r="I139" s="13">
        <f t="shared" si="68"/>
        <v>924425.99999999965</v>
      </c>
      <c r="J139" s="15"/>
      <c r="K139" s="10">
        <v>35100</v>
      </c>
      <c r="L139" s="6">
        <f t="shared" si="69"/>
        <v>0.26029361162369413</v>
      </c>
      <c r="M139" s="13">
        <f t="shared" si="70"/>
        <v>6325019.9999999972</v>
      </c>
      <c r="N139" s="15"/>
      <c r="O139" s="10">
        <v>53700</v>
      </c>
      <c r="P139" s="6">
        <f t="shared" si="71"/>
        <v>0.39822697846701927</v>
      </c>
      <c r="Q139" s="13">
        <f t="shared" si="72"/>
        <v>9676739.9999999963</v>
      </c>
      <c r="R139" s="15"/>
      <c r="T139" s="15"/>
      <c r="U139" s="23" t="s">
        <v>22</v>
      </c>
      <c r="V139" s="13">
        <f t="shared" ref="V139:V150" si="78">G139+K139+O139</f>
        <v>93930</v>
      </c>
      <c r="W139" s="6">
        <f t="shared" si="73"/>
        <v>0.69656350255879174</v>
      </c>
      <c r="X139" s="13">
        <f t="shared" si="74"/>
        <v>16926185.999999993</v>
      </c>
      <c r="AC139" s="30" t="s">
        <v>37</v>
      </c>
      <c r="AD139" s="16">
        <v>220.60000000000002</v>
      </c>
      <c r="AE139" s="17">
        <v>293.10000000000002</v>
      </c>
      <c r="AF139" s="10">
        <v>219333.33333333334</v>
      </c>
      <c r="AG139" s="10">
        <v>5140</v>
      </c>
      <c r="AH139" s="6">
        <f>(AG139*$AE139/$AF139)/$AD139</f>
        <v>3.1136428144298366E-2</v>
      </c>
      <c r="AI139" s="13">
        <f t="shared" si="75"/>
        <v>926227.99999999965</v>
      </c>
      <c r="AJ139" s="15"/>
      <c r="AK139" s="10">
        <v>12400</v>
      </c>
      <c r="AL139" s="6">
        <f t="shared" ref="AL139:AL146" si="79">(AK139*$AE139/$AF139)/$AD139</f>
        <v>7.5115118480408499E-2</v>
      </c>
      <c r="AM139" s="13">
        <f t="shared" si="76"/>
        <v>2234479.9999999991</v>
      </c>
      <c r="AN139" s="15"/>
      <c r="AO139" s="10">
        <v>37500</v>
      </c>
      <c r="AP139" s="6">
        <f>(AO139*$AE139/$AF139)/$AD139</f>
        <v>0.22716265669478375</v>
      </c>
      <c r="AQ139" s="13">
        <f t="shared" si="77"/>
        <v>6757499.9999999972</v>
      </c>
      <c r="AR139" s="15"/>
      <c r="AT139" s="15"/>
      <c r="AU139" s="30" t="s">
        <v>37</v>
      </c>
      <c r="AV139" s="13">
        <f>AG139+AK139+AO139</f>
        <v>55040</v>
      </c>
      <c r="AW139" s="6">
        <f t="shared" ref="AW139:AW146" si="80">(AV139*$AE139/$AF139)/$AD139</f>
        <v>0.33341420331949062</v>
      </c>
      <c r="AX139" s="13"/>
      <c r="AY139" s="10">
        <f t="shared" ref="AY139:AY146" si="81">AW139/AX$138*100</f>
        <v>38.286059013433082</v>
      </c>
      <c r="BD139" s="31" t="s">
        <v>68</v>
      </c>
      <c r="BE139" s="16">
        <v>323.60000000000002</v>
      </c>
      <c r="BF139" s="17">
        <v>500</v>
      </c>
      <c r="BG139" s="10">
        <v>4470.333333333333</v>
      </c>
      <c r="BH139" s="110">
        <v>5580</v>
      </c>
      <c r="BI139">
        <f t="shared" si="61"/>
        <v>1.928660484691505</v>
      </c>
      <c r="BL139" s="110">
        <v>721</v>
      </c>
      <c r="BM139">
        <f t="shared" si="62"/>
        <v>0.24920505545924285</v>
      </c>
      <c r="BS139" s="31" t="s">
        <v>68</v>
      </c>
      <c r="BT139" s="13">
        <f t="shared" si="63"/>
        <v>6301</v>
      </c>
      <c r="BU139">
        <f t="shared" si="64"/>
        <v>2.1778655401507478</v>
      </c>
      <c r="BW139" s="10">
        <f t="shared" si="65"/>
        <v>47.635559580674261</v>
      </c>
      <c r="CB139" s="115"/>
    </row>
    <row r="140" spans="1:80" ht="17" thickTop="1" thickBot="1" x14ac:dyDescent="0.25">
      <c r="C140" s="23" t="s">
        <v>23</v>
      </c>
      <c r="D140" s="18">
        <v>127.50000000000011</v>
      </c>
      <c r="E140" s="17">
        <v>293.10000000000002</v>
      </c>
      <c r="F140" s="10">
        <v>219333.33333333334</v>
      </c>
      <c r="G140" s="10">
        <v>4430</v>
      </c>
      <c r="H140" s="6">
        <f t="shared" si="67"/>
        <v>4.643064544966919E-2</v>
      </c>
      <c r="I140" s="13">
        <f t="shared" si="68"/>
        <v>564825.00000000047</v>
      </c>
      <c r="J140" s="15"/>
      <c r="K140" s="10">
        <v>22800</v>
      </c>
      <c r="L140" s="6">
        <f t="shared" si="69"/>
        <v>0.23896585016985497</v>
      </c>
      <c r="M140" s="13">
        <f t="shared" si="70"/>
        <v>2907000.0000000028</v>
      </c>
      <c r="N140" s="15"/>
      <c r="O140" s="10">
        <v>57300</v>
      </c>
      <c r="P140" s="6">
        <f t="shared" si="71"/>
        <v>0.60055891292687236</v>
      </c>
      <c r="Q140" s="13">
        <f t="shared" si="72"/>
        <v>7305750.0000000065</v>
      </c>
      <c r="R140" s="15"/>
      <c r="T140" s="15"/>
      <c r="U140" s="23" t="s">
        <v>23</v>
      </c>
      <c r="V140" s="13">
        <f t="shared" si="78"/>
        <v>84530</v>
      </c>
      <c r="W140" s="6">
        <f t="shared" si="73"/>
        <v>0.88595540854639665</v>
      </c>
      <c r="X140" s="13">
        <f t="shared" si="74"/>
        <v>10777575.000000009</v>
      </c>
      <c r="AC140" s="30" t="s">
        <v>38</v>
      </c>
      <c r="AD140" s="16">
        <v>206.70000000000005</v>
      </c>
      <c r="AE140" s="17">
        <v>293.10000000000002</v>
      </c>
      <c r="AF140" s="10">
        <v>219333.33333333334</v>
      </c>
      <c r="AG140" s="10">
        <v>15500</v>
      </c>
      <c r="AH140" s="6">
        <f>(AG140*$AE140/$AF140)/$AD140</f>
        <v>0.10020800155284296</v>
      </c>
      <c r="AI140" s="13">
        <f t="shared" si="75"/>
        <v>1976250.0000000019</v>
      </c>
      <c r="AJ140" s="15"/>
      <c r="AK140" s="10">
        <v>71700</v>
      </c>
      <c r="AL140" s="6">
        <f t="shared" si="79"/>
        <v>0.46354282008637682</v>
      </c>
      <c r="AM140" s="13">
        <f t="shared" si="76"/>
        <v>9141750.0000000075</v>
      </c>
      <c r="AN140" s="15"/>
      <c r="AO140" s="10">
        <v>129000</v>
      </c>
      <c r="AP140" s="6">
        <f t="shared" ref="AP140:AP146" si="82">(AO140*$AE140/$AF140)/$AD140</f>
        <v>0.83398917421398333</v>
      </c>
      <c r="AQ140" s="13">
        <f t="shared" si="77"/>
        <v>16447500.000000015</v>
      </c>
      <c r="AR140" s="15"/>
      <c r="AT140" s="15"/>
      <c r="AU140" s="30" t="s">
        <v>38</v>
      </c>
      <c r="AV140" s="13">
        <f t="shared" ref="AV140:AV146" si="83">AG140+AK140+AO140</f>
        <v>216200</v>
      </c>
      <c r="AW140" s="6">
        <f t="shared" si="80"/>
        <v>1.3977399958532031</v>
      </c>
      <c r="AX140" s="13"/>
      <c r="AY140" s="10">
        <f t="shared" si="81"/>
        <v>160.50292829124697</v>
      </c>
      <c r="BD140" s="31" t="s">
        <v>69</v>
      </c>
      <c r="BE140" s="16">
        <v>284.10000000000014</v>
      </c>
      <c r="BF140" s="17">
        <v>500</v>
      </c>
      <c r="BG140" s="10">
        <v>4470.333333333333</v>
      </c>
      <c r="BH140" s="110">
        <v>5580</v>
      </c>
      <c r="BI140">
        <f t="shared" si="61"/>
        <v>2.1968128576070778</v>
      </c>
      <c r="BL140" s="110">
        <v>180</v>
      </c>
      <c r="BM140">
        <f t="shared" si="62"/>
        <v>7.0864930890550903E-2</v>
      </c>
      <c r="BS140" s="31" t="s">
        <v>69</v>
      </c>
      <c r="BT140" s="13">
        <f t="shared" si="63"/>
        <v>5760</v>
      </c>
      <c r="BU140">
        <f t="shared" si="64"/>
        <v>2.2676777884976289</v>
      </c>
      <c r="BW140" s="10">
        <f t="shared" si="65"/>
        <v>49.59998604701434</v>
      </c>
      <c r="CB140" s="115"/>
    </row>
    <row r="141" spans="1:80" ht="17" thickTop="1" thickBot="1" x14ac:dyDescent="0.25">
      <c r="C141" s="23" t="s">
        <v>24</v>
      </c>
      <c r="D141" s="18">
        <v>172.20000000000005</v>
      </c>
      <c r="E141" s="17">
        <v>293.10000000000002</v>
      </c>
      <c r="F141" s="10">
        <v>219333.33333333334</v>
      </c>
      <c r="G141" s="10">
        <v>3960</v>
      </c>
      <c r="H141" s="6">
        <f t="shared" si="67"/>
        <v>3.0730754159473846E-2</v>
      </c>
      <c r="I141" s="13">
        <f t="shared" si="68"/>
        <v>681912.00000000023</v>
      </c>
      <c r="J141" s="15"/>
      <c r="K141" s="10">
        <v>38900</v>
      </c>
      <c r="L141" s="6">
        <f t="shared" si="69"/>
        <v>0.30187533757664969</v>
      </c>
      <c r="M141" s="13">
        <f t="shared" si="70"/>
        <v>6698580.0000000019</v>
      </c>
      <c r="N141" s="15"/>
      <c r="O141" s="10">
        <v>73500</v>
      </c>
      <c r="P141" s="6">
        <f t="shared" si="71"/>
        <v>0.57038142189932517</v>
      </c>
      <c r="Q141" s="13">
        <f t="shared" si="72"/>
        <v>12656700.000000004</v>
      </c>
      <c r="R141" s="15"/>
      <c r="T141" s="15"/>
      <c r="U141" s="23" t="s">
        <v>24</v>
      </c>
      <c r="V141" s="13">
        <f t="shared" si="78"/>
        <v>116360</v>
      </c>
      <c r="W141" s="6">
        <f t="shared" si="73"/>
        <v>0.90298751363544871</v>
      </c>
      <c r="X141" s="13">
        <f t="shared" si="74"/>
        <v>20037192.000000004</v>
      </c>
      <c r="AC141" s="30" t="s">
        <v>39</v>
      </c>
      <c r="AD141" s="16">
        <v>156.59999999999991</v>
      </c>
      <c r="AE141" s="17">
        <v>293.10000000000002</v>
      </c>
      <c r="AF141" s="10">
        <v>219333.33333333334</v>
      </c>
      <c r="AG141" s="10">
        <v>17500</v>
      </c>
      <c r="AH141" s="6">
        <f t="shared" ref="AH141:AH146" si="84">(AG141*$AE141/$AF141)/$AD141</f>
        <v>0.14933357789190518</v>
      </c>
      <c r="AI141" s="13">
        <f t="shared" si="75"/>
        <v>3013500.0000000009</v>
      </c>
      <c r="AJ141" s="15"/>
      <c r="AK141" s="10">
        <v>53900</v>
      </c>
      <c r="AL141" s="6">
        <f t="shared" si="79"/>
        <v>0.45994741990706806</v>
      </c>
      <c r="AM141" s="13">
        <f t="shared" si="76"/>
        <v>9281580.0000000019</v>
      </c>
      <c r="AN141" s="15"/>
      <c r="AO141" s="10">
        <v>115000</v>
      </c>
      <c r="AP141" s="6">
        <f t="shared" si="82"/>
        <v>0.9813349404325199</v>
      </c>
      <c r="AQ141" s="13">
        <f t="shared" si="77"/>
        <v>19803000.000000004</v>
      </c>
      <c r="AR141" s="15"/>
      <c r="AT141" s="15"/>
      <c r="AU141" s="30" t="s">
        <v>39</v>
      </c>
      <c r="AV141" s="13">
        <f t="shared" si="83"/>
        <v>186400</v>
      </c>
      <c r="AW141" s="6">
        <f t="shared" si="80"/>
        <v>1.5906159382314933</v>
      </c>
      <c r="AX141" s="13"/>
      <c r="AY141" s="10">
        <f t="shared" si="81"/>
        <v>182.65093410097745</v>
      </c>
      <c r="BC141" s="19"/>
      <c r="BD141" s="19"/>
      <c r="BE141" s="19"/>
      <c r="BF141" s="19"/>
      <c r="BG141" s="19"/>
      <c r="BH141" s="74" t="s">
        <v>46</v>
      </c>
      <c r="BI141" s="96">
        <f>AVERAGE(BI119:BI140)</f>
        <v>3.1240731971640328</v>
      </c>
      <c r="BJ141" s="75"/>
      <c r="BK141" s="76"/>
      <c r="BL141" s="74" t="s">
        <v>46</v>
      </c>
      <c r="BM141" s="96">
        <f>AVERAGE(BM119:BM140)</f>
        <v>0.65520172804044396</v>
      </c>
      <c r="BN141" s="75"/>
      <c r="BO141" s="76"/>
      <c r="BR141" s="15"/>
      <c r="BS141" s="77"/>
      <c r="BT141" s="74" t="s">
        <v>46</v>
      </c>
      <c r="BU141" s="96">
        <f>AVERAGE(BU119:BU140)</f>
        <v>3.7792749252044771</v>
      </c>
      <c r="BV141" s="75"/>
      <c r="BW141" s="96">
        <f>AVERAGE(BW119:BW140)</f>
        <v>82.66253014814906</v>
      </c>
      <c r="BX141" s="19"/>
      <c r="CB141" s="115"/>
    </row>
    <row r="142" spans="1:80" ht="17" thickTop="1" thickBot="1" x14ac:dyDescent="0.25">
      <c r="C142" s="23" t="s">
        <v>25</v>
      </c>
      <c r="D142" s="18">
        <v>162.70000000000005</v>
      </c>
      <c r="E142" s="17">
        <v>293.10000000000002</v>
      </c>
      <c r="F142" s="10">
        <v>219333.33333333334</v>
      </c>
      <c r="G142" s="10">
        <v>3150</v>
      </c>
      <c r="H142" s="6">
        <f t="shared" si="67"/>
        <v>2.587224888516915E-2</v>
      </c>
      <c r="I142" s="13">
        <f t="shared" si="68"/>
        <v>512505.00000000012</v>
      </c>
      <c r="J142" s="15"/>
      <c r="K142" s="10">
        <v>17300</v>
      </c>
      <c r="L142" s="6">
        <f t="shared" si="69"/>
        <v>0.14209203355981784</v>
      </c>
      <c r="M142" s="13">
        <f t="shared" si="70"/>
        <v>2814710.0000000009</v>
      </c>
      <c r="N142" s="15"/>
      <c r="O142" s="10">
        <v>44800</v>
      </c>
      <c r="P142" s="6">
        <f t="shared" si="71"/>
        <v>0.36796087303351682</v>
      </c>
      <c r="Q142" s="13">
        <f t="shared" si="72"/>
        <v>7288960.0000000019</v>
      </c>
      <c r="R142" s="15"/>
      <c r="T142" s="15"/>
      <c r="U142" s="23" t="s">
        <v>25</v>
      </c>
      <c r="V142" s="13">
        <f t="shared" si="78"/>
        <v>65250</v>
      </c>
      <c r="W142" s="6">
        <f t="shared" si="73"/>
        <v>0.53592515547850372</v>
      </c>
      <c r="X142" s="13">
        <f t="shared" si="74"/>
        <v>10616175.000000004</v>
      </c>
      <c r="AC142" s="30" t="s">
        <v>40</v>
      </c>
      <c r="AD142" s="16">
        <v>164.19999999999993</v>
      </c>
      <c r="AE142" s="17">
        <v>293.10000000000002</v>
      </c>
      <c r="AF142" s="10">
        <v>219333.33333333334</v>
      </c>
      <c r="AG142" s="10">
        <v>3110</v>
      </c>
      <c r="AH142" s="6">
        <f t="shared" si="84"/>
        <v>2.531036544506108E-2</v>
      </c>
      <c r="AI142" s="13">
        <f t="shared" si="75"/>
        <v>505997.00000000012</v>
      </c>
      <c r="AJ142" s="15"/>
      <c r="AK142" s="10">
        <v>54100</v>
      </c>
      <c r="AL142" s="6">
        <f t="shared" si="79"/>
        <v>0.44028642140765412</v>
      </c>
      <c r="AM142" s="13">
        <f t="shared" si="76"/>
        <v>8802070.0000000019</v>
      </c>
      <c r="AN142" s="15"/>
      <c r="AO142" s="10">
        <v>107000</v>
      </c>
      <c r="AP142" s="6">
        <f t="shared" si="82"/>
        <v>0.87080678540885381</v>
      </c>
      <c r="AQ142" s="13">
        <f t="shared" si="77"/>
        <v>17408900.000000004</v>
      </c>
      <c r="AR142" s="15"/>
      <c r="AT142" s="15"/>
      <c r="AU142" s="30" t="s">
        <v>40</v>
      </c>
      <c r="AV142" s="13">
        <f t="shared" si="83"/>
        <v>164210</v>
      </c>
      <c r="AW142" s="6">
        <f t="shared" si="80"/>
        <v>1.3364035722615693</v>
      </c>
      <c r="AX142" s="13"/>
      <c r="AY142" s="10">
        <f t="shared" si="81"/>
        <v>153.45964726145846</v>
      </c>
      <c r="BH142" s="78" t="s">
        <v>47</v>
      </c>
      <c r="BI142" s="97">
        <f>STDEV(BI119:BI140)</f>
        <v>2.9656503628830801</v>
      </c>
      <c r="BJ142" s="79"/>
      <c r="BK142" s="80"/>
      <c r="BL142" s="78" t="s">
        <v>47</v>
      </c>
      <c r="BM142" s="97">
        <f>STDEV(BM119:BM140)</f>
        <v>0.56413706474997838</v>
      </c>
      <c r="BN142" s="79"/>
      <c r="BO142" s="80"/>
      <c r="BR142" s="15"/>
      <c r="BS142" s="67"/>
      <c r="BT142" s="78" t="s">
        <v>47</v>
      </c>
      <c r="BU142" s="97">
        <f>STDEV(BU119:BU140)</f>
        <v>3.3195964733339944</v>
      </c>
      <c r="BV142" s="79"/>
      <c r="BW142" s="97">
        <f>STDEV(BW119:BW140)</f>
        <v>72.60817193441251</v>
      </c>
      <c r="CB142" s="115"/>
    </row>
    <row r="143" spans="1:80" ht="17" thickTop="1" thickBot="1" x14ac:dyDescent="0.25">
      <c r="C143" s="23" t="s">
        <v>26</v>
      </c>
      <c r="D143" s="18">
        <v>150.69999999999993</v>
      </c>
      <c r="E143" s="17">
        <v>293.10000000000002</v>
      </c>
      <c r="F143" s="10">
        <v>219333.33333333334</v>
      </c>
      <c r="G143" s="10">
        <v>1420</v>
      </c>
      <c r="H143" s="6">
        <f t="shared" si="67"/>
        <v>1.2591755193090812E-2</v>
      </c>
      <c r="I143" s="13">
        <f t="shared" si="68"/>
        <v>213993.99999999991</v>
      </c>
      <c r="J143" s="15"/>
      <c r="K143" s="10">
        <v>18500</v>
      </c>
      <c r="L143" s="6">
        <f t="shared" si="69"/>
        <v>0.16404751483956337</v>
      </c>
      <c r="M143" s="13">
        <f t="shared" si="70"/>
        <v>2787949.9999999986</v>
      </c>
      <c r="N143" s="15"/>
      <c r="O143" s="10">
        <v>43000</v>
      </c>
      <c r="P143" s="6">
        <f t="shared" si="71"/>
        <v>0.38129962908655274</v>
      </c>
      <c r="Q143" s="13">
        <f t="shared" si="72"/>
        <v>6480099.9999999972</v>
      </c>
      <c r="R143" s="15"/>
      <c r="T143" s="15"/>
      <c r="U143" s="23" t="s">
        <v>26</v>
      </c>
      <c r="V143" s="13">
        <f t="shared" si="78"/>
        <v>62920</v>
      </c>
      <c r="W143" s="6">
        <f t="shared" si="73"/>
        <v>0.5579388991192068</v>
      </c>
      <c r="X143" s="13">
        <f t="shared" si="74"/>
        <v>9482043.9999999963</v>
      </c>
      <c r="AC143" s="30" t="s">
        <v>41</v>
      </c>
      <c r="AD143" s="16">
        <v>239.90000000000009</v>
      </c>
      <c r="AE143" s="17">
        <v>293.10000000000002</v>
      </c>
      <c r="AF143" s="10">
        <v>219333.33333333334</v>
      </c>
      <c r="AG143" s="10">
        <v>7660</v>
      </c>
      <c r="AH143" s="6">
        <f t="shared" si="84"/>
        <v>4.2668728484892997E-2</v>
      </c>
      <c r="AI143" s="13">
        <f t="shared" si="75"/>
        <v>1154361.9999999995</v>
      </c>
      <c r="AJ143" s="15"/>
      <c r="AK143" s="10">
        <v>57800</v>
      </c>
      <c r="AL143" s="6">
        <f t="shared" si="79"/>
        <v>0.32196507916799161</v>
      </c>
      <c r="AM143" s="13">
        <f t="shared" si="76"/>
        <v>8710459.9999999963</v>
      </c>
      <c r="AN143" s="15"/>
      <c r="AO143" s="10">
        <v>122000</v>
      </c>
      <c r="AP143" s="6">
        <f t="shared" si="82"/>
        <v>0.6795802709082176</v>
      </c>
      <c r="AQ143" s="13">
        <f t="shared" si="77"/>
        <v>18385399.999999993</v>
      </c>
      <c r="AR143" s="15"/>
      <c r="AT143" s="15"/>
      <c r="AU143" s="30" t="s">
        <v>41</v>
      </c>
      <c r="AV143" s="13">
        <f t="shared" si="83"/>
        <v>187460</v>
      </c>
      <c r="AW143" s="6">
        <f t="shared" si="80"/>
        <v>1.0442140785611023</v>
      </c>
      <c r="AX143" s="13"/>
      <c r="AY143" s="10">
        <f t="shared" si="81"/>
        <v>119.90743476557509</v>
      </c>
      <c r="CB143" s="115"/>
    </row>
    <row r="144" spans="1:80" ht="17" thickTop="1" thickBot="1" x14ac:dyDescent="0.25">
      <c r="C144" s="23" t="s">
        <v>27</v>
      </c>
      <c r="D144" s="18">
        <v>102.79999999999995</v>
      </c>
      <c r="E144" s="17">
        <v>293.10000000000002</v>
      </c>
      <c r="F144" s="10">
        <v>219333.33333333334</v>
      </c>
      <c r="G144" s="10">
        <v>10000</v>
      </c>
      <c r="H144" s="6">
        <f t="shared" si="67"/>
        <v>0.12999243078305919</v>
      </c>
      <c r="I144" s="13">
        <f t="shared" si="68"/>
        <v>1027999.9999999995</v>
      </c>
      <c r="J144" s="15"/>
      <c r="K144" s="10">
        <v>35600</v>
      </c>
      <c r="L144" s="6">
        <f t="shared" si="69"/>
        <v>0.46277305358769077</v>
      </c>
      <c r="M144" s="13">
        <f t="shared" si="70"/>
        <v>3659679.9999999986</v>
      </c>
      <c r="N144" s="15"/>
      <c r="O144" s="10">
        <v>72800</v>
      </c>
      <c r="P144" s="6">
        <f t="shared" si="71"/>
        <v>0.94634489610067085</v>
      </c>
      <c r="Q144" s="13">
        <f t="shared" si="72"/>
        <v>7483839.9999999963</v>
      </c>
      <c r="R144" s="15"/>
      <c r="T144" s="15"/>
      <c r="U144" s="23" t="s">
        <v>27</v>
      </c>
      <c r="V144" s="13">
        <f t="shared" si="78"/>
        <v>118400</v>
      </c>
      <c r="W144" s="6">
        <f t="shared" si="73"/>
        <v>1.5391103804714208</v>
      </c>
      <c r="X144" s="13">
        <f t="shared" si="74"/>
        <v>12171519.999999994</v>
      </c>
      <c r="AC144" s="30" t="s">
        <v>42</v>
      </c>
      <c r="AD144" s="16">
        <v>115.80000000000007</v>
      </c>
      <c r="AE144" s="17">
        <v>293.10000000000002</v>
      </c>
      <c r="AF144" s="10">
        <v>219333.33333333334</v>
      </c>
      <c r="AG144" s="10">
        <v>2650</v>
      </c>
      <c r="AH144" s="6">
        <f t="shared" si="84"/>
        <v>3.0580775469707215E-2</v>
      </c>
      <c r="AI144" s="13">
        <f t="shared" si="75"/>
        <v>272419.99999999988</v>
      </c>
      <c r="AJ144" s="15"/>
      <c r="AK144" s="10">
        <v>40400</v>
      </c>
      <c r="AL144" s="6">
        <f t="shared" si="79"/>
        <v>0.46621257697214014</v>
      </c>
      <c r="AM144" s="13">
        <f t="shared" si="76"/>
        <v>4153119.9999999981</v>
      </c>
      <c r="AN144" s="15"/>
      <c r="AO144" s="10">
        <v>106000</v>
      </c>
      <c r="AP144" s="6">
        <f t="shared" si="82"/>
        <v>1.2232310187882887</v>
      </c>
      <c r="AQ144" s="13">
        <f t="shared" si="77"/>
        <v>10896799.999999994</v>
      </c>
      <c r="AR144" s="15"/>
      <c r="AT144" s="15"/>
      <c r="AU144" s="30" t="s">
        <v>42</v>
      </c>
      <c r="AV144" s="13">
        <f t="shared" si="83"/>
        <v>149050</v>
      </c>
      <c r="AW144" s="6">
        <f t="shared" si="80"/>
        <v>1.7200243712301357</v>
      </c>
      <c r="AX144" s="13"/>
      <c r="AY144" s="10">
        <f t="shared" si="81"/>
        <v>197.51094562206521</v>
      </c>
      <c r="CB144" s="115"/>
    </row>
    <row r="145" spans="1:80" ht="17" thickTop="1" thickBot="1" x14ac:dyDescent="0.25">
      <c r="C145" s="23" t="s">
        <v>28</v>
      </c>
      <c r="D145" s="18">
        <v>193.20000000000005</v>
      </c>
      <c r="E145" s="17">
        <v>293.10000000000002</v>
      </c>
      <c r="F145" s="10">
        <v>219333.33333333334</v>
      </c>
      <c r="G145" s="10">
        <v>7200</v>
      </c>
      <c r="H145" s="6">
        <f t="shared" si="67"/>
        <v>4.9800826898752086E-2</v>
      </c>
      <c r="I145" s="13">
        <f t="shared" si="68"/>
        <v>1391040.0000000002</v>
      </c>
      <c r="J145" s="15"/>
      <c r="K145" s="10">
        <v>48800</v>
      </c>
      <c r="L145" s="6">
        <f t="shared" si="69"/>
        <v>0.33753893786931971</v>
      </c>
      <c r="M145" s="13">
        <f t="shared" si="70"/>
        <v>9428160.0000000019</v>
      </c>
      <c r="N145" s="15"/>
      <c r="O145" s="10">
        <v>96900</v>
      </c>
      <c r="P145" s="6">
        <f t="shared" si="71"/>
        <v>0.67023612867903859</v>
      </c>
      <c r="Q145" s="13">
        <f t="shared" si="72"/>
        <v>18721080.000000004</v>
      </c>
      <c r="R145" s="15"/>
      <c r="S145" s="17"/>
      <c r="T145" s="15"/>
      <c r="U145" s="23" t="s">
        <v>28</v>
      </c>
      <c r="V145" s="13">
        <f t="shared" si="78"/>
        <v>152900</v>
      </c>
      <c r="W145" s="6">
        <f t="shared" si="73"/>
        <v>1.0575758934471102</v>
      </c>
      <c r="X145" s="13">
        <f t="shared" si="74"/>
        <v>29540280.000000007</v>
      </c>
      <c r="AC145" s="30" t="s">
        <v>43</v>
      </c>
      <c r="AD145" s="16">
        <v>165</v>
      </c>
      <c r="AE145" s="17">
        <v>293.10000000000002</v>
      </c>
      <c r="AF145" s="10">
        <v>219333.33333333334</v>
      </c>
      <c r="AG145" s="10">
        <v>11400</v>
      </c>
      <c r="AH145" s="6">
        <f t="shared" si="84"/>
        <v>9.2327714838353142E-2</v>
      </c>
      <c r="AI145" s="13">
        <f t="shared" si="75"/>
        <v>2202480.0000000005</v>
      </c>
      <c r="AJ145" s="15"/>
      <c r="AK145" s="10">
        <v>47500</v>
      </c>
      <c r="AL145" s="6">
        <f t="shared" si="79"/>
        <v>0.38469881182647142</v>
      </c>
      <c r="AM145" s="13">
        <f t="shared" si="76"/>
        <v>9177000.0000000019</v>
      </c>
      <c r="AN145" s="15"/>
      <c r="AO145" s="10">
        <v>102000</v>
      </c>
      <c r="AP145" s="6">
        <f t="shared" si="82"/>
        <v>0.82609008013263341</v>
      </c>
      <c r="AQ145" s="13">
        <f t="shared" si="77"/>
        <v>19706400.000000004</v>
      </c>
      <c r="AR145" s="15"/>
      <c r="AS145" s="17"/>
      <c r="AT145" s="15"/>
      <c r="AU145" s="30" t="s">
        <v>43</v>
      </c>
      <c r="AV145" s="13">
        <f t="shared" si="83"/>
        <v>160900</v>
      </c>
      <c r="AW145" s="6">
        <f t="shared" si="80"/>
        <v>1.3031166067974578</v>
      </c>
      <c r="AX145" s="13"/>
      <c r="AY145" s="10">
        <f t="shared" si="81"/>
        <v>149.63729442990893</v>
      </c>
      <c r="CB145" s="115"/>
    </row>
    <row r="146" spans="1:80" ht="17" thickTop="1" thickBot="1" x14ac:dyDescent="0.25">
      <c r="C146" s="23" t="s">
        <v>29</v>
      </c>
      <c r="D146" s="18">
        <v>138.69999999999993</v>
      </c>
      <c r="E146" s="17">
        <v>293.10000000000002</v>
      </c>
      <c r="F146" s="10">
        <v>219333.33333333334</v>
      </c>
      <c r="G146" s="10">
        <v>5760</v>
      </c>
      <c r="H146" s="6">
        <f t="shared" si="67"/>
        <v>5.5495427580902153E-2</v>
      </c>
      <c r="I146" s="13">
        <f t="shared" si="68"/>
        <v>798911.99999999965</v>
      </c>
      <c r="J146" s="15"/>
      <c r="K146" s="10">
        <v>23500</v>
      </c>
      <c r="L146" s="6">
        <f t="shared" si="69"/>
        <v>0.22641363683180568</v>
      </c>
      <c r="M146" s="13">
        <f t="shared" si="70"/>
        <v>3259449.9999999986</v>
      </c>
      <c r="N146" s="15"/>
      <c r="O146" s="10">
        <v>62000</v>
      </c>
      <c r="P146" s="6">
        <f t="shared" si="71"/>
        <v>0.59734661632221064</v>
      </c>
      <c r="Q146" s="13">
        <f t="shared" si="72"/>
        <v>8599399.9999999963</v>
      </c>
      <c r="R146" s="15"/>
      <c r="T146" s="15"/>
      <c r="U146" s="23" t="s">
        <v>29</v>
      </c>
      <c r="V146" s="13">
        <f t="shared" si="78"/>
        <v>91260</v>
      </c>
      <c r="W146" s="6">
        <f t="shared" si="73"/>
        <v>0.87925568073491855</v>
      </c>
      <c r="X146" s="13">
        <f t="shared" si="74"/>
        <v>12657761.999999994</v>
      </c>
      <c r="AC146" s="30" t="s">
        <v>44</v>
      </c>
      <c r="AD146" s="16">
        <v>228.79999999999995</v>
      </c>
      <c r="AE146" s="17">
        <v>293.10000000000002</v>
      </c>
      <c r="AF146" s="10">
        <v>219333.33333333334</v>
      </c>
      <c r="AG146" s="10">
        <v>17300</v>
      </c>
      <c r="AH146" s="6">
        <f t="shared" si="84"/>
        <v>0.10104184379450339</v>
      </c>
      <c r="AI146" s="13">
        <f t="shared" si="75"/>
        <v>2399509.9999999986</v>
      </c>
      <c r="AJ146" s="15"/>
      <c r="AK146" s="10">
        <v>74400</v>
      </c>
      <c r="AL146" s="6">
        <f t="shared" si="79"/>
        <v>0.43453833400641917</v>
      </c>
      <c r="AM146" s="13">
        <f t="shared" si="76"/>
        <v>10319279.999999994</v>
      </c>
      <c r="AN146" s="15"/>
      <c r="AO146" s="10">
        <v>143000</v>
      </c>
      <c r="AP146" s="6">
        <f t="shared" si="82"/>
        <v>0.83520136778115517</v>
      </c>
      <c r="AQ146" s="13">
        <f t="shared" si="77"/>
        <v>19834099.999999989</v>
      </c>
      <c r="AR146" s="15"/>
      <c r="AT146" s="15"/>
      <c r="AU146" s="30" t="s">
        <v>44</v>
      </c>
      <c r="AV146" s="13">
        <f t="shared" si="83"/>
        <v>234700</v>
      </c>
      <c r="AW146" s="6">
        <f t="shared" si="80"/>
        <v>1.3707815455820778</v>
      </c>
      <c r="AX146" s="13"/>
      <c r="AY146" s="10">
        <f t="shared" si="81"/>
        <v>157.40728087216576</v>
      </c>
      <c r="CB146" s="115"/>
    </row>
    <row r="147" spans="1:80" ht="18" thickTop="1" thickBot="1" x14ac:dyDescent="0.25">
      <c r="C147" s="23" t="s">
        <v>30</v>
      </c>
      <c r="D147" s="18">
        <v>259</v>
      </c>
      <c r="E147" s="17">
        <v>293.10000000000002</v>
      </c>
      <c r="F147" s="10">
        <v>219333.33333333334</v>
      </c>
      <c r="G147" s="10">
        <v>11800</v>
      </c>
      <c r="H147" s="6">
        <f t="shared" si="67"/>
        <v>6.0882632523969915E-2</v>
      </c>
      <c r="I147" s="13">
        <f t="shared" si="68"/>
        <v>3056200</v>
      </c>
      <c r="J147" s="15"/>
      <c r="K147" s="10">
        <v>63900</v>
      </c>
      <c r="L147" s="6">
        <f t="shared" si="69"/>
        <v>0.32969493375268449</v>
      </c>
      <c r="M147" s="13">
        <f t="shared" si="70"/>
        <v>16550100</v>
      </c>
      <c r="N147" s="15"/>
      <c r="O147" s="10">
        <v>102000</v>
      </c>
      <c r="P147" s="6">
        <f t="shared" si="71"/>
        <v>0.5262736031732993</v>
      </c>
      <c r="Q147" s="13">
        <f t="shared" si="72"/>
        <v>26418000</v>
      </c>
      <c r="R147" s="15"/>
      <c r="T147" s="15"/>
      <c r="U147" s="23" t="s">
        <v>30</v>
      </c>
      <c r="V147" s="13">
        <f t="shared" si="78"/>
        <v>177700</v>
      </c>
      <c r="W147" s="6">
        <f t="shared" si="73"/>
        <v>0.91685116944995371</v>
      </c>
      <c r="X147" s="13">
        <f t="shared" si="74"/>
        <v>46024300</v>
      </c>
      <c r="AC147" s="118"/>
      <c r="AD147" s="18"/>
      <c r="AE147" s="17"/>
      <c r="AF147" s="10"/>
      <c r="AG147" s="10"/>
      <c r="AH147" s="6"/>
      <c r="AI147" s="13"/>
      <c r="AJ147" s="15"/>
      <c r="AK147" s="10"/>
      <c r="AL147" s="6"/>
      <c r="AM147" s="13"/>
      <c r="AN147" s="15"/>
      <c r="AO147" s="10"/>
      <c r="AP147" s="6"/>
      <c r="AQ147" s="13"/>
      <c r="AR147" s="15"/>
      <c r="AT147" s="15"/>
      <c r="AU147" s="118"/>
      <c r="AV147" s="13"/>
      <c r="AW147" s="6"/>
      <c r="AX147" s="13"/>
      <c r="BC147" s="136" t="s">
        <v>179</v>
      </c>
      <c r="BD147" s="137"/>
      <c r="BE147" s="137"/>
      <c r="BF147" s="137"/>
      <c r="BH147" s="1" t="s">
        <v>176</v>
      </c>
      <c r="BI147" s="2"/>
      <c r="BJ147" s="2"/>
      <c r="BK147" s="2"/>
      <c r="BM147" t="s">
        <v>174</v>
      </c>
      <c r="BO147" t="s">
        <v>188</v>
      </c>
      <c r="CB147" s="115"/>
    </row>
    <row r="148" spans="1:80" ht="18" thickTop="1" thickBot="1" x14ac:dyDescent="0.25">
      <c r="C148" s="23" t="s">
        <v>31</v>
      </c>
      <c r="D148" s="18">
        <v>324.20000000000005</v>
      </c>
      <c r="E148" s="17">
        <v>293.10000000000002</v>
      </c>
      <c r="F148" s="10">
        <v>219333.33333333334</v>
      </c>
      <c r="G148" s="10">
        <v>2970</v>
      </c>
      <c r="H148" s="6">
        <f t="shared" si="67"/>
        <v>1.2242063231634943E-2</v>
      </c>
      <c r="I148" s="13">
        <f t="shared" si="68"/>
        <v>962874.00000000012</v>
      </c>
      <c r="J148" s="15"/>
      <c r="K148" s="10">
        <v>48500</v>
      </c>
      <c r="L148" s="6">
        <f t="shared" si="69"/>
        <v>0.19991248038191742</v>
      </c>
      <c r="M148" s="13">
        <f t="shared" si="70"/>
        <v>15723700.000000002</v>
      </c>
      <c r="N148" s="15"/>
      <c r="O148" s="10">
        <v>83500</v>
      </c>
      <c r="P148" s="6">
        <f t="shared" si="71"/>
        <v>0.34417921880185787</v>
      </c>
      <c r="Q148" s="13">
        <f t="shared" si="72"/>
        <v>27070700.000000004</v>
      </c>
      <c r="R148" s="15"/>
      <c r="T148" s="15"/>
      <c r="U148" s="23" t="s">
        <v>31</v>
      </c>
      <c r="V148" s="13">
        <f t="shared" si="78"/>
        <v>134970</v>
      </c>
      <c r="W148" s="6">
        <f t="shared" si="73"/>
        <v>0.5563337624154101</v>
      </c>
      <c r="X148" s="13">
        <f t="shared" si="74"/>
        <v>43757274.000000007</v>
      </c>
      <c r="AC148" s="118"/>
      <c r="AD148" s="18"/>
      <c r="AE148" s="17"/>
      <c r="AF148" s="10"/>
      <c r="AG148" s="10"/>
      <c r="AH148" s="6"/>
      <c r="AI148" s="13"/>
      <c r="AJ148" s="15"/>
      <c r="AK148" s="10"/>
      <c r="AL148" s="6"/>
      <c r="AM148" s="13"/>
      <c r="AN148" s="15"/>
      <c r="AO148" s="10"/>
      <c r="AP148" s="6"/>
      <c r="AQ148" s="13"/>
      <c r="AR148" s="15"/>
      <c r="AT148" s="15"/>
      <c r="AU148" s="118"/>
      <c r="AV148" s="13"/>
      <c r="AW148" s="6"/>
      <c r="AX148" s="13"/>
      <c r="BB148" s="124"/>
      <c r="BC148" s="137"/>
      <c r="BD148" s="137"/>
      <c r="BE148" s="137"/>
      <c r="BF148" s="137"/>
      <c r="BH148" t="s">
        <v>177</v>
      </c>
      <c r="CB148" s="115"/>
    </row>
    <row r="149" spans="1:80" ht="17" thickTop="1" thickBot="1" x14ac:dyDescent="0.25">
      <c r="C149" s="23" t="s">
        <v>32</v>
      </c>
      <c r="D149" s="18">
        <v>347.40000000000009</v>
      </c>
      <c r="E149" s="17">
        <v>293.10000000000002</v>
      </c>
      <c r="F149" s="10">
        <v>219333.33333333334</v>
      </c>
      <c r="G149" s="10">
        <v>2730</v>
      </c>
      <c r="H149" s="6">
        <f t="shared" si="67"/>
        <v>1.0501322897144746E-2</v>
      </c>
      <c r="I149" s="13">
        <f t="shared" si="68"/>
        <v>948402.00000000023</v>
      </c>
      <c r="J149" s="15"/>
      <c r="K149" s="10">
        <v>54900</v>
      </c>
      <c r="L149" s="6">
        <f t="shared" si="69"/>
        <v>0.21118044947005365</v>
      </c>
      <c r="M149" s="13">
        <f t="shared" si="70"/>
        <v>19072260.000000004</v>
      </c>
      <c r="N149" s="15"/>
      <c r="O149" s="10">
        <v>87700</v>
      </c>
      <c r="P149" s="6">
        <f t="shared" si="71"/>
        <v>0.33735018977274511</v>
      </c>
      <c r="Q149" s="13">
        <f t="shared" si="72"/>
        <v>30466980.000000007</v>
      </c>
      <c r="R149" s="15"/>
      <c r="T149" s="15"/>
      <c r="U149" s="23" t="s">
        <v>32</v>
      </c>
      <c r="V149" s="13">
        <f t="shared" si="78"/>
        <v>145330</v>
      </c>
      <c r="W149" s="6">
        <f t="shared" si="73"/>
        <v>0.55903196213994344</v>
      </c>
      <c r="X149" s="13">
        <f t="shared" si="74"/>
        <v>50487642.000000015</v>
      </c>
      <c r="AC149" s="118"/>
      <c r="AD149" s="18"/>
      <c r="AE149" s="17"/>
      <c r="AF149" s="10"/>
      <c r="AG149" s="10"/>
      <c r="AH149" s="6"/>
      <c r="AI149" s="13"/>
      <c r="AJ149" s="15"/>
      <c r="AK149" s="10"/>
      <c r="AL149" s="6"/>
      <c r="AM149" s="13"/>
      <c r="AN149" s="15"/>
      <c r="AO149" s="10"/>
      <c r="AP149" s="6"/>
      <c r="AQ149" s="13"/>
      <c r="AR149" s="15"/>
      <c r="AT149" s="15"/>
      <c r="AU149" s="118"/>
      <c r="AV149" s="13"/>
      <c r="AW149" s="6"/>
      <c r="AX149" s="13"/>
      <c r="CB149" s="115"/>
    </row>
    <row r="150" spans="1:80" ht="18" thickTop="1" thickBot="1" x14ac:dyDescent="0.25">
      <c r="C150" s="23" t="s">
        <v>33</v>
      </c>
      <c r="D150" s="18">
        <v>316.70000000000005</v>
      </c>
      <c r="E150" s="17">
        <v>293.10000000000002</v>
      </c>
      <c r="F150" s="10">
        <v>219333.33333333334</v>
      </c>
      <c r="G150" s="10">
        <v>4500</v>
      </c>
      <c r="H150" s="6">
        <f t="shared" si="67"/>
        <v>1.898784290503415E-2</v>
      </c>
      <c r="I150" s="13">
        <f t="shared" si="68"/>
        <v>1425150.0000000002</v>
      </c>
      <c r="J150" s="15"/>
      <c r="K150" s="10">
        <v>76500</v>
      </c>
      <c r="L150" s="6">
        <f t="shared" si="69"/>
        <v>0.32279332938558053</v>
      </c>
      <c r="M150" s="13">
        <f t="shared" si="70"/>
        <v>24227550.000000004</v>
      </c>
      <c r="N150" s="15"/>
      <c r="O150" s="10">
        <v>126000</v>
      </c>
      <c r="P150" s="6">
        <f t="shared" si="71"/>
        <v>0.53165960134095624</v>
      </c>
      <c r="Q150" s="13">
        <f t="shared" si="72"/>
        <v>39904200.000000007</v>
      </c>
      <c r="R150" s="15"/>
      <c r="T150" s="15"/>
      <c r="U150" s="23" t="s">
        <v>33</v>
      </c>
      <c r="V150" s="13">
        <f t="shared" si="78"/>
        <v>207000</v>
      </c>
      <c r="W150" s="6">
        <f t="shared" si="73"/>
        <v>0.87344077363157091</v>
      </c>
      <c r="X150" s="13">
        <f t="shared" si="74"/>
        <v>65556900.000000007</v>
      </c>
      <c r="AC150" s="118"/>
      <c r="AD150" s="18"/>
      <c r="AE150" s="17"/>
      <c r="AF150" s="10"/>
      <c r="AG150" s="10"/>
      <c r="AH150" s="6"/>
      <c r="AI150" s="13"/>
      <c r="AJ150" s="15"/>
      <c r="AK150" s="10"/>
      <c r="AL150" s="6"/>
      <c r="AM150" s="13"/>
      <c r="AN150" s="15"/>
      <c r="AO150" s="10"/>
      <c r="AP150" s="6"/>
      <c r="AQ150" s="13"/>
      <c r="AR150" s="15"/>
      <c r="AT150" s="15"/>
      <c r="AU150" s="118"/>
      <c r="AV150" s="13"/>
      <c r="AW150" s="6"/>
      <c r="AX150" s="13"/>
      <c r="BC150" s="138" t="s">
        <v>5</v>
      </c>
      <c r="BD150" s="138"/>
      <c r="BH150" s="87" t="s">
        <v>180</v>
      </c>
      <c r="BJ150" s="4"/>
      <c r="BK150" s="6"/>
      <c r="BL150" s="87" t="s">
        <v>181</v>
      </c>
      <c r="BN150" s="4"/>
      <c r="BO150" s="6"/>
      <c r="BP150" s="87" t="s">
        <v>182</v>
      </c>
      <c r="BR150" s="4"/>
      <c r="BS150" s="6"/>
      <c r="BT150" s="4" t="s">
        <v>189</v>
      </c>
      <c r="BU150" s="111" t="s">
        <v>190</v>
      </c>
      <c r="BX150" s="11" t="s">
        <v>4</v>
      </c>
      <c r="BZ150" s="6"/>
      <c r="CB150" s="115"/>
    </row>
    <row r="151" spans="1:80" ht="51" thickTop="1" thickBot="1" x14ac:dyDescent="0.3">
      <c r="C151" s="31"/>
      <c r="D151" s="16"/>
      <c r="E151" s="17"/>
      <c r="F151" s="15"/>
      <c r="H151" s="6"/>
      <c r="I151" s="13"/>
      <c r="J151" s="15"/>
      <c r="L151" s="6"/>
      <c r="M151" s="13"/>
      <c r="N151" s="15"/>
      <c r="P151" s="6"/>
      <c r="Q151" s="13"/>
      <c r="R151" s="15"/>
      <c r="T151" s="15"/>
      <c r="U151" s="31"/>
      <c r="V151" s="13"/>
      <c r="W151" s="6"/>
      <c r="X151" s="13"/>
      <c r="AC151" s="31"/>
      <c r="AD151" s="16"/>
      <c r="AE151" s="17"/>
      <c r="AF151" s="15"/>
      <c r="AH151" s="6"/>
      <c r="AI151" s="13"/>
      <c r="AJ151" s="15"/>
      <c r="AL151" s="6"/>
      <c r="AM151" s="13"/>
      <c r="AN151" s="15"/>
      <c r="AP151" s="6"/>
      <c r="AQ151" s="13"/>
      <c r="AR151" s="15"/>
      <c r="AT151" s="15"/>
      <c r="AU151" s="31"/>
      <c r="AV151" s="13"/>
      <c r="AW151" s="6"/>
      <c r="AX151" s="13"/>
      <c r="BB151" s="100"/>
      <c r="BC151" s="17"/>
      <c r="BD151" s="17"/>
      <c r="BE151" s="86" t="s">
        <v>18</v>
      </c>
      <c r="BF151" s="17" t="s">
        <v>12</v>
      </c>
      <c r="BG151" s="4" t="s">
        <v>13</v>
      </c>
      <c r="BH151" s="87" t="s">
        <v>14</v>
      </c>
      <c r="BI151" s="88" t="s">
        <v>35</v>
      </c>
      <c r="BJ151" s="22" t="s">
        <v>45</v>
      </c>
      <c r="BK151" s="4" t="s">
        <v>17</v>
      </c>
      <c r="BL151" s="87" t="s">
        <v>14</v>
      </c>
      <c r="BM151" s="88" t="s">
        <v>35</v>
      </c>
      <c r="BN151" s="22" t="s">
        <v>45</v>
      </c>
      <c r="BO151" s="4" t="s">
        <v>17</v>
      </c>
      <c r="BP151" s="87" t="s">
        <v>14</v>
      </c>
      <c r="BQ151" s="88" t="s">
        <v>35</v>
      </c>
      <c r="BR151" s="22" t="s">
        <v>45</v>
      </c>
      <c r="BS151" s="4" t="s">
        <v>17</v>
      </c>
      <c r="BT151" s="112" t="s">
        <v>160</v>
      </c>
      <c r="BU151" s="113"/>
      <c r="BV151" s="114" t="s">
        <v>4</v>
      </c>
      <c r="BW151" s="98" t="s">
        <v>125</v>
      </c>
      <c r="BX151" s="88" t="s">
        <v>35</v>
      </c>
      <c r="BY151" s="90" t="s">
        <v>45</v>
      </c>
      <c r="BZ151" s="91" t="s">
        <v>17</v>
      </c>
      <c r="CA151" s="17"/>
      <c r="CB151" s="115"/>
    </row>
    <row r="152" spans="1:80" ht="17" thickTop="1" thickBot="1" x14ac:dyDescent="0.25">
      <c r="C152" s="31"/>
      <c r="D152" s="16"/>
      <c r="E152" s="17"/>
      <c r="F152" s="15"/>
      <c r="H152" s="6"/>
      <c r="I152" s="13"/>
      <c r="J152" s="15"/>
      <c r="L152" s="6"/>
      <c r="M152" s="13"/>
      <c r="N152" s="15"/>
      <c r="P152" s="6"/>
      <c r="Q152" s="13"/>
      <c r="R152" s="15"/>
      <c r="T152" s="15"/>
      <c r="U152" s="31"/>
      <c r="V152" s="13"/>
      <c r="W152" s="6"/>
      <c r="X152" s="13"/>
      <c r="AC152" s="31"/>
      <c r="AD152" s="16"/>
      <c r="AE152" s="17"/>
      <c r="AF152" s="15"/>
      <c r="AH152" s="6"/>
      <c r="AI152" s="13"/>
      <c r="AJ152" s="15"/>
      <c r="AL152" s="6"/>
      <c r="AM152" s="13"/>
      <c r="AN152" s="15"/>
      <c r="AP152" s="6"/>
      <c r="AQ152" s="13"/>
      <c r="AR152" s="15"/>
      <c r="AT152" s="15"/>
      <c r="AU152" s="31"/>
      <c r="AV152" s="13"/>
      <c r="AW152" s="6"/>
      <c r="AX152" s="13"/>
      <c r="BD152" s="35" t="s">
        <v>48</v>
      </c>
      <c r="BE152" s="14">
        <v>298.40000000000009</v>
      </c>
      <c r="BF152" s="17">
        <v>293.10000000000002</v>
      </c>
      <c r="BG152" s="10">
        <v>219333.33333333334</v>
      </c>
      <c r="BH152" s="110">
        <v>5060</v>
      </c>
      <c r="BI152" s="10">
        <f>(BH152*$BF152/$BG152)/$BE152</f>
        <v>2.2660155072239372E-2</v>
      </c>
      <c r="BJ152" s="13"/>
      <c r="BK152" s="15"/>
      <c r="BL152" s="110">
        <v>53700</v>
      </c>
      <c r="BM152" s="10">
        <f>(BL152*$BF152/$BG152)/$BE152</f>
        <v>0.24048425442277754</v>
      </c>
      <c r="BN152" s="13"/>
      <c r="BO152" s="15"/>
      <c r="BP152" s="110">
        <v>106000</v>
      </c>
      <c r="BQ152" s="10">
        <f>(BP152*$BF152/$BG152)/$BE152</f>
        <v>0.47469890072280119</v>
      </c>
      <c r="BR152" s="13"/>
      <c r="BS152" s="15"/>
      <c r="BU152" s="15"/>
      <c r="BV152" s="35" t="s">
        <v>48</v>
      </c>
      <c r="BW152" s="13">
        <f>BH152+BL152+BP152</f>
        <v>164760</v>
      </c>
      <c r="BX152" s="10">
        <f t="shared" ref="BX152:BX158" si="85">(BW152*$BF152/$BG152)/$BE152</f>
        <v>0.73784331021781813</v>
      </c>
      <c r="BY152" s="13">
        <f>AVERAGE(W138:W150)</f>
        <v>0.87085015253857445</v>
      </c>
      <c r="BZ152" s="10">
        <f>BX152/BY$152*100</f>
        <v>84.726781991938068</v>
      </c>
      <c r="CB152" s="115"/>
    </row>
    <row r="153" spans="1:80" ht="17" thickTop="1" thickBot="1" x14ac:dyDescent="0.25">
      <c r="C153" s="31"/>
      <c r="D153" s="16"/>
      <c r="E153" s="17"/>
      <c r="F153" s="15"/>
      <c r="H153" s="6"/>
      <c r="I153" s="13"/>
      <c r="J153" s="15"/>
      <c r="L153" s="6"/>
      <c r="M153" s="13"/>
      <c r="N153" s="15"/>
      <c r="P153" s="6"/>
      <c r="Q153" s="13"/>
      <c r="R153" s="15"/>
      <c r="T153" s="15"/>
      <c r="U153" s="31"/>
      <c r="V153" s="13"/>
      <c r="W153" s="6"/>
      <c r="X153" s="13"/>
      <c r="AC153" s="31"/>
      <c r="AD153" s="16"/>
      <c r="AE153" s="17"/>
      <c r="AF153" s="15"/>
      <c r="AH153" s="6"/>
      <c r="AI153" s="13"/>
      <c r="AJ153" s="15"/>
      <c r="AL153" s="6"/>
      <c r="AM153" s="13"/>
      <c r="AN153" s="15"/>
      <c r="AP153" s="6"/>
      <c r="AQ153" s="13"/>
      <c r="AR153" s="15"/>
      <c r="AT153" s="15"/>
      <c r="AU153" s="31"/>
      <c r="AV153" s="13"/>
      <c r="AW153" s="6"/>
      <c r="AX153" s="13"/>
      <c r="BD153" s="31" t="s">
        <v>49</v>
      </c>
      <c r="BE153" s="16">
        <v>241.89999999999998</v>
      </c>
      <c r="BF153" s="17">
        <v>293.10000000000002</v>
      </c>
      <c r="BG153" s="10">
        <v>219333.33333333334</v>
      </c>
      <c r="BH153" s="110">
        <v>3960</v>
      </c>
      <c r="BI153">
        <f t="shared" ref="BI153:BI173" si="86">(BH153*$BF153/$BG153)/$BE153</f>
        <v>2.1876130079625456E-2</v>
      </c>
      <c r="BJ153" s="13"/>
      <c r="BK153" s="15"/>
      <c r="BL153" s="110">
        <v>38000</v>
      </c>
      <c r="BM153">
        <f t="shared" ref="BM153:BM173" si="87">(BL153*$BF153/$BG153)/$BE153</f>
        <v>0.20992246036004228</v>
      </c>
      <c r="BN153" s="13"/>
      <c r="BO153" s="15"/>
      <c r="BP153" s="110">
        <v>77700</v>
      </c>
      <c r="BQ153">
        <f t="shared" ref="BQ153:BQ173" si="88">(BP153*$BF153/$BG153)/$BE153</f>
        <v>0.42923618868356012</v>
      </c>
      <c r="BR153" s="13"/>
      <c r="BS153" s="15"/>
      <c r="BU153" s="15"/>
      <c r="BV153" s="31" t="s">
        <v>49</v>
      </c>
      <c r="BW153" s="13">
        <f t="shared" ref="BW153:BW173" si="89">BH153+BL153+BP153</f>
        <v>119660</v>
      </c>
      <c r="BX153">
        <f t="shared" si="85"/>
        <v>0.66103477912322783</v>
      </c>
      <c r="BY153" s="13"/>
      <c r="BZ153" s="10">
        <f>BX153/BY$152*100</f>
        <v>75.906833936501741</v>
      </c>
      <c r="CB153" s="115"/>
    </row>
    <row r="154" spans="1:80" ht="17" thickTop="1" thickBot="1" x14ac:dyDescent="0.25">
      <c r="C154" s="31"/>
      <c r="D154" s="16"/>
      <c r="E154" s="17"/>
      <c r="F154" s="15"/>
      <c r="H154" s="6"/>
      <c r="I154" s="13"/>
      <c r="J154" s="15"/>
      <c r="L154" s="6"/>
      <c r="M154" s="13"/>
      <c r="N154" s="15"/>
      <c r="P154" s="6"/>
      <c r="Q154" s="13"/>
      <c r="R154" s="15"/>
      <c r="T154" s="15"/>
      <c r="U154" s="31"/>
      <c r="V154" s="13"/>
      <c r="W154" s="6"/>
      <c r="X154" s="13"/>
      <c r="AC154" s="31"/>
      <c r="AD154" s="16"/>
      <c r="AE154" s="17"/>
      <c r="AF154" s="15"/>
      <c r="AH154" s="6"/>
      <c r="AI154" s="13"/>
      <c r="AJ154" s="15"/>
      <c r="AL154" s="6"/>
      <c r="AM154" s="13"/>
      <c r="AN154" s="15"/>
      <c r="AP154" s="6"/>
      <c r="AQ154" s="13"/>
      <c r="AR154" s="15"/>
      <c r="AT154" s="15"/>
      <c r="AU154" s="31"/>
      <c r="AV154" s="13"/>
      <c r="AW154" s="6"/>
      <c r="AX154" s="13"/>
      <c r="BD154" s="31" t="s">
        <v>50</v>
      </c>
      <c r="BE154" s="16">
        <v>352.50000000000011</v>
      </c>
      <c r="BF154" s="17">
        <v>293.10000000000002</v>
      </c>
      <c r="BG154" s="10">
        <v>219333.33333333334</v>
      </c>
      <c r="BH154" s="110">
        <v>2130</v>
      </c>
      <c r="BI154">
        <f t="shared" si="86"/>
        <v>8.0747979046756745E-3</v>
      </c>
      <c r="BJ154" s="13"/>
      <c r="BK154" s="15"/>
      <c r="BL154" s="110">
        <v>9500</v>
      </c>
      <c r="BM154">
        <f t="shared" si="87"/>
        <v>3.601435685183986E-2</v>
      </c>
      <c r="BN154" s="13"/>
      <c r="BO154" s="15"/>
      <c r="BP154" s="110">
        <v>39800</v>
      </c>
      <c r="BQ154">
        <f t="shared" si="88"/>
        <v>0.15088120028455015</v>
      </c>
      <c r="BR154" s="13"/>
      <c r="BS154" s="15"/>
      <c r="BU154" s="15"/>
      <c r="BV154" s="31" t="s">
        <v>50</v>
      </c>
      <c r="BW154" s="13">
        <f t="shared" si="89"/>
        <v>51430</v>
      </c>
      <c r="BX154">
        <f t="shared" si="85"/>
        <v>0.19497035504106572</v>
      </c>
      <c r="BY154" s="13"/>
      <c r="BZ154" s="10">
        <f>BX154/BY$152*100</f>
        <v>22.388507881949241</v>
      </c>
      <c r="CB154" s="115"/>
    </row>
    <row r="155" spans="1:80" ht="17" thickTop="1" thickBot="1" x14ac:dyDescent="0.25">
      <c r="C155" s="31"/>
      <c r="D155" s="16"/>
      <c r="E155" s="17"/>
      <c r="F155" s="15"/>
      <c r="H155" s="6"/>
      <c r="I155" s="13"/>
      <c r="J155" s="15"/>
      <c r="L155" s="6"/>
      <c r="M155" s="13"/>
      <c r="N155" s="15"/>
      <c r="P155" s="6"/>
      <c r="Q155" s="13"/>
      <c r="R155" s="15"/>
      <c r="T155" s="15"/>
      <c r="U155" s="31"/>
      <c r="V155" s="13"/>
      <c r="W155" s="6"/>
      <c r="X155" s="13"/>
      <c r="AC155" s="31"/>
      <c r="AD155" s="16"/>
      <c r="AE155" s="17"/>
      <c r="AF155" s="15"/>
      <c r="AH155" s="6"/>
      <c r="AI155" s="13"/>
      <c r="AJ155" s="15"/>
      <c r="AL155" s="6"/>
      <c r="AM155" s="13"/>
      <c r="AN155" s="15"/>
      <c r="AP155" s="6"/>
      <c r="AQ155" s="13"/>
      <c r="AR155" s="15"/>
      <c r="AT155" s="15"/>
      <c r="AU155" s="31"/>
      <c r="AV155" s="13"/>
      <c r="AW155" s="6"/>
      <c r="AX155" s="13"/>
      <c r="BD155" s="31" t="s">
        <v>51</v>
      </c>
      <c r="BE155" s="16">
        <v>317.80000000000007</v>
      </c>
      <c r="BF155" s="17">
        <v>293.10000000000002</v>
      </c>
      <c r="BG155" s="10">
        <v>219333.33333333334</v>
      </c>
      <c r="BH155" s="110">
        <v>3960</v>
      </c>
      <c r="BI155">
        <f t="shared" si="86"/>
        <v>1.6651465910199486E-2</v>
      </c>
      <c r="BJ155" s="13"/>
      <c r="BK155" s="15"/>
      <c r="BL155" s="110">
        <v>33900</v>
      </c>
      <c r="BM155">
        <f t="shared" si="87"/>
        <v>0.14254663998882894</v>
      </c>
      <c r="BN155" s="13"/>
      <c r="BO155" s="15"/>
      <c r="BP155" s="110">
        <v>70600</v>
      </c>
      <c r="BQ155">
        <f t="shared" si="88"/>
        <v>0.29686704375254641</v>
      </c>
      <c r="BR155" s="13"/>
      <c r="BS155" s="15"/>
      <c r="BU155" s="15"/>
      <c r="BV155" s="31" t="s">
        <v>51</v>
      </c>
      <c r="BW155" s="13">
        <f t="shared" si="89"/>
        <v>108460</v>
      </c>
      <c r="BX155">
        <f t="shared" si="85"/>
        <v>0.45606514965157491</v>
      </c>
      <c r="BY155" s="13"/>
      <c r="BZ155" s="10">
        <f t="shared" ref="BZ155:BZ173" si="90">BX155/BY$152*100</f>
        <v>52.370106191302924</v>
      </c>
      <c r="CB155" s="115"/>
    </row>
    <row r="156" spans="1:80" ht="17" thickTop="1" thickBot="1" x14ac:dyDescent="0.25">
      <c r="C156" s="31"/>
      <c r="D156" s="16"/>
      <c r="E156" s="17"/>
      <c r="F156" s="15"/>
      <c r="H156" s="6"/>
      <c r="I156" s="13"/>
      <c r="J156" s="15"/>
      <c r="L156" s="6"/>
      <c r="M156" s="13"/>
      <c r="N156" s="15"/>
      <c r="P156" s="6"/>
      <c r="Q156" s="13"/>
      <c r="R156" s="15"/>
      <c r="T156" s="15"/>
      <c r="U156" s="31"/>
      <c r="V156" s="13"/>
      <c r="W156" s="6"/>
      <c r="X156" s="13"/>
      <c r="AC156" s="31"/>
      <c r="AD156" s="16"/>
      <c r="AE156" s="17"/>
      <c r="AF156" s="15"/>
      <c r="AH156" s="6"/>
      <c r="AI156" s="13"/>
      <c r="AJ156" s="15"/>
      <c r="AL156" s="6"/>
      <c r="AM156" s="13"/>
      <c r="AN156" s="15"/>
      <c r="AP156" s="6"/>
      <c r="AQ156" s="13"/>
      <c r="AR156" s="15"/>
      <c r="AT156" s="15"/>
      <c r="AU156" s="31"/>
      <c r="AV156" s="13"/>
      <c r="AW156" s="6"/>
      <c r="AX156" s="13"/>
      <c r="BD156" s="31" t="s">
        <v>52</v>
      </c>
      <c r="BE156" s="16">
        <v>193.40000000000009</v>
      </c>
      <c r="BF156" s="17">
        <v>293.10000000000002</v>
      </c>
      <c r="BG156" s="10">
        <v>219333.33333333334</v>
      </c>
      <c r="BH156" s="110">
        <v>4530</v>
      </c>
      <c r="BI156">
        <f t="shared" si="86"/>
        <v>3.1300617961105524E-2</v>
      </c>
      <c r="BJ156" s="13"/>
      <c r="BK156" s="15"/>
      <c r="BL156" s="110">
        <v>14400</v>
      </c>
      <c r="BM156">
        <f t="shared" si="87"/>
        <v>9.9498653121395039E-2</v>
      </c>
      <c r="BN156" s="13"/>
      <c r="BO156" s="15"/>
      <c r="BP156" s="110">
        <v>46300</v>
      </c>
      <c r="BQ156">
        <f t="shared" si="88"/>
        <v>0.31991580830004107</v>
      </c>
      <c r="BR156" s="13"/>
      <c r="BS156" s="15"/>
      <c r="BU156" s="15"/>
      <c r="BV156" s="31" t="s">
        <v>52</v>
      </c>
      <c r="BW156" s="13">
        <f t="shared" si="89"/>
        <v>65230</v>
      </c>
      <c r="BX156">
        <f t="shared" si="85"/>
        <v>0.45071507938254157</v>
      </c>
      <c r="BY156" s="13"/>
      <c r="BZ156" s="10">
        <f t="shared" si="90"/>
        <v>51.755755920657897</v>
      </c>
      <c r="CB156" s="115"/>
    </row>
    <row r="157" spans="1:80" ht="17" thickTop="1" thickBot="1" x14ac:dyDescent="0.25">
      <c r="A157" s="19"/>
      <c r="B157" s="19"/>
      <c r="C157" s="19"/>
      <c r="D157" s="19"/>
      <c r="E157" s="19"/>
      <c r="F157" s="19"/>
      <c r="G157" s="74" t="s">
        <v>46</v>
      </c>
      <c r="H157" s="96">
        <f>AVERAGE(H138:H156)</f>
        <v>4.6309332874963423E-2</v>
      </c>
      <c r="I157" s="75">
        <f>AVERAGE(I138:I156)</f>
        <v>1237504.6153846153</v>
      </c>
      <c r="J157" s="76"/>
      <c r="K157" s="74" t="s">
        <v>46</v>
      </c>
      <c r="L157" s="96">
        <f>AVERAGE(L138:L156)</f>
        <v>0.27491410251069437</v>
      </c>
      <c r="M157" s="75">
        <f>AVERAGE(M138:M156)</f>
        <v>9665293.846153846</v>
      </c>
      <c r="N157" s="76"/>
      <c r="O157" s="74" t="s">
        <v>46</v>
      </c>
      <c r="P157" s="96">
        <f>AVERAGE(P138:P156)</f>
        <v>0.54962671715291667</v>
      </c>
      <c r="Q157" s="75">
        <f>AVERAGE(Q138:Q156)</f>
        <v>17721080.769230768</v>
      </c>
      <c r="R157" s="76"/>
      <c r="T157" s="15"/>
      <c r="U157" s="77"/>
      <c r="V157" s="74" t="s">
        <v>46</v>
      </c>
      <c r="W157" s="96">
        <f>AVERAGE(W138:W156)</f>
        <v>0.87085015253857445</v>
      </c>
      <c r="X157" s="75">
        <f>AVERAGE(X138:X156)</f>
        <v>28623879.230769232</v>
      </c>
      <c r="Y157" s="19"/>
      <c r="Z157" s="117"/>
      <c r="AA157" s="19"/>
      <c r="AB157" s="19"/>
      <c r="AC157" s="19"/>
      <c r="AD157" s="19"/>
      <c r="AE157" s="19"/>
      <c r="AF157" s="19"/>
      <c r="AG157" s="74" t="s">
        <v>46</v>
      </c>
      <c r="AH157" s="96">
        <f>AVERAGE(AH138:AH156)</f>
        <v>7.166783112159332E-2</v>
      </c>
      <c r="AI157" s="75">
        <f>AVERAGE(AI138:AI156)</f>
        <v>1567700.4444444445</v>
      </c>
      <c r="AJ157" s="76"/>
      <c r="AK157" s="74" t="s">
        <v>46</v>
      </c>
      <c r="AL157" s="96">
        <f>AVERAGE(AL138:AL156)</f>
        <v>0.35886804622515922</v>
      </c>
      <c r="AM157" s="75">
        <f>AVERAGE(AM138:AM156)</f>
        <v>7335928.8888888881</v>
      </c>
      <c r="AN157" s="76"/>
      <c r="AO157" s="74" t="s">
        <v>46</v>
      </c>
      <c r="AP157" s="96">
        <f>AVERAGE(AP138:AP156)</f>
        <v>0.76644513348866838</v>
      </c>
      <c r="AQ157" s="75">
        <f>AVERAGE(AQ138:AQ156)</f>
        <v>15430514.444444444</v>
      </c>
      <c r="AR157" s="76"/>
      <c r="AT157" s="15"/>
      <c r="AU157" s="77"/>
      <c r="AV157" s="74" t="s">
        <v>46</v>
      </c>
      <c r="AW157" s="96">
        <f>AVERAGE(AW138:AW156)</f>
        <v>1.1969810108354209</v>
      </c>
      <c r="AX157" s="75"/>
      <c r="AY157" s="96">
        <f>AVERAGE(AY138:AY156)</f>
        <v>137.44971018793046</v>
      </c>
      <c r="AZ157" s="19"/>
      <c r="BD157" s="31" t="s">
        <v>53</v>
      </c>
      <c r="BE157" s="16">
        <v>255.39999999999998</v>
      </c>
      <c r="BF157" s="17">
        <v>293.10000000000002</v>
      </c>
      <c r="BG157" s="10">
        <v>219333.33333333334</v>
      </c>
      <c r="BH157" s="110">
        <v>2820</v>
      </c>
      <c r="BI157">
        <f t="shared" si="86"/>
        <v>1.4755006152813516E-2</v>
      </c>
      <c r="BJ157" s="13"/>
      <c r="BK157" s="15"/>
      <c r="BL157" s="110">
        <v>15400</v>
      </c>
      <c r="BM157">
        <f t="shared" si="87"/>
        <v>8.0576983955080894E-2</v>
      </c>
      <c r="BN157" s="13"/>
      <c r="BO157" s="15"/>
      <c r="BP157" s="110">
        <v>36600</v>
      </c>
      <c r="BQ157">
        <f t="shared" si="88"/>
        <v>0.19150114368545201</v>
      </c>
      <c r="BR157" s="13"/>
      <c r="BS157" s="15"/>
      <c r="BU157" s="15"/>
      <c r="BV157" s="31" t="s">
        <v>53</v>
      </c>
      <c r="BW157" s="13">
        <f t="shared" si="89"/>
        <v>54820</v>
      </c>
      <c r="BX157">
        <f t="shared" si="85"/>
        <v>0.28683313379334641</v>
      </c>
      <c r="BY157" s="13"/>
      <c r="BZ157" s="10">
        <f t="shared" si="90"/>
        <v>32.937139984096298</v>
      </c>
      <c r="CB157" s="115"/>
    </row>
    <row r="158" spans="1:80" ht="17" thickTop="1" thickBot="1" x14ac:dyDescent="0.25">
      <c r="G158" s="78" t="s">
        <v>47</v>
      </c>
      <c r="H158" s="97">
        <f>STDEV(H138:H156)</f>
        <v>3.7059353066020366E-2</v>
      </c>
      <c r="I158" s="79">
        <f>STDEV(I138:I156)</f>
        <v>986500.19962631329</v>
      </c>
      <c r="J158" s="80"/>
      <c r="K158" s="78" t="s">
        <v>47</v>
      </c>
      <c r="L158" s="97">
        <f>STDEV(L138:L156)</f>
        <v>9.082552750200916E-2</v>
      </c>
      <c r="M158" s="79">
        <f>STDEV(M138:M156)</f>
        <v>7234598.7541184556</v>
      </c>
      <c r="N158" s="80"/>
      <c r="O158" s="78" t="s">
        <v>47</v>
      </c>
      <c r="P158" s="97">
        <f>STDEV(P138:P156)</f>
        <v>0.19459656192148461</v>
      </c>
      <c r="Q158" s="79">
        <f>STDEV(Q138:Q156)</f>
        <v>11374611.101664435</v>
      </c>
      <c r="R158" s="80"/>
      <c r="T158" s="15"/>
      <c r="U158" s="67"/>
      <c r="V158" s="78" t="s">
        <v>47</v>
      </c>
      <c r="W158" s="97">
        <f>STDEV(W138:W156)</f>
        <v>0.31102726858238966</v>
      </c>
      <c r="X158" s="79">
        <f>STDEV(X138:X156)</f>
        <v>19058688.664570034</v>
      </c>
      <c r="AG158" s="78" t="s">
        <v>47</v>
      </c>
      <c r="AH158" s="97">
        <f>STDEV(AH138:AH156)</f>
        <v>4.2511199775969136E-2</v>
      </c>
      <c r="AI158" s="79">
        <f>STDEV(AI138:AI156)</f>
        <v>918399.24795021897</v>
      </c>
      <c r="AJ158" s="80"/>
      <c r="AK158" s="78" t="s">
        <v>47</v>
      </c>
      <c r="AL158" s="97">
        <f>STDEV(AL138:AL156)</f>
        <v>0.14068951962898252</v>
      </c>
      <c r="AM158" s="79">
        <f>STDEV(AM138:AM156)</f>
        <v>2944099.8734224564</v>
      </c>
      <c r="AN158" s="80"/>
      <c r="AO158" s="78" t="s">
        <v>47</v>
      </c>
      <c r="AP158" s="97">
        <f>STDEV(AP138:AP156)</f>
        <v>0.29507256805808063</v>
      </c>
      <c r="AQ158" s="79">
        <f>STDEV(AQ138:AQ156)</f>
        <v>4997954.5415977705</v>
      </c>
      <c r="AR158" s="80"/>
      <c r="AT158" s="15"/>
      <c r="AU158" s="67"/>
      <c r="AV158" s="78" t="s">
        <v>47</v>
      </c>
      <c r="AW158" s="97">
        <f>STDEV(AW138:AW156)</f>
        <v>0.44295926995022483</v>
      </c>
      <c r="AX158" s="79"/>
      <c r="AY158" s="97">
        <f>STDEV(AY138:AY156)</f>
        <v>50.865153856719814</v>
      </c>
      <c r="BD158" s="31" t="s">
        <v>54</v>
      </c>
      <c r="BE158" s="16">
        <v>344.4</v>
      </c>
      <c r="BF158" s="17">
        <v>293.10000000000002</v>
      </c>
      <c r="BG158" s="10">
        <v>219333.33333333334</v>
      </c>
      <c r="BH158" s="110">
        <v>3600</v>
      </c>
      <c r="BI158">
        <f t="shared" si="86"/>
        <v>1.3968524617942664E-2</v>
      </c>
      <c r="BJ158" s="13"/>
      <c r="BK158" s="15"/>
      <c r="BL158" s="110">
        <v>17000</v>
      </c>
      <c r="BM158">
        <f t="shared" si="87"/>
        <v>6.5962477362507016E-2</v>
      </c>
      <c r="BN158" s="13"/>
      <c r="BO158" s="15"/>
      <c r="BP158" s="110">
        <v>47600</v>
      </c>
      <c r="BQ158">
        <f t="shared" si="88"/>
        <v>0.18469493661501968</v>
      </c>
      <c r="BR158" s="13"/>
      <c r="BS158" s="15"/>
      <c r="BU158" s="15"/>
      <c r="BV158" s="31" t="s">
        <v>54</v>
      </c>
      <c r="BW158" s="13">
        <f t="shared" si="89"/>
        <v>68200</v>
      </c>
      <c r="BX158">
        <f t="shared" si="85"/>
        <v>0.26462593859546935</v>
      </c>
      <c r="BY158" s="13"/>
      <c r="BZ158" s="10">
        <f t="shared" si="90"/>
        <v>30.387080696267972</v>
      </c>
      <c r="CB158" s="115"/>
    </row>
    <row r="159" spans="1:80" ht="17" thickTop="1" thickBot="1" x14ac:dyDescent="0.25">
      <c r="BD159" s="31" t="s">
        <v>55</v>
      </c>
      <c r="BE159" s="16">
        <v>282.00000000000011</v>
      </c>
      <c r="BF159" s="17">
        <v>293.10000000000002</v>
      </c>
      <c r="BG159" s="10">
        <v>219333.33333333334</v>
      </c>
      <c r="BH159" s="110">
        <v>5500</v>
      </c>
      <c r="BI159">
        <f t="shared" si="86"/>
        <v>2.6063021405936745E-2</v>
      </c>
      <c r="BJ159" s="13"/>
      <c r="BK159" s="15"/>
      <c r="BL159" s="110">
        <v>71300</v>
      </c>
      <c r="BM159">
        <f t="shared" si="87"/>
        <v>0.33787153204423448</v>
      </c>
      <c r="BN159" s="13"/>
      <c r="BO159" s="15"/>
      <c r="BP159" s="110">
        <v>134000</v>
      </c>
      <c r="BQ159">
        <f t="shared" si="88"/>
        <v>0.63498997607191332</v>
      </c>
      <c r="BR159" s="13"/>
      <c r="BS159" s="15"/>
      <c r="BT159" s="17"/>
      <c r="BU159" s="15"/>
      <c r="BV159" s="31" t="s">
        <v>55</v>
      </c>
      <c r="BW159" s="13">
        <f t="shared" si="89"/>
        <v>210800</v>
      </c>
      <c r="BX159">
        <f t="shared" ref="BX159:BX173" si="91">(BW159*$BF159/$BG159)/$BE159</f>
        <v>0.99892452952208477</v>
      </c>
      <c r="BY159" s="13"/>
      <c r="BZ159" s="10">
        <f t="shared" si="90"/>
        <v>114.70682144455813</v>
      </c>
      <c r="CB159" s="115"/>
    </row>
    <row r="160" spans="1:80" ht="17" thickTop="1" thickBot="1" x14ac:dyDescent="0.25">
      <c r="BD160" s="31" t="s">
        <v>56</v>
      </c>
      <c r="BE160" s="16">
        <v>246.29999999999995</v>
      </c>
      <c r="BF160" s="17">
        <v>293.10000000000002</v>
      </c>
      <c r="BG160" s="10">
        <v>219333.33333333334</v>
      </c>
      <c r="BH160" s="110">
        <v>812</v>
      </c>
      <c r="BI160">
        <f t="shared" si="86"/>
        <v>4.4055770078005553E-3</v>
      </c>
      <c r="BJ160" s="13"/>
      <c r="BK160" s="15"/>
      <c r="BL160" s="110">
        <v>44200</v>
      </c>
      <c r="BM160">
        <f t="shared" si="87"/>
        <v>0.23981096520293665</v>
      </c>
      <c r="BN160" s="13"/>
      <c r="BO160" s="15"/>
      <c r="BP160" s="110">
        <v>101000</v>
      </c>
      <c r="BQ160">
        <f t="shared" si="88"/>
        <v>0.54798433225105436</v>
      </c>
      <c r="BR160" s="13"/>
      <c r="BS160" s="15"/>
      <c r="BU160" s="15"/>
      <c r="BV160" s="31" t="s">
        <v>56</v>
      </c>
      <c r="BW160" s="13">
        <f t="shared" si="89"/>
        <v>146012</v>
      </c>
      <c r="BX160">
        <f t="shared" si="91"/>
        <v>0.79220087446179144</v>
      </c>
      <c r="BY160" s="13"/>
      <c r="BZ160" s="10">
        <f t="shared" si="90"/>
        <v>90.968678383127539</v>
      </c>
      <c r="CB160" s="115"/>
    </row>
    <row r="161" spans="19:80" ht="17" thickTop="1" thickBot="1" x14ac:dyDescent="0.25">
      <c r="BD161" s="31" t="s">
        <v>57</v>
      </c>
      <c r="BE161" s="16">
        <v>131.69999999999993</v>
      </c>
      <c r="BF161" s="17">
        <v>293.10000000000002</v>
      </c>
      <c r="BG161" s="10">
        <v>219333.33333333334</v>
      </c>
      <c r="BH161" s="110">
        <v>2200</v>
      </c>
      <c r="BI161">
        <f t="shared" si="86"/>
        <v>2.2322770042442423E-2</v>
      </c>
      <c r="BJ161" s="13"/>
      <c r="BK161" s="15"/>
      <c r="BL161" s="110">
        <v>39400</v>
      </c>
      <c r="BM161">
        <f t="shared" si="87"/>
        <v>0.39978051803283249</v>
      </c>
      <c r="BN161" s="13"/>
      <c r="BO161" s="15"/>
      <c r="BP161" s="110">
        <v>93400</v>
      </c>
      <c r="BQ161">
        <f t="shared" si="88"/>
        <v>0.94770305543823752</v>
      </c>
      <c r="BR161" s="13"/>
      <c r="BS161" s="15"/>
      <c r="BU161" s="15"/>
      <c r="BV161" s="31" t="s">
        <v>57</v>
      </c>
      <c r="BW161" s="13">
        <f t="shared" si="89"/>
        <v>135000</v>
      </c>
      <c r="BX161">
        <f t="shared" si="91"/>
        <v>1.3698063435135122</v>
      </c>
      <c r="BY161" s="13"/>
      <c r="BZ161" s="10">
        <f t="shared" si="90"/>
        <v>157.29529810845804</v>
      </c>
      <c r="CB161" s="115"/>
    </row>
    <row r="162" spans="19:80" ht="17" thickTop="1" thickBot="1" x14ac:dyDescent="0.25">
      <c r="BD162" s="31" t="s">
        <v>58</v>
      </c>
      <c r="BE162" s="16">
        <v>152.69999999999993</v>
      </c>
      <c r="BF162" s="17">
        <v>293.10000000000002</v>
      </c>
      <c r="BG162" s="10">
        <v>219333.33333333334</v>
      </c>
      <c r="BH162" s="110">
        <v>2640</v>
      </c>
      <c r="BI162">
        <f t="shared" si="86"/>
        <v>2.3103409151981669E-2</v>
      </c>
      <c r="BJ162" s="13"/>
      <c r="BK162" s="15"/>
      <c r="BL162" s="110">
        <v>57500</v>
      </c>
      <c r="BM162">
        <f t="shared" si="87"/>
        <v>0.50319925236323704</v>
      </c>
      <c r="BN162" s="13"/>
      <c r="BO162" s="15"/>
      <c r="BP162" s="110">
        <v>104000</v>
      </c>
      <c r="BQ162">
        <f t="shared" si="88"/>
        <v>0.91013429992655048</v>
      </c>
      <c r="BR162" s="13"/>
      <c r="BS162" s="15"/>
      <c r="BU162" s="15"/>
      <c r="BV162" s="31" t="s">
        <v>58</v>
      </c>
      <c r="BW162" s="13">
        <f t="shared" si="89"/>
        <v>164140</v>
      </c>
      <c r="BX162">
        <f t="shared" si="91"/>
        <v>1.4364369614417694</v>
      </c>
      <c r="BY162" s="13"/>
      <c r="BZ162" s="10">
        <f t="shared" si="90"/>
        <v>164.94651315780095</v>
      </c>
      <c r="CB162" s="115"/>
    </row>
    <row r="163" spans="19:80" ht="17" thickTop="1" thickBot="1" x14ac:dyDescent="0.25">
      <c r="Z163"/>
      <c r="BD163" s="31" t="s">
        <v>59</v>
      </c>
      <c r="BE163" s="16">
        <v>157.59999999999991</v>
      </c>
      <c r="BF163" s="17">
        <v>293.10000000000002</v>
      </c>
      <c r="BG163" s="10">
        <v>219333.33333333334</v>
      </c>
      <c r="BH163" s="110">
        <v>2070</v>
      </c>
      <c r="BI163">
        <f t="shared" si="86"/>
        <v>1.7551947525959306E-2</v>
      </c>
      <c r="BJ163" s="13"/>
      <c r="BK163" s="15"/>
      <c r="BL163" s="110">
        <v>65700</v>
      </c>
      <c r="BM163">
        <f t="shared" si="87"/>
        <v>0.55708355191088244</v>
      </c>
      <c r="BN163" s="13"/>
      <c r="BO163" s="15"/>
      <c r="BP163" s="110">
        <v>116000</v>
      </c>
      <c r="BQ163">
        <f t="shared" si="88"/>
        <v>0.98358739758999014</v>
      </c>
      <c r="BR163" s="13"/>
      <c r="BS163" s="15"/>
      <c r="BU163" s="15"/>
      <c r="BV163" s="31" t="s">
        <v>59</v>
      </c>
      <c r="BW163" s="13">
        <f t="shared" si="89"/>
        <v>183770</v>
      </c>
      <c r="BX163">
        <f t="shared" si="91"/>
        <v>1.5582228970268321</v>
      </c>
      <c r="BY163" s="13"/>
      <c r="BZ163" s="10">
        <f t="shared" si="90"/>
        <v>178.93123087646362</v>
      </c>
      <c r="CB163" s="115"/>
    </row>
    <row r="164" spans="19:80" ht="17" thickTop="1" thickBot="1" x14ac:dyDescent="0.25">
      <c r="Z164"/>
      <c r="BD164" s="31" t="s">
        <v>60</v>
      </c>
      <c r="BE164" s="16">
        <v>218.39999999999998</v>
      </c>
      <c r="BF164" s="17">
        <v>293.10000000000002</v>
      </c>
      <c r="BG164" s="10">
        <v>219333.33333333334</v>
      </c>
      <c r="BH164" s="110">
        <v>2880</v>
      </c>
      <c r="BI164">
        <f t="shared" si="86"/>
        <v>1.7621831056481515E-2</v>
      </c>
      <c r="BJ164" s="13"/>
      <c r="BK164" s="15"/>
      <c r="BL164" s="110">
        <v>53100</v>
      </c>
      <c r="BM164">
        <f t="shared" si="87"/>
        <v>0.32490251010387794</v>
      </c>
      <c r="BN164" s="13"/>
      <c r="BO164" s="15"/>
      <c r="BP164" s="110">
        <v>113000</v>
      </c>
      <c r="BQ164">
        <f t="shared" si="88"/>
        <v>0.69141212131333729</v>
      </c>
      <c r="BR164" s="13"/>
      <c r="BS164" s="15"/>
      <c r="BU164" s="15"/>
      <c r="BV164" s="31" t="s">
        <v>60</v>
      </c>
      <c r="BW164" s="13">
        <f t="shared" si="89"/>
        <v>168980</v>
      </c>
      <c r="BX164">
        <f t="shared" si="91"/>
        <v>1.0339364624736966</v>
      </c>
      <c r="BY164" s="13"/>
      <c r="BZ164" s="10">
        <f t="shared" si="90"/>
        <v>118.72725284134324</v>
      </c>
      <c r="CB164" s="115"/>
    </row>
    <row r="165" spans="19:80" ht="17" thickTop="1" thickBot="1" x14ac:dyDescent="0.25">
      <c r="Z165"/>
      <c r="BD165" s="31" t="s">
        <v>61</v>
      </c>
      <c r="BE165" s="16">
        <v>207.69999999999993</v>
      </c>
      <c r="BF165" s="17">
        <v>293.10000000000002</v>
      </c>
      <c r="BG165" s="10">
        <v>219333.33333333334</v>
      </c>
      <c r="BH165" s="110">
        <v>5770</v>
      </c>
      <c r="BI165">
        <f t="shared" si="86"/>
        <v>3.7123635182261076E-2</v>
      </c>
      <c r="BJ165" s="13"/>
      <c r="BK165" s="15"/>
      <c r="BL165" s="110">
        <v>24900</v>
      </c>
      <c r="BM165">
        <f t="shared" si="87"/>
        <v>0.1602042488801215</v>
      </c>
      <c r="BN165" s="13"/>
      <c r="BO165" s="15"/>
      <c r="BP165" s="110">
        <v>52600</v>
      </c>
      <c r="BQ165">
        <f t="shared" si="88"/>
        <v>0.3384234333772847</v>
      </c>
      <c r="BR165" s="13"/>
      <c r="BS165" s="15"/>
      <c r="BU165" s="15"/>
      <c r="BV165" s="31" t="s">
        <v>61</v>
      </c>
      <c r="BW165" s="13">
        <f t="shared" si="89"/>
        <v>83270</v>
      </c>
      <c r="BX165">
        <f t="shared" si="91"/>
        <v>0.53575131743966731</v>
      </c>
      <c r="BY165" s="13"/>
      <c r="BZ165" s="10">
        <f t="shared" si="90"/>
        <v>61.520494183519837</v>
      </c>
      <c r="CB165" s="115"/>
    </row>
    <row r="166" spans="19:80" ht="17" thickTop="1" thickBot="1" x14ac:dyDescent="0.25">
      <c r="Z166"/>
      <c r="BD166" s="31" t="s">
        <v>62</v>
      </c>
      <c r="BE166" s="16">
        <v>126.59999999999991</v>
      </c>
      <c r="BF166" s="17">
        <v>293.10000000000002</v>
      </c>
      <c r="BG166" s="10">
        <v>219333.33333333334</v>
      </c>
      <c r="BH166" s="110">
        <v>2340</v>
      </c>
      <c r="BI166">
        <f t="shared" si="86"/>
        <v>2.4699794004523271E-2</v>
      </c>
      <c r="BJ166" s="13"/>
      <c r="BK166" s="15"/>
      <c r="BL166" s="110">
        <v>41000</v>
      </c>
      <c r="BM166">
        <f t="shared" si="87"/>
        <v>0.43277416845532235</v>
      </c>
      <c r="BN166" s="13"/>
      <c r="BO166" s="15"/>
      <c r="BP166" s="110">
        <v>88600</v>
      </c>
      <c r="BQ166">
        <f t="shared" si="88"/>
        <v>0.93521442256442833</v>
      </c>
      <c r="BR166" s="13"/>
      <c r="BS166" s="15"/>
      <c r="BU166" s="15"/>
      <c r="BV166" s="31" t="s">
        <v>62</v>
      </c>
      <c r="BW166" s="13">
        <f t="shared" si="89"/>
        <v>131940</v>
      </c>
      <c r="BX166">
        <f t="shared" si="91"/>
        <v>1.3926883850242737</v>
      </c>
      <c r="BY166" s="13"/>
      <c r="BZ166" s="10">
        <f t="shared" si="90"/>
        <v>159.92285021303758</v>
      </c>
      <c r="CB166" s="115"/>
    </row>
    <row r="167" spans="19:80" ht="17" thickTop="1" thickBot="1" x14ac:dyDescent="0.25">
      <c r="Z167"/>
      <c r="BD167" s="31" t="s">
        <v>63</v>
      </c>
      <c r="BE167" s="16">
        <v>213.59999999999991</v>
      </c>
      <c r="BF167" s="17">
        <v>293.10000000000002</v>
      </c>
      <c r="BG167" s="10">
        <v>219333.33333333334</v>
      </c>
      <c r="BH167" s="110">
        <v>4830</v>
      </c>
      <c r="BI167">
        <f t="shared" si="86"/>
        <v>3.0217397800621576E-2</v>
      </c>
      <c r="BJ167" s="13"/>
      <c r="BK167" s="15"/>
      <c r="BL167" s="110">
        <v>63600</v>
      </c>
      <c r="BM167">
        <f t="shared" si="87"/>
        <v>0.39789368532495495</v>
      </c>
      <c r="BN167" s="13"/>
      <c r="BO167" s="15"/>
      <c r="BP167" s="110">
        <v>98700</v>
      </c>
      <c r="BQ167">
        <f t="shared" si="88"/>
        <v>0.61748595505618009</v>
      </c>
      <c r="BR167" s="13"/>
      <c r="BS167" s="15"/>
      <c r="BU167" s="15"/>
      <c r="BV167" s="31" t="s">
        <v>63</v>
      </c>
      <c r="BW167" s="13">
        <f t="shared" si="89"/>
        <v>167130</v>
      </c>
      <c r="BX167">
        <f t="shared" si="91"/>
        <v>1.0455970381817565</v>
      </c>
      <c r="BY167" s="13"/>
      <c r="BZ167" s="10">
        <f t="shared" si="90"/>
        <v>120.06624045868118</v>
      </c>
      <c r="CB167" s="115"/>
    </row>
    <row r="168" spans="19:80" ht="17" thickTop="1" thickBot="1" x14ac:dyDescent="0.25">
      <c r="Z168"/>
      <c r="BD168" s="31" t="s">
        <v>64</v>
      </c>
      <c r="BE168" s="16">
        <v>416.09999999999991</v>
      </c>
      <c r="BF168" s="17">
        <v>293.10000000000002</v>
      </c>
      <c r="BG168" s="10">
        <v>219333.33333333334</v>
      </c>
      <c r="BH168" s="110">
        <v>7830</v>
      </c>
      <c r="BI168">
        <f t="shared" si="86"/>
        <v>2.514636562259628E-2</v>
      </c>
      <c r="BJ168" s="13"/>
      <c r="BK168" s="15"/>
      <c r="BL168" s="110">
        <v>53200</v>
      </c>
      <c r="BM168">
        <f t="shared" si="87"/>
        <v>0.17085397843194408</v>
      </c>
      <c r="BN168" s="13"/>
      <c r="BO168" s="15"/>
      <c r="BP168" s="110">
        <v>94800</v>
      </c>
      <c r="BQ168">
        <f t="shared" si="88"/>
        <v>0.30445408186744927</v>
      </c>
      <c r="BR168" s="13"/>
      <c r="BS168" s="15"/>
      <c r="BU168" s="15"/>
      <c r="BV168" s="31" t="s">
        <v>64</v>
      </c>
      <c r="BW168" s="13">
        <f t="shared" si="89"/>
        <v>155830</v>
      </c>
      <c r="BX168">
        <f t="shared" si="91"/>
        <v>0.50045442592198952</v>
      </c>
      <c r="BY168" s="13"/>
      <c r="BZ168" s="10">
        <f t="shared" si="90"/>
        <v>57.467340903958998</v>
      </c>
      <c r="CB168" s="115"/>
    </row>
    <row r="169" spans="19:80" ht="23" thickTop="1" thickBot="1" x14ac:dyDescent="0.3">
      <c r="T169" s="141" t="s">
        <v>146</v>
      </c>
      <c r="U169" s="141"/>
      <c r="V169" s="141"/>
      <c r="W169" s="141"/>
      <c r="X169" s="141"/>
      <c r="Y169" s="119"/>
      <c r="Z169" s="119"/>
      <c r="AA169" s="119"/>
      <c r="AB169" s="119"/>
      <c r="AC169" s="119"/>
      <c r="AD169" s="119"/>
      <c r="BD169" s="31" t="s">
        <v>65</v>
      </c>
      <c r="BE169" s="16">
        <v>256.39999999999986</v>
      </c>
      <c r="BF169" s="17">
        <v>293.10000000000002</v>
      </c>
      <c r="BG169" s="10">
        <v>219333.33333333334</v>
      </c>
      <c r="BH169" s="110">
        <v>2630</v>
      </c>
      <c r="BI169">
        <f t="shared" si="86"/>
        <v>1.3707204975129105E-2</v>
      </c>
      <c r="BJ169" s="13"/>
      <c r="BK169" s="15"/>
      <c r="BL169" s="110">
        <v>56000</v>
      </c>
      <c r="BM169">
        <f t="shared" si="87"/>
        <v>0.29186444053506838</v>
      </c>
      <c r="BN169" s="13"/>
      <c r="BO169" s="15"/>
      <c r="BP169" s="110">
        <v>118000</v>
      </c>
      <c r="BQ169">
        <f t="shared" si="88"/>
        <v>0.61500007112746546</v>
      </c>
      <c r="BR169" s="13"/>
      <c r="BS169" s="15"/>
      <c r="BU169" s="15"/>
      <c r="BV169" s="31" t="s">
        <v>65</v>
      </c>
      <c r="BW169" s="13">
        <f t="shared" si="89"/>
        <v>176630</v>
      </c>
      <c r="BX169">
        <f t="shared" si="91"/>
        <v>0.92057171663766313</v>
      </c>
      <c r="BY169" s="13"/>
      <c r="BZ169" s="10">
        <f t="shared" si="90"/>
        <v>105.70954302001874</v>
      </c>
      <c r="CB169" s="115"/>
    </row>
    <row r="170" spans="19:80" ht="17" thickTop="1" thickBot="1" x14ac:dyDescent="0.25">
      <c r="T170" s="120" t="s">
        <v>154</v>
      </c>
      <c r="U170" s="120" t="s">
        <v>161</v>
      </c>
      <c r="V170" s="120" t="s">
        <v>167</v>
      </c>
      <c r="W170" s="120" t="s">
        <v>175</v>
      </c>
      <c r="X170" s="120" t="s">
        <v>179</v>
      </c>
      <c r="Z170"/>
      <c r="AK170" s="120" t="s">
        <v>104</v>
      </c>
      <c r="AL170" s="120" t="s">
        <v>105</v>
      </c>
      <c r="AM170" s="120" t="s">
        <v>154</v>
      </c>
      <c r="AN170" s="120" t="s">
        <v>161</v>
      </c>
      <c r="AO170" s="120" t="s">
        <v>167</v>
      </c>
      <c r="AP170" s="120" t="s">
        <v>175</v>
      </c>
      <c r="AQ170" s="120" t="s">
        <v>179</v>
      </c>
      <c r="BD170" s="31" t="s">
        <v>66</v>
      </c>
      <c r="BE170" s="16">
        <v>352.79999999999995</v>
      </c>
      <c r="BF170" s="17">
        <v>293.10000000000002</v>
      </c>
      <c r="BG170" s="10">
        <v>219333.33333333334</v>
      </c>
      <c r="BH170" s="110">
        <v>6940</v>
      </c>
      <c r="BI170">
        <f t="shared" si="86"/>
        <v>2.6287063457601893E-2</v>
      </c>
      <c r="BL170" s="110">
        <v>65000</v>
      </c>
      <c r="BM170">
        <f t="shared" si="87"/>
        <v>0.24620448483344706</v>
      </c>
      <c r="BP170" s="110">
        <v>96900</v>
      </c>
      <c r="BQ170">
        <f t="shared" si="88"/>
        <v>0.36703407046709269</v>
      </c>
      <c r="BV170" s="31" t="s">
        <v>66</v>
      </c>
      <c r="BW170" s="13">
        <f t="shared" si="89"/>
        <v>168840</v>
      </c>
      <c r="BX170">
        <f t="shared" si="91"/>
        <v>0.63952561875814173</v>
      </c>
      <c r="BY170" s="13"/>
      <c r="BZ170" s="10">
        <f t="shared" si="90"/>
        <v>73.436930210540879</v>
      </c>
    </row>
    <row r="171" spans="19:80" ht="17" thickTop="1" thickBot="1" x14ac:dyDescent="0.25">
      <c r="S171" s="69" t="s">
        <v>150</v>
      </c>
      <c r="T171" s="6">
        <f>Q45</f>
        <v>8.8184765994171084</v>
      </c>
      <c r="U171" s="6">
        <f>Q73</f>
        <v>3.8448257741517526</v>
      </c>
      <c r="V171" s="6">
        <f>Q101</f>
        <v>5.3344818679508322E-3</v>
      </c>
      <c r="W171" s="6">
        <f>T129</f>
        <v>4.571932311328001</v>
      </c>
      <c r="X171" s="6">
        <f>W157</f>
        <v>0.87085015253857445</v>
      </c>
      <c r="Z171"/>
      <c r="AJ171" t="s">
        <v>191</v>
      </c>
      <c r="AK171" s="6">
        <v>260.62969837878609</v>
      </c>
      <c r="AL171" s="6">
        <v>119.03548540518442</v>
      </c>
      <c r="AM171" s="6">
        <f>AS45</f>
        <v>146.98281272567124</v>
      </c>
      <c r="AN171" s="6">
        <f>AS73</f>
        <v>108.80525797109311</v>
      </c>
      <c r="AO171" s="6">
        <f>AS101</f>
        <v>124.0135536665901</v>
      </c>
      <c r="AP171" s="6">
        <f>AV129</f>
        <v>143.99153581717391</v>
      </c>
      <c r="AQ171" s="6">
        <f>AY157</f>
        <v>137.44971018793046</v>
      </c>
      <c r="BD171" s="31" t="s">
        <v>67</v>
      </c>
      <c r="BE171" s="16">
        <v>358.4</v>
      </c>
      <c r="BF171" s="17">
        <v>293.10000000000002</v>
      </c>
      <c r="BG171" s="10">
        <v>219333.33333333334</v>
      </c>
      <c r="BH171" s="110">
        <v>4230</v>
      </c>
      <c r="BI171">
        <f t="shared" si="86"/>
        <v>1.5771882971938777E-2</v>
      </c>
      <c r="BL171" s="110">
        <v>51900</v>
      </c>
      <c r="BM171">
        <f t="shared" si="87"/>
        <v>0.19351317405286586</v>
      </c>
      <c r="BP171" s="110">
        <v>87600</v>
      </c>
      <c r="BQ171">
        <f t="shared" si="88"/>
        <v>0.32662339204298746</v>
      </c>
      <c r="BV171" s="31" t="s">
        <v>67</v>
      </c>
      <c r="BW171" s="13">
        <f t="shared" si="89"/>
        <v>143730</v>
      </c>
      <c r="BX171">
        <f t="shared" si="91"/>
        <v>0.535908449067792</v>
      </c>
      <c r="BZ171" s="10">
        <f t="shared" si="90"/>
        <v>61.538537658354933</v>
      </c>
    </row>
    <row r="172" spans="19:80" ht="17" thickTop="1" thickBot="1" x14ac:dyDescent="0.25">
      <c r="S172" s="70" t="s">
        <v>47</v>
      </c>
      <c r="T172" s="6">
        <f>Q46</f>
        <v>5.469417020794201</v>
      </c>
      <c r="U172" s="6">
        <f>Q74</f>
        <v>2.088324388298429</v>
      </c>
      <c r="V172" s="6">
        <f>Q102</f>
        <v>3.681790230183799E-3</v>
      </c>
      <c r="W172" s="6">
        <f>T130</f>
        <v>2.9962104901027113</v>
      </c>
      <c r="X172" s="6">
        <f>W158</f>
        <v>0.31102726858238966</v>
      </c>
      <c r="Z172"/>
      <c r="AJ172" t="s">
        <v>47</v>
      </c>
      <c r="AK172" s="6">
        <v>69.191857792528324</v>
      </c>
      <c r="AL172" s="6">
        <v>67.187313364673329</v>
      </c>
      <c r="AM172" s="6">
        <f>AS46</f>
        <v>90.618701394331538</v>
      </c>
      <c r="AN172" s="6">
        <f>AS74</f>
        <v>30.998788830009179</v>
      </c>
      <c r="AO172" s="6">
        <f>AS102</f>
        <v>33.925602489154016</v>
      </c>
      <c r="AP172" s="6">
        <f>AV130</f>
        <v>92.635977220630849</v>
      </c>
      <c r="AQ172" s="6">
        <f>AY158</f>
        <v>50.865153856719814</v>
      </c>
      <c r="BD172" s="31" t="s">
        <v>68</v>
      </c>
      <c r="BE172" s="16">
        <v>323.60000000000002</v>
      </c>
      <c r="BF172" s="17">
        <v>293.10000000000002</v>
      </c>
      <c r="BG172" s="10">
        <v>219333.33333333334</v>
      </c>
      <c r="BH172" s="110">
        <v>5040</v>
      </c>
      <c r="BI172">
        <f t="shared" si="86"/>
        <v>2.0812929016647816E-2</v>
      </c>
      <c r="BL172" s="110">
        <v>84800</v>
      </c>
      <c r="BM172">
        <f t="shared" si="87"/>
        <v>0.35018578980391568</v>
      </c>
      <c r="BP172" s="110">
        <v>130000</v>
      </c>
      <c r="BQ172">
        <f t="shared" si="88"/>
        <v>0.5368414230484555</v>
      </c>
      <c r="BV172" s="31" t="s">
        <v>68</v>
      </c>
      <c r="BW172" s="13">
        <f t="shared" si="89"/>
        <v>219840</v>
      </c>
      <c r="BX172">
        <f t="shared" si="91"/>
        <v>0.90784014186901918</v>
      </c>
      <c r="BZ172" s="10">
        <f t="shared" si="90"/>
        <v>104.24757223991028</v>
      </c>
    </row>
    <row r="173" spans="19:80" ht="17" thickTop="1" thickBot="1" x14ac:dyDescent="0.25">
      <c r="S173" s="71" t="s">
        <v>151</v>
      </c>
      <c r="T173" s="122">
        <f>AQ45</f>
        <v>12.961644945378389</v>
      </c>
      <c r="U173" s="121">
        <f>AQ73</f>
        <v>4.1833726021048916</v>
      </c>
      <c r="V173" s="121">
        <f>AQ101</f>
        <v>6.6154805341457224E-3</v>
      </c>
      <c r="W173" s="121">
        <f>AT129</f>
        <v>6.5831955516028033</v>
      </c>
      <c r="X173" s="121">
        <f>AW157</f>
        <v>1.1969810108354209</v>
      </c>
      <c r="Z173"/>
      <c r="AJ173" s="129" t="s">
        <v>213</v>
      </c>
      <c r="AK173" s="121">
        <v>115.56444351152221</v>
      </c>
      <c r="AL173" s="121">
        <v>85.976772338842693</v>
      </c>
      <c r="AM173" s="121">
        <v>98.207364519798475</v>
      </c>
      <c r="AN173" s="121">
        <v>29.3804936049331</v>
      </c>
      <c r="AO173" s="121">
        <v>89.940316379509099</v>
      </c>
      <c r="AP173" s="121">
        <v>82.66253014814906</v>
      </c>
      <c r="AQ173" s="121">
        <v>93.076187493502545</v>
      </c>
      <c r="BD173" s="31" t="s">
        <v>69</v>
      </c>
      <c r="BE173" s="16">
        <v>284.10000000000014</v>
      </c>
      <c r="BF173" s="17">
        <v>293.10000000000002</v>
      </c>
      <c r="BG173" s="10">
        <v>219333.33333333334</v>
      </c>
      <c r="BH173" s="110">
        <v>2160</v>
      </c>
      <c r="BI173">
        <f t="shared" si="86"/>
        <v>1.0159999743230097E-2</v>
      </c>
      <c r="BL173" s="110">
        <v>86300</v>
      </c>
      <c r="BM173">
        <f t="shared" si="87"/>
        <v>0.40592961937072103</v>
      </c>
      <c r="BP173" s="110">
        <v>148000</v>
      </c>
      <c r="BQ173">
        <f t="shared" si="88"/>
        <v>0.69614813055465474</v>
      </c>
      <c r="BV173" s="31" t="s">
        <v>69</v>
      </c>
      <c r="BW173" s="13">
        <f t="shared" si="89"/>
        <v>236460</v>
      </c>
      <c r="BX173">
        <f t="shared" si="91"/>
        <v>1.1122377496686058</v>
      </c>
      <c r="BZ173" s="10">
        <f t="shared" si="90"/>
        <v>127.71861455456759</v>
      </c>
    </row>
    <row r="174" spans="19:80" x14ac:dyDescent="0.2">
      <c r="S174" s="70" t="s">
        <v>47</v>
      </c>
      <c r="T174" s="128">
        <f>AQ46</f>
        <v>7.9911889771547919</v>
      </c>
      <c r="U174" s="6">
        <f>AQ74</f>
        <v>1.1918494226110703</v>
      </c>
      <c r="V174" s="6">
        <f>AQ102</f>
        <v>1.8097551133769991E-3</v>
      </c>
      <c r="W174" s="6">
        <f>AT130</f>
        <v>4.2352541744644707</v>
      </c>
      <c r="X174" s="6">
        <f>AW158</f>
        <v>0.44295926995022483</v>
      </c>
      <c r="Z174"/>
      <c r="AJ174" t="s">
        <v>47</v>
      </c>
      <c r="AK174" s="6">
        <v>47.286712021234891</v>
      </c>
      <c r="AL174" s="6">
        <v>46.839570929687532</v>
      </c>
      <c r="AM174" s="6">
        <v>84.877674413726524</v>
      </c>
      <c r="AN174" s="6">
        <v>14.405671937202946</v>
      </c>
      <c r="AO174" s="6">
        <v>46.081944907739498</v>
      </c>
      <c r="AP174" s="6">
        <v>72.60817193441251</v>
      </c>
      <c r="AQ174" s="6">
        <v>45.975450526367254</v>
      </c>
      <c r="BB174" s="125"/>
      <c r="BC174" s="19"/>
      <c r="BD174" s="19"/>
      <c r="BE174" s="19"/>
      <c r="BF174" s="19"/>
      <c r="BG174" s="19"/>
      <c r="BH174" s="74" t="s">
        <v>46</v>
      </c>
      <c r="BI174" s="96">
        <f>AVERAGE(BI152:BI173)</f>
        <v>2.0194614848352447E-2</v>
      </c>
      <c r="BJ174" s="75"/>
      <c r="BK174" s="76"/>
      <c r="BL174" s="74" t="s">
        <v>46</v>
      </c>
      <c r="BM174" s="96">
        <f>AVERAGE(BM152:BM173)</f>
        <v>0.26759444297312879</v>
      </c>
      <c r="BN174" s="75"/>
      <c r="BO174" s="76"/>
      <c r="BP174" s="74" t="s">
        <v>46</v>
      </c>
      <c r="BQ174" s="96">
        <f>AVERAGE(BQ152:BQ173)</f>
        <v>0.52276506294277503</v>
      </c>
      <c r="BR174" s="75"/>
      <c r="BS174" s="76"/>
      <c r="BU174" s="15"/>
      <c r="BV174" s="77"/>
      <c r="BW174" s="74" t="s">
        <v>46</v>
      </c>
      <c r="BX174" s="96">
        <f>AVERAGE(BX152:BX173)</f>
        <v>0.81055412076425637</v>
      </c>
      <c r="BY174" s="75"/>
      <c r="BZ174" s="96">
        <f>AVERAGE(BZ152:BZ173)</f>
        <v>93.076187493502545</v>
      </c>
      <c r="CA174" s="19"/>
      <c r="CB174" s="115"/>
    </row>
    <row r="175" spans="19:80" x14ac:dyDescent="0.2">
      <c r="S175" s="71" t="s">
        <v>153</v>
      </c>
      <c r="T175" s="122">
        <f>BR48</f>
        <v>8.660393459082691</v>
      </c>
      <c r="U175" s="121">
        <f>BR79</f>
        <v>1.1296287906954754</v>
      </c>
      <c r="V175" s="121">
        <f>BR110</f>
        <v>4.7978498692425259E-3</v>
      </c>
      <c r="W175" s="121">
        <f>BU141</f>
        <v>3.7792749252044771</v>
      </c>
      <c r="X175" s="121">
        <f>BX174</f>
        <v>0.81055412076425637</v>
      </c>
      <c r="Z175"/>
      <c r="BH175" s="78" t="s">
        <v>47</v>
      </c>
      <c r="BI175" s="97">
        <f>STDEV(BI152:BI173)</f>
        <v>7.874241349393591E-3</v>
      </c>
      <c r="BJ175" s="79"/>
      <c r="BK175" s="80"/>
      <c r="BL175" s="78" t="s">
        <v>47</v>
      </c>
      <c r="BM175" s="97">
        <f>STDEV(BM152:BM173)</f>
        <v>0.14485499682946329</v>
      </c>
      <c r="BN175" s="79"/>
      <c r="BO175" s="80"/>
      <c r="BP175" s="78" t="s">
        <v>47</v>
      </c>
      <c r="BQ175" s="97">
        <f>STDEV(BQ152:BQ173)</f>
        <v>0.25934313838270545</v>
      </c>
      <c r="BR175" s="79"/>
      <c r="BS175" s="80"/>
      <c r="BU175" s="15"/>
      <c r="BV175" s="67"/>
      <c r="BW175" s="78" t="s">
        <v>47</v>
      </c>
      <c r="BX175" s="97">
        <f>STDEV(BX152:BX173)</f>
        <v>0.40037728103916609</v>
      </c>
      <c r="BY175" s="79"/>
      <c r="BZ175" s="97">
        <f>STDEV(BZ152:BZ173)</f>
        <v>45.975450526367254</v>
      </c>
      <c r="CB175" s="115"/>
    </row>
    <row r="176" spans="19:80" x14ac:dyDescent="0.2">
      <c r="S176" s="70" t="s">
        <v>47</v>
      </c>
      <c r="T176" s="128">
        <f>BR49</f>
        <v>7.4849178563039143</v>
      </c>
      <c r="U176" s="6">
        <f>BR80</f>
        <v>0.55387298758132564</v>
      </c>
      <c r="V176" s="6">
        <f>BR111</f>
        <v>2.4582329955024538E-3</v>
      </c>
      <c r="W176" s="6">
        <f>BU142</f>
        <v>3.3195964733339944</v>
      </c>
      <c r="X176" s="6">
        <f>BX175</f>
        <v>0.40037728103916609</v>
      </c>
      <c r="Z176"/>
    </row>
    <row r="177" spans="26:26" x14ac:dyDescent="0.2">
      <c r="Z177"/>
    </row>
    <row r="178" spans="26:26" x14ac:dyDescent="0.2">
      <c r="Z178"/>
    </row>
    <row r="179" spans="26:26" x14ac:dyDescent="0.2">
      <c r="Z179"/>
    </row>
    <row r="180" spans="26:26" x14ac:dyDescent="0.2">
      <c r="Z180"/>
    </row>
    <row r="181" spans="26:26" x14ac:dyDescent="0.2">
      <c r="Z181"/>
    </row>
    <row r="182" spans="26:26" x14ac:dyDescent="0.2">
      <c r="Z182"/>
    </row>
    <row r="183" spans="26:26" x14ac:dyDescent="0.2">
      <c r="Z183"/>
    </row>
    <row r="184" spans="26:26" x14ac:dyDescent="0.2">
      <c r="Z184"/>
    </row>
    <row r="185" spans="26:26" x14ac:dyDescent="0.2">
      <c r="Z185"/>
    </row>
    <row r="186" spans="26:26" x14ac:dyDescent="0.2">
      <c r="Z186"/>
    </row>
    <row r="187" spans="26:26" x14ac:dyDescent="0.2">
      <c r="Z187"/>
    </row>
    <row r="188" spans="26:26" x14ac:dyDescent="0.2">
      <c r="Z188"/>
    </row>
    <row r="189" spans="26:26" x14ac:dyDescent="0.2">
      <c r="Z189"/>
    </row>
    <row r="190" spans="26:26" x14ac:dyDescent="0.2">
      <c r="Z190"/>
    </row>
    <row r="191" spans="26:26" x14ac:dyDescent="0.2">
      <c r="Z191"/>
    </row>
    <row r="192" spans="26:26" x14ac:dyDescent="0.2">
      <c r="Z192"/>
    </row>
    <row r="193" spans="26:26" x14ac:dyDescent="0.2">
      <c r="Z193"/>
    </row>
    <row r="194" spans="26:26" x14ac:dyDescent="0.2">
      <c r="Z194"/>
    </row>
    <row r="195" spans="26:26" x14ac:dyDescent="0.2">
      <c r="Z195"/>
    </row>
    <row r="196" spans="26:26" x14ac:dyDescent="0.2">
      <c r="Z196"/>
    </row>
    <row r="197" spans="26:26" x14ac:dyDescent="0.2">
      <c r="Z197"/>
    </row>
    <row r="198" spans="26:26" x14ac:dyDescent="0.2">
      <c r="Z198"/>
    </row>
    <row r="199" spans="26:26" x14ac:dyDescent="0.2">
      <c r="Z199"/>
    </row>
    <row r="200" spans="26:26" x14ac:dyDescent="0.2">
      <c r="Z200"/>
    </row>
    <row r="201" spans="26:26" x14ac:dyDescent="0.2">
      <c r="Z201"/>
    </row>
    <row r="202" spans="26:26" x14ac:dyDescent="0.2">
      <c r="Z202"/>
    </row>
    <row r="203" spans="26:26" x14ac:dyDescent="0.2">
      <c r="Z203"/>
    </row>
    <row r="204" spans="26:26" x14ac:dyDescent="0.2">
      <c r="Z204"/>
    </row>
    <row r="205" spans="26:26" x14ac:dyDescent="0.2">
      <c r="Z205"/>
    </row>
    <row r="206" spans="26:26" x14ac:dyDescent="0.2">
      <c r="Z206"/>
    </row>
    <row r="207" spans="26:26" x14ac:dyDescent="0.2">
      <c r="Z207"/>
    </row>
    <row r="208" spans="26:26" x14ac:dyDescent="0.2">
      <c r="Z208"/>
    </row>
    <row r="209" spans="26:26" x14ac:dyDescent="0.2">
      <c r="Z209"/>
    </row>
    <row r="210" spans="26:26" x14ac:dyDescent="0.2">
      <c r="Z210"/>
    </row>
    <row r="211" spans="26:26" x14ac:dyDescent="0.2">
      <c r="Z211"/>
    </row>
    <row r="212" spans="26:26" x14ac:dyDescent="0.2">
      <c r="Z212"/>
    </row>
    <row r="213" spans="26:26" x14ac:dyDescent="0.2">
      <c r="Z213"/>
    </row>
    <row r="214" spans="26:26" x14ac:dyDescent="0.2">
      <c r="Z214"/>
    </row>
    <row r="215" spans="26:26" x14ac:dyDescent="0.2">
      <c r="Z215"/>
    </row>
    <row r="216" spans="26:26" x14ac:dyDescent="0.2">
      <c r="Z216"/>
    </row>
    <row r="217" spans="26:26" x14ac:dyDescent="0.2">
      <c r="Z217"/>
    </row>
    <row r="218" spans="26:26" x14ac:dyDescent="0.2">
      <c r="Z218"/>
    </row>
    <row r="219" spans="26:26" x14ac:dyDescent="0.2">
      <c r="Z219"/>
    </row>
    <row r="220" spans="26:26" x14ac:dyDescent="0.2">
      <c r="Z220"/>
    </row>
    <row r="221" spans="26:26" x14ac:dyDescent="0.2">
      <c r="Z221"/>
    </row>
    <row r="222" spans="26:26" x14ac:dyDescent="0.2">
      <c r="Z222"/>
    </row>
    <row r="223" spans="26:26" x14ac:dyDescent="0.2">
      <c r="Z223"/>
    </row>
    <row r="224" spans="26:26" x14ac:dyDescent="0.2">
      <c r="Z224"/>
    </row>
    <row r="225" spans="26:26" x14ac:dyDescent="0.2">
      <c r="Z225"/>
    </row>
    <row r="226" spans="26:26" x14ac:dyDescent="0.2">
      <c r="Z226"/>
    </row>
    <row r="227" spans="26:26" x14ac:dyDescent="0.2">
      <c r="Z227"/>
    </row>
    <row r="228" spans="26:26" x14ac:dyDescent="0.2">
      <c r="Z228"/>
    </row>
    <row r="229" spans="26:26" x14ac:dyDescent="0.2">
      <c r="Z229"/>
    </row>
    <row r="230" spans="26:26" x14ac:dyDescent="0.2">
      <c r="Z230"/>
    </row>
    <row r="231" spans="26:26" x14ac:dyDescent="0.2">
      <c r="Z231"/>
    </row>
    <row r="232" spans="26:26" x14ac:dyDescent="0.2">
      <c r="Z232"/>
    </row>
    <row r="233" spans="26:26" x14ac:dyDescent="0.2">
      <c r="Z233"/>
    </row>
    <row r="234" spans="26:26" x14ac:dyDescent="0.2">
      <c r="Z234"/>
    </row>
    <row r="235" spans="26:26" x14ac:dyDescent="0.2">
      <c r="Z235"/>
    </row>
    <row r="236" spans="26:26" x14ac:dyDescent="0.2">
      <c r="Z236"/>
    </row>
    <row r="237" spans="26:26" x14ac:dyDescent="0.2">
      <c r="Z237"/>
    </row>
    <row r="238" spans="26:26" x14ac:dyDescent="0.2">
      <c r="Z238"/>
    </row>
    <row r="239" spans="26:26" x14ac:dyDescent="0.2">
      <c r="Z239"/>
    </row>
    <row r="240" spans="26:26" x14ac:dyDescent="0.2">
      <c r="Z240"/>
    </row>
    <row r="241" spans="26:26" x14ac:dyDescent="0.2">
      <c r="Z241"/>
    </row>
    <row r="242" spans="26:26" x14ac:dyDescent="0.2">
      <c r="Z242"/>
    </row>
    <row r="243" spans="26:26" x14ac:dyDescent="0.2">
      <c r="Z243"/>
    </row>
    <row r="244" spans="26:26" x14ac:dyDescent="0.2">
      <c r="Z244"/>
    </row>
    <row r="245" spans="26:26" x14ac:dyDescent="0.2">
      <c r="Z245"/>
    </row>
    <row r="246" spans="26:26" x14ac:dyDescent="0.2">
      <c r="Z246"/>
    </row>
    <row r="247" spans="26:26" x14ac:dyDescent="0.2">
      <c r="Z247"/>
    </row>
    <row r="248" spans="26:26" x14ac:dyDescent="0.2">
      <c r="Z248"/>
    </row>
    <row r="249" spans="26:26" x14ac:dyDescent="0.2">
      <c r="Z249"/>
    </row>
    <row r="250" spans="26:26" x14ac:dyDescent="0.2">
      <c r="Z250"/>
    </row>
    <row r="251" spans="26:26" x14ac:dyDescent="0.2">
      <c r="Z251"/>
    </row>
    <row r="252" spans="26:26" x14ac:dyDescent="0.2">
      <c r="Z252"/>
    </row>
    <row r="253" spans="26:26" x14ac:dyDescent="0.2">
      <c r="Z253"/>
    </row>
    <row r="254" spans="26:26" x14ac:dyDescent="0.2">
      <c r="Z254"/>
    </row>
    <row r="255" spans="26:26" x14ac:dyDescent="0.2">
      <c r="Z255"/>
    </row>
    <row r="256" spans="26:26" x14ac:dyDescent="0.2">
      <c r="Z256"/>
    </row>
    <row r="257" spans="26:26" x14ac:dyDescent="0.2">
      <c r="Z257"/>
    </row>
    <row r="258" spans="26:26" x14ac:dyDescent="0.2">
      <c r="Z258"/>
    </row>
    <row r="259" spans="26:26" x14ac:dyDescent="0.2">
      <c r="Z259"/>
    </row>
    <row r="260" spans="26:26" x14ac:dyDescent="0.2">
      <c r="Z260"/>
    </row>
    <row r="261" spans="26:26" x14ac:dyDescent="0.2">
      <c r="Z261"/>
    </row>
    <row r="262" spans="26:26" x14ac:dyDescent="0.2">
      <c r="Z262"/>
    </row>
    <row r="263" spans="26:26" x14ac:dyDescent="0.2">
      <c r="Z263"/>
    </row>
    <row r="264" spans="26:26" x14ac:dyDescent="0.2">
      <c r="Z264"/>
    </row>
    <row r="265" spans="26:26" x14ac:dyDescent="0.2">
      <c r="Z265"/>
    </row>
    <row r="266" spans="26:26" x14ac:dyDescent="0.2">
      <c r="Z266"/>
    </row>
    <row r="267" spans="26:26" x14ac:dyDescent="0.2">
      <c r="Z267"/>
    </row>
    <row r="268" spans="26:26" x14ac:dyDescent="0.2">
      <c r="Z268"/>
    </row>
    <row r="269" spans="26:26" x14ac:dyDescent="0.2">
      <c r="Z269"/>
    </row>
    <row r="270" spans="26:26" x14ac:dyDescent="0.2">
      <c r="Z270"/>
    </row>
    <row r="271" spans="26:26" x14ac:dyDescent="0.2">
      <c r="Z271"/>
    </row>
    <row r="272" spans="26:26" x14ac:dyDescent="0.2">
      <c r="Z272"/>
    </row>
    <row r="273" spans="26:26" x14ac:dyDescent="0.2">
      <c r="Z273"/>
    </row>
    <row r="274" spans="26:26" x14ac:dyDescent="0.2">
      <c r="Z274"/>
    </row>
    <row r="275" spans="26:26" x14ac:dyDescent="0.2">
      <c r="Z275"/>
    </row>
    <row r="276" spans="26:26" x14ac:dyDescent="0.2">
      <c r="Z276"/>
    </row>
    <row r="277" spans="26:26" x14ac:dyDescent="0.2">
      <c r="Z277"/>
    </row>
    <row r="278" spans="26:26" x14ac:dyDescent="0.2">
      <c r="Z278"/>
    </row>
    <row r="279" spans="26:26" x14ac:dyDescent="0.2">
      <c r="Z279"/>
    </row>
    <row r="280" spans="26:26" x14ac:dyDescent="0.2">
      <c r="Z280"/>
    </row>
    <row r="281" spans="26:26" x14ac:dyDescent="0.2">
      <c r="Z281"/>
    </row>
    <row r="282" spans="26:26" x14ac:dyDescent="0.2">
      <c r="Z282"/>
    </row>
    <row r="283" spans="26:26" x14ac:dyDescent="0.2">
      <c r="Z283"/>
    </row>
    <row r="284" spans="26:26" x14ac:dyDescent="0.2">
      <c r="Z284"/>
    </row>
    <row r="285" spans="26:26" x14ac:dyDescent="0.2">
      <c r="Z285"/>
    </row>
    <row r="286" spans="26:26" x14ac:dyDescent="0.2">
      <c r="Z286"/>
    </row>
    <row r="287" spans="26:26" x14ac:dyDescent="0.2">
      <c r="Z287"/>
    </row>
    <row r="288" spans="26:26" x14ac:dyDescent="0.2">
      <c r="Z288"/>
    </row>
    <row r="289" spans="26:26" x14ac:dyDescent="0.2">
      <c r="Z289"/>
    </row>
    <row r="290" spans="26:26" x14ac:dyDescent="0.2">
      <c r="Z290"/>
    </row>
    <row r="291" spans="26:26" x14ac:dyDescent="0.2">
      <c r="Z291"/>
    </row>
    <row r="292" spans="26:26" x14ac:dyDescent="0.2">
      <c r="Z292"/>
    </row>
    <row r="293" spans="26:26" x14ac:dyDescent="0.2">
      <c r="Z293"/>
    </row>
    <row r="294" spans="26:26" x14ac:dyDescent="0.2">
      <c r="Z294"/>
    </row>
    <row r="295" spans="26:26" x14ac:dyDescent="0.2">
      <c r="Z295"/>
    </row>
    <row r="296" spans="26:26" x14ac:dyDescent="0.2">
      <c r="Z296"/>
    </row>
    <row r="297" spans="26:26" x14ac:dyDescent="0.2">
      <c r="Z297"/>
    </row>
    <row r="298" spans="26:26" x14ac:dyDescent="0.2">
      <c r="Z298"/>
    </row>
    <row r="299" spans="26:26" x14ac:dyDescent="0.2">
      <c r="Z299"/>
    </row>
    <row r="300" spans="26:26" x14ac:dyDescent="0.2">
      <c r="Z300"/>
    </row>
    <row r="301" spans="26:26" x14ac:dyDescent="0.2">
      <c r="Z301"/>
    </row>
    <row r="302" spans="26:26" x14ac:dyDescent="0.2">
      <c r="Z302"/>
    </row>
    <row r="303" spans="26:26" x14ac:dyDescent="0.2">
      <c r="Z303"/>
    </row>
    <row r="304" spans="26:26" x14ac:dyDescent="0.2">
      <c r="Z304"/>
    </row>
    <row r="305" spans="26:26" x14ac:dyDescent="0.2">
      <c r="Z305"/>
    </row>
    <row r="306" spans="26:26" x14ac:dyDescent="0.2">
      <c r="Z306"/>
    </row>
    <row r="307" spans="26:26" x14ac:dyDescent="0.2">
      <c r="Z307"/>
    </row>
    <row r="308" spans="26:26" x14ac:dyDescent="0.2">
      <c r="Z308"/>
    </row>
    <row r="309" spans="26:26" x14ac:dyDescent="0.2">
      <c r="Z309"/>
    </row>
    <row r="310" spans="26:26" x14ac:dyDescent="0.2">
      <c r="Z310"/>
    </row>
    <row r="311" spans="26:26" x14ac:dyDescent="0.2">
      <c r="Z311"/>
    </row>
    <row r="312" spans="26:26" x14ac:dyDescent="0.2">
      <c r="Z312"/>
    </row>
    <row r="313" spans="26:26" x14ac:dyDescent="0.2">
      <c r="Z313"/>
    </row>
    <row r="314" spans="26:26" x14ac:dyDescent="0.2">
      <c r="Z314"/>
    </row>
    <row r="315" spans="26:26" x14ac:dyDescent="0.2">
      <c r="Z315"/>
    </row>
    <row r="316" spans="26:26" x14ac:dyDescent="0.2">
      <c r="Z316"/>
    </row>
    <row r="317" spans="26:26" x14ac:dyDescent="0.2">
      <c r="Z317"/>
    </row>
    <row r="318" spans="26:26" x14ac:dyDescent="0.2">
      <c r="Z318"/>
    </row>
    <row r="319" spans="26:26" x14ac:dyDescent="0.2">
      <c r="Z319"/>
    </row>
    <row r="320" spans="26:26" x14ac:dyDescent="0.2">
      <c r="Z320"/>
    </row>
    <row r="321" spans="26:26" x14ac:dyDescent="0.2">
      <c r="Z321"/>
    </row>
    <row r="322" spans="26:26" x14ac:dyDescent="0.2">
      <c r="Z322"/>
    </row>
    <row r="323" spans="26:26" x14ac:dyDescent="0.2">
      <c r="Z323"/>
    </row>
    <row r="324" spans="26:26" x14ac:dyDescent="0.2">
      <c r="Z324"/>
    </row>
    <row r="325" spans="26:26" x14ac:dyDescent="0.2">
      <c r="Z325"/>
    </row>
    <row r="326" spans="26:26" x14ac:dyDescent="0.2">
      <c r="Z326"/>
    </row>
    <row r="327" spans="26:26" x14ac:dyDescent="0.2">
      <c r="Z327"/>
    </row>
    <row r="328" spans="26:26" x14ac:dyDescent="0.2">
      <c r="Z328"/>
    </row>
    <row r="329" spans="26:26" x14ac:dyDescent="0.2">
      <c r="Z329"/>
    </row>
    <row r="330" spans="26:26" x14ac:dyDescent="0.2">
      <c r="Z330"/>
    </row>
    <row r="331" spans="26:26" x14ac:dyDescent="0.2">
      <c r="Z331"/>
    </row>
    <row r="332" spans="26:26" x14ac:dyDescent="0.2">
      <c r="Z332"/>
    </row>
    <row r="333" spans="26:26" x14ac:dyDescent="0.2">
      <c r="Z333"/>
    </row>
    <row r="334" spans="26:26" x14ac:dyDescent="0.2">
      <c r="Z334"/>
    </row>
    <row r="335" spans="26:26" x14ac:dyDescent="0.2">
      <c r="Z335"/>
    </row>
    <row r="336" spans="26:26" x14ac:dyDescent="0.2">
      <c r="Z336"/>
    </row>
    <row r="337" spans="26:26" x14ac:dyDescent="0.2">
      <c r="Z337"/>
    </row>
    <row r="338" spans="26:26" x14ac:dyDescent="0.2">
      <c r="Z338"/>
    </row>
    <row r="339" spans="26:26" x14ac:dyDescent="0.2">
      <c r="Z339"/>
    </row>
    <row r="340" spans="26:26" x14ac:dyDescent="0.2">
      <c r="Z340"/>
    </row>
    <row r="341" spans="26:26" x14ac:dyDescent="0.2">
      <c r="Z341"/>
    </row>
    <row r="342" spans="26:26" x14ac:dyDescent="0.2">
      <c r="Z342"/>
    </row>
    <row r="343" spans="26:26" x14ac:dyDescent="0.2">
      <c r="Z343"/>
    </row>
    <row r="344" spans="26:26" x14ac:dyDescent="0.2">
      <c r="Z344"/>
    </row>
    <row r="345" spans="26:26" x14ac:dyDescent="0.2">
      <c r="Z345"/>
    </row>
    <row r="346" spans="26:26" x14ac:dyDescent="0.2">
      <c r="Z346"/>
    </row>
    <row r="347" spans="26:26" x14ac:dyDescent="0.2">
      <c r="Z347"/>
    </row>
    <row r="348" spans="26:26" x14ac:dyDescent="0.2">
      <c r="Z348"/>
    </row>
    <row r="349" spans="26:26" x14ac:dyDescent="0.2">
      <c r="Z349"/>
    </row>
    <row r="350" spans="26:26" x14ac:dyDescent="0.2">
      <c r="Z350"/>
    </row>
    <row r="351" spans="26:26" x14ac:dyDescent="0.2">
      <c r="Z351"/>
    </row>
    <row r="352" spans="26:26" x14ac:dyDescent="0.2">
      <c r="Z352"/>
    </row>
    <row r="353" spans="26:26" x14ac:dyDescent="0.2">
      <c r="Z353"/>
    </row>
    <row r="354" spans="26:26" x14ac:dyDescent="0.2">
      <c r="Z354"/>
    </row>
    <row r="355" spans="26:26" x14ac:dyDescent="0.2">
      <c r="Z355"/>
    </row>
    <row r="356" spans="26:26" x14ac:dyDescent="0.2">
      <c r="Z356"/>
    </row>
    <row r="357" spans="26:26" x14ac:dyDescent="0.2">
      <c r="Z357"/>
    </row>
    <row r="358" spans="26:26" x14ac:dyDescent="0.2">
      <c r="Z358"/>
    </row>
    <row r="359" spans="26:26" x14ac:dyDescent="0.2">
      <c r="Z359"/>
    </row>
    <row r="360" spans="26:26" x14ac:dyDescent="0.2">
      <c r="Z360"/>
    </row>
    <row r="361" spans="26:26" x14ac:dyDescent="0.2">
      <c r="Z361"/>
    </row>
    <row r="362" spans="26:26" x14ac:dyDescent="0.2">
      <c r="Z362"/>
    </row>
    <row r="363" spans="26:26" x14ac:dyDescent="0.2">
      <c r="Z363"/>
    </row>
    <row r="364" spans="26:26" x14ac:dyDescent="0.2">
      <c r="Z364"/>
    </row>
    <row r="365" spans="26:26" x14ac:dyDescent="0.2">
      <c r="Z365"/>
    </row>
    <row r="366" spans="26:26" x14ac:dyDescent="0.2">
      <c r="Z366"/>
    </row>
    <row r="367" spans="26:26" x14ac:dyDescent="0.2">
      <c r="Z367"/>
    </row>
    <row r="368" spans="26:26" x14ac:dyDescent="0.2">
      <c r="Z368"/>
    </row>
    <row r="369" spans="26:26" x14ac:dyDescent="0.2">
      <c r="Z369"/>
    </row>
    <row r="370" spans="26:26" x14ac:dyDescent="0.2">
      <c r="Z370"/>
    </row>
    <row r="371" spans="26:26" x14ac:dyDescent="0.2">
      <c r="Z371"/>
    </row>
    <row r="372" spans="26:26" x14ac:dyDescent="0.2">
      <c r="Z372"/>
    </row>
    <row r="373" spans="26:26" x14ac:dyDescent="0.2">
      <c r="Z373"/>
    </row>
    <row r="374" spans="26:26" x14ac:dyDescent="0.2">
      <c r="Z374"/>
    </row>
    <row r="375" spans="26:26" x14ac:dyDescent="0.2">
      <c r="Z375"/>
    </row>
    <row r="376" spans="26:26" x14ac:dyDescent="0.2">
      <c r="Z376"/>
    </row>
    <row r="377" spans="26:26" x14ac:dyDescent="0.2">
      <c r="Z377"/>
    </row>
    <row r="378" spans="26:26" x14ac:dyDescent="0.2">
      <c r="Z378"/>
    </row>
    <row r="379" spans="26:26" x14ac:dyDescent="0.2">
      <c r="Z379"/>
    </row>
    <row r="380" spans="26:26" x14ac:dyDescent="0.2">
      <c r="Z380"/>
    </row>
    <row r="381" spans="26:26" x14ac:dyDescent="0.2">
      <c r="Z381"/>
    </row>
    <row r="382" spans="26:26" x14ac:dyDescent="0.2">
      <c r="Z382"/>
    </row>
    <row r="383" spans="26:26" x14ac:dyDescent="0.2">
      <c r="Z383"/>
    </row>
    <row r="384" spans="26:26" x14ac:dyDescent="0.2">
      <c r="Z384"/>
    </row>
    <row r="385" spans="26:26" x14ac:dyDescent="0.2">
      <c r="Z385"/>
    </row>
    <row r="386" spans="26:26" x14ac:dyDescent="0.2">
      <c r="Z386"/>
    </row>
    <row r="387" spans="26:26" x14ac:dyDescent="0.2">
      <c r="Z387"/>
    </row>
    <row r="388" spans="26:26" x14ac:dyDescent="0.2">
      <c r="Z388"/>
    </row>
    <row r="389" spans="26:26" x14ac:dyDescent="0.2">
      <c r="Z389"/>
    </row>
    <row r="390" spans="26:26" x14ac:dyDescent="0.2">
      <c r="Z390"/>
    </row>
    <row r="391" spans="26:26" x14ac:dyDescent="0.2">
      <c r="Z391"/>
    </row>
    <row r="392" spans="26:26" x14ac:dyDescent="0.2">
      <c r="Z392"/>
    </row>
    <row r="393" spans="26:26" x14ac:dyDescent="0.2">
      <c r="Z393"/>
    </row>
    <row r="394" spans="26:26" x14ac:dyDescent="0.2">
      <c r="Z394"/>
    </row>
    <row r="395" spans="26:26" x14ac:dyDescent="0.2">
      <c r="Z395"/>
    </row>
    <row r="396" spans="26:26" x14ac:dyDescent="0.2">
      <c r="Z396"/>
    </row>
    <row r="397" spans="26:26" x14ac:dyDescent="0.2">
      <c r="Z397"/>
    </row>
    <row r="398" spans="26:26" x14ac:dyDescent="0.2">
      <c r="Z398"/>
    </row>
    <row r="399" spans="26:26" x14ac:dyDescent="0.2">
      <c r="Z399"/>
    </row>
    <row r="400" spans="26:26" x14ac:dyDescent="0.2">
      <c r="Z400"/>
    </row>
    <row r="401" spans="26:26" x14ac:dyDescent="0.2">
      <c r="Z401"/>
    </row>
    <row r="402" spans="26:26" x14ac:dyDescent="0.2">
      <c r="Z402"/>
    </row>
    <row r="403" spans="26:26" x14ac:dyDescent="0.2">
      <c r="Z403"/>
    </row>
    <row r="404" spans="26:26" x14ac:dyDescent="0.2">
      <c r="Z404"/>
    </row>
    <row r="405" spans="26:26" x14ac:dyDescent="0.2">
      <c r="Z405"/>
    </row>
    <row r="406" spans="26:26" x14ac:dyDescent="0.2">
      <c r="Z406"/>
    </row>
    <row r="407" spans="26:26" x14ac:dyDescent="0.2">
      <c r="Z407"/>
    </row>
    <row r="408" spans="26:26" x14ac:dyDescent="0.2">
      <c r="Z408"/>
    </row>
    <row r="409" spans="26:26" x14ac:dyDescent="0.2">
      <c r="Z409"/>
    </row>
    <row r="410" spans="26:26" x14ac:dyDescent="0.2">
      <c r="Z410"/>
    </row>
    <row r="411" spans="26:26" x14ac:dyDescent="0.2">
      <c r="Z411"/>
    </row>
    <row r="412" spans="26:26" x14ac:dyDescent="0.2">
      <c r="Z412"/>
    </row>
    <row r="413" spans="26:26" x14ac:dyDescent="0.2">
      <c r="Z413"/>
    </row>
    <row r="414" spans="26:26" x14ac:dyDescent="0.2">
      <c r="Z414"/>
    </row>
    <row r="415" spans="26:26" x14ac:dyDescent="0.2">
      <c r="Z415"/>
    </row>
    <row r="416" spans="26:26" x14ac:dyDescent="0.2">
      <c r="Z416"/>
    </row>
    <row r="417" spans="26:26" x14ac:dyDescent="0.2">
      <c r="Z417"/>
    </row>
    <row r="418" spans="26:26" x14ac:dyDescent="0.2">
      <c r="Z418"/>
    </row>
    <row r="419" spans="26:26" x14ac:dyDescent="0.2">
      <c r="Z419"/>
    </row>
    <row r="420" spans="26:26" x14ac:dyDescent="0.2">
      <c r="Z420"/>
    </row>
    <row r="421" spans="26:26" x14ac:dyDescent="0.2">
      <c r="Z421"/>
    </row>
    <row r="422" spans="26:26" x14ac:dyDescent="0.2">
      <c r="Z422"/>
    </row>
    <row r="423" spans="26:26" x14ac:dyDescent="0.2">
      <c r="Z423"/>
    </row>
    <row r="424" spans="26:26" x14ac:dyDescent="0.2">
      <c r="Z424"/>
    </row>
    <row r="425" spans="26:26" x14ac:dyDescent="0.2">
      <c r="Z425"/>
    </row>
    <row r="426" spans="26:26" x14ac:dyDescent="0.2">
      <c r="Z426"/>
    </row>
    <row r="427" spans="26:26" x14ac:dyDescent="0.2">
      <c r="Z427"/>
    </row>
    <row r="428" spans="26:26" x14ac:dyDescent="0.2">
      <c r="Z428"/>
    </row>
    <row r="429" spans="26:26" x14ac:dyDescent="0.2">
      <c r="Z429"/>
    </row>
    <row r="430" spans="26:26" x14ac:dyDescent="0.2">
      <c r="Z430"/>
    </row>
    <row r="431" spans="26:26" x14ac:dyDescent="0.2">
      <c r="Z431"/>
    </row>
    <row r="432" spans="26:26" x14ac:dyDescent="0.2">
      <c r="Z432"/>
    </row>
    <row r="433" spans="26:26" x14ac:dyDescent="0.2">
      <c r="Z433"/>
    </row>
    <row r="434" spans="26:26" x14ac:dyDescent="0.2">
      <c r="Z434"/>
    </row>
    <row r="435" spans="26:26" x14ac:dyDescent="0.2">
      <c r="Z435"/>
    </row>
    <row r="436" spans="26:26" x14ac:dyDescent="0.2">
      <c r="Z436"/>
    </row>
    <row r="437" spans="26:26" x14ac:dyDescent="0.2">
      <c r="Z437"/>
    </row>
    <row r="438" spans="26:26" x14ac:dyDescent="0.2">
      <c r="Z438"/>
    </row>
    <row r="439" spans="26:26" x14ac:dyDescent="0.2">
      <c r="Z439"/>
    </row>
    <row r="440" spans="26:26" x14ac:dyDescent="0.2">
      <c r="Z440"/>
    </row>
    <row r="441" spans="26:26" x14ac:dyDescent="0.2">
      <c r="Z441"/>
    </row>
    <row r="442" spans="26:26" x14ac:dyDescent="0.2">
      <c r="Z442"/>
    </row>
    <row r="443" spans="26:26" x14ac:dyDescent="0.2">
      <c r="Z443"/>
    </row>
    <row r="444" spans="26:26" x14ac:dyDescent="0.2">
      <c r="Z444"/>
    </row>
    <row r="445" spans="26:26" x14ac:dyDescent="0.2">
      <c r="Z445"/>
    </row>
    <row r="446" spans="26:26" x14ac:dyDescent="0.2">
      <c r="Z446"/>
    </row>
    <row r="447" spans="26:26" x14ac:dyDescent="0.2">
      <c r="Z447"/>
    </row>
    <row r="448" spans="26:26" x14ac:dyDescent="0.2">
      <c r="Z448"/>
    </row>
    <row r="449" spans="26:26" x14ac:dyDescent="0.2">
      <c r="Z449"/>
    </row>
    <row r="450" spans="26:26" x14ac:dyDescent="0.2">
      <c r="Z450"/>
    </row>
    <row r="451" spans="26:26" x14ac:dyDescent="0.2">
      <c r="Z451"/>
    </row>
    <row r="452" spans="26:26" x14ac:dyDescent="0.2">
      <c r="Z452"/>
    </row>
    <row r="453" spans="26:26" x14ac:dyDescent="0.2">
      <c r="Z453"/>
    </row>
    <row r="454" spans="26:26" x14ac:dyDescent="0.2">
      <c r="Z454"/>
    </row>
    <row r="455" spans="26:26" x14ac:dyDescent="0.2">
      <c r="Z455"/>
    </row>
    <row r="456" spans="26:26" x14ac:dyDescent="0.2">
      <c r="Z456"/>
    </row>
    <row r="457" spans="26:26" x14ac:dyDescent="0.2">
      <c r="Z457"/>
    </row>
    <row r="458" spans="26:26" x14ac:dyDescent="0.2">
      <c r="Z458"/>
    </row>
    <row r="459" spans="26:26" x14ac:dyDescent="0.2">
      <c r="Z459"/>
    </row>
    <row r="460" spans="26:26" x14ac:dyDescent="0.2">
      <c r="Z460"/>
    </row>
    <row r="461" spans="26:26" x14ac:dyDescent="0.2">
      <c r="Z461"/>
    </row>
    <row r="462" spans="26:26" x14ac:dyDescent="0.2">
      <c r="Z462"/>
    </row>
    <row r="463" spans="26:26" x14ac:dyDescent="0.2">
      <c r="Z463"/>
    </row>
    <row r="464" spans="26:26" x14ac:dyDescent="0.2">
      <c r="Z464"/>
    </row>
    <row r="465" spans="26:26" x14ac:dyDescent="0.2">
      <c r="Z465"/>
    </row>
    <row r="466" spans="26:26" x14ac:dyDescent="0.2">
      <c r="Z466"/>
    </row>
    <row r="467" spans="26:26" x14ac:dyDescent="0.2">
      <c r="Z467"/>
    </row>
    <row r="468" spans="26:26" x14ac:dyDescent="0.2">
      <c r="Z468"/>
    </row>
    <row r="469" spans="26:26" x14ac:dyDescent="0.2">
      <c r="Z469"/>
    </row>
    <row r="470" spans="26:26" x14ac:dyDescent="0.2">
      <c r="Z470"/>
    </row>
    <row r="471" spans="26:26" x14ac:dyDescent="0.2">
      <c r="Z471"/>
    </row>
    <row r="472" spans="26:26" x14ac:dyDescent="0.2">
      <c r="Z472"/>
    </row>
    <row r="473" spans="26:26" x14ac:dyDescent="0.2">
      <c r="Z473"/>
    </row>
    <row r="474" spans="26:26" x14ac:dyDescent="0.2">
      <c r="Z474"/>
    </row>
    <row r="475" spans="26:26" x14ac:dyDescent="0.2">
      <c r="Z475"/>
    </row>
    <row r="476" spans="26:26" x14ac:dyDescent="0.2">
      <c r="Z476"/>
    </row>
    <row r="477" spans="26:26" x14ac:dyDescent="0.2">
      <c r="Z477"/>
    </row>
    <row r="478" spans="26:26" x14ac:dyDescent="0.2">
      <c r="Z478"/>
    </row>
    <row r="479" spans="26:26" x14ac:dyDescent="0.2">
      <c r="Z479"/>
    </row>
    <row r="480" spans="26:26" x14ac:dyDescent="0.2">
      <c r="Z480"/>
    </row>
    <row r="481" spans="26:26" x14ac:dyDescent="0.2">
      <c r="Z481"/>
    </row>
    <row r="482" spans="26:26" x14ac:dyDescent="0.2">
      <c r="Z482"/>
    </row>
    <row r="483" spans="26:26" x14ac:dyDescent="0.2">
      <c r="Z483"/>
    </row>
    <row r="484" spans="26:26" x14ac:dyDescent="0.2">
      <c r="Z484"/>
    </row>
    <row r="485" spans="26:26" x14ac:dyDescent="0.2">
      <c r="Z485"/>
    </row>
    <row r="486" spans="26:26" x14ac:dyDescent="0.2">
      <c r="Z486"/>
    </row>
    <row r="487" spans="26:26" x14ac:dyDescent="0.2">
      <c r="Z487"/>
    </row>
    <row r="488" spans="26:26" x14ac:dyDescent="0.2">
      <c r="Z488"/>
    </row>
    <row r="489" spans="26:26" x14ac:dyDescent="0.2">
      <c r="Z489"/>
    </row>
    <row r="490" spans="26:26" x14ac:dyDescent="0.2">
      <c r="Z490"/>
    </row>
    <row r="491" spans="26:26" x14ac:dyDescent="0.2">
      <c r="Z491"/>
    </row>
    <row r="492" spans="26:26" x14ac:dyDescent="0.2">
      <c r="Z492"/>
    </row>
    <row r="493" spans="26:26" x14ac:dyDescent="0.2">
      <c r="Z493"/>
    </row>
    <row r="494" spans="26:26" x14ac:dyDescent="0.2">
      <c r="Z494"/>
    </row>
    <row r="495" spans="26:26" x14ac:dyDescent="0.2">
      <c r="Z495"/>
    </row>
    <row r="496" spans="26:26" x14ac:dyDescent="0.2">
      <c r="Z496"/>
    </row>
    <row r="497" spans="26:26" x14ac:dyDescent="0.2">
      <c r="Z497"/>
    </row>
    <row r="498" spans="26:26" x14ac:dyDescent="0.2">
      <c r="Z498"/>
    </row>
    <row r="499" spans="26:26" x14ac:dyDescent="0.2">
      <c r="Z499"/>
    </row>
    <row r="500" spans="26:26" x14ac:dyDescent="0.2">
      <c r="Z500"/>
    </row>
    <row r="501" spans="26:26" x14ac:dyDescent="0.2">
      <c r="Z501"/>
    </row>
    <row r="502" spans="26:26" x14ac:dyDescent="0.2">
      <c r="Z502"/>
    </row>
    <row r="503" spans="26:26" x14ac:dyDescent="0.2">
      <c r="Z503"/>
    </row>
    <row r="504" spans="26:26" x14ac:dyDescent="0.2">
      <c r="Z504"/>
    </row>
    <row r="505" spans="26:26" x14ac:dyDescent="0.2">
      <c r="Z505"/>
    </row>
    <row r="506" spans="26:26" x14ac:dyDescent="0.2">
      <c r="Z506"/>
    </row>
    <row r="507" spans="26:26" x14ac:dyDescent="0.2">
      <c r="Z507"/>
    </row>
    <row r="508" spans="26:26" x14ac:dyDescent="0.2">
      <c r="Z508"/>
    </row>
    <row r="509" spans="26:26" x14ac:dyDescent="0.2">
      <c r="Z509"/>
    </row>
    <row r="510" spans="26:26" x14ac:dyDescent="0.2">
      <c r="Z510"/>
    </row>
    <row r="511" spans="26:26" x14ac:dyDescent="0.2">
      <c r="Z511"/>
    </row>
    <row r="512" spans="26:26" x14ac:dyDescent="0.2">
      <c r="Z512"/>
    </row>
    <row r="513" spans="26:26" x14ac:dyDescent="0.2">
      <c r="Z513"/>
    </row>
    <row r="514" spans="26:26" x14ac:dyDescent="0.2">
      <c r="Z514"/>
    </row>
    <row r="515" spans="26:26" x14ac:dyDescent="0.2">
      <c r="Z515"/>
    </row>
    <row r="516" spans="26:26" x14ac:dyDescent="0.2">
      <c r="Z516"/>
    </row>
    <row r="517" spans="26:26" x14ac:dyDescent="0.2">
      <c r="Z517"/>
    </row>
    <row r="518" spans="26:26" x14ac:dyDescent="0.2">
      <c r="Z518"/>
    </row>
    <row r="519" spans="26:26" x14ac:dyDescent="0.2">
      <c r="Z519"/>
    </row>
    <row r="520" spans="26:26" x14ac:dyDescent="0.2">
      <c r="Z520"/>
    </row>
    <row r="521" spans="26:26" x14ac:dyDescent="0.2">
      <c r="Z521"/>
    </row>
    <row r="522" spans="26:26" x14ac:dyDescent="0.2">
      <c r="Z522"/>
    </row>
    <row r="523" spans="26:26" x14ac:dyDescent="0.2">
      <c r="Z523"/>
    </row>
    <row r="524" spans="26:26" x14ac:dyDescent="0.2">
      <c r="Z524"/>
    </row>
    <row r="525" spans="26:26" x14ac:dyDescent="0.2">
      <c r="Z525"/>
    </row>
    <row r="526" spans="26:26" x14ac:dyDescent="0.2">
      <c r="Z526"/>
    </row>
    <row r="527" spans="26:26" x14ac:dyDescent="0.2">
      <c r="Z527"/>
    </row>
    <row r="528" spans="26:26" x14ac:dyDescent="0.2">
      <c r="Z528"/>
    </row>
    <row r="529" spans="26:26" x14ac:dyDescent="0.2">
      <c r="Z529"/>
    </row>
    <row r="530" spans="26:26" x14ac:dyDescent="0.2">
      <c r="Z530"/>
    </row>
    <row r="531" spans="26:26" x14ac:dyDescent="0.2">
      <c r="Z531"/>
    </row>
    <row r="532" spans="26:26" x14ac:dyDescent="0.2">
      <c r="Z532"/>
    </row>
    <row r="533" spans="26:26" x14ac:dyDescent="0.2">
      <c r="Z533"/>
    </row>
    <row r="534" spans="26:26" x14ac:dyDescent="0.2">
      <c r="Z534"/>
    </row>
    <row r="535" spans="26:26" x14ac:dyDescent="0.2">
      <c r="Z535"/>
    </row>
    <row r="536" spans="26:26" x14ac:dyDescent="0.2">
      <c r="Z536"/>
    </row>
    <row r="537" spans="26:26" x14ac:dyDescent="0.2">
      <c r="Z537"/>
    </row>
    <row r="538" spans="26:26" x14ac:dyDescent="0.2">
      <c r="Z538"/>
    </row>
    <row r="539" spans="26:26" x14ac:dyDescent="0.2">
      <c r="Z539"/>
    </row>
    <row r="540" spans="26:26" x14ac:dyDescent="0.2">
      <c r="Z540"/>
    </row>
    <row r="541" spans="26:26" x14ac:dyDescent="0.2">
      <c r="Z541"/>
    </row>
    <row r="542" spans="26:26" x14ac:dyDescent="0.2">
      <c r="Z542"/>
    </row>
    <row r="543" spans="26:26" x14ac:dyDescent="0.2">
      <c r="Z543"/>
    </row>
    <row r="544" spans="26:26" x14ac:dyDescent="0.2">
      <c r="Z544"/>
    </row>
    <row r="545" spans="26:26" x14ac:dyDescent="0.2">
      <c r="Z545"/>
    </row>
    <row r="546" spans="26:26" x14ac:dyDescent="0.2">
      <c r="Z546"/>
    </row>
    <row r="547" spans="26:26" x14ac:dyDescent="0.2">
      <c r="Z547"/>
    </row>
    <row r="548" spans="26:26" x14ac:dyDescent="0.2">
      <c r="Z548"/>
    </row>
    <row r="549" spans="26:26" x14ac:dyDescent="0.2">
      <c r="Z549"/>
    </row>
    <row r="550" spans="26:26" x14ac:dyDescent="0.2">
      <c r="Z550"/>
    </row>
    <row r="551" spans="26:26" x14ac:dyDescent="0.2">
      <c r="Z551"/>
    </row>
    <row r="552" spans="26:26" x14ac:dyDescent="0.2">
      <c r="Z552"/>
    </row>
    <row r="553" spans="26:26" x14ac:dyDescent="0.2">
      <c r="Z553"/>
    </row>
    <row r="554" spans="26:26" x14ac:dyDescent="0.2">
      <c r="Z554"/>
    </row>
    <row r="555" spans="26:26" x14ac:dyDescent="0.2">
      <c r="Z555"/>
    </row>
    <row r="556" spans="26:26" x14ac:dyDescent="0.2">
      <c r="Z556"/>
    </row>
    <row r="557" spans="26:26" x14ac:dyDescent="0.2">
      <c r="Z557"/>
    </row>
    <row r="558" spans="26:26" x14ac:dyDescent="0.2">
      <c r="Z558"/>
    </row>
    <row r="559" spans="26:26" x14ac:dyDescent="0.2">
      <c r="Z559"/>
    </row>
    <row r="560" spans="26:26" x14ac:dyDescent="0.2">
      <c r="Z560"/>
    </row>
    <row r="561" spans="26:26" x14ac:dyDescent="0.2">
      <c r="Z561"/>
    </row>
    <row r="562" spans="26:26" x14ac:dyDescent="0.2">
      <c r="Z562"/>
    </row>
    <row r="563" spans="26:26" x14ac:dyDescent="0.2">
      <c r="Z563"/>
    </row>
    <row r="564" spans="26:26" x14ac:dyDescent="0.2">
      <c r="Z564"/>
    </row>
    <row r="565" spans="26:26" x14ac:dyDescent="0.2">
      <c r="Z565"/>
    </row>
    <row r="566" spans="26:26" x14ac:dyDescent="0.2">
      <c r="Z566"/>
    </row>
    <row r="567" spans="26:26" x14ac:dyDescent="0.2">
      <c r="Z567"/>
    </row>
    <row r="568" spans="26:26" x14ac:dyDescent="0.2">
      <c r="Z568"/>
    </row>
    <row r="569" spans="26:26" x14ac:dyDescent="0.2">
      <c r="Z569"/>
    </row>
    <row r="570" spans="26:26" x14ac:dyDescent="0.2">
      <c r="Z570"/>
    </row>
    <row r="571" spans="26:26" x14ac:dyDescent="0.2">
      <c r="Z571"/>
    </row>
    <row r="572" spans="26:26" x14ac:dyDescent="0.2">
      <c r="Z572"/>
    </row>
    <row r="573" spans="26:26" x14ac:dyDescent="0.2">
      <c r="Z573"/>
    </row>
    <row r="574" spans="26:26" x14ac:dyDescent="0.2">
      <c r="Z574"/>
    </row>
    <row r="575" spans="26:26" x14ac:dyDescent="0.2">
      <c r="Z575"/>
    </row>
    <row r="576" spans="26:26" x14ac:dyDescent="0.2">
      <c r="Z576"/>
    </row>
    <row r="577" spans="26:26" x14ac:dyDescent="0.2">
      <c r="Z577"/>
    </row>
    <row r="578" spans="26:26" x14ac:dyDescent="0.2">
      <c r="Z578"/>
    </row>
    <row r="579" spans="26:26" x14ac:dyDescent="0.2">
      <c r="Z579"/>
    </row>
    <row r="580" spans="26:26" x14ac:dyDescent="0.2">
      <c r="Z580"/>
    </row>
    <row r="581" spans="26:26" x14ac:dyDescent="0.2">
      <c r="Z581"/>
    </row>
    <row r="582" spans="26:26" x14ac:dyDescent="0.2">
      <c r="Z582"/>
    </row>
    <row r="583" spans="26:26" x14ac:dyDescent="0.2">
      <c r="Z583"/>
    </row>
    <row r="584" spans="26:26" x14ac:dyDescent="0.2">
      <c r="Z584"/>
    </row>
    <row r="585" spans="26:26" x14ac:dyDescent="0.2">
      <c r="Z585"/>
    </row>
    <row r="586" spans="26:26" x14ac:dyDescent="0.2">
      <c r="Z586"/>
    </row>
    <row r="587" spans="26:26" x14ac:dyDescent="0.2">
      <c r="Z587"/>
    </row>
    <row r="588" spans="26:26" x14ac:dyDescent="0.2">
      <c r="Z588"/>
    </row>
    <row r="589" spans="26:26" x14ac:dyDescent="0.2">
      <c r="Z589"/>
    </row>
    <row r="590" spans="26:26" x14ac:dyDescent="0.2">
      <c r="Z590"/>
    </row>
    <row r="591" spans="26:26" x14ac:dyDescent="0.2">
      <c r="Z591"/>
    </row>
    <row r="592" spans="26:26" x14ac:dyDescent="0.2">
      <c r="Z592"/>
    </row>
    <row r="593" spans="26:26" x14ac:dyDescent="0.2">
      <c r="Z593"/>
    </row>
    <row r="594" spans="26:26" x14ac:dyDescent="0.2">
      <c r="Z594"/>
    </row>
    <row r="595" spans="26:26" x14ac:dyDescent="0.2">
      <c r="Z595"/>
    </row>
    <row r="596" spans="26:26" x14ac:dyDescent="0.2">
      <c r="Z596"/>
    </row>
    <row r="597" spans="26:26" x14ac:dyDescent="0.2">
      <c r="Z597"/>
    </row>
    <row r="598" spans="26:26" x14ac:dyDescent="0.2">
      <c r="Z598"/>
    </row>
    <row r="599" spans="26:26" x14ac:dyDescent="0.2">
      <c r="Z599"/>
    </row>
    <row r="600" spans="26:26" x14ac:dyDescent="0.2">
      <c r="Z600"/>
    </row>
    <row r="601" spans="26:26" x14ac:dyDescent="0.2">
      <c r="Z601"/>
    </row>
    <row r="602" spans="26:26" x14ac:dyDescent="0.2">
      <c r="Z602"/>
    </row>
    <row r="603" spans="26:26" x14ac:dyDescent="0.2">
      <c r="Z603"/>
    </row>
    <row r="604" spans="26:26" x14ac:dyDescent="0.2">
      <c r="Z604"/>
    </row>
    <row r="605" spans="26:26" x14ac:dyDescent="0.2">
      <c r="Z605"/>
    </row>
    <row r="606" spans="26:26" x14ac:dyDescent="0.2">
      <c r="Z606"/>
    </row>
    <row r="607" spans="26:26" x14ac:dyDescent="0.2">
      <c r="Z607"/>
    </row>
    <row r="608" spans="26:26" x14ac:dyDescent="0.2">
      <c r="Z608"/>
    </row>
    <row r="609" spans="26:26" x14ac:dyDescent="0.2">
      <c r="Z609"/>
    </row>
    <row r="610" spans="26:26" x14ac:dyDescent="0.2">
      <c r="Z610"/>
    </row>
    <row r="611" spans="26:26" x14ac:dyDescent="0.2">
      <c r="Z611"/>
    </row>
    <row r="612" spans="26:26" x14ac:dyDescent="0.2">
      <c r="Z612"/>
    </row>
    <row r="613" spans="26:26" x14ac:dyDescent="0.2">
      <c r="Z613"/>
    </row>
    <row r="614" spans="26:26" x14ac:dyDescent="0.2">
      <c r="Z614"/>
    </row>
    <row r="615" spans="26:26" x14ac:dyDescent="0.2">
      <c r="Z615"/>
    </row>
    <row r="616" spans="26:26" x14ac:dyDescent="0.2">
      <c r="Z616"/>
    </row>
    <row r="617" spans="26:26" x14ac:dyDescent="0.2">
      <c r="Z617"/>
    </row>
    <row r="618" spans="26:26" x14ac:dyDescent="0.2">
      <c r="Z618"/>
    </row>
    <row r="619" spans="26:26" x14ac:dyDescent="0.2">
      <c r="Z619"/>
    </row>
    <row r="620" spans="26:26" x14ac:dyDescent="0.2">
      <c r="Z620"/>
    </row>
    <row r="621" spans="26:26" x14ac:dyDescent="0.2">
      <c r="Z621"/>
    </row>
    <row r="622" spans="26:26" x14ac:dyDescent="0.2">
      <c r="Z622"/>
    </row>
    <row r="623" spans="26:26" x14ac:dyDescent="0.2">
      <c r="Z623"/>
    </row>
    <row r="624" spans="26:26" x14ac:dyDescent="0.2">
      <c r="Z624"/>
    </row>
    <row r="625" spans="26:26" x14ac:dyDescent="0.2">
      <c r="Z625"/>
    </row>
    <row r="626" spans="26:26" x14ac:dyDescent="0.2">
      <c r="Z626"/>
    </row>
    <row r="627" spans="26:26" x14ac:dyDescent="0.2">
      <c r="Z627"/>
    </row>
    <row r="628" spans="26:26" x14ac:dyDescent="0.2">
      <c r="Z628"/>
    </row>
    <row r="629" spans="26:26" x14ac:dyDescent="0.2">
      <c r="Z629"/>
    </row>
    <row r="630" spans="26:26" x14ac:dyDescent="0.2">
      <c r="Z630"/>
    </row>
    <row r="631" spans="26:26" x14ac:dyDescent="0.2">
      <c r="Z631"/>
    </row>
    <row r="632" spans="26:26" x14ac:dyDescent="0.2">
      <c r="Z632"/>
    </row>
    <row r="633" spans="26:26" x14ac:dyDescent="0.2">
      <c r="Z633"/>
    </row>
    <row r="634" spans="26:26" x14ac:dyDescent="0.2">
      <c r="Z634"/>
    </row>
    <row r="635" spans="26:26" x14ac:dyDescent="0.2">
      <c r="Z635"/>
    </row>
    <row r="636" spans="26:26" x14ac:dyDescent="0.2">
      <c r="Z636"/>
    </row>
    <row r="637" spans="26:26" x14ac:dyDescent="0.2">
      <c r="Z637"/>
    </row>
    <row r="638" spans="26:26" x14ac:dyDescent="0.2">
      <c r="Z638"/>
    </row>
    <row r="639" spans="26:26" x14ac:dyDescent="0.2">
      <c r="Z639"/>
    </row>
    <row r="640" spans="26:26" x14ac:dyDescent="0.2">
      <c r="Z640"/>
    </row>
    <row r="641" spans="26:26" x14ac:dyDescent="0.2">
      <c r="Z641"/>
    </row>
    <row r="642" spans="26:26" x14ac:dyDescent="0.2">
      <c r="Z642"/>
    </row>
    <row r="643" spans="26:26" x14ac:dyDescent="0.2">
      <c r="Z643"/>
    </row>
    <row r="644" spans="26:26" x14ac:dyDescent="0.2">
      <c r="Z644"/>
    </row>
    <row r="645" spans="26:26" x14ac:dyDescent="0.2">
      <c r="Z645"/>
    </row>
    <row r="646" spans="26:26" x14ac:dyDescent="0.2">
      <c r="Z646"/>
    </row>
    <row r="647" spans="26:26" x14ac:dyDescent="0.2">
      <c r="Z647"/>
    </row>
    <row r="648" spans="26:26" x14ac:dyDescent="0.2">
      <c r="Z648"/>
    </row>
    <row r="649" spans="26:26" x14ac:dyDescent="0.2">
      <c r="Z649"/>
    </row>
    <row r="650" spans="26:26" x14ac:dyDescent="0.2">
      <c r="Z650"/>
    </row>
    <row r="651" spans="26:26" x14ac:dyDescent="0.2">
      <c r="Z651"/>
    </row>
    <row r="652" spans="26:26" x14ac:dyDescent="0.2">
      <c r="Z652"/>
    </row>
    <row r="653" spans="26:26" x14ac:dyDescent="0.2">
      <c r="Z653"/>
    </row>
    <row r="654" spans="26:26" x14ac:dyDescent="0.2">
      <c r="Z654"/>
    </row>
    <row r="655" spans="26:26" x14ac:dyDescent="0.2">
      <c r="Z655"/>
    </row>
    <row r="656" spans="26:26" x14ac:dyDescent="0.2">
      <c r="Z656"/>
    </row>
    <row r="657" spans="26:26" x14ac:dyDescent="0.2">
      <c r="Z657"/>
    </row>
    <row r="658" spans="26:26" x14ac:dyDescent="0.2">
      <c r="Z658"/>
    </row>
    <row r="659" spans="26:26" x14ac:dyDescent="0.2">
      <c r="Z659"/>
    </row>
    <row r="660" spans="26:26" x14ac:dyDescent="0.2">
      <c r="Z660"/>
    </row>
    <row r="661" spans="26:26" x14ac:dyDescent="0.2">
      <c r="Z661"/>
    </row>
    <row r="662" spans="26:26" x14ac:dyDescent="0.2">
      <c r="Z662"/>
    </row>
    <row r="663" spans="26:26" x14ac:dyDescent="0.2">
      <c r="Z663"/>
    </row>
    <row r="664" spans="26:26" x14ac:dyDescent="0.2">
      <c r="Z664"/>
    </row>
    <row r="665" spans="26:26" x14ac:dyDescent="0.2">
      <c r="Z665"/>
    </row>
    <row r="666" spans="26:26" x14ac:dyDescent="0.2">
      <c r="Z666"/>
    </row>
    <row r="667" spans="26:26" x14ac:dyDescent="0.2">
      <c r="Z667"/>
    </row>
    <row r="668" spans="26:26" x14ac:dyDescent="0.2">
      <c r="Z668"/>
    </row>
    <row r="669" spans="26:26" x14ac:dyDescent="0.2">
      <c r="Z669"/>
    </row>
    <row r="670" spans="26:26" x14ac:dyDescent="0.2">
      <c r="Z670"/>
    </row>
    <row r="671" spans="26:26" x14ac:dyDescent="0.2">
      <c r="Z671"/>
    </row>
    <row r="672" spans="26:26" x14ac:dyDescent="0.2">
      <c r="Z672"/>
    </row>
    <row r="673" spans="26:26" x14ac:dyDescent="0.2">
      <c r="Z673"/>
    </row>
    <row r="674" spans="26:26" x14ac:dyDescent="0.2">
      <c r="Z674"/>
    </row>
    <row r="675" spans="26:26" x14ac:dyDescent="0.2">
      <c r="Z675"/>
    </row>
    <row r="676" spans="26:26" x14ac:dyDescent="0.2">
      <c r="Z676"/>
    </row>
    <row r="677" spans="26:26" x14ac:dyDescent="0.2">
      <c r="Z677"/>
    </row>
    <row r="678" spans="26:26" x14ac:dyDescent="0.2">
      <c r="Z678"/>
    </row>
    <row r="679" spans="26:26" x14ac:dyDescent="0.2">
      <c r="Z679"/>
    </row>
    <row r="680" spans="26:26" x14ac:dyDescent="0.2">
      <c r="Z680"/>
    </row>
    <row r="681" spans="26:26" x14ac:dyDescent="0.2">
      <c r="Z681"/>
    </row>
    <row r="682" spans="26:26" x14ac:dyDescent="0.2">
      <c r="Z682"/>
    </row>
    <row r="683" spans="26:26" x14ac:dyDescent="0.2">
      <c r="Z683"/>
    </row>
    <row r="684" spans="26:26" x14ac:dyDescent="0.2">
      <c r="Z684"/>
    </row>
    <row r="685" spans="26:26" x14ac:dyDescent="0.2">
      <c r="Z685"/>
    </row>
    <row r="686" spans="26:26" x14ac:dyDescent="0.2">
      <c r="Z686"/>
    </row>
    <row r="687" spans="26:26" x14ac:dyDescent="0.2">
      <c r="Z687"/>
    </row>
    <row r="688" spans="26:26" x14ac:dyDescent="0.2">
      <c r="Z688"/>
    </row>
    <row r="689" spans="26:26" x14ac:dyDescent="0.2">
      <c r="Z689"/>
    </row>
    <row r="690" spans="26:26" x14ac:dyDescent="0.2">
      <c r="Z690"/>
    </row>
    <row r="691" spans="26:26" x14ac:dyDescent="0.2">
      <c r="Z691"/>
    </row>
    <row r="692" spans="26:26" x14ac:dyDescent="0.2">
      <c r="Z692"/>
    </row>
    <row r="693" spans="26:26" x14ac:dyDescent="0.2">
      <c r="Z693"/>
    </row>
    <row r="694" spans="26:26" x14ac:dyDescent="0.2">
      <c r="Z694"/>
    </row>
    <row r="695" spans="26:26" x14ac:dyDescent="0.2">
      <c r="Z695"/>
    </row>
    <row r="696" spans="26:26" x14ac:dyDescent="0.2">
      <c r="Z696"/>
    </row>
    <row r="697" spans="26:26" x14ac:dyDescent="0.2">
      <c r="Z697"/>
    </row>
    <row r="698" spans="26:26" x14ac:dyDescent="0.2">
      <c r="Z698"/>
    </row>
    <row r="699" spans="26:26" x14ac:dyDescent="0.2">
      <c r="Z699"/>
    </row>
    <row r="700" spans="26:26" x14ac:dyDescent="0.2">
      <c r="Z700"/>
    </row>
    <row r="701" spans="26:26" x14ac:dyDescent="0.2">
      <c r="Z701"/>
    </row>
    <row r="702" spans="26:26" x14ac:dyDescent="0.2">
      <c r="Z702"/>
    </row>
    <row r="703" spans="26:26" x14ac:dyDescent="0.2">
      <c r="Z703"/>
    </row>
    <row r="704" spans="26:26" x14ac:dyDescent="0.2">
      <c r="Z704"/>
    </row>
    <row r="705" spans="26:26" x14ac:dyDescent="0.2">
      <c r="Z705"/>
    </row>
    <row r="706" spans="26:26" x14ac:dyDescent="0.2">
      <c r="Z706"/>
    </row>
    <row r="707" spans="26:26" x14ac:dyDescent="0.2">
      <c r="Z707"/>
    </row>
    <row r="708" spans="26:26" x14ac:dyDescent="0.2">
      <c r="Z708"/>
    </row>
    <row r="709" spans="26:26" x14ac:dyDescent="0.2">
      <c r="Z709"/>
    </row>
    <row r="710" spans="26:26" x14ac:dyDescent="0.2">
      <c r="Z710"/>
    </row>
    <row r="711" spans="26:26" x14ac:dyDescent="0.2">
      <c r="Z711"/>
    </row>
    <row r="712" spans="26:26" x14ac:dyDescent="0.2">
      <c r="Z712"/>
    </row>
    <row r="713" spans="26:26" x14ac:dyDescent="0.2">
      <c r="Z713"/>
    </row>
    <row r="714" spans="26:26" x14ac:dyDescent="0.2">
      <c r="Z714"/>
    </row>
    <row r="715" spans="26:26" x14ac:dyDescent="0.2">
      <c r="Z715"/>
    </row>
    <row r="716" spans="26:26" x14ac:dyDescent="0.2">
      <c r="Z716"/>
    </row>
    <row r="717" spans="26:26" x14ac:dyDescent="0.2">
      <c r="Z717"/>
    </row>
    <row r="718" spans="26:26" x14ac:dyDescent="0.2">
      <c r="Z718"/>
    </row>
    <row r="719" spans="26:26" x14ac:dyDescent="0.2">
      <c r="Z719"/>
    </row>
    <row r="720" spans="26:26" x14ac:dyDescent="0.2">
      <c r="Z720"/>
    </row>
    <row r="721" spans="26:26" x14ac:dyDescent="0.2">
      <c r="Z721"/>
    </row>
    <row r="722" spans="26:26" x14ac:dyDescent="0.2">
      <c r="Z722"/>
    </row>
    <row r="723" spans="26:26" x14ac:dyDescent="0.2">
      <c r="Z723"/>
    </row>
    <row r="724" spans="26:26" x14ac:dyDescent="0.2">
      <c r="Z724"/>
    </row>
    <row r="725" spans="26:26" x14ac:dyDescent="0.2">
      <c r="Z725"/>
    </row>
    <row r="726" spans="26:26" x14ac:dyDescent="0.2">
      <c r="Z726"/>
    </row>
    <row r="727" spans="26:26" x14ac:dyDescent="0.2">
      <c r="Z727"/>
    </row>
    <row r="728" spans="26:26" x14ac:dyDescent="0.2">
      <c r="Z728"/>
    </row>
    <row r="729" spans="26:26" x14ac:dyDescent="0.2">
      <c r="Z729"/>
    </row>
    <row r="730" spans="26:26" x14ac:dyDescent="0.2">
      <c r="Z730"/>
    </row>
    <row r="731" spans="26:26" x14ac:dyDescent="0.2">
      <c r="Z731"/>
    </row>
    <row r="732" spans="26:26" x14ac:dyDescent="0.2">
      <c r="Z732"/>
    </row>
    <row r="733" spans="26:26" x14ac:dyDescent="0.2">
      <c r="Z733"/>
    </row>
    <row r="734" spans="26:26" x14ac:dyDescent="0.2">
      <c r="Z734"/>
    </row>
    <row r="735" spans="26:26" x14ac:dyDescent="0.2">
      <c r="Z735"/>
    </row>
    <row r="736" spans="26:26" x14ac:dyDescent="0.2">
      <c r="Z736"/>
    </row>
    <row r="737" spans="26:26" x14ac:dyDescent="0.2">
      <c r="Z737"/>
    </row>
    <row r="738" spans="26:26" x14ac:dyDescent="0.2">
      <c r="Z738"/>
    </row>
    <row r="739" spans="26:26" x14ac:dyDescent="0.2">
      <c r="Z739"/>
    </row>
    <row r="740" spans="26:26" x14ac:dyDescent="0.2">
      <c r="Z740"/>
    </row>
    <row r="741" spans="26:26" x14ac:dyDescent="0.2">
      <c r="Z741"/>
    </row>
    <row r="742" spans="26:26" x14ac:dyDescent="0.2">
      <c r="Z742"/>
    </row>
    <row r="743" spans="26:26" x14ac:dyDescent="0.2">
      <c r="Z743"/>
    </row>
    <row r="744" spans="26:26" x14ac:dyDescent="0.2">
      <c r="Z744"/>
    </row>
    <row r="745" spans="26:26" x14ac:dyDescent="0.2">
      <c r="Z745"/>
    </row>
    <row r="746" spans="26:26" x14ac:dyDescent="0.2">
      <c r="Z746"/>
    </row>
    <row r="747" spans="26:26" x14ac:dyDescent="0.2">
      <c r="Z747"/>
    </row>
    <row r="748" spans="26:26" x14ac:dyDescent="0.2">
      <c r="Z748"/>
    </row>
    <row r="749" spans="26:26" x14ac:dyDescent="0.2">
      <c r="Z749"/>
    </row>
    <row r="750" spans="26:26" x14ac:dyDescent="0.2">
      <c r="Z750"/>
    </row>
    <row r="751" spans="26:26" x14ac:dyDescent="0.2">
      <c r="Z751"/>
    </row>
    <row r="752" spans="26:26" x14ac:dyDescent="0.2">
      <c r="Z752"/>
    </row>
    <row r="753" spans="26:26" x14ac:dyDescent="0.2">
      <c r="Z753"/>
    </row>
    <row r="754" spans="26:26" x14ac:dyDescent="0.2">
      <c r="Z754"/>
    </row>
    <row r="755" spans="26:26" x14ac:dyDescent="0.2">
      <c r="Z755"/>
    </row>
    <row r="756" spans="26:26" x14ac:dyDescent="0.2">
      <c r="Z756"/>
    </row>
    <row r="757" spans="26:26" x14ac:dyDescent="0.2">
      <c r="Z757"/>
    </row>
    <row r="758" spans="26:26" x14ac:dyDescent="0.2">
      <c r="Z758"/>
    </row>
    <row r="759" spans="26:26" x14ac:dyDescent="0.2">
      <c r="Z759"/>
    </row>
    <row r="760" spans="26:26" x14ac:dyDescent="0.2">
      <c r="Z760"/>
    </row>
    <row r="761" spans="26:26" x14ac:dyDescent="0.2">
      <c r="Z761"/>
    </row>
    <row r="762" spans="26:26" x14ac:dyDescent="0.2">
      <c r="Z762"/>
    </row>
    <row r="763" spans="26:26" x14ac:dyDescent="0.2">
      <c r="Z763"/>
    </row>
    <row r="764" spans="26:26" x14ac:dyDescent="0.2">
      <c r="Z764"/>
    </row>
    <row r="765" spans="26:26" x14ac:dyDescent="0.2">
      <c r="Z765"/>
    </row>
    <row r="766" spans="26:26" x14ac:dyDescent="0.2">
      <c r="Z766"/>
    </row>
    <row r="767" spans="26:26" x14ac:dyDescent="0.2">
      <c r="Z767"/>
    </row>
    <row r="768" spans="26:26" x14ac:dyDescent="0.2">
      <c r="Z768"/>
    </row>
    <row r="769" spans="26:26" x14ac:dyDescent="0.2">
      <c r="Z769"/>
    </row>
    <row r="770" spans="26:26" x14ac:dyDescent="0.2">
      <c r="Z770"/>
    </row>
    <row r="771" spans="26:26" x14ac:dyDescent="0.2">
      <c r="Z771"/>
    </row>
    <row r="772" spans="26:26" x14ac:dyDescent="0.2">
      <c r="Z772"/>
    </row>
    <row r="773" spans="26:26" x14ac:dyDescent="0.2">
      <c r="Z773"/>
    </row>
    <row r="774" spans="26:26" x14ac:dyDescent="0.2">
      <c r="Z774"/>
    </row>
    <row r="775" spans="26:26" x14ac:dyDescent="0.2">
      <c r="Z775"/>
    </row>
    <row r="776" spans="26:26" x14ac:dyDescent="0.2">
      <c r="Z776"/>
    </row>
    <row r="777" spans="26:26" x14ac:dyDescent="0.2">
      <c r="Z777"/>
    </row>
    <row r="778" spans="26:26" x14ac:dyDescent="0.2">
      <c r="Z778"/>
    </row>
    <row r="779" spans="26:26" x14ac:dyDescent="0.2">
      <c r="Z779"/>
    </row>
    <row r="780" spans="26:26" x14ac:dyDescent="0.2">
      <c r="Z780"/>
    </row>
    <row r="781" spans="26:26" x14ac:dyDescent="0.2">
      <c r="Z781"/>
    </row>
    <row r="782" spans="26:26" x14ac:dyDescent="0.2">
      <c r="Z782"/>
    </row>
    <row r="783" spans="26:26" x14ac:dyDescent="0.2">
      <c r="Z783"/>
    </row>
    <row r="784" spans="26:26" x14ac:dyDescent="0.2">
      <c r="Z784"/>
    </row>
    <row r="785" spans="26:26" x14ac:dyDescent="0.2">
      <c r="Z785"/>
    </row>
    <row r="786" spans="26:26" x14ac:dyDescent="0.2">
      <c r="Z786"/>
    </row>
    <row r="787" spans="26:26" x14ac:dyDescent="0.2">
      <c r="Z787"/>
    </row>
    <row r="788" spans="26:26" x14ac:dyDescent="0.2">
      <c r="Z788"/>
    </row>
    <row r="789" spans="26:26" x14ac:dyDescent="0.2">
      <c r="Z789"/>
    </row>
    <row r="790" spans="26:26" x14ac:dyDescent="0.2">
      <c r="Z790"/>
    </row>
    <row r="791" spans="26:26" x14ac:dyDescent="0.2">
      <c r="Z791"/>
    </row>
    <row r="792" spans="26:26" x14ac:dyDescent="0.2">
      <c r="Z792"/>
    </row>
    <row r="793" spans="26:26" x14ac:dyDescent="0.2">
      <c r="Z793"/>
    </row>
    <row r="794" spans="26:26" x14ac:dyDescent="0.2">
      <c r="Z794"/>
    </row>
    <row r="795" spans="26:26" x14ac:dyDescent="0.2">
      <c r="Z795"/>
    </row>
    <row r="796" spans="26:26" x14ac:dyDescent="0.2">
      <c r="Z796"/>
    </row>
    <row r="797" spans="26:26" x14ac:dyDescent="0.2">
      <c r="Z797"/>
    </row>
    <row r="798" spans="26:26" x14ac:dyDescent="0.2">
      <c r="Z798"/>
    </row>
    <row r="799" spans="26:26" x14ac:dyDescent="0.2">
      <c r="Z799"/>
    </row>
    <row r="800" spans="26:26" x14ac:dyDescent="0.2">
      <c r="Z800"/>
    </row>
    <row r="801" spans="26:26" x14ac:dyDescent="0.2">
      <c r="Z801"/>
    </row>
    <row r="802" spans="26:26" x14ac:dyDescent="0.2">
      <c r="Z802"/>
    </row>
    <row r="803" spans="26:26" x14ac:dyDescent="0.2">
      <c r="Z803"/>
    </row>
    <row r="804" spans="26:26" x14ac:dyDescent="0.2">
      <c r="Z804"/>
    </row>
    <row r="805" spans="26:26" x14ac:dyDescent="0.2">
      <c r="Z805"/>
    </row>
    <row r="806" spans="26:26" x14ac:dyDescent="0.2">
      <c r="Z806"/>
    </row>
    <row r="807" spans="26:26" x14ac:dyDescent="0.2">
      <c r="Z807"/>
    </row>
    <row r="808" spans="26:26" x14ac:dyDescent="0.2">
      <c r="Z808"/>
    </row>
    <row r="809" spans="26:26" x14ac:dyDescent="0.2">
      <c r="Z809"/>
    </row>
    <row r="810" spans="26:26" x14ac:dyDescent="0.2">
      <c r="Z810"/>
    </row>
    <row r="811" spans="26:26" x14ac:dyDescent="0.2">
      <c r="Z811"/>
    </row>
    <row r="812" spans="26:26" x14ac:dyDescent="0.2">
      <c r="Z812"/>
    </row>
    <row r="813" spans="26:26" x14ac:dyDescent="0.2">
      <c r="Z813"/>
    </row>
    <row r="814" spans="26:26" x14ac:dyDescent="0.2">
      <c r="Z814"/>
    </row>
    <row r="815" spans="26:26" x14ac:dyDescent="0.2">
      <c r="Z815"/>
    </row>
    <row r="816" spans="26:26" x14ac:dyDescent="0.2">
      <c r="Z816"/>
    </row>
    <row r="817" spans="26:26" x14ac:dyDescent="0.2">
      <c r="Z817"/>
    </row>
    <row r="818" spans="26:26" x14ac:dyDescent="0.2">
      <c r="Z818"/>
    </row>
    <row r="819" spans="26:26" x14ac:dyDescent="0.2">
      <c r="Z819"/>
    </row>
    <row r="820" spans="26:26" x14ac:dyDescent="0.2">
      <c r="Z820"/>
    </row>
    <row r="821" spans="26:26" x14ac:dyDescent="0.2">
      <c r="Z821"/>
    </row>
    <row r="822" spans="26:26" x14ac:dyDescent="0.2">
      <c r="Z822"/>
    </row>
    <row r="823" spans="26:26" x14ac:dyDescent="0.2">
      <c r="Z823"/>
    </row>
    <row r="824" spans="26:26" x14ac:dyDescent="0.2">
      <c r="Z824"/>
    </row>
    <row r="825" spans="26:26" x14ac:dyDescent="0.2">
      <c r="Z825"/>
    </row>
    <row r="826" spans="26:26" x14ac:dyDescent="0.2">
      <c r="Z826"/>
    </row>
    <row r="827" spans="26:26" x14ac:dyDescent="0.2">
      <c r="Z827"/>
    </row>
    <row r="828" spans="26:26" x14ac:dyDescent="0.2">
      <c r="Z828"/>
    </row>
    <row r="829" spans="26:26" x14ac:dyDescent="0.2">
      <c r="Z829"/>
    </row>
    <row r="830" spans="26:26" x14ac:dyDescent="0.2">
      <c r="Z830"/>
    </row>
    <row r="831" spans="26:26" x14ac:dyDescent="0.2">
      <c r="Z831"/>
    </row>
    <row r="832" spans="26:26" x14ac:dyDescent="0.2">
      <c r="Z832"/>
    </row>
    <row r="833" spans="26:26" x14ac:dyDescent="0.2">
      <c r="Z833"/>
    </row>
    <row r="834" spans="26:26" x14ac:dyDescent="0.2">
      <c r="Z834"/>
    </row>
    <row r="835" spans="26:26" x14ac:dyDescent="0.2">
      <c r="Z835"/>
    </row>
    <row r="836" spans="26:26" x14ac:dyDescent="0.2">
      <c r="Z836"/>
    </row>
    <row r="837" spans="26:26" x14ac:dyDescent="0.2">
      <c r="Z837"/>
    </row>
    <row r="838" spans="26:26" x14ac:dyDescent="0.2">
      <c r="Z838"/>
    </row>
    <row r="839" spans="26:26" x14ac:dyDescent="0.2">
      <c r="Z839"/>
    </row>
    <row r="840" spans="26:26" x14ac:dyDescent="0.2">
      <c r="Z840"/>
    </row>
    <row r="841" spans="26:26" x14ac:dyDescent="0.2">
      <c r="Z841"/>
    </row>
    <row r="842" spans="26:26" x14ac:dyDescent="0.2">
      <c r="Z842"/>
    </row>
    <row r="843" spans="26:26" x14ac:dyDescent="0.2">
      <c r="Z843"/>
    </row>
    <row r="844" spans="26:26" x14ac:dyDescent="0.2">
      <c r="Z844"/>
    </row>
    <row r="845" spans="26:26" x14ac:dyDescent="0.2">
      <c r="Z845"/>
    </row>
    <row r="846" spans="26:26" x14ac:dyDescent="0.2">
      <c r="Z846"/>
    </row>
    <row r="847" spans="26:26" x14ac:dyDescent="0.2">
      <c r="Z847"/>
    </row>
    <row r="848" spans="26:26" x14ac:dyDescent="0.2">
      <c r="Z848"/>
    </row>
    <row r="849" spans="26:26" x14ac:dyDescent="0.2">
      <c r="Z849"/>
    </row>
    <row r="850" spans="26:26" x14ac:dyDescent="0.2">
      <c r="Z850"/>
    </row>
    <row r="851" spans="26:26" x14ac:dyDescent="0.2">
      <c r="Z851"/>
    </row>
    <row r="852" spans="26:26" x14ac:dyDescent="0.2">
      <c r="Z852"/>
    </row>
    <row r="853" spans="26:26" x14ac:dyDescent="0.2">
      <c r="Z853"/>
    </row>
    <row r="854" spans="26:26" x14ac:dyDescent="0.2">
      <c r="Z854"/>
    </row>
    <row r="855" spans="26:26" x14ac:dyDescent="0.2">
      <c r="Z855"/>
    </row>
    <row r="856" spans="26:26" x14ac:dyDescent="0.2">
      <c r="Z856"/>
    </row>
    <row r="857" spans="26:26" x14ac:dyDescent="0.2">
      <c r="Z857"/>
    </row>
    <row r="858" spans="26:26" x14ac:dyDescent="0.2">
      <c r="Z858"/>
    </row>
    <row r="859" spans="26:26" x14ac:dyDescent="0.2">
      <c r="Z859"/>
    </row>
    <row r="860" spans="26:26" x14ac:dyDescent="0.2">
      <c r="Z860"/>
    </row>
    <row r="861" spans="26:26" x14ac:dyDescent="0.2">
      <c r="Z861"/>
    </row>
    <row r="862" spans="26:26" x14ac:dyDescent="0.2">
      <c r="Z862"/>
    </row>
    <row r="863" spans="26:26" x14ac:dyDescent="0.2">
      <c r="Z863"/>
    </row>
    <row r="864" spans="26:26" x14ac:dyDescent="0.2">
      <c r="Z864"/>
    </row>
    <row r="865" spans="26:26" x14ac:dyDescent="0.2">
      <c r="Z865"/>
    </row>
    <row r="866" spans="26:26" x14ac:dyDescent="0.2">
      <c r="Z866"/>
    </row>
    <row r="867" spans="26:26" x14ac:dyDescent="0.2">
      <c r="Z867"/>
    </row>
    <row r="868" spans="26:26" x14ac:dyDescent="0.2">
      <c r="Z868"/>
    </row>
    <row r="869" spans="26:26" x14ac:dyDescent="0.2">
      <c r="Z869"/>
    </row>
    <row r="870" spans="26:26" x14ac:dyDescent="0.2">
      <c r="Z870"/>
    </row>
    <row r="871" spans="26:26" x14ac:dyDescent="0.2">
      <c r="Z871"/>
    </row>
    <row r="872" spans="26:26" x14ac:dyDescent="0.2">
      <c r="Z872"/>
    </row>
    <row r="873" spans="26:26" x14ac:dyDescent="0.2">
      <c r="Z873"/>
    </row>
    <row r="874" spans="26:26" x14ac:dyDescent="0.2">
      <c r="Z874"/>
    </row>
    <row r="875" spans="26:26" x14ac:dyDescent="0.2">
      <c r="Z875"/>
    </row>
    <row r="876" spans="26:26" x14ac:dyDescent="0.2">
      <c r="Z876"/>
    </row>
    <row r="877" spans="26:26" x14ac:dyDescent="0.2">
      <c r="Z877"/>
    </row>
    <row r="878" spans="26:26" x14ac:dyDescent="0.2">
      <c r="Z878"/>
    </row>
    <row r="879" spans="26:26" x14ac:dyDescent="0.2">
      <c r="Z879"/>
    </row>
    <row r="880" spans="26:26" x14ac:dyDescent="0.2">
      <c r="Z880"/>
    </row>
    <row r="881" spans="26:26" x14ac:dyDescent="0.2">
      <c r="Z881"/>
    </row>
    <row r="882" spans="26:26" x14ac:dyDescent="0.2">
      <c r="Z882"/>
    </row>
    <row r="883" spans="26:26" x14ac:dyDescent="0.2">
      <c r="Z883"/>
    </row>
    <row r="884" spans="26:26" x14ac:dyDescent="0.2">
      <c r="Z884"/>
    </row>
    <row r="885" spans="26:26" x14ac:dyDescent="0.2">
      <c r="Z885"/>
    </row>
    <row r="886" spans="26:26" x14ac:dyDescent="0.2">
      <c r="Z886"/>
    </row>
    <row r="887" spans="26:26" x14ac:dyDescent="0.2">
      <c r="Z887"/>
    </row>
    <row r="888" spans="26:26" x14ac:dyDescent="0.2">
      <c r="Z888"/>
    </row>
    <row r="889" spans="26:26" x14ac:dyDescent="0.2">
      <c r="Z889"/>
    </row>
    <row r="890" spans="26:26" x14ac:dyDescent="0.2">
      <c r="Z890"/>
    </row>
    <row r="891" spans="26:26" x14ac:dyDescent="0.2">
      <c r="Z891"/>
    </row>
    <row r="892" spans="26:26" x14ac:dyDescent="0.2">
      <c r="Z892"/>
    </row>
    <row r="893" spans="26:26" x14ac:dyDescent="0.2">
      <c r="Z893"/>
    </row>
    <row r="894" spans="26:26" x14ac:dyDescent="0.2">
      <c r="Z894"/>
    </row>
    <row r="895" spans="26:26" x14ac:dyDescent="0.2">
      <c r="Z895"/>
    </row>
    <row r="896" spans="26:26" x14ac:dyDescent="0.2">
      <c r="Z896"/>
    </row>
    <row r="897" spans="26:26" x14ac:dyDescent="0.2">
      <c r="Z897"/>
    </row>
    <row r="898" spans="26:26" x14ac:dyDescent="0.2">
      <c r="Z898"/>
    </row>
    <row r="899" spans="26:26" x14ac:dyDescent="0.2">
      <c r="Z899"/>
    </row>
    <row r="900" spans="26:26" x14ac:dyDescent="0.2">
      <c r="Z900"/>
    </row>
    <row r="901" spans="26:26" x14ac:dyDescent="0.2">
      <c r="Z901"/>
    </row>
    <row r="902" spans="26:26" x14ac:dyDescent="0.2">
      <c r="Z902"/>
    </row>
    <row r="903" spans="26:26" x14ac:dyDescent="0.2">
      <c r="Z903"/>
    </row>
    <row r="904" spans="26:26" x14ac:dyDescent="0.2">
      <c r="Z904"/>
    </row>
    <row r="905" spans="26:26" x14ac:dyDescent="0.2">
      <c r="Z905"/>
    </row>
    <row r="906" spans="26:26" x14ac:dyDescent="0.2">
      <c r="Z906"/>
    </row>
    <row r="907" spans="26:26" x14ac:dyDescent="0.2">
      <c r="Z907"/>
    </row>
    <row r="908" spans="26:26" x14ac:dyDescent="0.2">
      <c r="Z908"/>
    </row>
    <row r="909" spans="26:26" x14ac:dyDescent="0.2">
      <c r="Z909"/>
    </row>
    <row r="910" spans="26:26" x14ac:dyDescent="0.2">
      <c r="Z910"/>
    </row>
    <row r="911" spans="26:26" x14ac:dyDescent="0.2">
      <c r="Z911"/>
    </row>
    <row r="912" spans="26:26" x14ac:dyDescent="0.2">
      <c r="Z912"/>
    </row>
    <row r="913" spans="26:26" x14ac:dyDescent="0.2">
      <c r="Z913"/>
    </row>
    <row r="914" spans="26:26" x14ac:dyDescent="0.2">
      <c r="Z914"/>
    </row>
    <row r="915" spans="26:26" x14ac:dyDescent="0.2">
      <c r="Z915"/>
    </row>
    <row r="916" spans="26:26" x14ac:dyDescent="0.2">
      <c r="Z916"/>
    </row>
    <row r="917" spans="26:26" x14ac:dyDescent="0.2">
      <c r="Z917"/>
    </row>
    <row r="918" spans="26:26" x14ac:dyDescent="0.2">
      <c r="Z918"/>
    </row>
    <row r="919" spans="26:26" x14ac:dyDescent="0.2">
      <c r="Z919"/>
    </row>
    <row r="920" spans="26:26" x14ac:dyDescent="0.2">
      <c r="Z920"/>
    </row>
    <row r="921" spans="26:26" x14ac:dyDescent="0.2">
      <c r="Z921"/>
    </row>
    <row r="922" spans="26:26" x14ac:dyDescent="0.2">
      <c r="Z922"/>
    </row>
    <row r="923" spans="26:26" x14ac:dyDescent="0.2">
      <c r="Z923"/>
    </row>
    <row r="924" spans="26:26" x14ac:dyDescent="0.2">
      <c r="Z924"/>
    </row>
    <row r="925" spans="26:26" x14ac:dyDescent="0.2">
      <c r="Z925"/>
    </row>
    <row r="926" spans="26:26" x14ac:dyDescent="0.2">
      <c r="Z926"/>
    </row>
    <row r="927" spans="26:26" x14ac:dyDescent="0.2">
      <c r="Z927"/>
    </row>
    <row r="928" spans="26:26" x14ac:dyDescent="0.2">
      <c r="Z928"/>
    </row>
    <row r="929" spans="26:26" x14ac:dyDescent="0.2">
      <c r="Z929"/>
    </row>
    <row r="930" spans="26:26" x14ac:dyDescent="0.2">
      <c r="Z930"/>
    </row>
    <row r="931" spans="26:26" x14ac:dyDescent="0.2">
      <c r="Z931"/>
    </row>
    <row r="932" spans="26:26" x14ac:dyDescent="0.2">
      <c r="Z932"/>
    </row>
    <row r="933" spans="26:26" x14ac:dyDescent="0.2">
      <c r="Z933"/>
    </row>
    <row r="934" spans="26:26" x14ac:dyDescent="0.2">
      <c r="Z934"/>
    </row>
    <row r="935" spans="26:26" x14ac:dyDescent="0.2">
      <c r="Z935"/>
    </row>
    <row r="936" spans="26:26" x14ac:dyDescent="0.2">
      <c r="Z936"/>
    </row>
    <row r="937" spans="26:26" x14ac:dyDescent="0.2">
      <c r="Z937"/>
    </row>
    <row r="938" spans="26:26" x14ac:dyDescent="0.2">
      <c r="Z938"/>
    </row>
    <row r="939" spans="26:26" x14ac:dyDescent="0.2">
      <c r="Z939"/>
    </row>
    <row r="940" spans="26:26" x14ac:dyDescent="0.2">
      <c r="Z940"/>
    </row>
    <row r="941" spans="26:26" x14ac:dyDescent="0.2">
      <c r="Z941"/>
    </row>
    <row r="942" spans="26:26" x14ac:dyDescent="0.2">
      <c r="Z942"/>
    </row>
    <row r="943" spans="26:26" x14ac:dyDescent="0.2">
      <c r="Z943"/>
    </row>
    <row r="944" spans="26:26" x14ac:dyDescent="0.2">
      <c r="Z944"/>
    </row>
    <row r="945" spans="26:26" x14ac:dyDescent="0.2">
      <c r="Z945"/>
    </row>
    <row r="946" spans="26:26" x14ac:dyDescent="0.2">
      <c r="Z946"/>
    </row>
    <row r="947" spans="26:26" x14ac:dyDescent="0.2">
      <c r="Z947"/>
    </row>
    <row r="948" spans="26:26" x14ac:dyDescent="0.2">
      <c r="Z948"/>
    </row>
    <row r="949" spans="26:26" x14ac:dyDescent="0.2">
      <c r="Z949"/>
    </row>
    <row r="950" spans="26:26" x14ac:dyDescent="0.2">
      <c r="Z950"/>
    </row>
    <row r="951" spans="26:26" x14ac:dyDescent="0.2">
      <c r="Z951"/>
    </row>
    <row r="952" spans="26:26" x14ac:dyDescent="0.2">
      <c r="Z952"/>
    </row>
    <row r="953" spans="26:26" x14ac:dyDescent="0.2">
      <c r="Z953"/>
    </row>
    <row r="954" spans="26:26" x14ac:dyDescent="0.2">
      <c r="Z954"/>
    </row>
    <row r="955" spans="26:26" x14ac:dyDescent="0.2">
      <c r="Z955"/>
    </row>
    <row r="956" spans="26:26" x14ac:dyDescent="0.2">
      <c r="Z956"/>
    </row>
    <row r="957" spans="26:26" x14ac:dyDescent="0.2">
      <c r="Z957"/>
    </row>
    <row r="958" spans="26:26" x14ac:dyDescent="0.2">
      <c r="Z958"/>
    </row>
    <row r="959" spans="26:26" x14ac:dyDescent="0.2">
      <c r="Z959"/>
    </row>
    <row r="960" spans="26:26" x14ac:dyDescent="0.2">
      <c r="Z960"/>
    </row>
    <row r="961" spans="26:26" x14ac:dyDescent="0.2">
      <c r="Z961"/>
    </row>
    <row r="962" spans="26:26" x14ac:dyDescent="0.2">
      <c r="Z962"/>
    </row>
    <row r="963" spans="26:26" x14ac:dyDescent="0.2">
      <c r="Z963"/>
    </row>
    <row r="964" spans="26:26" x14ac:dyDescent="0.2">
      <c r="Z964"/>
    </row>
    <row r="965" spans="26:26" x14ac:dyDescent="0.2">
      <c r="Z965"/>
    </row>
    <row r="966" spans="26:26" x14ac:dyDescent="0.2">
      <c r="Z966"/>
    </row>
    <row r="967" spans="26:26" x14ac:dyDescent="0.2">
      <c r="Z967"/>
    </row>
    <row r="968" spans="26:26" x14ac:dyDescent="0.2">
      <c r="Z968"/>
    </row>
    <row r="969" spans="26:26" x14ac:dyDescent="0.2">
      <c r="Z969"/>
    </row>
    <row r="970" spans="26:26" x14ac:dyDescent="0.2">
      <c r="Z970"/>
    </row>
    <row r="971" spans="26:26" x14ac:dyDescent="0.2">
      <c r="Z971"/>
    </row>
    <row r="972" spans="26:26" x14ac:dyDescent="0.2">
      <c r="Z972"/>
    </row>
    <row r="973" spans="26:26" x14ac:dyDescent="0.2">
      <c r="Z973"/>
    </row>
    <row r="974" spans="26:26" x14ac:dyDescent="0.2">
      <c r="Z974"/>
    </row>
    <row r="975" spans="26:26" x14ac:dyDescent="0.2">
      <c r="Z975"/>
    </row>
    <row r="976" spans="26:26" x14ac:dyDescent="0.2">
      <c r="Z976"/>
    </row>
    <row r="977" spans="26:26" x14ac:dyDescent="0.2">
      <c r="Z977"/>
    </row>
    <row r="978" spans="26:26" x14ac:dyDescent="0.2">
      <c r="Z978"/>
    </row>
    <row r="979" spans="26:26" x14ac:dyDescent="0.2">
      <c r="Z979"/>
    </row>
    <row r="980" spans="26:26" x14ac:dyDescent="0.2">
      <c r="Z980"/>
    </row>
    <row r="981" spans="26:26" x14ac:dyDescent="0.2">
      <c r="Z981"/>
    </row>
    <row r="982" spans="26:26" x14ac:dyDescent="0.2">
      <c r="Z982"/>
    </row>
    <row r="983" spans="26:26" x14ac:dyDescent="0.2">
      <c r="Z983"/>
    </row>
    <row r="984" spans="26:26" x14ac:dyDescent="0.2">
      <c r="Z984"/>
    </row>
    <row r="985" spans="26:26" x14ac:dyDescent="0.2">
      <c r="Z985"/>
    </row>
    <row r="986" spans="26:26" x14ac:dyDescent="0.2">
      <c r="Z986"/>
    </row>
    <row r="987" spans="26:26" x14ac:dyDescent="0.2">
      <c r="Z987"/>
    </row>
    <row r="988" spans="26:26" x14ac:dyDescent="0.2">
      <c r="Z988"/>
    </row>
    <row r="989" spans="26:26" x14ac:dyDescent="0.2">
      <c r="Z989"/>
    </row>
    <row r="990" spans="26:26" x14ac:dyDescent="0.2">
      <c r="Z990"/>
    </row>
    <row r="991" spans="26:26" x14ac:dyDescent="0.2">
      <c r="Z991"/>
    </row>
    <row r="992" spans="26:26" x14ac:dyDescent="0.2">
      <c r="Z992"/>
    </row>
    <row r="993" spans="26:26" x14ac:dyDescent="0.2">
      <c r="Z993"/>
    </row>
    <row r="994" spans="26:26" x14ac:dyDescent="0.2">
      <c r="Z994"/>
    </row>
    <row r="995" spans="26:26" x14ac:dyDescent="0.2">
      <c r="Z995"/>
    </row>
    <row r="996" spans="26:26" x14ac:dyDescent="0.2">
      <c r="Z996"/>
    </row>
    <row r="997" spans="26:26" x14ac:dyDescent="0.2">
      <c r="Z997"/>
    </row>
    <row r="998" spans="26:26" x14ac:dyDescent="0.2">
      <c r="Z998"/>
    </row>
    <row r="999" spans="26:26" x14ac:dyDescent="0.2">
      <c r="Z999"/>
    </row>
    <row r="1000" spans="26:26" x14ac:dyDescent="0.2">
      <c r="Z1000"/>
    </row>
    <row r="1001" spans="26:26" x14ac:dyDescent="0.2">
      <c r="Z1001"/>
    </row>
    <row r="1002" spans="26:26" x14ac:dyDescent="0.2">
      <c r="Z1002"/>
    </row>
    <row r="1003" spans="26:26" x14ac:dyDescent="0.2">
      <c r="Z1003"/>
    </row>
    <row r="1004" spans="26:26" x14ac:dyDescent="0.2">
      <c r="Z1004"/>
    </row>
    <row r="1005" spans="26:26" x14ac:dyDescent="0.2">
      <c r="Z1005"/>
    </row>
    <row r="1006" spans="26:26" x14ac:dyDescent="0.2">
      <c r="Z1006"/>
    </row>
    <row r="1007" spans="26:26" x14ac:dyDescent="0.2">
      <c r="Z1007"/>
    </row>
    <row r="1008" spans="26:26" x14ac:dyDescent="0.2">
      <c r="Z1008"/>
    </row>
    <row r="1009" spans="26:26" x14ac:dyDescent="0.2">
      <c r="Z1009"/>
    </row>
    <row r="1010" spans="26:26" x14ac:dyDescent="0.2">
      <c r="Z1010"/>
    </row>
    <row r="1011" spans="26:26" x14ac:dyDescent="0.2">
      <c r="Z1011"/>
    </row>
    <row r="1012" spans="26:26" x14ac:dyDescent="0.2">
      <c r="Z1012"/>
    </row>
    <row r="1013" spans="26:26" x14ac:dyDescent="0.2">
      <c r="Z1013"/>
    </row>
    <row r="1014" spans="26:26" x14ac:dyDescent="0.2">
      <c r="Z1014"/>
    </row>
    <row r="1015" spans="26:26" x14ac:dyDescent="0.2">
      <c r="Z1015"/>
    </row>
    <row r="1016" spans="26:26" x14ac:dyDescent="0.2">
      <c r="Z1016"/>
    </row>
    <row r="1017" spans="26:26" x14ac:dyDescent="0.2">
      <c r="Z1017"/>
    </row>
    <row r="1018" spans="26:26" x14ac:dyDescent="0.2">
      <c r="Z1018"/>
    </row>
    <row r="1019" spans="26:26" x14ac:dyDescent="0.2">
      <c r="Z1019"/>
    </row>
    <row r="1020" spans="26:26" x14ac:dyDescent="0.2">
      <c r="Z1020"/>
    </row>
    <row r="1021" spans="26:26" x14ac:dyDescent="0.2">
      <c r="Z1021"/>
    </row>
    <row r="1022" spans="26:26" x14ac:dyDescent="0.2">
      <c r="Z1022"/>
    </row>
    <row r="1023" spans="26:26" x14ac:dyDescent="0.2">
      <c r="Z1023"/>
    </row>
    <row r="1024" spans="26:26" x14ac:dyDescent="0.2">
      <c r="Z1024"/>
    </row>
    <row r="1025" spans="26:26" x14ac:dyDescent="0.2">
      <c r="Z1025"/>
    </row>
    <row r="1026" spans="26:26" x14ac:dyDescent="0.2">
      <c r="Z1026"/>
    </row>
    <row r="1027" spans="26:26" x14ac:dyDescent="0.2">
      <c r="Z1027"/>
    </row>
    <row r="1028" spans="26:26" x14ac:dyDescent="0.2">
      <c r="Z1028"/>
    </row>
    <row r="1029" spans="26:26" x14ac:dyDescent="0.2">
      <c r="Z1029"/>
    </row>
    <row r="1030" spans="26:26" x14ac:dyDescent="0.2">
      <c r="Z1030"/>
    </row>
    <row r="1031" spans="26:26" x14ac:dyDescent="0.2">
      <c r="Z1031"/>
    </row>
    <row r="1032" spans="26:26" x14ac:dyDescent="0.2">
      <c r="Z1032"/>
    </row>
    <row r="1033" spans="26:26" x14ac:dyDescent="0.2">
      <c r="Z1033"/>
    </row>
    <row r="1034" spans="26:26" x14ac:dyDescent="0.2">
      <c r="Z1034"/>
    </row>
    <row r="1035" spans="26:26" x14ac:dyDescent="0.2">
      <c r="Z1035"/>
    </row>
    <row r="1036" spans="26:26" x14ac:dyDescent="0.2">
      <c r="Z1036"/>
    </row>
    <row r="1037" spans="26:26" x14ac:dyDescent="0.2">
      <c r="Z1037"/>
    </row>
    <row r="1038" spans="26:26" x14ac:dyDescent="0.2">
      <c r="Z1038"/>
    </row>
    <row r="1039" spans="26:26" x14ac:dyDescent="0.2">
      <c r="Z1039"/>
    </row>
    <row r="1040" spans="26:26" x14ac:dyDescent="0.2">
      <c r="Z1040"/>
    </row>
    <row r="1041" spans="26:26" x14ac:dyDescent="0.2">
      <c r="Z1041"/>
    </row>
    <row r="1042" spans="26:26" x14ac:dyDescent="0.2">
      <c r="Z1042"/>
    </row>
    <row r="1043" spans="26:26" x14ac:dyDescent="0.2">
      <c r="Z1043"/>
    </row>
    <row r="1044" spans="26:26" x14ac:dyDescent="0.2">
      <c r="Z1044"/>
    </row>
    <row r="1045" spans="26:26" x14ac:dyDescent="0.2">
      <c r="Z1045"/>
    </row>
    <row r="1046" spans="26:26" x14ac:dyDescent="0.2">
      <c r="Z1046"/>
    </row>
    <row r="1047" spans="26:26" x14ac:dyDescent="0.2">
      <c r="Z1047"/>
    </row>
    <row r="1048" spans="26:26" x14ac:dyDescent="0.2">
      <c r="Z1048"/>
    </row>
    <row r="1049" spans="26:26" x14ac:dyDescent="0.2">
      <c r="Z1049"/>
    </row>
    <row r="1050" spans="26:26" x14ac:dyDescent="0.2">
      <c r="Z1050"/>
    </row>
    <row r="1051" spans="26:26" x14ac:dyDescent="0.2">
      <c r="Z1051"/>
    </row>
    <row r="1052" spans="26:26" x14ac:dyDescent="0.2">
      <c r="Z1052"/>
    </row>
    <row r="1053" spans="26:26" x14ac:dyDescent="0.2">
      <c r="Z1053"/>
    </row>
    <row r="1054" spans="26:26" x14ac:dyDescent="0.2">
      <c r="Z1054"/>
    </row>
    <row r="1055" spans="26:26" x14ac:dyDescent="0.2">
      <c r="Z1055"/>
    </row>
    <row r="1056" spans="26:26" x14ac:dyDescent="0.2">
      <c r="Z1056"/>
    </row>
    <row r="1057" spans="26:26" x14ac:dyDescent="0.2">
      <c r="Z1057"/>
    </row>
    <row r="1058" spans="26:26" x14ac:dyDescent="0.2">
      <c r="Z1058"/>
    </row>
    <row r="1059" spans="26:26" x14ac:dyDescent="0.2">
      <c r="Z1059"/>
    </row>
    <row r="1060" spans="26:26" x14ac:dyDescent="0.2">
      <c r="Z1060"/>
    </row>
    <row r="1061" spans="26:26" x14ac:dyDescent="0.2">
      <c r="Z1061"/>
    </row>
    <row r="1062" spans="26:26" x14ac:dyDescent="0.2">
      <c r="Z1062"/>
    </row>
    <row r="1063" spans="26:26" x14ac:dyDescent="0.2">
      <c r="Z1063"/>
    </row>
    <row r="1064" spans="26:26" x14ac:dyDescent="0.2">
      <c r="Z1064"/>
    </row>
    <row r="1065" spans="26:26" x14ac:dyDescent="0.2">
      <c r="Z1065"/>
    </row>
    <row r="1066" spans="26:26" x14ac:dyDescent="0.2">
      <c r="Z1066"/>
    </row>
    <row r="1067" spans="26:26" x14ac:dyDescent="0.2">
      <c r="Z1067"/>
    </row>
    <row r="1068" spans="26:26" x14ac:dyDescent="0.2">
      <c r="Z1068"/>
    </row>
    <row r="1069" spans="26:26" x14ac:dyDescent="0.2">
      <c r="Z1069"/>
    </row>
    <row r="1070" spans="26:26" x14ac:dyDescent="0.2">
      <c r="Z1070"/>
    </row>
    <row r="1071" spans="26:26" x14ac:dyDescent="0.2">
      <c r="Z1071"/>
    </row>
    <row r="1072" spans="26:26" x14ac:dyDescent="0.2">
      <c r="Z1072"/>
    </row>
    <row r="1073" spans="26:26" x14ac:dyDescent="0.2">
      <c r="Z1073"/>
    </row>
    <row r="1074" spans="26:26" x14ac:dyDescent="0.2">
      <c r="Z1074"/>
    </row>
    <row r="1075" spans="26:26" x14ac:dyDescent="0.2">
      <c r="Z1075"/>
    </row>
    <row r="1076" spans="26:26" x14ac:dyDescent="0.2">
      <c r="Z1076"/>
    </row>
    <row r="1077" spans="26:26" x14ac:dyDescent="0.2">
      <c r="Z1077"/>
    </row>
    <row r="1078" spans="26:26" x14ac:dyDescent="0.2">
      <c r="Z1078"/>
    </row>
    <row r="1079" spans="26:26" x14ac:dyDescent="0.2">
      <c r="Z1079"/>
    </row>
    <row r="1080" spans="26:26" x14ac:dyDescent="0.2">
      <c r="Z1080"/>
    </row>
    <row r="1081" spans="26:26" x14ac:dyDescent="0.2">
      <c r="Z1081"/>
    </row>
    <row r="1082" spans="26:26" x14ac:dyDescent="0.2">
      <c r="Z1082"/>
    </row>
    <row r="1083" spans="26:26" x14ac:dyDescent="0.2">
      <c r="Z1083"/>
    </row>
    <row r="1084" spans="26:26" x14ac:dyDescent="0.2">
      <c r="Z1084"/>
    </row>
    <row r="1085" spans="26:26" x14ac:dyDescent="0.2">
      <c r="Z1085"/>
    </row>
    <row r="1086" spans="26:26" x14ac:dyDescent="0.2">
      <c r="Z1086"/>
    </row>
    <row r="1087" spans="26:26" x14ac:dyDescent="0.2">
      <c r="Z1087"/>
    </row>
    <row r="1088" spans="26:26" x14ac:dyDescent="0.2">
      <c r="Z1088"/>
    </row>
    <row r="1089" spans="26:26" x14ac:dyDescent="0.2">
      <c r="Z1089"/>
    </row>
    <row r="1090" spans="26:26" x14ac:dyDescent="0.2">
      <c r="Z1090"/>
    </row>
    <row r="1091" spans="26:26" x14ac:dyDescent="0.2">
      <c r="Z1091"/>
    </row>
    <row r="1092" spans="26:26" x14ac:dyDescent="0.2">
      <c r="Z1092"/>
    </row>
    <row r="1093" spans="26:26" x14ac:dyDescent="0.2">
      <c r="Z1093"/>
    </row>
    <row r="1094" spans="26:26" x14ac:dyDescent="0.2">
      <c r="Z1094"/>
    </row>
    <row r="1095" spans="26:26" x14ac:dyDescent="0.2">
      <c r="Z1095"/>
    </row>
    <row r="1096" spans="26:26" x14ac:dyDescent="0.2">
      <c r="Z1096"/>
    </row>
    <row r="1097" spans="26:26" x14ac:dyDescent="0.2">
      <c r="Z1097"/>
    </row>
    <row r="1098" spans="26:26" x14ac:dyDescent="0.2">
      <c r="Z1098"/>
    </row>
    <row r="1099" spans="26:26" x14ac:dyDescent="0.2">
      <c r="Z1099"/>
    </row>
    <row r="1100" spans="26:26" x14ac:dyDescent="0.2">
      <c r="Z1100"/>
    </row>
    <row r="1101" spans="26:26" x14ac:dyDescent="0.2">
      <c r="Z1101"/>
    </row>
    <row r="1102" spans="26:26" x14ac:dyDescent="0.2">
      <c r="Z1102"/>
    </row>
    <row r="1103" spans="26:26" x14ac:dyDescent="0.2">
      <c r="Z1103"/>
    </row>
    <row r="1104" spans="26:26" x14ac:dyDescent="0.2">
      <c r="Z1104"/>
    </row>
    <row r="1105" spans="26:26" x14ac:dyDescent="0.2">
      <c r="Z1105"/>
    </row>
    <row r="1106" spans="26:26" x14ac:dyDescent="0.2">
      <c r="Z1106"/>
    </row>
    <row r="1107" spans="26:26" x14ac:dyDescent="0.2">
      <c r="Z1107"/>
    </row>
    <row r="1108" spans="26:26" x14ac:dyDescent="0.2">
      <c r="Z1108"/>
    </row>
    <row r="1109" spans="26:26" x14ac:dyDescent="0.2">
      <c r="Z1109"/>
    </row>
    <row r="1110" spans="26:26" x14ac:dyDescent="0.2">
      <c r="Z1110"/>
    </row>
    <row r="1111" spans="26:26" x14ac:dyDescent="0.2">
      <c r="Z1111"/>
    </row>
    <row r="1112" spans="26:26" x14ac:dyDescent="0.2">
      <c r="Z1112"/>
    </row>
    <row r="1113" spans="26:26" x14ac:dyDescent="0.2">
      <c r="Z1113"/>
    </row>
    <row r="1114" spans="26:26" x14ac:dyDescent="0.2">
      <c r="Z1114"/>
    </row>
    <row r="1115" spans="26:26" x14ac:dyDescent="0.2">
      <c r="Z1115"/>
    </row>
    <row r="1116" spans="26:26" x14ac:dyDescent="0.2">
      <c r="Z1116"/>
    </row>
    <row r="1117" spans="26:26" x14ac:dyDescent="0.2">
      <c r="Z1117"/>
    </row>
    <row r="1118" spans="26:26" x14ac:dyDescent="0.2">
      <c r="Z1118"/>
    </row>
    <row r="1119" spans="26:26" x14ac:dyDescent="0.2">
      <c r="Z1119"/>
    </row>
    <row r="1120" spans="26:26" x14ac:dyDescent="0.2">
      <c r="Z1120"/>
    </row>
    <row r="1121" spans="26:26" x14ac:dyDescent="0.2">
      <c r="Z1121"/>
    </row>
    <row r="1122" spans="26:26" x14ac:dyDescent="0.2">
      <c r="Z1122"/>
    </row>
    <row r="1123" spans="26:26" x14ac:dyDescent="0.2">
      <c r="Z1123"/>
    </row>
    <row r="1124" spans="26:26" x14ac:dyDescent="0.2">
      <c r="Z1124"/>
    </row>
    <row r="1125" spans="26:26" x14ac:dyDescent="0.2">
      <c r="Z1125"/>
    </row>
    <row r="1126" spans="26:26" x14ac:dyDescent="0.2">
      <c r="Z1126"/>
    </row>
    <row r="1127" spans="26:26" x14ac:dyDescent="0.2">
      <c r="Z1127"/>
    </row>
    <row r="1128" spans="26:26" x14ac:dyDescent="0.2">
      <c r="Z1128"/>
    </row>
    <row r="1129" spans="26:26" x14ac:dyDescent="0.2">
      <c r="Z1129"/>
    </row>
    <row r="1130" spans="26:26" x14ac:dyDescent="0.2">
      <c r="Z1130"/>
    </row>
    <row r="1131" spans="26:26" x14ac:dyDescent="0.2">
      <c r="Z1131"/>
    </row>
    <row r="1132" spans="26:26" x14ac:dyDescent="0.2">
      <c r="Z1132"/>
    </row>
    <row r="1133" spans="26:26" x14ac:dyDescent="0.2">
      <c r="Z1133"/>
    </row>
    <row r="1134" spans="26:26" x14ac:dyDescent="0.2">
      <c r="Z1134"/>
    </row>
    <row r="1135" spans="26:26" x14ac:dyDescent="0.2">
      <c r="Z1135"/>
    </row>
    <row r="1136" spans="26:26" x14ac:dyDescent="0.2">
      <c r="Z1136"/>
    </row>
    <row r="1137" spans="26:26" x14ac:dyDescent="0.2">
      <c r="Z1137"/>
    </row>
    <row r="1138" spans="26:26" x14ac:dyDescent="0.2">
      <c r="Z1138"/>
    </row>
    <row r="1139" spans="26:26" x14ac:dyDescent="0.2">
      <c r="Z1139"/>
    </row>
    <row r="1140" spans="26:26" x14ac:dyDescent="0.2">
      <c r="Z1140"/>
    </row>
    <row r="1141" spans="26:26" x14ac:dyDescent="0.2">
      <c r="Z1141"/>
    </row>
    <row r="1142" spans="26:26" x14ac:dyDescent="0.2">
      <c r="Z1142"/>
    </row>
    <row r="1143" spans="26:26" x14ac:dyDescent="0.2">
      <c r="Z1143"/>
    </row>
    <row r="1144" spans="26:26" x14ac:dyDescent="0.2">
      <c r="Z1144"/>
    </row>
    <row r="1145" spans="26:26" x14ac:dyDescent="0.2">
      <c r="Z1145"/>
    </row>
    <row r="1146" spans="26:26" x14ac:dyDescent="0.2">
      <c r="Z1146"/>
    </row>
    <row r="1147" spans="26:26" x14ac:dyDescent="0.2">
      <c r="Z1147"/>
    </row>
    <row r="1148" spans="26:26" x14ac:dyDescent="0.2">
      <c r="Z1148"/>
    </row>
    <row r="1149" spans="26:26" x14ac:dyDescent="0.2">
      <c r="Z1149"/>
    </row>
    <row r="1150" spans="26:26" x14ac:dyDescent="0.2">
      <c r="Z1150"/>
    </row>
    <row r="1151" spans="26:26" x14ac:dyDescent="0.2">
      <c r="Z1151"/>
    </row>
    <row r="1152" spans="26:26" x14ac:dyDescent="0.2">
      <c r="Z1152"/>
    </row>
    <row r="1153" spans="26:26" x14ac:dyDescent="0.2">
      <c r="Z1153"/>
    </row>
    <row r="1154" spans="26:26" x14ac:dyDescent="0.2">
      <c r="Z1154"/>
    </row>
    <row r="1155" spans="26:26" x14ac:dyDescent="0.2">
      <c r="Z1155"/>
    </row>
    <row r="1156" spans="26:26" x14ac:dyDescent="0.2">
      <c r="Z1156"/>
    </row>
    <row r="1157" spans="26:26" x14ac:dyDescent="0.2">
      <c r="Z1157"/>
    </row>
    <row r="1158" spans="26:26" x14ac:dyDescent="0.2">
      <c r="Z1158"/>
    </row>
    <row r="1159" spans="26:26" x14ac:dyDescent="0.2">
      <c r="Z1159"/>
    </row>
    <row r="1160" spans="26:26" x14ac:dyDescent="0.2">
      <c r="Z1160"/>
    </row>
    <row r="1161" spans="26:26" x14ac:dyDescent="0.2">
      <c r="Z1161"/>
    </row>
    <row r="1162" spans="26:26" x14ac:dyDescent="0.2">
      <c r="Z1162"/>
    </row>
    <row r="1163" spans="26:26" x14ac:dyDescent="0.2">
      <c r="Z1163"/>
    </row>
    <row r="1164" spans="26:26" x14ac:dyDescent="0.2">
      <c r="Z1164"/>
    </row>
    <row r="1165" spans="26:26" x14ac:dyDescent="0.2">
      <c r="Z1165"/>
    </row>
    <row r="1166" spans="26:26" x14ac:dyDescent="0.2">
      <c r="Z1166"/>
    </row>
    <row r="1167" spans="26:26" x14ac:dyDescent="0.2">
      <c r="Z1167"/>
    </row>
    <row r="1168" spans="26:26" x14ac:dyDescent="0.2">
      <c r="Z1168"/>
    </row>
    <row r="1169" spans="26:26" x14ac:dyDescent="0.2">
      <c r="Z1169"/>
    </row>
    <row r="1170" spans="26:26" x14ac:dyDescent="0.2">
      <c r="Z1170"/>
    </row>
    <row r="1171" spans="26:26" x14ac:dyDescent="0.2">
      <c r="Z1171"/>
    </row>
    <row r="1172" spans="26:26" x14ac:dyDescent="0.2">
      <c r="Z1172"/>
    </row>
    <row r="1173" spans="26:26" x14ac:dyDescent="0.2">
      <c r="Z1173"/>
    </row>
    <row r="1174" spans="26:26" x14ac:dyDescent="0.2">
      <c r="Z1174"/>
    </row>
    <row r="1175" spans="26:26" x14ac:dyDescent="0.2">
      <c r="Z1175"/>
    </row>
    <row r="1176" spans="26:26" x14ac:dyDescent="0.2">
      <c r="Z1176"/>
    </row>
    <row r="1177" spans="26:26" x14ac:dyDescent="0.2">
      <c r="Z1177"/>
    </row>
    <row r="1178" spans="26:26" x14ac:dyDescent="0.2">
      <c r="Z1178"/>
    </row>
    <row r="1179" spans="26:26" x14ac:dyDescent="0.2">
      <c r="Z1179"/>
    </row>
    <row r="1180" spans="26:26" x14ac:dyDescent="0.2">
      <c r="Z1180"/>
    </row>
    <row r="1181" spans="26:26" x14ac:dyDescent="0.2">
      <c r="Z1181"/>
    </row>
    <row r="1182" spans="26:26" x14ac:dyDescent="0.2">
      <c r="Z1182"/>
    </row>
    <row r="1183" spans="26:26" x14ac:dyDescent="0.2">
      <c r="Z1183"/>
    </row>
    <row r="1184" spans="26:26" x14ac:dyDescent="0.2">
      <c r="Z1184"/>
    </row>
    <row r="1185" spans="26:26" x14ac:dyDescent="0.2">
      <c r="Z1185"/>
    </row>
    <row r="1186" spans="26:26" x14ac:dyDescent="0.2">
      <c r="Z1186"/>
    </row>
    <row r="1187" spans="26:26" x14ac:dyDescent="0.2">
      <c r="Z1187"/>
    </row>
    <row r="1188" spans="26:26" x14ac:dyDescent="0.2">
      <c r="Z1188"/>
    </row>
    <row r="1189" spans="26:26" x14ac:dyDescent="0.2">
      <c r="Z1189"/>
    </row>
    <row r="1190" spans="26:26" x14ac:dyDescent="0.2">
      <c r="Z1190"/>
    </row>
    <row r="1191" spans="26:26" x14ac:dyDescent="0.2">
      <c r="Z1191"/>
    </row>
    <row r="1192" spans="26:26" x14ac:dyDescent="0.2">
      <c r="Z1192"/>
    </row>
    <row r="1193" spans="26:26" x14ac:dyDescent="0.2">
      <c r="Z1193"/>
    </row>
    <row r="1194" spans="26:26" x14ac:dyDescent="0.2">
      <c r="Z1194"/>
    </row>
    <row r="1195" spans="26:26" x14ac:dyDescent="0.2">
      <c r="Z1195"/>
    </row>
    <row r="1196" spans="26:26" x14ac:dyDescent="0.2">
      <c r="Z1196"/>
    </row>
    <row r="1197" spans="26:26" x14ac:dyDescent="0.2">
      <c r="Z1197"/>
    </row>
    <row r="1198" spans="26:26" x14ac:dyDescent="0.2">
      <c r="Z1198"/>
    </row>
    <row r="1199" spans="26:26" x14ac:dyDescent="0.2">
      <c r="Z1199"/>
    </row>
    <row r="1200" spans="26:26" x14ac:dyDescent="0.2">
      <c r="Z1200"/>
    </row>
    <row r="1201" spans="26:26" x14ac:dyDescent="0.2">
      <c r="Z1201"/>
    </row>
    <row r="1202" spans="26:26" x14ac:dyDescent="0.2">
      <c r="Z1202"/>
    </row>
    <row r="1203" spans="26:26" x14ac:dyDescent="0.2">
      <c r="Z1203"/>
    </row>
    <row r="1204" spans="26:26" x14ac:dyDescent="0.2">
      <c r="Z1204"/>
    </row>
    <row r="1205" spans="26:26" x14ac:dyDescent="0.2">
      <c r="Z1205"/>
    </row>
    <row r="1206" spans="26:26" x14ac:dyDescent="0.2">
      <c r="Z1206"/>
    </row>
    <row r="1207" spans="26:26" x14ac:dyDescent="0.2">
      <c r="Z1207"/>
    </row>
    <row r="1208" spans="26:26" x14ac:dyDescent="0.2">
      <c r="Z1208"/>
    </row>
    <row r="1209" spans="26:26" x14ac:dyDescent="0.2">
      <c r="Z1209"/>
    </row>
    <row r="1210" spans="26:26" x14ac:dyDescent="0.2">
      <c r="Z1210"/>
    </row>
    <row r="1211" spans="26:26" x14ac:dyDescent="0.2">
      <c r="Z1211"/>
    </row>
    <row r="1212" spans="26:26" x14ac:dyDescent="0.2">
      <c r="Z1212"/>
    </row>
    <row r="1213" spans="26:26" x14ac:dyDescent="0.2">
      <c r="Z1213"/>
    </row>
    <row r="1214" spans="26:26" x14ac:dyDescent="0.2">
      <c r="Z1214"/>
    </row>
    <row r="1215" spans="26:26" x14ac:dyDescent="0.2">
      <c r="Z1215"/>
    </row>
    <row r="1216" spans="26:26" x14ac:dyDescent="0.2">
      <c r="Z1216"/>
    </row>
    <row r="1217" spans="26:26" x14ac:dyDescent="0.2">
      <c r="Z1217"/>
    </row>
    <row r="1218" spans="26:26" x14ac:dyDescent="0.2">
      <c r="Z1218"/>
    </row>
    <row r="1219" spans="26:26" x14ac:dyDescent="0.2">
      <c r="Z1219"/>
    </row>
    <row r="1220" spans="26:26" x14ac:dyDescent="0.2">
      <c r="Z1220"/>
    </row>
    <row r="1221" spans="26:26" x14ac:dyDescent="0.2">
      <c r="Z1221"/>
    </row>
    <row r="1222" spans="26:26" x14ac:dyDescent="0.2">
      <c r="Z1222"/>
    </row>
    <row r="1223" spans="26:26" x14ac:dyDescent="0.2">
      <c r="Z1223"/>
    </row>
    <row r="1224" spans="26:26" x14ac:dyDescent="0.2">
      <c r="Z1224"/>
    </row>
    <row r="1225" spans="26:26" x14ac:dyDescent="0.2">
      <c r="Z1225"/>
    </row>
    <row r="1226" spans="26:26" x14ac:dyDescent="0.2">
      <c r="Z1226"/>
    </row>
    <row r="1227" spans="26:26" x14ac:dyDescent="0.2">
      <c r="Z1227"/>
    </row>
    <row r="1228" spans="26:26" x14ac:dyDescent="0.2">
      <c r="Z1228"/>
    </row>
    <row r="1229" spans="26:26" x14ac:dyDescent="0.2">
      <c r="Z1229"/>
    </row>
    <row r="1230" spans="26:26" x14ac:dyDescent="0.2">
      <c r="Z1230"/>
    </row>
    <row r="1231" spans="26:26" x14ac:dyDescent="0.2">
      <c r="Z1231"/>
    </row>
    <row r="1232" spans="26:26" x14ac:dyDescent="0.2">
      <c r="Z1232"/>
    </row>
    <row r="1233" spans="26:26" x14ac:dyDescent="0.2">
      <c r="Z1233"/>
    </row>
    <row r="1234" spans="26:26" x14ac:dyDescent="0.2">
      <c r="Z1234"/>
    </row>
    <row r="1235" spans="26:26" x14ac:dyDescent="0.2">
      <c r="Z1235"/>
    </row>
    <row r="1236" spans="26:26" x14ac:dyDescent="0.2">
      <c r="Z1236"/>
    </row>
    <row r="1237" spans="26:26" x14ac:dyDescent="0.2">
      <c r="Z1237"/>
    </row>
    <row r="1238" spans="26:26" x14ac:dyDescent="0.2">
      <c r="Z1238"/>
    </row>
    <row r="1239" spans="26:26" x14ac:dyDescent="0.2">
      <c r="Z1239"/>
    </row>
    <row r="1240" spans="26:26" x14ac:dyDescent="0.2">
      <c r="Z1240"/>
    </row>
    <row r="1241" spans="26:26" x14ac:dyDescent="0.2">
      <c r="Z1241"/>
    </row>
    <row r="1242" spans="26:26" x14ac:dyDescent="0.2">
      <c r="Z1242"/>
    </row>
    <row r="1243" spans="26:26" x14ac:dyDescent="0.2">
      <c r="Z1243"/>
    </row>
    <row r="1244" spans="26:26" x14ac:dyDescent="0.2">
      <c r="Z1244"/>
    </row>
    <row r="1245" spans="26:26" x14ac:dyDescent="0.2">
      <c r="Z1245"/>
    </row>
    <row r="1246" spans="26:26" x14ac:dyDescent="0.2">
      <c r="Z1246"/>
    </row>
    <row r="1247" spans="26:26" x14ac:dyDescent="0.2">
      <c r="Z1247"/>
    </row>
    <row r="1248" spans="26:26" x14ac:dyDescent="0.2">
      <c r="Z1248"/>
    </row>
    <row r="1249" spans="26:26" x14ac:dyDescent="0.2">
      <c r="Z1249"/>
    </row>
    <row r="1250" spans="26:26" x14ac:dyDescent="0.2">
      <c r="Z1250"/>
    </row>
    <row r="1251" spans="26:26" x14ac:dyDescent="0.2">
      <c r="Z1251"/>
    </row>
    <row r="1252" spans="26:26" x14ac:dyDescent="0.2">
      <c r="Z1252"/>
    </row>
    <row r="1253" spans="26:26" x14ac:dyDescent="0.2">
      <c r="Z1253"/>
    </row>
    <row r="1254" spans="26:26" x14ac:dyDescent="0.2">
      <c r="Z1254"/>
    </row>
    <row r="1255" spans="26:26" x14ac:dyDescent="0.2">
      <c r="Z1255"/>
    </row>
    <row r="1256" spans="26:26" x14ac:dyDescent="0.2">
      <c r="Z1256"/>
    </row>
    <row r="1257" spans="26:26" x14ac:dyDescent="0.2">
      <c r="Z1257"/>
    </row>
    <row r="1258" spans="26:26" x14ac:dyDescent="0.2">
      <c r="Z1258"/>
    </row>
    <row r="1259" spans="26:26" x14ac:dyDescent="0.2">
      <c r="Z1259"/>
    </row>
    <row r="1260" spans="26:26" x14ac:dyDescent="0.2">
      <c r="Z1260"/>
    </row>
    <row r="1261" spans="26:26" x14ac:dyDescent="0.2">
      <c r="Z1261"/>
    </row>
    <row r="1262" spans="26:26" x14ac:dyDescent="0.2">
      <c r="Z1262"/>
    </row>
    <row r="1263" spans="26:26" x14ac:dyDescent="0.2">
      <c r="Z1263"/>
    </row>
    <row r="1264" spans="26:26" x14ac:dyDescent="0.2">
      <c r="Z1264"/>
    </row>
    <row r="1265" spans="26:26" x14ac:dyDescent="0.2">
      <c r="Z1265"/>
    </row>
    <row r="1266" spans="26:26" x14ac:dyDescent="0.2">
      <c r="Z1266"/>
    </row>
    <row r="1267" spans="26:26" x14ac:dyDescent="0.2">
      <c r="Z1267"/>
    </row>
    <row r="1268" spans="26:26" x14ac:dyDescent="0.2">
      <c r="Z1268"/>
    </row>
    <row r="1269" spans="26:26" x14ac:dyDescent="0.2">
      <c r="Z1269"/>
    </row>
    <row r="1270" spans="26:26" x14ac:dyDescent="0.2">
      <c r="Z1270"/>
    </row>
    <row r="1271" spans="26:26" x14ac:dyDescent="0.2">
      <c r="Z1271"/>
    </row>
    <row r="1272" spans="26:26" x14ac:dyDescent="0.2">
      <c r="Z1272"/>
    </row>
    <row r="1273" spans="26:26" x14ac:dyDescent="0.2">
      <c r="Z1273"/>
    </row>
    <row r="1274" spans="26:26" x14ac:dyDescent="0.2">
      <c r="Z1274"/>
    </row>
    <row r="1275" spans="26:26" x14ac:dyDescent="0.2">
      <c r="Z1275"/>
    </row>
    <row r="1276" spans="26:26" x14ac:dyDescent="0.2">
      <c r="Z1276"/>
    </row>
    <row r="1277" spans="26:26" x14ac:dyDescent="0.2">
      <c r="Z1277"/>
    </row>
    <row r="1278" spans="26:26" x14ac:dyDescent="0.2">
      <c r="Z1278"/>
    </row>
    <row r="1279" spans="26:26" x14ac:dyDescent="0.2">
      <c r="Z1279"/>
    </row>
    <row r="1280" spans="26:26" x14ac:dyDescent="0.2">
      <c r="Z1280"/>
    </row>
    <row r="1281" spans="26:26" x14ac:dyDescent="0.2">
      <c r="Z1281"/>
    </row>
    <row r="1282" spans="26:26" x14ac:dyDescent="0.2">
      <c r="Z1282"/>
    </row>
    <row r="1283" spans="26:26" x14ac:dyDescent="0.2">
      <c r="Z1283"/>
    </row>
    <row r="1284" spans="26:26" x14ac:dyDescent="0.2">
      <c r="Z1284"/>
    </row>
    <row r="1285" spans="26:26" x14ac:dyDescent="0.2">
      <c r="Z1285"/>
    </row>
    <row r="1286" spans="26:26" x14ac:dyDescent="0.2">
      <c r="Z1286"/>
    </row>
    <row r="1287" spans="26:26" x14ac:dyDescent="0.2">
      <c r="Z1287"/>
    </row>
    <row r="1288" spans="26:26" x14ac:dyDescent="0.2">
      <c r="Z1288"/>
    </row>
    <row r="1289" spans="26:26" x14ac:dyDescent="0.2">
      <c r="Z1289"/>
    </row>
    <row r="1290" spans="26:26" x14ac:dyDescent="0.2">
      <c r="Z1290"/>
    </row>
    <row r="1291" spans="26:26" x14ac:dyDescent="0.2">
      <c r="Z1291"/>
    </row>
    <row r="1292" spans="26:26" x14ac:dyDescent="0.2">
      <c r="Z1292"/>
    </row>
    <row r="1293" spans="26:26" x14ac:dyDescent="0.2">
      <c r="Z1293"/>
    </row>
    <row r="1294" spans="26:26" x14ac:dyDescent="0.2">
      <c r="Z1294"/>
    </row>
    <row r="1295" spans="26:26" x14ac:dyDescent="0.2">
      <c r="Z1295"/>
    </row>
    <row r="1296" spans="26:26" x14ac:dyDescent="0.2">
      <c r="Z1296"/>
    </row>
    <row r="1297" spans="26:26" x14ac:dyDescent="0.2">
      <c r="Z1297"/>
    </row>
    <row r="1298" spans="26:26" x14ac:dyDescent="0.2">
      <c r="Z1298"/>
    </row>
    <row r="1299" spans="26:26" x14ac:dyDescent="0.2">
      <c r="Z1299"/>
    </row>
    <row r="1300" spans="26:26" x14ac:dyDescent="0.2">
      <c r="Z1300"/>
    </row>
    <row r="1301" spans="26:26" x14ac:dyDescent="0.2">
      <c r="Z1301"/>
    </row>
    <row r="1302" spans="26:26" x14ac:dyDescent="0.2">
      <c r="Z1302"/>
    </row>
    <row r="1303" spans="26:26" x14ac:dyDescent="0.2">
      <c r="Z1303"/>
    </row>
    <row r="1304" spans="26:26" x14ac:dyDescent="0.2">
      <c r="Z1304"/>
    </row>
    <row r="1305" spans="26:26" x14ac:dyDescent="0.2">
      <c r="Z1305"/>
    </row>
    <row r="1306" spans="26:26" x14ac:dyDescent="0.2">
      <c r="Z1306"/>
    </row>
    <row r="1307" spans="26:26" x14ac:dyDescent="0.2">
      <c r="Z1307"/>
    </row>
    <row r="1308" spans="26:26" x14ac:dyDescent="0.2">
      <c r="Z1308"/>
    </row>
    <row r="1309" spans="26:26" x14ac:dyDescent="0.2">
      <c r="Z1309"/>
    </row>
    <row r="1310" spans="26:26" x14ac:dyDescent="0.2">
      <c r="Z1310"/>
    </row>
    <row r="1311" spans="26:26" x14ac:dyDescent="0.2">
      <c r="Z1311"/>
    </row>
    <row r="1312" spans="26:26" x14ac:dyDescent="0.2">
      <c r="Z1312"/>
    </row>
    <row r="1313" spans="26:26" x14ac:dyDescent="0.2">
      <c r="Z1313"/>
    </row>
    <row r="1314" spans="26:26" x14ac:dyDescent="0.2">
      <c r="Z1314"/>
    </row>
    <row r="1315" spans="26:26" x14ac:dyDescent="0.2">
      <c r="Z1315"/>
    </row>
    <row r="1316" spans="26:26" x14ac:dyDescent="0.2">
      <c r="Z1316"/>
    </row>
    <row r="1317" spans="26:26" x14ac:dyDescent="0.2">
      <c r="Z1317"/>
    </row>
    <row r="1318" spans="26:26" x14ac:dyDescent="0.2">
      <c r="Z1318"/>
    </row>
    <row r="1319" spans="26:26" x14ac:dyDescent="0.2">
      <c r="Z1319"/>
    </row>
    <row r="1320" spans="26:26" x14ac:dyDescent="0.2">
      <c r="Z1320"/>
    </row>
    <row r="1321" spans="26:26" x14ac:dyDescent="0.2">
      <c r="Z1321"/>
    </row>
    <row r="1322" spans="26:26" x14ac:dyDescent="0.2">
      <c r="Z1322"/>
    </row>
    <row r="1323" spans="26:26" x14ac:dyDescent="0.2">
      <c r="Z1323"/>
    </row>
    <row r="1324" spans="26:26" x14ac:dyDescent="0.2">
      <c r="Z1324"/>
    </row>
    <row r="1325" spans="26:26" x14ac:dyDescent="0.2">
      <c r="Z1325"/>
    </row>
    <row r="1326" spans="26:26" x14ac:dyDescent="0.2">
      <c r="Z1326"/>
    </row>
    <row r="1327" spans="26:26" x14ac:dyDescent="0.2">
      <c r="Z1327"/>
    </row>
    <row r="1328" spans="26:26" x14ac:dyDescent="0.2">
      <c r="Z1328"/>
    </row>
    <row r="1329" spans="26:26" x14ac:dyDescent="0.2">
      <c r="Z1329"/>
    </row>
    <row r="1330" spans="26:26" x14ac:dyDescent="0.2">
      <c r="Z1330"/>
    </row>
    <row r="1331" spans="26:26" x14ac:dyDescent="0.2">
      <c r="Z1331"/>
    </row>
    <row r="1332" spans="26:26" x14ac:dyDescent="0.2">
      <c r="Z1332"/>
    </row>
    <row r="1333" spans="26:26" x14ac:dyDescent="0.2">
      <c r="Z1333"/>
    </row>
    <row r="1334" spans="26:26" x14ac:dyDescent="0.2">
      <c r="Z1334"/>
    </row>
    <row r="1335" spans="26:26" x14ac:dyDescent="0.2">
      <c r="Z1335"/>
    </row>
    <row r="1336" spans="26:26" x14ac:dyDescent="0.2">
      <c r="Z1336"/>
    </row>
    <row r="1337" spans="26:26" x14ac:dyDescent="0.2">
      <c r="Z1337"/>
    </row>
    <row r="1338" spans="26:26" x14ac:dyDescent="0.2">
      <c r="Z1338"/>
    </row>
    <row r="1339" spans="26:26" x14ac:dyDescent="0.2">
      <c r="Z1339"/>
    </row>
    <row r="1340" spans="26:26" x14ac:dyDescent="0.2">
      <c r="Z1340"/>
    </row>
    <row r="1341" spans="26:26" x14ac:dyDescent="0.2">
      <c r="Z1341"/>
    </row>
    <row r="1342" spans="26:26" x14ac:dyDescent="0.2">
      <c r="Z1342"/>
    </row>
    <row r="1343" spans="26:26" x14ac:dyDescent="0.2">
      <c r="Z1343"/>
    </row>
    <row r="1344" spans="26:26" x14ac:dyDescent="0.2">
      <c r="Z1344"/>
    </row>
    <row r="1345" spans="26:26" x14ac:dyDescent="0.2">
      <c r="Z1345"/>
    </row>
    <row r="1346" spans="26:26" x14ac:dyDescent="0.2">
      <c r="Z1346"/>
    </row>
    <row r="1347" spans="26:26" x14ac:dyDescent="0.2">
      <c r="Z1347"/>
    </row>
    <row r="1348" spans="26:26" x14ac:dyDescent="0.2">
      <c r="Z1348"/>
    </row>
    <row r="1349" spans="26:26" x14ac:dyDescent="0.2">
      <c r="Z1349"/>
    </row>
    <row r="1350" spans="26:26" x14ac:dyDescent="0.2">
      <c r="Z1350"/>
    </row>
    <row r="1351" spans="26:26" x14ac:dyDescent="0.2">
      <c r="Z1351"/>
    </row>
    <row r="1352" spans="26:26" x14ac:dyDescent="0.2">
      <c r="Z1352"/>
    </row>
    <row r="1353" spans="26:26" x14ac:dyDescent="0.2">
      <c r="Z1353"/>
    </row>
    <row r="1354" spans="26:26" x14ac:dyDescent="0.2">
      <c r="Z1354"/>
    </row>
    <row r="1355" spans="26:26" x14ac:dyDescent="0.2">
      <c r="Z1355"/>
    </row>
    <row r="1356" spans="26:26" x14ac:dyDescent="0.2">
      <c r="Z1356"/>
    </row>
    <row r="1357" spans="26:26" x14ac:dyDescent="0.2">
      <c r="Z1357"/>
    </row>
    <row r="1358" spans="26:26" x14ac:dyDescent="0.2">
      <c r="Z1358"/>
    </row>
    <row r="1359" spans="26:26" x14ac:dyDescent="0.2">
      <c r="Z1359"/>
    </row>
    <row r="1360" spans="26:26" x14ac:dyDescent="0.2">
      <c r="Z1360"/>
    </row>
    <row r="1361" spans="26:26" x14ac:dyDescent="0.2">
      <c r="Z1361"/>
    </row>
    <row r="1362" spans="26:26" x14ac:dyDescent="0.2">
      <c r="Z1362"/>
    </row>
    <row r="1363" spans="26:26" x14ac:dyDescent="0.2">
      <c r="Z1363"/>
    </row>
    <row r="1364" spans="26:26" x14ac:dyDescent="0.2">
      <c r="Z1364"/>
    </row>
    <row r="1365" spans="26:26" x14ac:dyDescent="0.2">
      <c r="Z1365"/>
    </row>
    <row r="1366" spans="26:26" x14ac:dyDescent="0.2">
      <c r="Z1366"/>
    </row>
    <row r="1367" spans="26:26" x14ac:dyDescent="0.2">
      <c r="Z1367"/>
    </row>
    <row r="1368" spans="26:26" x14ac:dyDescent="0.2">
      <c r="Z1368"/>
    </row>
    <row r="1369" spans="26:26" x14ac:dyDescent="0.2">
      <c r="Z1369"/>
    </row>
    <row r="1370" spans="26:26" x14ac:dyDescent="0.2">
      <c r="Z1370"/>
    </row>
    <row r="1371" spans="26:26" x14ac:dyDescent="0.2">
      <c r="Z1371"/>
    </row>
    <row r="1372" spans="26:26" x14ac:dyDescent="0.2">
      <c r="Z1372"/>
    </row>
    <row r="1373" spans="26:26" x14ac:dyDescent="0.2">
      <c r="Z1373"/>
    </row>
    <row r="1374" spans="26:26" x14ac:dyDescent="0.2">
      <c r="Z1374"/>
    </row>
    <row r="1375" spans="26:26" x14ac:dyDescent="0.2">
      <c r="Z1375"/>
    </row>
    <row r="1376" spans="26:26" x14ac:dyDescent="0.2">
      <c r="Z1376"/>
    </row>
    <row r="1377" spans="26:26" x14ac:dyDescent="0.2">
      <c r="Z1377"/>
    </row>
    <row r="1378" spans="26:26" x14ac:dyDescent="0.2">
      <c r="Z1378"/>
    </row>
    <row r="1379" spans="26:26" x14ac:dyDescent="0.2">
      <c r="Z1379"/>
    </row>
    <row r="1380" spans="26:26" x14ac:dyDescent="0.2">
      <c r="Z1380"/>
    </row>
    <row r="1381" spans="26:26" x14ac:dyDescent="0.2">
      <c r="Z1381"/>
    </row>
    <row r="1382" spans="26:26" x14ac:dyDescent="0.2">
      <c r="Z1382"/>
    </row>
    <row r="1383" spans="26:26" x14ac:dyDescent="0.2">
      <c r="Z1383"/>
    </row>
    <row r="1384" spans="26:26" x14ac:dyDescent="0.2">
      <c r="Z1384"/>
    </row>
    <row r="1385" spans="26:26" x14ac:dyDescent="0.2">
      <c r="Z1385"/>
    </row>
    <row r="1386" spans="26:26" x14ac:dyDescent="0.2">
      <c r="Z1386"/>
    </row>
    <row r="1387" spans="26:26" x14ac:dyDescent="0.2">
      <c r="Z1387"/>
    </row>
    <row r="1388" spans="26:26" x14ac:dyDescent="0.2">
      <c r="Z1388"/>
    </row>
    <row r="1389" spans="26:26" x14ac:dyDescent="0.2">
      <c r="Z1389"/>
    </row>
    <row r="1390" spans="26:26" x14ac:dyDescent="0.2">
      <c r="Z1390"/>
    </row>
    <row r="1391" spans="26:26" x14ac:dyDescent="0.2">
      <c r="Z1391"/>
    </row>
    <row r="1392" spans="26:26" x14ac:dyDescent="0.2">
      <c r="Z1392"/>
    </row>
    <row r="1393" spans="26:26" x14ac:dyDescent="0.2">
      <c r="Z1393"/>
    </row>
    <row r="1394" spans="26:26" x14ac:dyDescent="0.2">
      <c r="Z1394"/>
    </row>
    <row r="1395" spans="26:26" x14ac:dyDescent="0.2">
      <c r="Z1395"/>
    </row>
    <row r="1396" spans="26:26" x14ac:dyDescent="0.2">
      <c r="Z1396"/>
    </row>
    <row r="1397" spans="26:26" x14ac:dyDescent="0.2">
      <c r="Z1397"/>
    </row>
    <row r="1398" spans="26:26" x14ac:dyDescent="0.2">
      <c r="Z1398"/>
    </row>
    <row r="1399" spans="26:26" x14ac:dyDescent="0.2">
      <c r="Z1399"/>
    </row>
    <row r="1400" spans="26:26" x14ac:dyDescent="0.2">
      <c r="Z1400"/>
    </row>
    <row r="1401" spans="26:26" x14ac:dyDescent="0.2">
      <c r="Z1401"/>
    </row>
    <row r="1402" spans="26:26" x14ac:dyDescent="0.2">
      <c r="Z1402"/>
    </row>
    <row r="1403" spans="26:26" x14ac:dyDescent="0.2">
      <c r="Z1403"/>
    </row>
    <row r="1404" spans="26:26" x14ac:dyDescent="0.2">
      <c r="Z1404"/>
    </row>
    <row r="1405" spans="26:26" x14ac:dyDescent="0.2">
      <c r="Z1405"/>
    </row>
    <row r="1406" spans="26:26" x14ac:dyDescent="0.2">
      <c r="Z1406"/>
    </row>
    <row r="1407" spans="26:26" x14ac:dyDescent="0.2">
      <c r="Z1407"/>
    </row>
    <row r="1408" spans="26:26" x14ac:dyDescent="0.2">
      <c r="Z1408"/>
    </row>
    <row r="1409" spans="26:26" x14ac:dyDescent="0.2">
      <c r="Z1409"/>
    </row>
    <row r="1410" spans="26:26" x14ac:dyDescent="0.2">
      <c r="Z1410"/>
    </row>
    <row r="1411" spans="26:26" x14ac:dyDescent="0.2">
      <c r="Z1411"/>
    </row>
    <row r="1412" spans="26:26" x14ac:dyDescent="0.2">
      <c r="Z1412"/>
    </row>
    <row r="1413" spans="26:26" x14ac:dyDescent="0.2">
      <c r="Z1413"/>
    </row>
    <row r="1414" spans="26:26" x14ac:dyDescent="0.2">
      <c r="Z1414"/>
    </row>
    <row r="1415" spans="26:26" x14ac:dyDescent="0.2">
      <c r="Z1415"/>
    </row>
    <row r="1416" spans="26:26" x14ac:dyDescent="0.2">
      <c r="Z1416"/>
    </row>
    <row r="1417" spans="26:26" x14ac:dyDescent="0.2">
      <c r="Z1417"/>
    </row>
    <row r="1418" spans="26:26" x14ac:dyDescent="0.2">
      <c r="Z1418"/>
    </row>
    <row r="1419" spans="26:26" x14ac:dyDescent="0.2">
      <c r="Z1419"/>
    </row>
    <row r="1420" spans="26:26" x14ac:dyDescent="0.2">
      <c r="Z1420"/>
    </row>
    <row r="1421" spans="26:26" x14ac:dyDescent="0.2">
      <c r="Z1421"/>
    </row>
    <row r="1422" spans="26:26" x14ac:dyDescent="0.2">
      <c r="Z1422"/>
    </row>
    <row r="1423" spans="26:26" x14ac:dyDescent="0.2">
      <c r="Z1423"/>
    </row>
    <row r="1424" spans="26:26" x14ac:dyDescent="0.2">
      <c r="Z1424"/>
    </row>
    <row r="1425" spans="26:26" x14ac:dyDescent="0.2">
      <c r="Z1425"/>
    </row>
    <row r="1426" spans="26:26" x14ac:dyDescent="0.2">
      <c r="Z1426"/>
    </row>
    <row r="1427" spans="26:26" x14ac:dyDescent="0.2">
      <c r="Z1427"/>
    </row>
    <row r="1428" spans="26:26" x14ac:dyDescent="0.2">
      <c r="Z1428"/>
    </row>
    <row r="1429" spans="26:26" x14ac:dyDescent="0.2">
      <c r="Z1429"/>
    </row>
    <row r="1430" spans="26:26" x14ac:dyDescent="0.2">
      <c r="Z1430"/>
    </row>
    <row r="1431" spans="26:26" x14ac:dyDescent="0.2">
      <c r="Z1431"/>
    </row>
    <row r="1432" spans="26:26" x14ac:dyDescent="0.2">
      <c r="Z1432"/>
    </row>
    <row r="1433" spans="26:26" x14ac:dyDescent="0.2">
      <c r="Z1433"/>
    </row>
    <row r="1434" spans="26:26" x14ac:dyDescent="0.2">
      <c r="Z1434"/>
    </row>
    <row r="1435" spans="26:26" x14ac:dyDescent="0.2">
      <c r="Z1435"/>
    </row>
    <row r="1436" spans="26:26" x14ac:dyDescent="0.2">
      <c r="Z1436"/>
    </row>
    <row r="1437" spans="26:26" x14ac:dyDescent="0.2">
      <c r="Z1437"/>
    </row>
    <row r="1438" spans="26:26" x14ac:dyDescent="0.2">
      <c r="Z1438"/>
    </row>
    <row r="1439" spans="26:26" x14ac:dyDescent="0.2">
      <c r="Z1439"/>
    </row>
    <row r="1440" spans="26:26" x14ac:dyDescent="0.2">
      <c r="Z1440"/>
    </row>
    <row r="1441" spans="26:26" x14ac:dyDescent="0.2">
      <c r="Z1441"/>
    </row>
    <row r="1442" spans="26:26" x14ac:dyDescent="0.2">
      <c r="Z1442"/>
    </row>
    <row r="1443" spans="26:26" x14ac:dyDescent="0.2">
      <c r="Z1443"/>
    </row>
    <row r="1444" spans="26:26" x14ac:dyDescent="0.2">
      <c r="Z1444"/>
    </row>
    <row r="1445" spans="26:26" x14ac:dyDescent="0.2">
      <c r="Z1445"/>
    </row>
    <row r="1446" spans="26:26" x14ac:dyDescent="0.2">
      <c r="Z1446"/>
    </row>
    <row r="1447" spans="26:26" x14ac:dyDescent="0.2">
      <c r="Z1447"/>
    </row>
    <row r="1448" spans="26:26" x14ac:dyDescent="0.2">
      <c r="Z1448"/>
    </row>
    <row r="1449" spans="26:26" x14ac:dyDescent="0.2">
      <c r="Z1449"/>
    </row>
    <row r="1450" spans="26:26" x14ac:dyDescent="0.2">
      <c r="Z1450"/>
    </row>
    <row r="1451" spans="26:26" x14ac:dyDescent="0.2">
      <c r="Z1451"/>
    </row>
    <row r="1452" spans="26:26" x14ac:dyDescent="0.2">
      <c r="Z1452"/>
    </row>
    <row r="1453" spans="26:26" x14ac:dyDescent="0.2">
      <c r="Z1453"/>
    </row>
    <row r="1454" spans="26:26" x14ac:dyDescent="0.2">
      <c r="Z1454"/>
    </row>
    <row r="1455" spans="26:26" x14ac:dyDescent="0.2">
      <c r="Z1455"/>
    </row>
    <row r="1456" spans="26:26" x14ac:dyDescent="0.2">
      <c r="Z1456"/>
    </row>
    <row r="1457" spans="26:26" x14ac:dyDescent="0.2">
      <c r="Z1457"/>
    </row>
    <row r="1458" spans="26:26" x14ac:dyDescent="0.2">
      <c r="Z1458"/>
    </row>
    <row r="1459" spans="26:26" x14ac:dyDescent="0.2">
      <c r="Z1459"/>
    </row>
    <row r="1460" spans="26:26" x14ac:dyDescent="0.2">
      <c r="Z1460"/>
    </row>
    <row r="1461" spans="26:26" x14ac:dyDescent="0.2">
      <c r="Z1461"/>
    </row>
    <row r="1462" spans="26:26" x14ac:dyDescent="0.2">
      <c r="Z1462"/>
    </row>
    <row r="1463" spans="26:26" x14ac:dyDescent="0.2">
      <c r="Z1463"/>
    </row>
    <row r="1464" spans="26:26" x14ac:dyDescent="0.2">
      <c r="Z1464"/>
    </row>
    <row r="1465" spans="26:26" x14ac:dyDescent="0.2">
      <c r="Z1465"/>
    </row>
    <row r="1466" spans="26:26" x14ac:dyDescent="0.2">
      <c r="Z1466"/>
    </row>
    <row r="1467" spans="26:26" x14ac:dyDescent="0.2">
      <c r="Z1467"/>
    </row>
    <row r="1468" spans="26:26" x14ac:dyDescent="0.2">
      <c r="Z1468"/>
    </row>
    <row r="1469" spans="26:26" x14ac:dyDescent="0.2">
      <c r="Z1469"/>
    </row>
    <row r="1470" spans="26:26" x14ac:dyDescent="0.2">
      <c r="Z1470"/>
    </row>
    <row r="1471" spans="26:26" x14ac:dyDescent="0.2">
      <c r="Z1471"/>
    </row>
    <row r="1472" spans="26:26" x14ac:dyDescent="0.2">
      <c r="Z1472"/>
    </row>
    <row r="1473" spans="26:26" x14ac:dyDescent="0.2">
      <c r="Z1473"/>
    </row>
    <row r="1474" spans="26:26" x14ac:dyDescent="0.2">
      <c r="Z1474"/>
    </row>
    <row r="1475" spans="26:26" x14ac:dyDescent="0.2">
      <c r="Z1475"/>
    </row>
    <row r="1476" spans="26:26" x14ac:dyDescent="0.2">
      <c r="Z1476"/>
    </row>
    <row r="1477" spans="26:26" x14ac:dyDescent="0.2">
      <c r="Z1477"/>
    </row>
    <row r="1478" spans="26:26" x14ac:dyDescent="0.2">
      <c r="Z1478"/>
    </row>
    <row r="1479" spans="26:26" x14ac:dyDescent="0.2">
      <c r="Z1479"/>
    </row>
    <row r="1480" spans="26:26" x14ac:dyDescent="0.2">
      <c r="Z1480"/>
    </row>
    <row r="1481" spans="26:26" x14ac:dyDescent="0.2">
      <c r="Z1481"/>
    </row>
    <row r="1482" spans="26:26" x14ac:dyDescent="0.2">
      <c r="Z1482"/>
    </row>
    <row r="1483" spans="26:26" x14ac:dyDescent="0.2">
      <c r="Z1483"/>
    </row>
    <row r="1484" spans="26:26" x14ac:dyDescent="0.2">
      <c r="Z1484"/>
    </row>
    <row r="1485" spans="26:26" x14ac:dyDescent="0.2">
      <c r="Z1485"/>
    </row>
    <row r="1486" spans="26:26" x14ac:dyDescent="0.2">
      <c r="Z1486"/>
    </row>
    <row r="1487" spans="26:26" x14ac:dyDescent="0.2">
      <c r="Z1487"/>
    </row>
    <row r="1488" spans="26:26" x14ac:dyDescent="0.2">
      <c r="Z1488"/>
    </row>
    <row r="1489" spans="26:26" x14ac:dyDescent="0.2">
      <c r="Z1489"/>
    </row>
    <row r="1490" spans="26:26" x14ac:dyDescent="0.2">
      <c r="Z1490"/>
    </row>
    <row r="1491" spans="26:26" x14ac:dyDescent="0.2">
      <c r="Z1491"/>
    </row>
    <row r="1492" spans="26:26" x14ac:dyDescent="0.2">
      <c r="Z1492"/>
    </row>
    <row r="1493" spans="26:26" x14ac:dyDescent="0.2">
      <c r="Z1493"/>
    </row>
    <row r="1494" spans="26:26" x14ac:dyDescent="0.2">
      <c r="Z1494"/>
    </row>
    <row r="1495" spans="26:26" x14ac:dyDescent="0.2">
      <c r="Z1495"/>
    </row>
    <row r="1496" spans="26:26" x14ac:dyDescent="0.2">
      <c r="Z1496"/>
    </row>
    <row r="1497" spans="26:26" x14ac:dyDescent="0.2">
      <c r="Z1497"/>
    </row>
    <row r="1498" spans="26:26" x14ac:dyDescent="0.2">
      <c r="Z1498"/>
    </row>
    <row r="1499" spans="26:26" x14ac:dyDescent="0.2">
      <c r="Z1499"/>
    </row>
    <row r="1500" spans="26:26" x14ac:dyDescent="0.2">
      <c r="Z1500"/>
    </row>
    <row r="1501" spans="26:26" x14ac:dyDescent="0.2">
      <c r="Z1501"/>
    </row>
    <row r="1502" spans="26:26" x14ac:dyDescent="0.2">
      <c r="Z1502"/>
    </row>
    <row r="1503" spans="26:26" x14ac:dyDescent="0.2">
      <c r="Z1503"/>
    </row>
    <row r="1504" spans="26:26" x14ac:dyDescent="0.2">
      <c r="Z1504"/>
    </row>
    <row r="1505" spans="26:26" x14ac:dyDescent="0.2">
      <c r="Z1505"/>
    </row>
    <row r="1506" spans="26:26" x14ac:dyDescent="0.2">
      <c r="Z1506"/>
    </row>
    <row r="1507" spans="26:26" x14ac:dyDescent="0.2">
      <c r="Z1507"/>
    </row>
    <row r="1508" spans="26:26" x14ac:dyDescent="0.2">
      <c r="Z1508"/>
    </row>
    <row r="1509" spans="26:26" x14ac:dyDescent="0.2">
      <c r="Z1509"/>
    </row>
    <row r="1510" spans="26:26" x14ac:dyDescent="0.2">
      <c r="Z1510"/>
    </row>
    <row r="1511" spans="26:26" x14ac:dyDescent="0.2">
      <c r="Z1511"/>
    </row>
    <row r="1512" spans="26:26" x14ac:dyDescent="0.2">
      <c r="Z1512"/>
    </row>
    <row r="1513" spans="26:26" x14ac:dyDescent="0.2">
      <c r="Z1513"/>
    </row>
    <row r="1514" spans="26:26" x14ac:dyDescent="0.2">
      <c r="Z1514"/>
    </row>
    <row r="1515" spans="26:26" x14ac:dyDescent="0.2">
      <c r="Z1515"/>
    </row>
    <row r="1516" spans="26:26" x14ac:dyDescent="0.2">
      <c r="Z1516"/>
    </row>
    <row r="1517" spans="26:26" x14ac:dyDescent="0.2">
      <c r="Z1517"/>
    </row>
    <row r="1518" spans="26:26" x14ac:dyDescent="0.2">
      <c r="Z1518"/>
    </row>
    <row r="1519" spans="26:26" x14ac:dyDescent="0.2">
      <c r="Z1519"/>
    </row>
    <row r="1520" spans="26:26" x14ac:dyDescent="0.2">
      <c r="Z1520"/>
    </row>
    <row r="1521" spans="26:26" x14ac:dyDescent="0.2">
      <c r="Z1521"/>
    </row>
    <row r="1522" spans="26:26" x14ac:dyDescent="0.2">
      <c r="Z1522"/>
    </row>
    <row r="1523" spans="26:26" x14ac:dyDescent="0.2">
      <c r="Z1523"/>
    </row>
    <row r="1524" spans="26:26" x14ac:dyDescent="0.2">
      <c r="Z1524"/>
    </row>
    <row r="1525" spans="26:26" x14ac:dyDescent="0.2">
      <c r="Z1525"/>
    </row>
    <row r="1526" spans="26:26" x14ac:dyDescent="0.2">
      <c r="Z1526"/>
    </row>
    <row r="1527" spans="26:26" x14ac:dyDescent="0.2">
      <c r="Z1527"/>
    </row>
    <row r="1528" spans="26:26" x14ac:dyDescent="0.2">
      <c r="Z1528"/>
    </row>
    <row r="1529" spans="26:26" x14ac:dyDescent="0.2">
      <c r="Z1529"/>
    </row>
    <row r="1530" spans="26:26" x14ac:dyDescent="0.2">
      <c r="Z1530"/>
    </row>
    <row r="1531" spans="26:26" x14ac:dyDescent="0.2">
      <c r="Z1531"/>
    </row>
    <row r="1532" spans="26:26" x14ac:dyDescent="0.2">
      <c r="Z1532"/>
    </row>
    <row r="1533" spans="26:26" x14ac:dyDescent="0.2">
      <c r="Z1533"/>
    </row>
    <row r="1534" spans="26:26" x14ac:dyDescent="0.2">
      <c r="Z1534"/>
    </row>
    <row r="1535" spans="26:26" x14ac:dyDescent="0.2">
      <c r="Z1535"/>
    </row>
    <row r="1536" spans="26:26" x14ac:dyDescent="0.2">
      <c r="Z1536"/>
    </row>
    <row r="1537" spans="26:26" x14ac:dyDescent="0.2">
      <c r="Z1537"/>
    </row>
    <row r="1538" spans="26:26" x14ac:dyDescent="0.2">
      <c r="Z1538"/>
    </row>
    <row r="1539" spans="26:26" x14ac:dyDescent="0.2">
      <c r="Z1539"/>
    </row>
    <row r="1540" spans="26:26" x14ac:dyDescent="0.2">
      <c r="Z1540"/>
    </row>
    <row r="1541" spans="26:26" x14ac:dyDescent="0.2">
      <c r="Z1541"/>
    </row>
    <row r="1542" spans="26:26" x14ac:dyDescent="0.2">
      <c r="Z1542"/>
    </row>
    <row r="1543" spans="26:26" x14ac:dyDescent="0.2">
      <c r="Z1543"/>
    </row>
    <row r="1544" spans="26:26" x14ac:dyDescent="0.2">
      <c r="Z1544"/>
    </row>
    <row r="1545" spans="26:26" x14ac:dyDescent="0.2">
      <c r="Z1545"/>
    </row>
    <row r="1546" spans="26:26" x14ac:dyDescent="0.2">
      <c r="Z1546"/>
    </row>
    <row r="1547" spans="26:26" x14ac:dyDescent="0.2">
      <c r="Z1547"/>
    </row>
    <row r="1548" spans="26:26" x14ac:dyDescent="0.2">
      <c r="Z1548"/>
    </row>
    <row r="1549" spans="26:26" x14ac:dyDescent="0.2">
      <c r="Z1549"/>
    </row>
    <row r="1550" spans="26:26" x14ac:dyDescent="0.2">
      <c r="Z1550"/>
    </row>
    <row r="1551" spans="26:26" x14ac:dyDescent="0.2">
      <c r="Z1551"/>
    </row>
    <row r="1552" spans="26:26" x14ac:dyDescent="0.2">
      <c r="Z1552"/>
    </row>
    <row r="1553" spans="26:26" x14ac:dyDescent="0.2">
      <c r="Z1553"/>
    </row>
    <row r="1554" spans="26:26" x14ac:dyDescent="0.2">
      <c r="Z1554"/>
    </row>
    <row r="1555" spans="26:26" x14ac:dyDescent="0.2">
      <c r="Z1555"/>
    </row>
    <row r="1556" spans="26:26" x14ac:dyDescent="0.2">
      <c r="Z1556"/>
    </row>
    <row r="1557" spans="26:26" x14ac:dyDescent="0.2">
      <c r="Z1557"/>
    </row>
    <row r="1558" spans="26:26" x14ac:dyDescent="0.2">
      <c r="Z1558"/>
    </row>
    <row r="1559" spans="26:26" x14ac:dyDescent="0.2">
      <c r="Z1559"/>
    </row>
    <row r="1560" spans="26:26" x14ac:dyDescent="0.2">
      <c r="Z1560"/>
    </row>
    <row r="1561" spans="26:26" x14ac:dyDescent="0.2">
      <c r="Z1561"/>
    </row>
    <row r="1562" spans="26:26" x14ac:dyDescent="0.2">
      <c r="Z1562"/>
    </row>
    <row r="1563" spans="26:26" x14ac:dyDescent="0.2">
      <c r="Z1563"/>
    </row>
    <row r="1564" spans="26:26" x14ac:dyDescent="0.2">
      <c r="Z1564"/>
    </row>
    <row r="1565" spans="26:26" x14ac:dyDescent="0.2">
      <c r="Z1565"/>
    </row>
    <row r="1566" spans="26:26" x14ac:dyDescent="0.2">
      <c r="Z1566"/>
    </row>
    <row r="1567" spans="26:26" x14ac:dyDescent="0.2">
      <c r="Z1567"/>
    </row>
    <row r="1568" spans="26:26" x14ac:dyDescent="0.2">
      <c r="Z1568"/>
    </row>
    <row r="1569" spans="26:26" x14ac:dyDescent="0.2">
      <c r="Z1569"/>
    </row>
    <row r="1570" spans="26:26" x14ac:dyDescent="0.2">
      <c r="Z1570"/>
    </row>
    <row r="1571" spans="26:26" x14ac:dyDescent="0.2">
      <c r="Z1571"/>
    </row>
    <row r="1572" spans="26:26" x14ac:dyDescent="0.2">
      <c r="Z1572"/>
    </row>
    <row r="1573" spans="26:26" x14ac:dyDescent="0.2">
      <c r="Z1573"/>
    </row>
    <row r="1574" spans="26:26" x14ac:dyDescent="0.2">
      <c r="Z1574"/>
    </row>
    <row r="1575" spans="26:26" x14ac:dyDescent="0.2">
      <c r="Z1575"/>
    </row>
    <row r="1576" spans="26:26" x14ac:dyDescent="0.2">
      <c r="Z1576"/>
    </row>
    <row r="1577" spans="26:26" x14ac:dyDescent="0.2">
      <c r="Z1577"/>
    </row>
    <row r="1578" spans="26:26" x14ac:dyDescent="0.2">
      <c r="Z1578"/>
    </row>
    <row r="1579" spans="26:26" x14ac:dyDescent="0.2">
      <c r="Z1579"/>
    </row>
    <row r="1580" spans="26:26" x14ac:dyDescent="0.2">
      <c r="Z1580"/>
    </row>
    <row r="1581" spans="26:26" x14ac:dyDescent="0.2">
      <c r="Z1581"/>
    </row>
    <row r="1582" spans="26:26" x14ac:dyDescent="0.2">
      <c r="Z1582"/>
    </row>
    <row r="1583" spans="26:26" x14ac:dyDescent="0.2">
      <c r="Z1583"/>
    </row>
    <row r="1584" spans="26:26" x14ac:dyDescent="0.2">
      <c r="Z1584"/>
    </row>
    <row r="1585" spans="26:26" x14ac:dyDescent="0.2">
      <c r="Z1585"/>
    </row>
    <row r="1586" spans="26:26" x14ac:dyDescent="0.2">
      <c r="Z1586"/>
    </row>
    <row r="1587" spans="26:26" x14ac:dyDescent="0.2">
      <c r="Z1587"/>
    </row>
    <row r="1588" spans="26:26" x14ac:dyDescent="0.2">
      <c r="Z1588"/>
    </row>
    <row r="1589" spans="26:26" x14ac:dyDescent="0.2">
      <c r="Z1589"/>
    </row>
    <row r="1590" spans="26:26" x14ac:dyDescent="0.2">
      <c r="Z1590"/>
    </row>
    <row r="1591" spans="26:26" x14ac:dyDescent="0.2">
      <c r="Z1591"/>
    </row>
    <row r="1592" spans="26:26" x14ac:dyDescent="0.2">
      <c r="Z1592"/>
    </row>
    <row r="1593" spans="26:26" x14ac:dyDescent="0.2">
      <c r="Z1593"/>
    </row>
    <row r="1594" spans="26:26" x14ac:dyDescent="0.2">
      <c r="Z1594"/>
    </row>
    <row r="1595" spans="26:26" x14ac:dyDescent="0.2">
      <c r="Z1595"/>
    </row>
    <row r="1596" spans="26:26" x14ac:dyDescent="0.2">
      <c r="Z1596"/>
    </row>
    <row r="1597" spans="26:26" x14ac:dyDescent="0.2">
      <c r="Z1597"/>
    </row>
    <row r="1598" spans="26:26" x14ac:dyDescent="0.2">
      <c r="Z1598"/>
    </row>
    <row r="1599" spans="26:26" x14ac:dyDescent="0.2">
      <c r="Z1599"/>
    </row>
    <row r="1600" spans="26:26" x14ac:dyDescent="0.2">
      <c r="Z1600"/>
    </row>
    <row r="1601" spans="26:26" x14ac:dyDescent="0.2">
      <c r="Z1601"/>
    </row>
    <row r="1602" spans="26:26" x14ac:dyDescent="0.2">
      <c r="Z1602"/>
    </row>
    <row r="1603" spans="26:26" x14ac:dyDescent="0.2">
      <c r="Z1603"/>
    </row>
    <row r="1604" spans="26:26" x14ac:dyDescent="0.2">
      <c r="Z1604"/>
    </row>
    <row r="1605" spans="26:26" x14ac:dyDescent="0.2">
      <c r="Z1605"/>
    </row>
    <row r="1606" spans="26:26" x14ac:dyDescent="0.2">
      <c r="Z1606"/>
    </row>
    <row r="1607" spans="26:26" x14ac:dyDescent="0.2">
      <c r="Z1607"/>
    </row>
    <row r="1608" spans="26:26" x14ac:dyDescent="0.2">
      <c r="Z1608"/>
    </row>
    <row r="1609" spans="26:26" x14ac:dyDescent="0.2">
      <c r="Z1609"/>
    </row>
    <row r="1610" spans="26:26" x14ac:dyDescent="0.2">
      <c r="Z1610"/>
    </row>
    <row r="1611" spans="26:26" x14ac:dyDescent="0.2">
      <c r="Z1611"/>
    </row>
    <row r="1612" spans="26:26" x14ac:dyDescent="0.2">
      <c r="Z1612"/>
    </row>
    <row r="1613" spans="26:26" x14ac:dyDescent="0.2">
      <c r="Z1613"/>
    </row>
    <row r="1614" spans="26:26" x14ac:dyDescent="0.2">
      <c r="Z1614"/>
    </row>
    <row r="1615" spans="26:26" x14ac:dyDescent="0.2">
      <c r="Z1615"/>
    </row>
    <row r="1616" spans="26:26" x14ac:dyDescent="0.2">
      <c r="Z1616"/>
    </row>
    <row r="1617" spans="26:26" x14ac:dyDescent="0.2">
      <c r="Z1617"/>
    </row>
    <row r="1618" spans="26:26" x14ac:dyDescent="0.2">
      <c r="Z1618"/>
    </row>
    <row r="1619" spans="26:26" x14ac:dyDescent="0.2">
      <c r="Z1619"/>
    </row>
    <row r="1620" spans="26:26" x14ac:dyDescent="0.2">
      <c r="Z1620"/>
    </row>
    <row r="1621" spans="26:26" x14ac:dyDescent="0.2">
      <c r="Z1621"/>
    </row>
    <row r="1622" spans="26:26" x14ac:dyDescent="0.2">
      <c r="Z1622"/>
    </row>
    <row r="1623" spans="26:26" x14ac:dyDescent="0.2">
      <c r="Z1623"/>
    </row>
    <row r="1624" spans="26:26" x14ac:dyDescent="0.2">
      <c r="Z1624"/>
    </row>
    <row r="1625" spans="26:26" x14ac:dyDescent="0.2">
      <c r="Z1625"/>
    </row>
    <row r="1626" spans="26:26" x14ac:dyDescent="0.2">
      <c r="Z1626"/>
    </row>
    <row r="1627" spans="26:26" x14ac:dyDescent="0.2">
      <c r="Z1627"/>
    </row>
    <row r="1628" spans="26:26" x14ac:dyDescent="0.2">
      <c r="Z1628"/>
    </row>
    <row r="1629" spans="26:26" x14ac:dyDescent="0.2">
      <c r="Z1629"/>
    </row>
    <row r="1630" spans="26:26" x14ac:dyDescent="0.2">
      <c r="Z1630"/>
    </row>
    <row r="1631" spans="26:26" x14ac:dyDescent="0.2">
      <c r="Z1631"/>
    </row>
    <row r="1632" spans="26:26" x14ac:dyDescent="0.2">
      <c r="Z1632"/>
    </row>
    <row r="1633" spans="26:26" x14ac:dyDescent="0.2">
      <c r="Z1633"/>
    </row>
    <row r="1634" spans="26:26" x14ac:dyDescent="0.2">
      <c r="Z1634"/>
    </row>
    <row r="1635" spans="26:26" x14ac:dyDescent="0.2">
      <c r="Z1635"/>
    </row>
    <row r="1636" spans="26:26" x14ac:dyDescent="0.2">
      <c r="Z1636"/>
    </row>
    <row r="1637" spans="26:26" x14ac:dyDescent="0.2">
      <c r="Z1637"/>
    </row>
    <row r="1638" spans="26:26" x14ac:dyDescent="0.2">
      <c r="Z1638"/>
    </row>
    <row r="1639" spans="26:26" x14ac:dyDescent="0.2">
      <c r="Z1639"/>
    </row>
    <row r="1640" spans="26:26" x14ac:dyDescent="0.2">
      <c r="Z1640"/>
    </row>
    <row r="1641" spans="26:26" x14ac:dyDescent="0.2">
      <c r="Z1641"/>
    </row>
    <row r="1642" spans="26:26" x14ac:dyDescent="0.2">
      <c r="Z1642"/>
    </row>
    <row r="1643" spans="26:26" x14ac:dyDescent="0.2">
      <c r="Z1643"/>
    </row>
    <row r="1644" spans="26:26" x14ac:dyDescent="0.2">
      <c r="Z1644"/>
    </row>
    <row r="1645" spans="26:26" x14ac:dyDescent="0.2">
      <c r="Z1645"/>
    </row>
    <row r="1646" spans="26:26" x14ac:dyDescent="0.2">
      <c r="Z1646"/>
    </row>
    <row r="1647" spans="26:26" x14ac:dyDescent="0.2">
      <c r="Z1647"/>
    </row>
    <row r="1648" spans="26:26" x14ac:dyDescent="0.2">
      <c r="Z1648"/>
    </row>
    <row r="1649" spans="26:26" x14ac:dyDescent="0.2">
      <c r="Z1649"/>
    </row>
    <row r="1650" spans="26:26" x14ac:dyDescent="0.2">
      <c r="Z1650"/>
    </row>
    <row r="1651" spans="26:26" x14ac:dyDescent="0.2">
      <c r="Z1651"/>
    </row>
    <row r="1652" spans="26:26" x14ac:dyDescent="0.2">
      <c r="Z1652"/>
    </row>
    <row r="1653" spans="26:26" x14ac:dyDescent="0.2">
      <c r="Z1653"/>
    </row>
    <row r="1654" spans="26:26" x14ac:dyDescent="0.2">
      <c r="Z1654"/>
    </row>
    <row r="1655" spans="26:26" x14ac:dyDescent="0.2">
      <c r="Z1655"/>
    </row>
    <row r="1656" spans="26:26" x14ac:dyDescent="0.2">
      <c r="Z1656"/>
    </row>
    <row r="1657" spans="26:26" x14ac:dyDescent="0.2">
      <c r="Z1657"/>
    </row>
    <row r="1658" spans="26:26" x14ac:dyDescent="0.2">
      <c r="Z1658"/>
    </row>
    <row r="1659" spans="26:26" x14ac:dyDescent="0.2">
      <c r="Z1659"/>
    </row>
    <row r="1660" spans="26:26" x14ac:dyDescent="0.2">
      <c r="Z1660"/>
    </row>
    <row r="1661" spans="26:26" x14ac:dyDescent="0.2">
      <c r="Z1661"/>
    </row>
    <row r="1662" spans="26:26" x14ac:dyDescent="0.2">
      <c r="Z1662"/>
    </row>
    <row r="1663" spans="26:26" x14ac:dyDescent="0.2">
      <c r="Z1663"/>
    </row>
    <row r="1664" spans="26:26" x14ac:dyDescent="0.2">
      <c r="Z1664"/>
    </row>
    <row r="1665" spans="26:26" x14ac:dyDescent="0.2">
      <c r="Z1665"/>
    </row>
    <row r="1666" spans="26:26" x14ac:dyDescent="0.2">
      <c r="Z1666"/>
    </row>
    <row r="1667" spans="26:26" x14ac:dyDescent="0.2">
      <c r="Z1667"/>
    </row>
    <row r="1668" spans="26:26" x14ac:dyDescent="0.2">
      <c r="Z1668"/>
    </row>
    <row r="1669" spans="26:26" x14ac:dyDescent="0.2">
      <c r="Z1669"/>
    </row>
    <row r="1670" spans="26:26" x14ac:dyDescent="0.2">
      <c r="Z1670"/>
    </row>
    <row r="1671" spans="26:26" x14ac:dyDescent="0.2">
      <c r="Z1671"/>
    </row>
    <row r="1672" spans="26:26" x14ac:dyDescent="0.2">
      <c r="Z1672"/>
    </row>
    <row r="1673" spans="26:26" x14ac:dyDescent="0.2">
      <c r="Z1673"/>
    </row>
    <row r="1674" spans="26:26" x14ac:dyDescent="0.2">
      <c r="Z1674"/>
    </row>
    <row r="1675" spans="26:26" x14ac:dyDescent="0.2">
      <c r="Z1675"/>
    </row>
    <row r="1676" spans="26:26" x14ac:dyDescent="0.2">
      <c r="Z1676"/>
    </row>
    <row r="1677" spans="26:26" x14ac:dyDescent="0.2">
      <c r="Z1677"/>
    </row>
    <row r="1678" spans="26:26" x14ac:dyDescent="0.2">
      <c r="Z1678"/>
    </row>
    <row r="1679" spans="26:26" x14ac:dyDescent="0.2">
      <c r="Z1679"/>
    </row>
    <row r="1680" spans="26:26" x14ac:dyDescent="0.2">
      <c r="Z1680"/>
    </row>
    <row r="1681" spans="26:26" x14ac:dyDescent="0.2">
      <c r="Z1681"/>
    </row>
    <row r="1682" spans="26:26" x14ac:dyDescent="0.2">
      <c r="Z1682"/>
    </row>
    <row r="1683" spans="26:26" x14ac:dyDescent="0.2">
      <c r="Z1683"/>
    </row>
    <row r="1684" spans="26:26" x14ac:dyDescent="0.2">
      <c r="Z1684"/>
    </row>
    <row r="1685" spans="26:26" x14ac:dyDescent="0.2">
      <c r="Z1685"/>
    </row>
    <row r="1686" spans="26:26" x14ac:dyDescent="0.2">
      <c r="Z1686"/>
    </row>
    <row r="1687" spans="26:26" x14ac:dyDescent="0.2">
      <c r="Z1687"/>
    </row>
    <row r="1688" spans="26:26" x14ac:dyDescent="0.2">
      <c r="Z1688"/>
    </row>
    <row r="1689" spans="26:26" x14ac:dyDescent="0.2">
      <c r="Z1689"/>
    </row>
    <row r="1690" spans="26:26" x14ac:dyDescent="0.2">
      <c r="Z1690"/>
    </row>
    <row r="1691" spans="26:26" x14ac:dyDescent="0.2">
      <c r="Z1691"/>
    </row>
    <row r="1692" spans="26:26" x14ac:dyDescent="0.2">
      <c r="Z1692"/>
    </row>
    <row r="1693" spans="26:26" x14ac:dyDescent="0.2">
      <c r="Z1693"/>
    </row>
    <row r="1694" spans="26:26" x14ac:dyDescent="0.2">
      <c r="Z1694"/>
    </row>
    <row r="1695" spans="26:26" x14ac:dyDescent="0.2">
      <c r="Z1695"/>
    </row>
    <row r="1696" spans="26:26" x14ac:dyDescent="0.2">
      <c r="Z1696"/>
    </row>
    <row r="1697" spans="26:26" x14ac:dyDescent="0.2">
      <c r="Z1697"/>
    </row>
    <row r="1698" spans="26:26" x14ac:dyDescent="0.2">
      <c r="Z1698"/>
    </row>
    <row r="1699" spans="26:26" x14ac:dyDescent="0.2">
      <c r="Z1699"/>
    </row>
    <row r="1700" spans="26:26" x14ac:dyDescent="0.2">
      <c r="Z1700"/>
    </row>
    <row r="1701" spans="26:26" x14ac:dyDescent="0.2">
      <c r="Z1701"/>
    </row>
    <row r="1702" spans="26:26" x14ac:dyDescent="0.2">
      <c r="Z1702"/>
    </row>
    <row r="1703" spans="26:26" x14ac:dyDescent="0.2">
      <c r="Z1703"/>
    </row>
    <row r="1704" spans="26:26" x14ac:dyDescent="0.2">
      <c r="Z1704"/>
    </row>
    <row r="1705" spans="26:26" x14ac:dyDescent="0.2">
      <c r="Z1705"/>
    </row>
    <row r="1706" spans="26:26" x14ac:dyDescent="0.2">
      <c r="Z1706"/>
    </row>
    <row r="1707" spans="26:26" x14ac:dyDescent="0.2">
      <c r="Z1707"/>
    </row>
    <row r="1708" spans="26:26" x14ac:dyDescent="0.2">
      <c r="Z1708"/>
    </row>
    <row r="1709" spans="26:26" x14ac:dyDescent="0.2">
      <c r="Z1709"/>
    </row>
    <row r="1710" spans="26:26" x14ac:dyDescent="0.2">
      <c r="Z1710"/>
    </row>
    <row r="1711" spans="26:26" x14ac:dyDescent="0.2">
      <c r="Z1711"/>
    </row>
    <row r="1712" spans="26:26" x14ac:dyDescent="0.2">
      <c r="Z1712"/>
    </row>
    <row r="1713" spans="26:26" x14ac:dyDescent="0.2">
      <c r="Z1713"/>
    </row>
    <row r="1714" spans="26:26" x14ac:dyDescent="0.2">
      <c r="Z1714"/>
    </row>
    <row r="1715" spans="26:26" x14ac:dyDescent="0.2">
      <c r="Z1715"/>
    </row>
    <row r="1716" spans="26:26" x14ac:dyDescent="0.2">
      <c r="Z1716"/>
    </row>
    <row r="1717" spans="26:26" x14ac:dyDescent="0.2">
      <c r="Z1717"/>
    </row>
    <row r="1718" spans="26:26" x14ac:dyDescent="0.2">
      <c r="Z1718"/>
    </row>
    <row r="1719" spans="26:26" x14ac:dyDescent="0.2">
      <c r="Z1719"/>
    </row>
    <row r="1720" spans="26:26" x14ac:dyDescent="0.2">
      <c r="Z1720"/>
    </row>
    <row r="1721" spans="26:26" x14ac:dyDescent="0.2">
      <c r="Z1721"/>
    </row>
    <row r="1722" spans="26:26" x14ac:dyDescent="0.2">
      <c r="Z1722"/>
    </row>
    <row r="1723" spans="26:26" x14ac:dyDescent="0.2">
      <c r="Z1723"/>
    </row>
    <row r="1724" spans="26:26" x14ac:dyDescent="0.2">
      <c r="Z1724"/>
    </row>
    <row r="1725" spans="26:26" x14ac:dyDescent="0.2">
      <c r="Z1725"/>
    </row>
    <row r="1726" spans="26:26" x14ac:dyDescent="0.2">
      <c r="Z1726"/>
    </row>
    <row r="1727" spans="26:26" x14ac:dyDescent="0.2">
      <c r="Z1727"/>
    </row>
    <row r="1728" spans="26:26" x14ac:dyDescent="0.2">
      <c r="Z1728"/>
    </row>
    <row r="1729" spans="26:26" x14ac:dyDescent="0.2">
      <c r="Z1729"/>
    </row>
    <row r="1730" spans="26:26" x14ac:dyDescent="0.2">
      <c r="Z1730"/>
    </row>
    <row r="1731" spans="26:26" x14ac:dyDescent="0.2">
      <c r="Z1731"/>
    </row>
    <row r="1732" spans="26:26" x14ac:dyDescent="0.2">
      <c r="Z1732"/>
    </row>
    <row r="1733" spans="26:26" x14ac:dyDescent="0.2">
      <c r="Z1733"/>
    </row>
    <row r="1734" spans="26:26" x14ac:dyDescent="0.2">
      <c r="Z1734"/>
    </row>
    <row r="1735" spans="26:26" x14ac:dyDescent="0.2">
      <c r="Z1735"/>
    </row>
    <row r="1736" spans="26:26" x14ac:dyDescent="0.2">
      <c r="Z1736"/>
    </row>
    <row r="1737" spans="26:26" x14ac:dyDescent="0.2">
      <c r="Z1737"/>
    </row>
    <row r="1738" spans="26:26" x14ac:dyDescent="0.2">
      <c r="Z1738"/>
    </row>
    <row r="1739" spans="26:26" x14ac:dyDescent="0.2">
      <c r="Z1739"/>
    </row>
    <row r="1740" spans="26:26" x14ac:dyDescent="0.2">
      <c r="Z1740"/>
    </row>
    <row r="1741" spans="26:26" x14ac:dyDescent="0.2">
      <c r="Z1741"/>
    </row>
    <row r="1742" spans="26:26" x14ac:dyDescent="0.2">
      <c r="Z1742"/>
    </row>
    <row r="1743" spans="26:26" x14ac:dyDescent="0.2">
      <c r="Z1743"/>
    </row>
    <row r="1744" spans="26:26" x14ac:dyDescent="0.2">
      <c r="Z1744"/>
    </row>
    <row r="1745" spans="26:26" x14ac:dyDescent="0.2">
      <c r="Z1745"/>
    </row>
    <row r="1746" spans="26:26" x14ac:dyDescent="0.2">
      <c r="Z1746"/>
    </row>
    <row r="1747" spans="26:26" x14ac:dyDescent="0.2">
      <c r="Z1747"/>
    </row>
    <row r="1748" spans="26:26" x14ac:dyDescent="0.2">
      <c r="Z1748"/>
    </row>
    <row r="1749" spans="26:26" x14ac:dyDescent="0.2">
      <c r="Z1749"/>
    </row>
    <row r="1750" spans="26:26" x14ac:dyDescent="0.2">
      <c r="Z1750"/>
    </row>
    <row r="1751" spans="26:26" x14ac:dyDescent="0.2">
      <c r="Z1751"/>
    </row>
    <row r="1752" spans="26:26" x14ac:dyDescent="0.2">
      <c r="Z1752"/>
    </row>
    <row r="1753" spans="26:26" x14ac:dyDescent="0.2">
      <c r="Z1753"/>
    </row>
    <row r="1754" spans="26:26" x14ac:dyDescent="0.2">
      <c r="Z1754"/>
    </row>
    <row r="1755" spans="26:26" x14ac:dyDescent="0.2">
      <c r="Z1755"/>
    </row>
    <row r="1756" spans="26:26" x14ac:dyDescent="0.2">
      <c r="Z1756"/>
    </row>
    <row r="1757" spans="26:26" x14ac:dyDescent="0.2">
      <c r="Z1757"/>
    </row>
    <row r="1758" spans="26:26" x14ac:dyDescent="0.2">
      <c r="Z1758"/>
    </row>
    <row r="1759" spans="26:26" x14ac:dyDescent="0.2">
      <c r="Z1759"/>
    </row>
    <row r="1760" spans="26:26" x14ac:dyDescent="0.2">
      <c r="Z1760"/>
    </row>
    <row r="1761" spans="26:26" x14ac:dyDescent="0.2">
      <c r="Z1761"/>
    </row>
    <row r="1762" spans="26:26" x14ac:dyDescent="0.2">
      <c r="Z1762"/>
    </row>
    <row r="1763" spans="26:26" x14ac:dyDescent="0.2">
      <c r="Z1763"/>
    </row>
    <row r="1764" spans="26:26" x14ac:dyDescent="0.2">
      <c r="Z1764"/>
    </row>
    <row r="1765" spans="26:26" x14ac:dyDescent="0.2">
      <c r="Z1765"/>
    </row>
    <row r="1766" spans="26:26" x14ac:dyDescent="0.2">
      <c r="Z1766"/>
    </row>
    <row r="1767" spans="26:26" x14ac:dyDescent="0.2">
      <c r="Z1767"/>
    </row>
    <row r="1768" spans="26:26" x14ac:dyDescent="0.2">
      <c r="Z1768"/>
    </row>
    <row r="1769" spans="26:26" x14ac:dyDescent="0.2">
      <c r="Z1769"/>
    </row>
    <row r="1770" spans="26:26" x14ac:dyDescent="0.2">
      <c r="Z1770"/>
    </row>
    <row r="1771" spans="26:26" x14ac:dyDescent="0.2">
      <c r="Z1771"/>
    </row>
    <row r="1772" spans="26:26" x14ac:dyDescent="0.2">
      <c r="Z1772"/>
    </row>
    <row r="1773" spans="26:26" x14ac:dyDescent="0.2">
      <c r="Z1773"/>
    </row>
    <row r="1774" spans="26:26" x14ac:dyDescent="0.2">
      <c r="Z1774"/>
    </row>
    <row r="1775" spans="26:26" x14ac:dyDescent="0.2">
      <c r="Z1775"/>
    </row>
    <row r="1776" spans="26:26" x14ac:dyDescent="0.2">
      <c r="Z1776"/>
    </row>
    <row r="1777" spans="26:26" x14ac:dyDescent="0.2">
      <c r="Z1777"/>
    </row>
    <row r="1778" spans="26:26" x14ac:dyDescent="0.2">
      <c r="Z1778"/>
    </row>
    <row r="1779" spans="26:26" x14ac:dyDescent="0.2">
      <c r="Z1779"/>
    </row>
    <row r="1780" spans="26:26" x14ac:dyDescent="0.2">
      <c r="Z1780"/>
    </row>
    <row r="1781" spans="26:26" x14ac:dyDescent="0.2">
      <c r="Z1781"/>
    </row>
    <row r="1782" spans="26:26" x14ac:dyDescent="0.2">
      <c r="Z1782"/>
    </row>
    <row r="1783" spans="26:26" x14ac:dyDescent="0.2">
      <c r="Z1783"/>
    </row>
    <row r="1784" spans="26:26" x14ac:dyDescent="0.2">
      <c r="Z1784"/>
    </row>
    <row r="1785" spans="26:26" x14ac:dyDescent="0.2">
      <c r="Z1785"/>
    </row>
    <row r="1786" spans="26:26" x14ac:dyDescent="0.2">
      <c r="Z1786"/>
    </row>
    <row r="1787" spans="26:26" x14ac:dyDescent="0.2">
      <c r="Z1787"/>
    </row>
    <row r="1788" spans="26:26" x14ac:dyDescent="0.2">
      <c r="Z1788"/>
    </row>
    <row r="1789" spans="26:26" x14ac:dyDescent="0.2">
      <c r="Z1789"/>
    </row>
    <row r="1790" spans="26:26" x14ac:dyDescent="0.2">
      <c r="Z1790"/>
    </row>
    <row r="1791" spans="26:26" x14ac:dyDescent="0.2">
      <c r="Z1791"/>
    </row>
    <row r="1792" spans="26:26" x14ac:dyDescent="0.2">
      <c r="Z1792"/>
    </row>
    <row r="1793" spans="26:26" x14ac:dyDescent="0.2">
      <c r="Z1793"/>
    </row>
    <row r="1794" spans="26:26" x14ac:dyDescent="0.2">
      <c r="Z1794"/>
    </row>
    <row r="1795" spans="26:26" x14ac:dyDescent="0.2">
      <c r="Z1795"/>
    </row>
    <row r="1796" spans="26:26" x14ac:dyDescent="0.2">
      <c r="Z1796"/>
    </row>
    <row r="1797" spans="26:26" x14ac:dyDescent="0.2">
      <c r="Z1797"/>
    </row>
    <row r="1798" spans="26:26" x14ac:dyDescent="0.2">
      <c r="Z1798"/>
    </row>
    <row r="1799" spans="26:26" x14ac:dyDescent="0.2">
      <c r="Z1799"/>
    </row>
    <row r="1800" spans="26:26" x14ac:dyDescent="0.2">
      <c r="Z1800"/>
    </row>
    <row r="1801" spans="26:26" x14ac:dyDescent="0.2">
      <c r="Z1801"/>
    </row>
    <row r="1802" spans="26:26" x14ac:dyDescent="0.2">
      <c r="Z1802"/>
    </row>
    <row r="1803" spans="26:26" x14ac:dyDescent="0.2">
      <c r="Z1803"/>
    </row>
    <row r="1804" spans="26:26" x14ac:dyDescent="0.2">
      <c r="Z1804"/>
    </row>
    <row r="1805" spans="26:26" x14ac:dyDescent="0.2">
      <c r="Z1805"/>
    </row>
    <row r="1806" spans="26:26" x14ac:dyDescent="0.2">
      <c r="Z1806"/>
    </row>
    <row r="1807" spans="26:26" x14ac:dyDescent="0.2">
      <c r="Z1807"/>
    </row>
    <row r="1808" spans="26:26" x14ac:dyDescent="0.2">
      <c r="Z1808"/>
    </row>
    <row r="1809" spans="26:26" x14ac:dyDescent="0.2">
      <c r="Z1809"/>
    </row>
    <row r="1810" spans="26:26" x14ac:dyDescent="0.2">
      <c r="Z1810"/>
    </row>
    <row r="1811" spans="26:26" x14ac:dyDescent="0.2">
      <c r="Z1811"/>
    </row>
    <row r="1812" spans="26:26" x14ac:dyDescent="0.2">
      <c r="Z1812"/>
    </row>
    <row r="1813" spans="26:26" x14ac:dyDescent="0.2">
      <c r="Z1813"/>
    </row>
    <row r="1814" spans="26:26" x14ac:dyDescent="0.2">
      <c r="Z1814"/>
    </row>
    <row r="1815" spans="26:26" x14ac:dyDescent="0.2">
      <c r="Z1815"/>
    </row>
    <row r="1816" spans="26:26" x14ac:dyDescent="0.2">
      <c r="Z1816"/>
    </row>
    <row r="1817" spans="26:26" x14ac:dyDescent="0.2">
      <c r="Z1817"/>
    </row>
    <row r="1818" spans="26:26" x14ac:dyDescent="0.2">
      <c r="Z1818"/>
    </row>
    <row r="1819" spans="26:26" x14ac:dyDescent="0.2">
      <c r="Z1819"/>
    </row>
    <row r="1820" spans="26:26" x14ac:dyDescent="0.2">
      <c r="Z1820"/>
    </row>
    <row r="1821" spans="26:26" x14ac:dyDescent="0.2">
      <c r="Z1821"/>
    </row>
    <row r="1822" spans="26:26" x14ac:dyDescent="0.2">
      <c r="Z1822"/>
    </row>
    <row r="1823" spans="26:26" x14ac:dyDescent="0.2">
      <c r="Z1823"/>
    </row>
    <row r="1824" spans="26:26" x14ac:dyDescent="0.2">
      <c r="Z1824"/>
    </row>
    <row r="1825" spans="26:26" x14ac:dyDescent="0.2">
      <c r="Z1825"/>
    </row>
    <row r="1826" spans="26:26" x14ac:dyDescent="0.2">
      <c r="Z1826"/>
    </row>
    <row r="1827" spans="26:26" x14ac:dyDescent="0.2">
      <c r="Z1827"/>
    </row>
    <row r="1828" spans="26:26" x14ac:dyDescent="0.2">
      <c r="Z1828"/>
    </row>
    <row r="1829" spans="26:26" x14ac:dyDescent="0.2">
      <c r="Z1829"/>
    </row>
    <row r="1830" spans="26:26" x14ac:dyDescent="0.2">
      <c r="Z1830"/>
    </row>
    <row r="1831" spans="26:26" x14ac:dyDescent="0.2">
      <c r="Z1831"/>
    </row>
    <row r="1832" spans="26:26" x14ac:dyDescent="0.2">
      <c r="Z1832"/>
    </row>
    <row r="1833" spans="26:26" x14ac:dyDescent="0.2">
      <c r="Z1833"/>
    </row>
    <row r="1834" spans="26:26" x14ac:dyDescent="0.2">
      <c r="Z1834"/>
    </row>
    <row r="1835" spans="26:26" x14ac:dyDescent="0.2">
      <c r="Z1835"/>
    </row>
    <row r="1836" spans="26:26" x14ac:dyDescent="0.2">
      <c r="Z1836"/>
    </row>
    <row r="1837" spans="26:26" x14ac:dyDescent="0.2">
      <c r="Z1837"/>
    </row>
    <row r="1838" spans="26:26" x14ac:dyDescent="0.2">
      <c r="Z1838"/>
    </row>
    <row r="1839" spans="26:26" x14ac:dyDescent="0.2">
      <c r="Z1839"/>
    </row>
    <row r="1840" spans="26:26" x14ac:dyDescent="0.2">
      <c r="Z1840"/>
    </row>
    <row r="1841" spans="26:26" x14ac:dyDescent="0.2">
      <c r="Z1841"/>
    </row>
    <row r="1842" spans="26:26" x14ac:dyDescent="0.2">
      <c r="Z1842"/>
    </row>
    <row r="1843" spans="26:26" x14ac:dyDescent="0.2">
      <c r="Z1843"/>
    </row>
    <row r="1844" spans="26:26" x14ac:dyDescent="0.2">
      <c r="Z1844"/>
    </row>
    <row r="1845" spans="26:26" x14ac:dyDescent="0.2">
      <c r="Z1845"/>
    </row>
    <row r="1846" spans="26:26" x14ac:dyDescent="0.2">
      <c r="Z1846"/>
    </row>
    <row r="1847" spans="26:26" x14ac:dyDescent="0.2">
      <c r="Z1847"/>
    </row>
    <row r="1848" spans="26:26" x14ac:dyDescent="0.2">
      <c r="Z1848"/>
    </row>
    <row r="1849" spans="26:26" x14ac:dyDescent="0.2">
      <c r="Z1849"/>
    </row>
    <row r="1850" spans="26:26" x14ac:dyDescent="0.2">
      <c r="Z1850"/>
    </row>
    <row r="1851" spans="26:26" x14ac:dyDescent="0.2">
      <c r="Z1851"/>
    </row>
    <row r="1852" spans="26:26" x14ac:dyDescent="0.2">
      <c r="Z1852"/>
    </row>
    <row r="1853" spans="26:26" x14ac:dyDescent="0.2">
      <c r="Z1853"/>
    </row>
    <row r="1854" spans="26:26" x14ac:dyDescent="0.2">
      <c r="Z1854"/>
    </row>
    <row r="1855" spans="26:26" x14ac:dyDescent="0.2">
      <c r="Z1855"/>
    </row>
    <row r="1856" spans="26:26" x14ac:dyDescent="0.2">
      <c r="Z1856"/>
    </row>
    <row r="1857" spans="26:26" x14ac:dyDescent="0.2">
      <c r="Z1857"/>
    </row>
    <row r="1858" spans="26:26" x14ac:dyDescent="0.2">
      <c r="Z1858"/>
    </row>
    <row r="1859" spans="26:26" x14ac:dyDescent="0.2">
      <c r="Z1859"/>
    </row>
    <row r="1860" spans="26:26" x14ac:dyDescent="0.2">
      <c r="Z1860"/>
    </row>
    <row r="1861" spans="26:26" x14ac:dyDescent="0.2">
      <c r="Z1861"/>
    </row>
    <row r="1862" spans="26:26" x14ac:dyDescent="0.2">
      <c r="Z1862"/>
    </row>
    <row r="1863" spans="26:26" x14ac:dyDescent="0.2">
      <c r="Z1863"/>
    </row>
    <row r="1864" spans="26:26" x14ac:dyDescent="0.2">
      <c r="Z1864"/>
    </row>
    <row r="1865" spans="26:26" x14ac:dyDescent="0.2">
      <c r="Z1865"/>
    </row>
    <row r="1866" spans="26:26" x14ac:dyDescent="0.2">
      <c r="Z1866"/>
    </row>
    <row r="1867" spans="26:26" x14ac:dyDescent="0.2">
      <c r="Z1867"/>
    </row>
    <row r="1868" spans="26:26" x14ac:dyDescent="0.2">
      <c r="Z1868"/>
    </row>
    <row r="1869" spans="26:26" x14ac:dyDescent="0.2">
      <c r="Z1869"/>
    </row>
    <row r="1870" spans="26:26" x14ac:dyDescent="0.2">
      <c r="Z1870"/>
    </row>
    <row r="1871" spans="26:26" x14ac:dyDescent="0.2">
      <c r="Z1871"/>
    </row>
    <row r="1872" spans="26:26" x14ac:dyDescent="0.2">
      <c r="Z1872"/>
    </row>
    <row r="1873" spans="26:26" x14ac:dyDescent="0.2">
      <c r="Z1873"/>
    </row>
    <row r="1874" spans="26:26" x14ac:dyDescent="0.2">
      <c r="Z1874"/>
    </row>
    <row r="1875" spans="26:26" x14ac:dyDescent="0.2">
      <c r="Z1875"/>
    </row>
    <row r="1876" spans="26:26" x14ac:dyDescent="0.2">
      <c r="Z1876"/>
    </row>
    <row r="1877" spans="26:26" x14ac:dyDescent="0.2">
      <c r="Z1877"/>
    </row>
    <row r="1878" spans="26:26" x14ac:dyDescent="0.2">
      <c r="Z1878"/>
    </row>
    <row r="1879" spans="26:26" x14ac:dyDescent="0.2">
      <c r="Z1879"/>
    </row>
    <row r="1880" spans="26:26" x14ac:dyDescent="0.2">
      <c r="Z1880"/>
    </row>
    <row r="1881" spans="26:26" x14ac:dyDescent="0.2">
      <c r="Z1881"/>
    </row>
    <row r="1882" spans="26:26" x14ac:dyDescent="0.2">
      <c r="Z1882"/>
    </row>
    <row r="1883" spans="26:26" x14ac:dyDescent="0.2">
      <c r="Z1883"/>
    </row>
    <row r="1884" spans="26:26" x14ac:dyDescent="0.2">
      <c r="Z1884"/>
    </row>
    <row r="1885" spans="26:26" x14ac:dyDescent="0.2">
      <c r="Z1885"/>
    </row>
    <row r="1886" spans="26:26" x14ac:dyDescent="0.2">
      <c r="Z1886"/>
    </row>
    <row r="1887" spans="26:26" x14ac:dyDescent="0.2">
      <c r="Z1887"/>
    </row>
    <row r="1888" spans="26:26" x14ac:dyDescent="0.2">
      <c r="Z1888"/>
    </row>
    <row r="1889" spans="26:26" x14ac:dyDescent="0.2">
      <c r="Z1889"/>
    </row>
    <row r="1890" spans="26:26" x14ac:dyDescent="0.2">
      <c r="Z1890"/>
    </row>
    <row r="1891" spans="26:26" x14ac:dyDescent="0.2">
      <c r="Z1891"/>
    </row>
    <row r="1892" spans="26:26" x14ac:dyDescent="0.2">
      <c r="Z1892"/>
    </row>
    <row r="1893" spans="26:26" x14ac:dyDescent="0.2">
      <c r="Z1893"/>
    </row>
    <row r="1894" spans="26:26" x14ac:dyDescent="0.2">
      <c r="Z1894"/>
    </row>
    <row r="1895" spans="26:26" x14ac:dyDescent="0.2">
      <c r="Z1895"/>
    </row>
    <row r="1896" spans="26:26" x14ac:dyDescent="0.2">
      <c r="Z1896"/>
    </row>
    <row r="1897" spans="26:26" x14ac:dyDescent="0.2">
      <c r="Z1897"/>
    </row>
    <row r="1898" spans="26:26" x14ac:dyDescent="0.2">
      <c r="Z1898"/>
    </row>
    <row r="1899" spans="26:26" x14ac:dyDescent="0.2">
      <c r="Z1899"/>
    </row>
    <row r="1900" spans="26:26" x14ac:dyDescent="0.2">
      <c r="Z1900"/>
    </row>
    <row r="1901" spans="26:26" x14ac:dyDescent="0.2">
      <c r="Z1901"/>
    </row>
    <row r="1902" spans="26:26" x14ac:dyDescent="0.2">
      <c r="Z1902"/>
    </row>
    <row r="1903" spans="26:26" x14ac:dyDescent="0.2">
      <c r="Z1903"/>
    </row>
    <row r="1904" spans="26:26" x14ac:dyDescent="0.2">
      <c r="Z1904"/>
    </row>
    <row r="1905" spans="26:26" x14ac:dyDescent="0.2">
      <c r="Z1905"/>
    </row>
    <row r="1906" spans="26:26" x14ac:dyDescent="0.2">
      <c r="Z1906"/>
    </row>
    <row r="1907" spans="26:26" x14ac:dyDescent="0.2">
      <c r="Z1907"/>
    </row>
    <row r="1908" spans="26:26" x14ac:dyDescent="0.2">
      <c r="Z1908"/>
    </row>
    <row r="1909" spans="26:26" x14ac:dyDescent="0.2">
      <c r="Z1909"/>
    </row>
    <row r="1910" spans="26:26" x14ac:dyDescent="0.2">
      <c r="Z1910"/>
    </row>
    <row r="1911" spans="26:26" x14ac:dyDescent="0.2">
      <c r="Z1911"/>
    </row>
    <row r="1912" spans="26:26" x14ac:dyDescent="0.2">
      <c r="Z1912"/>
    </row>
    <row r="1913" spans="26:26" x14ac:dyDescent="0.2">
      <c r="Z1913"/>
    </row>
    <row r="1914" spans="26:26" x14ac:dyDescent="0.2">
      <c r="Z1914"/>
    </row>
    <row r="1915" spans="26:26" x14ac:dyDescent="0.2">
      <c r="Z1915"/>
    </row>
    <row r="1916" spans="26:26" x14ac:dyDescent="0.2">
      <c r="Z1916"/>
    </row>
    <row r="1917" spans="26:26" x14ac:dyDescent="0.2">
      <c r="Z1917"/>
    </row>
    <row r="1918" spans="26:26" x14ac:dyDescent="0.2">
      <c r="Z1918"/>
    </row>
    <row r="1919" spans="26:26" x14ac:dyDescent="0.2">
      <c r="Z1919"/>
    </row>
    <row r="1920" spans="26:26" x14ac:dyDescent="0.2">
      <c r="Z1920"/>
    </row>
    <row r="1921" spans="26:26" x14ac:dyDescent="0.2">
      <c r="Z1921"/>
    </row>
    <row r="1922" spans="26:26" x14ac:dyDescent="0.2">
      <c r="Z1922"/>
    </row>
    <row r="1923" spans="26:26" x14ac:dyDescent="0.2">
      <c r="Z1923"/>
    </row>
    <row r="1924" spans="26:26" x14ac:dyDescent="0.2">
      <c r="Z1924"/>
    </row>
    <row r="1925" spans="26:26" x14ac:dyDescent="0.2">
      <c r="Z1925"/>
    </row>
    <row r="1926" spans="26:26" x14ac:dyDescent="0.2">
      <c r="Z1926"/>
    </row>
    <row r="1927" spans="26:26" x14ac:dyDescent="0.2">
      <c r="Z1927"/>
    </row>
    <row r="1928" spans="26:26" x14ac:dyDescent="0.2">
      <c r="Z1928"/>
    </row>
    <row r="1929" spans="26:26" x14ac:dyDescent="0.2">
      <c r="Z1929"/>
    </row>
    <row r="1930" spans="26:26" x14ac:dyDescent="0.2">
      <c r="Z1930"/>
    </row>
    <row r="1931" spans="26:26" x14ac:dyDescent="0.2">
      <c r="Z1931"/>
    </row>
    <row r="1932" spans="26:26" x14ac:dyDescent="0.2">
      <c r="Z1932"/>
    </row>
    <row r="1933" spans="26:26" x14ac:dyDescent="0.2">
      <c r="Z1933"/>
    </row>
    <row r="1934" spans="26:26" x14ac:dyDescent="0.2">
      <c r="Z1934"/>
    </row>
    <row r="1935" spans="26:26" x14ac:dyDescent="0.2">
      <c r="Z1935"/>
    </row>
    <row r="1936" spans="26:26" x14ac:dyDescent="0.2">
      <c r="Z1936"/>
    </row>
    <row r="1937" spans="26:26" x14ac:dyDescent="0.2">
      <c r="Z1937"/>
    </row>
    <row r="1938" spans="26:26" x14ac:dyDescent="0.2">
      <c r="Z1938"/>
    </row>
    <row r="1939" spans="26:26" x14ac:dyDescent="0.2">
      <c r="Z1939"/>
    </row>
    <row r="1940" spans="26:26" x14ac:dyDescent="0.2">
      <c r="Z1940"/>
    </row>
    <row r="1941" spans="26:26" x14ac:dyDescent="0.2">
      <c r="Z1941"/>
    </row>
    <row r="1942" spans="26:26" x14ac:dyDescent="0.2">
      <c r="Z1942"/>
    </row>
    <row r="1943" spans="26:26" x14ac:dyDescent="0.2">
      <c r="Z1943"/>
    </row>
    <row r="1944" spans="26:26" x14ac:dyDescent="0.2">
      <c r="Z1944"/>
    </row>
    <row r="1945" spans="26:26" x14ac:dyDescent="0.2">
      <c r="Z1945"/>
    </row>
    <row r="1946" spans="26:26" x14ac:dyDescent="0.2">
      <c r="Z1946"/>
    </row>
    <row r="1947" spans="26:26" x14ac:dyDescent="0.2">
      <c r="Z1947"/>
    </row>
    <row r="1948" spans="26:26" x14ac:dyDescent="0.2">
      <c r="Z1948"/>
    </row>
    <row r="1949" spans="26:26" x14ac:dyDescent="0.2">
      <c r="Z1949"/>
    </row>
    <row r="1950" spans="26:26" x14ac:dyDescent="0.2">
      <c r="Z1950"/>
    </row>
    <row r="1951" spans="26:26" x14ac:dyDescent="0.2">
      <c r="Z1951"/>
    </row>
    <row r="1952" spans="26:26" x14ac:dyDescent="0.2">
      <c r="Z1952"/>
    </row>
    <row r="1953" spans="26:26" x14ac:dyDescent="0.2">
      <c r="Z1953"/>
    </row>
    <row r="1954" spans="26:26" x14ac:dyDescent="0.2">
      <c r="Z1954"/>
    </row>
    <row r="1955" spans="26:26" x14ac:dyDescent="0.2">
      <c r="Z1955"/>
    </row>
    <row r="1956" spans="26:26" x14ac:dyDescent="0.2">
      <c r="Z1956"/>
    </row>
    <row r="1957" spans="26:26" x14ac:dyDescent="0.2">
      <c r="Z1957"/>
    </row>
    <row r="1958" spans="26:26" x14ac:dyDescent="0.2">
      <c r="Z1958"/>
    </row>
    <row r="1959" spans="26:26" x14ac:dyDescent="0.2">
      <c r="Z1959"/>
    </row>
    <row r="1960" spans="26:26" x14ac:dyDescent="0.2">
      <c r="Z1960"/>
    </row>
    <row r="1961" spans="26:26" x14ac:dyDescent="0.2">
      <c r="Z1961"/>
    </row>
    <row r="1962" spans="26:26" x14ac:dyDescent="0.2">
      <c r="Z1962"/>
    </row>
    <row r="1963" spans="26:26" x14ac:dyDescent="0.2">
      <c r="Z1963"/>
    </row>
    <row r="1964" spans="26:26" x14ac:dyDescent="0.2">
      <c r="Z1964"/>
    </row>
  </sheetData>
  <mergeCells count="43">
    <mergeCell ref="BC147:BF148"/>
    <mergeCell ref="BC150:BD150"/>
    <mergeCell ref="BC52:BF53"/>
    <mergeCell ref="BC55:BD55"/>
    <mergeCell ref="BL56:BO56"/>
    <mergeCell ref="BC83:BF84"/>
    <mergeCell ref="BC86:BD86"/>
    <mergeCell ref="BL87:BO87"/>
    <mergeCell ref="BC114:BF115"/>
    <mergeCell ref="BC117:BD117"/>
    <mergeCell ref="BP118:BR118"/>
    <mergeCell ref="BC21:BF22"/>
    <mergeCell ref="BC24:BD24"/>
    <mergeCell ref="BL25:BO25"/>
    <mergeCell ref="K53:N53"/>
    <mergeCell ref="O109:Q109"/>
    <mergeCell ref="AB21:AE22"/>
    <mergeCell ref="AB24:AC24"/>
    <mergeCell ref="AK25:AN25"/>
    <mergeCell ref="AB49:AE50"/>
    <mergeCell ref="AB52:AC52"/>
    <mergeCell ref="AK53:AN53"/>
    <mergeCell ref="AB77:AE78"/>
    <mergeCell ref="AB80:AC80"/>
    <mergeCell ref="AK81:AN81"/>
    <mergeCell ref="B21:E22"/>
    <mergeCell ref="B24:C24"/>
    <mergeCell ref="K25:N25"/>
    <mergeCell ref="B49:E50"/>
    <mergeCell ref="B52:C52"/>
    <mergeCell ref="B133:E134"/>
    <mergeCell ref="B136:C136"/>
    <mergeCell ref="B77:E78"/>
    <mergeCell ref="B80:C80"/>
    <mergeCell ref="K81:N81"/>
    <mergeCell ref="B105:E106"/>
    <mergeCell ref="B108:C108"/>
    <mergeCell ref="T169:X169"/>
    <mergeCell ref="AB105:AE106"/>
    <mergeCell ref="AB108:AC108"/>
    <mergeCell ref="AO109:AQ109"/>
    <mergeCell ref="AB133:AE134"/>
    <mergeCell ref="AB136:AC136"/>
  </mergeCells>
  <pageMargins left="0.7" right="0.7" top="0.78740157499999996" bottom="0.78740157499999996" header="0.3" footer="0.3"/>
  <pageSetup paperSize="9" orientation="portrait" horizontalDpi="4294967293" verticalDpi="0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1D09A-331B-49F7-9F18-A74D574A5328}">
  <dimension ref="A23:AT98"/>
  <sheetViews>
    <sheetView tabSelected="1" topLeftCell="A24" zoomScale="75" zoomScaleNormal="60" workbookViewId="0">
      <selection activeCell="AQ96" sqref="AQ96"/>
    </sheetView>
  </sheetViews>
  <sheetFormatPr baseColWidth="10" defaultColWidth="8.83203125" defaultRowHeight="15" x14ac:dyDescent="0.2"/>
  <cols>
    <col min="3" max="3" width="9.5" bestFit="1" customWidth="1"/>
    <col min="4" max="4" width="11.1640625" customWidth="1"/>
    <col min="5" max="5" width="12" bestFit="1" customWidth="1"/>
    <col min="6" max="6" width="12" customWidth="1"/>
    <col min="7" max="7" width="19" bestFit="1" customWidth="1"/>
    <col min="8" max="8" width="25.5" bestFit="1" customWidth="1"/>
    <col min="9" max="10" width="17.33203125" bestFit="1" customWidth="1"/>
    <col min="11" max="12" width="12" bestFit="1" customWidth="1"/>
    <col min="13" max="13" width="19" bestFit="1" customWidth="1"/>
    <col min="14" max="14" width="25.5" bestFit="1" customWidth="1"/>
    <col min="15" max="18" width="12" bestFit="1" customWidth="1"/>
    <col min="19" max="19" width="19" bestFit="1" customWidth="1"/>
    <col min="20" max="20" width="25.5" bestFit="1" customWidth="1"/>
    <col min="21" max="24" width="12" bestFit="1" customWidth="1"/>
    <col min="25" max="25" width="19" bestFit="1" customWidth="1"/>
    <col min="26" max="26" width="25.5" bestFit="1" customWidth="1"/>
    <col min="27" max="30" width="12" bestFit="1" customWidth="1"/>
    <col min="31" max="31" width="19" bestFit="1" customWidth="1"/>
    <col min="32" max="32" width="25.5" bestFit="1" customWidth="1"/>
    <col min="33" max="33" width="12" customWidth="1"/>
    <col min="34" max="36" width="12" bestFit="1" customWidth="1"/>
    <col min="37" max="37" width="19" bestFit="1" customWidth="1"/>
    <col min="38" max="38" width="25.5" bestFit="1" customWidth="1"/>
    <col min="39" max="40" width="12" bestFit="1" customWidth="1"/>
    <col min="41" max="41" width="9" style="7" bestFit="1" customWidth="1"/>
    <col min="42" max="42" width="9.5" bestFit="1" customWidth="1"/>
    <col min="43" max="43" width="19" bestFit="1" customWidth="1"/>
    <col min="44" max="44" width="25.5" bestFit="1" customWidth="1"/>
    <col min="45" max="45" width="11.83203125" bestFit="1" customWidth="1"/>
    <col min="46" max="46" width="12.1640625" bestFit="1" customWidth="1"/>
  </cols>
  <sheetData>
    <row r="23" spans="1:46" ht="17.25" customHeight="1" x14ac:dyDescent="0.2"/>
    <row r="24" spans="1:46" ht="29.25" customHeight="1" x14ac:dyDescent="0.2">
      <c r="B24" s="138" t="s">
        <v>5</v>
      </c>
      <c r="C24" s="138"/>
      <c r="E24" s="145" t="s">
        <v>194</v>
      </c>
      <c r="F24" s="146"/>
      <c r="G24" s="17"/>
      <c r="I24" s="147" t="s">
        <v>196</v>
      </c>
      <c r="J24" s="147"/>
      <c r="K24" s="145" t="s">
        <v>194</v>
      </c>
      <c r="L24" s="146"/>
      <c r="O24" s="147" t="s">
        <v>196</v>
      </c>
      <c r="P24" s="147"/>
      <c r="Q24" s="145" t="s">
        <v>194</v>
      </c>
      <c r="R24" s="146"/>
      <c r="U24" s="147" t="s">
        <v>196</v>
      </c>
      <c r="V24" s="147"/>
      <c r="W24" s="145" t="s">
        <v>194</v>
      </c>
      <c r="X24" s="146"/>
      <c r="AA24" s="147" t="s">
        <v>196</v>
      </c>
      <c r="AB24" s="147"/>
      <c r="AC24" s="145" t="s">
        <v>194</v>
      </c>
      <c r="AD24" s="146"/>
      <c r="AG24" s="147" t="s">
        <v>196</v>
      </c>
      <c r="AH24" s="147"/>
      <c r="AI24" s="145" t="s">
        <v>194</v>
      </c>
      <c r="AJ24" s="146"/>
      <c r="AM24" s="147" t="s">
        <v>196</v>
      </c>
      <c r="AN24" s="147"/>
      <c r="AO24" s="145" t="s">
        <v>194</v>
      </c>
      <c r="AP24" s="146"/>
      <c r="AS24" s="147" t="s">
        <v>196</v>
      </c>
      <c r="AT24" s="147"/>
    </row>
    <row r="25" spans="1:46" ht="27.75" customHeight="1" thickBot="1" x14ac:dyDescent="0.25">
      <c r="A25" s="17"/>
      <c r="B25" s="17"/>
      <c r="C25" s="17"/>
      <c r="D25" s="86"/>
      <c r="E25" s="7" t="s">
        <v>192</v>
      </c>
      <c r="F25" t="s">
        <v>193</v>
      </c>
      <c r="G25" t="s">
        <v>195</v>
      </c>
      <c r="H25" s="78" t="s">
        <v>201</v>
      </c>
      <c r="I25" t="s">
        <v>192</v>
      </c>
      <c r="J25" t="s">
        <v>193</v>
      </c>
      <c r="K25" s="7" t="s">
        <v>202</v>
      </c>
      <c r="L25" t="s">
        <v>203</v>
      </c>
      <c r="M25" t="s">
        <v>195</v>
      </c>
      <c r="N25" s="78" t="s">
        <v>201</v>
      </c>
      <c r="O25" t="s">
        <v>202</v>
      </c>
      <c r="P25" t="s">
        <v>203</v>
      </c>
      <c r="Q25" s="7" t="s">
        <v>204</v>
      </c>
      <c r="R25" t="s">
        <v>205</v>
      </c>
      <c r="S25" t="s">
        <v>195</v>
      </c>
      <c r="T25" s="78" t="s">
        <v>201</v>
      </c>
      <c r="U25" t="s">
        <v>204</v>
      </c>
      <c r="V25" t="s">
        <v>205</v>
      </c>
      <c r="W25" s="7" t="s">
        <v>206</v>
      </c>
      <c r="X25" t="s">
        <v>207</v>
      </c>
      <c r="Y25" t="s">
        <v>195</v>
      </c>
      <c r="Z25" s="78" t="s">
        <v>201</v>
      </c>
      <c r="AA25" t="s">
        <v>206</v>
      </c>
      <c r="AB25" t="s">
        <v>207</v>
      </c>
      <c r="AC25" s="7" t="s">
        <v>208</v>
      </c>
      <c r="AD25" t="s">
        <v>209</v>
      </c>
      <c r="AE25" t="s">
        <v>195</v>
      </c>
      <c r="AF25" s="78" t="s">
        <v>201</v>
      </c>
      <c r="AG25" t="s">
        <v>208</v>
      </c>
      <c r="AH25" t="s">
        <v>209</v>
      </c>
      <c r="AI25" s="7" t="s">
        <v>210</v>
      </c>
      <c r="AJ25" t="s">
        <v>211</v>
      </c>
      <c r="AK25" t="s">
        <v>195</v>
      </c>
      <c r="AL25" s="78" t="s">
        <v>201</v>
      </c>
      <c r="AM25" t="s">
        <v>210</v>
      </c>
      <c r="AN25" t="s">
        <v>211</v>
      </c>
      <c r="AO25" s="7" t="s">
        <v>197</v>
      </c>
      <c r="AP25" t="s">
        <v>198</v>
      </c>
      <c r="AQ25" t="s">
        <v>195</v>
      </c>
      <c r="AR25" s="78" t="s">
        <v>201</v>
      </c>
      <c r="AS25" t="s">
        <v>199</v>
      </c>
      <c r="AT25" t="s">
        <v>200</v>
      </c>
    </row>
    <row r="26" spans="1:46" ht="16" thickTop="1" x14ac:dyDescent="0.2">
      <c r="A26" s="14"/>
      <c r="B26" s="14"/>
      <c r="C26" s="23" t="s">
        <v>34</v>
      </c>
      <c r="D26" s="18"/>
      <c r="E26" s="46">
        <v>579000</v>
      </c>
      <c r="F26" s="17">
        <v>46000</v>
      </c>
      <c r="G26" s="56">
        <f>E26/F26</f>
        <v>12.586956521739131</v>
      </c>
      <c r="H26" s="56">
        <v>1.5710530085916585</v>
      </c>
      <c r="I26" s="56">
        <f>(H26/(G26+1))*G26</f>
        <v>1.4554235071593125</v>
      </c>
      <c r="J26" s="56">
        <f>H26/(G26+1)</f>
        <v>0.11562950143234607</v>
      </c>
      <c r="K26" s="46">
        <v>135000</v>
      </c>
      <c r="L26" s="17">
        <v>29800</v>
      </c>
      <c r="M26" s="56">
        <f>K26/L26</f>
        <v>4.5302013422818792</v>
      </c>
      <c r="N26" s="56">
        <v>0.14743728234475564</v>
      </c>
      <c r="O26" s="56">
        <f>(N26/(M26+1))*M26</f>
        <v>0.12077689997901707</v>
      </c>
      <c r="P26" s="56">
        <f>N26/(M26+1)</f>
        <v>2.6660382365738582E-2</v>
      </c>
      <c r="Q26" s="46">
        <v>145000</v>
      </c>
      <c r="R26" s="17">
        <v>24400</v>
      </c>
      <c r="S26" s="56">
        <f>Q26/R26</f>
        <v>5.942622950819672</v>
      </c>
      <c r="T26" s="56">
        <v>0.34925716883306868</v>
      </c>
      <c r="U26" s="56">
        <f>(T26/(S26+1))*S26</f>
        <v>0.29895094144507062</v>
      </c>
      <c r="V26" s="56">
        <f>T26/(S26+1)</f>
        <v>5.0306227387998087E-2</v>
      </c>
      <c r="W26" s="46">
        <v>242000</v>
      </c>
      <c r="X26" s="17">
        <v>128000</v>
      </c>
      <c r="Y26" s="56">
        <f>W26/X26</f>
        <v>1.890625</v>
      </c>
      <c r="Z26" s="56">
        <v>5.0998797663513837</v>
      </c>
      <c r="AA26" s="56">
        <f>(Z26/(Y26+1))*Y26</f>
        <v>3.3355970363703644</v>
      </c>
      <c r="AB26" s="56">
        <f>Z26/(Y26+1)</f>
        <v>1.7642827299810193</v>
      </c>
      <c r="AC26" s="46">
        <v>197000</v>
      </c>
      <c r="AD26" s="17">
        <v>240000</v>
      </c>
      <c r="AE26" s="56">
        <f>AC26/AD26</f>
        <v>0.8208333333333333</v>
      </c>
      <c r="AF26" s="56">
        <v>6.3688071963677242</v>
      </c>
      <c r="AG26" s="56">
        <f>(AF26/(AE26+1))*AE26</f>
        <v>2.8710641136943744</v>
      </c>
      <c r="AH26" s="56">
        <f>AF26/(AE26+1)</f>
        <v>3.4977430826733498</v>
      </c>
      <c r="AI26" s="46">
        <v>2030000</v>
      </c>
      <c r="AJ26" s="17">
        <v>9010000</v>
      </c>
      <c r="AK26" s="56">
        <f>AI26/AJ26</f>
        <v>0.22530521642619311</v>
      </c>
      <c r="AL26" s="56">
        <v>5.8370661780751627</v>
      </c>
      <c r="AM26" s="56">
        <f>(AL26/(AK26+1))*AK26</f>
        <v>1.0733011178888208</v>
      </c>
      <c r="AN26" s="56">
        <f>AL26/(AK26+1)</f>
        <v>4.7637650601863424</v>
      </c>
      <c r="AO26" s="46">
        <f>E26+K26+Q26+W26+AC26+AI26</f>
        <v>3328000</v>
      </c>
      <c r="AP26" s="17">
        <f>F26+L26+R26+X26+AD26+AJ26</f>
        <v>9478200</v>
      </c>
      <c r="AQ26" s="56">
        <f>AO26/AP26</f>
        <v>0.35112152096389609</v>
      </c>
      <c r="AR26" s="56">
        <f>H26+N26+T26+Z26+AF26+AL26</f>
        <v>19.373500600563752</v>
      </c>
      <c r="AS26" s="56">
        <f>(AR26/(AQ26+1))*AQ26</f>
        <v>5.0346714871449896</v>
      </c>
      <c r="AT26" s="56">
        <f>AR26/(AQ26+1)</f>
        <v>14.338829113418763</v>
      </c>
    </row>
    <row r="27" spans="1:46" x14ac:dyDescent="0.2">
      <c r="C27" s="23" t="s">
        <v>19</v>
      </c>
      <c r="D27" s="18"/>
      <c r="E27" s="46">
        <v>426000</v>
      </c>
      <c r="F27" s="17">
        <v>73900</v>
      </c>
      <c r="G27" s="56">
        <f t="shared" ref="G27:G41" si="0">E27/F27</f>
        <v>5.7645466847090665</v>
      </c>
      <c r="H27" s="56">
        <v>1.7881742257366666</v>
      </c>
      <c r="I27" s="56">
        <f t="shared" ref="I27:I41" si="1">(H27/(G27+1))*G27</f>
        <v>1.5238292061688739</v>
      </c>
      <c r="J27" s="56">
        <f t="shared" ref="J27:J41" si="2">H27/(G27+1)</f>
        <v>0.26434501956779288</v>
      </c>
      <c r="K27" s="46">
        <v>177000</v>
      </c>
      <c r="L27" s="17">
        <v>43100</v>
      </c>
      <c r="M27" s="56">
        <f t="shared" ref="M27:M41" si="3">K27/L27</f>
        <v>4.1067285382830629</v>
      </c>
      <c r="N27" s="56">
        <v>0.31217278856080793</v>
      </c>
      <c r="O27" s="56">
        <f t="shared" ref="O27:O41" si="4">(N27/(M27+1))*M27</f>
        <v>0.25104308757502503</v>
      </c>
      <c r="P27" s="56">
        <f t="shared" ref="P27:P41" si="5">N27/(M27+1)</f>
        <v>6.1129700985782923E-2</v>
      </c>
      <c r="Q27" s="46">
        <v>106000</v>
      </c>
      <c r="R27" s="17">
        <v>25700</v>
      </c>
      <c r="S27" s="56">
        <f t="shared" ref="S27:S41" si="6">Q27/R27</f>
        <v>4.1245136186770424</v>
      </c>
      <c r="T27" s="56">
        <v>0.46371297718255927</v>
      </c>
      <c r="U27" s="56">
        <f t="shared" ref="U27:U41" si="7">(T27/(S27+1))*S27</f>
        <v>0.37322380851443648</v>
      </c>
      <c r="V27" s="56">
        <f t="shared" ref="V27:V41" si="8">T27/(S27+1)</f>
        <v>9.0489168668122816E-2</v>
      </c>
      <c r="W27" s="46">
        <v>215000</v>
      </c>
      <c r="X27" s="17">
        <v>209000</v>
      </c>
      <c r="Y27" s="56">
        <f t="shared" ref="Y27:Y41" si="9">W27/X27</f>
        <v>1.0287081339712918</v>
      </c>
      <c r="Z27" s="56">
        <v>4.3795114511686162</v>
      </c>
      <c r="AA27" s="56">
        <f t="shared" ref="AA27:AA41" si="10">(Z27/(Y27+1))*Y27</f>
        <v>2.2207428349086142</v>
      </c>
      <c r="AB27" s="56">
        <f t="shared" ref="AB27:AB41" si="11">Z27/(Y27+1)</f>
        <v>2.1587686162600019</v>
      </c>
      <c r="AC27" s="46">
        <v>282000</v>
      </c>
      <c r="AD27" s="17">
        <v>110000</v>
      </c>
      <c r="AE27" s="56">
        <f t="shared" ref="AE27:AE41" si="12">AC27/AD27</f>
        <v>2.5636363636363635</v>
      </c>
      <c r="AF27" s="56">
        <v>2.3488729236371468</v>
      </c>
      <c r="AG27" s="56">
        <f t="shared" ref="AG27:AG41" si="13">(AF27/(AE27+1))*AE27</f>
        <v>1.6897504195552944</v>
      </c>
      <c r="AH27" s="56">
        <f t="shared" ref="AH27:AH41" si="14">AF27/(AE27+1)</f>
        <v>0.65912250408185247</v>
      </c>
      <c r="AI27" s="46">
        <v>2490000</v>
      </c>
      <c r="AJ27" s="17">
        <v>8770000</v>
      </c>
      <c r="AK27" s="56">
        <f t="shared" ref="AK27:AK41" si="15">AI27/AJ27</f>
        <v>0.2839224629418472</v>
      </c>
      <c r="AL27" s="56">
        <v>6.3040718466648586</v>
      </c>
      <c r="AM27" s="56">
        <f t="shared" ref="AM27:AM41" si="16">(AL27/(AK27+1))*AK27</f>
        <v>1.3940620691115007</v>
      </c>
      <c r="AN27" s="56">
        <f t="shared" ref="AN27:AN41" si="17">AL27/(AK27+1)</f>
        <v>4.9100097775533582</v>
      </c>
      <c r="AO27" s="46">
        <f t="shared" ref="AO27:AP41" si="18">E27+K27+Q27+W27+AC27+AI27</f>
        <v>3696000</v>
      </c>
      <c r="AP27" s="17">
        <f t="shared" si="18"/>
        <v>9231700</v>
      </c>
      <c r="AQ27" s="56">
        <f t="shared" ref="AQ27:AQ41" si="19">AO27/AP27</f>
        <v>0.4003596304039343</v>
      </c>
      <c r="AR27" s="56">
        <f t="shared" ref="AR27:AR41" si="20">H27+N27+T27+Z27+AF27+AL27</f>
        <v>15.596516212950657</v>
      </c>
      <c r="AS27" s="56">
        <f t="shared" ref="AS27:AS41" si="21">(AR27/(AQ27+1))*AQ27</f>
        <v>4.4590084797037086</v>
      </c>
      <c r="AT27" s="56">
        <f t="shared" ref="AT27:AT41" si="22">AR27/(AQ27+1)</f>
        <v>11.137507733246949</v>
      </c>
    </row>
    <row r="28" spans="1:46" x14ac:dyDescent="0.2">
      <c r="C28" s="23" t="s">
        <v>20</v>
      </c>
      <c r="D28" s="18"/>
      <c r="E28" s="46">
        <v>557000</v>
      </c>
      <c r="F28" s="17">
        <v>84300</v>
      </c>
      <c r="G28" s="56">
        <f t="shared" si="0"/>
        <v>6.6073546856465004</v>
      </c>
      <c r="H28" s="56">
        <v>1.8428475486903957</v>
      </c>
      <c r="I28" s="56">
        <f t="shared" si="1"/>
        <v>1.6006020343373621</v>
      </c>
      <c r="J28" s="56">
        <f t="shared" si="2"/>
        <v>0.24224551435303346</v>
      </c>
      <c r="K28" s="46">
        <v>165000</v>
      </c>
      <c r="L28" s="17">
        <v>38800</v>
      </c>
      <c r="M28" s="56">
        <f t="shared" si="3"/>
        <v>4.2525773195876289</v>
      </c>
      <c r="N28" s="56">
        <v>0.412995298858294</v>
      </c>
      <c r="O28" s="56">
        <f t="shared" si="4"/>
        <v>0.33436812714238717</v>
      </c>
      <c r="P28" s="56">
        <f t="shared" si="5"/>
        <v>7.8627171715906802E-2</v>
      </c>
      <c r="Q28" s="46">
        <v>107000</v>
      </c>
      <c r="R28" s="17">
        <v>24400</v>
      </c>
      <c r="S28" s="56">
        <f t="shared" si="6"/>
        <v>4.3852459016393439</v>
      </c>
      <c r="T28" s="56">
        <v>0.54133646742780384</v>
      </c>
      <c r="U28" s="56">
        <f t="shared" si="7"/>
        <v>0.44081432279128618</v>
      </c>
      <c r="V28" s="56">
        <f t="shared" si="8"/>
        <v>0.10052214463651761</v>
      </c>
      <c r="W28" s="46">
        <v>262000</v>
      </c>
      <c r="X28" s="17">
        <v>118000</v>
      </c>
      <c r="Y28" s="56">
        <f t="shared" si="9"/>
        <v>2.2203389830508473</v>
      </c>
      <c r="Z28" s="56">
        <v>2.5503693754197441</v>
      </c>
      <c r="AA28" s="56">
        <f t="shared" si="10"/>
        <v>1.7584125693683499</v>
      </c>
      <c r="AB28" s="56">
        <f t="shared" si="11"/>
        <v>0.79195680605139429</v>
      </c>
      <c r="AC28" s="46">
        <v>179000</v>
      </c>
      <c r="AD28" s="17">
        <v>200000</v>
      </c>
      <c r="AE28" s="56">
        <f t="shared" si="12"/>
        <v>0.89500000000000002</v>
      </c>
      <c r="AF28" s="56">
        <v>4.6893888515782391</v>
      </c>
      <c r="AG28" s="56">
        <f t="shared" si="13"/>
        <v>2.2147773204023871</v>
      </c>
      <c r="AH28" s="56">
        <f t="shared" si="14"/>
        <v>2.4746115311758516</v>
      </c>
      <c r="AI28" s="46">
        <v>1330000</v>
      </c>
      <c r="AJ28" s="17">
        <v>2960000</v>
      </c>
      <c r="AK28" s="56">
        <f t="shared" si="15"/>
        <v>0.44932432432432434</v>
      </c>
      <c r="AL28" s="56">
        <v>3.389523169912692</v>
      </c>
      <c r="AM28" s="56">
        <f t="shared" si="16"/>
        <v>1.0508311925370351</v>
      </c>
      <c r="AN28" s="56">
        <f t="shared" si="17"/>
        <v>2.3386919773756567</v>
      </c>
      <c r="AO28" s="46">
        <f t="shared" si="18"/>
        <v>2600000</v>
      </c>
      <c r="AP28" s="17">
        <f t="shared" si="18"/>
        <v>3425500</v>
      </c>
      <c r="AQ28" s="56">
        <f t="shared" si="19"/>
        <v>0.75901328273244784</v>
      </c>
      <c r="AR28" s="56">
        <f t="shared" si="20"/>
        <v>13.42646071188717</v>
      </c>
      <c r="AS28" s="56">
        <f t="shared" si="21"/>
        <v>5.7935105552911201</v>
      </c>
      <c r="AT28" s="56">
        <f t="shared" si="22"/>
        <v>7.63295015659605</v>
      </c>
    </row>
    <row r="29" spans="1:46" x14ac:dyDescent="0.2">
      <c r="C29" s="23" t="s">
        <v>21</v>
      </c>
      <c r="D29" s="18"/>
      <c r="E29" s="46">
        <v>402000</v>
      </c>
      <c r="F29" s="17">
        <v>36300</v>
      </c>
      <c r="G29" s="56">
        <f t="shared" si="0"/>
        <v>11.074380165289256</v>
      </c>
      <c r="H29" s="56">
        <v>3.4453291783506743</v>
      </c>
      <c r="I29" s="56">
        <f t="shared" si="1"/>
        <v>3.1599870629636579</v>
      </c>
      <c r="J29" s="56">
        <f t="shared" si="2"/>
        <v>0.28534211538701687</v>
      </c>
      <c r="K29" s="46">
        <v>120000</v>
      </c>
      <c r="L29" s="17">
        <v>22000</v>
      </c>
      <c r="M29" s="56">
        <f t="shared" si="3"/>
        <v>5.4545454545454541</v>
      </c>
      <c r="N29" s="56">
        <v>0.41808488905828406</v>
      </c>
      <c r="O29" s="56">
        <f t="shared" si="4"/>
        <v>0.35331117385207106</v>
      </c>
      <c r="P29" s="56">
        <f t="shared" si="5"/>
        <v>6.4773715206213028E-2</v>
      </c>
      <c r="Q29" s="46">
        <v>66200</v>
      </c>
      <c r="R29" s="17">
        <v>18300</v>
      </c>
      <c r="S29" s="56">
        <f t="shared" si="6"/>
        <v>3.6174863387978142</v>
      </c>
      <c r="T29" s="56">
        <v>0.7026148830007275</v>
      </c>
      <c r="U29" s="56">
        <f t="shared" si="7"/>
        <v>0.55045094975914988</v>
      </c>
      <c r="V29" s="56">
        <f t="shared" si="8"/>
        <v>0.15216393324157768</v>
      </c>
      <c r="W29" s="46">
        <v>323000</v>
      </c>
      <c r="X29" s="17">
        <v>56000</v>
      </c>
      <c r="Y29" s="56">
        <f t="shared" si="9"/>
        <v>5.7678571428571432</v>
      </c>
      <c r="Z29" s="56">
        <v>5.5163978417412478</v>
      </c>
      <c r="AA29" s="56">
        <f t="shared" si="10"/>
        <v>4.7013100339905627</v>
      </c>
      <c r="AB29" s="56">
        <f t="shared" si="11"/>
        <v>0.81508780775068568</v>
      </c>
      <c r="AC29" s="46">
        <v>145000</v>
      </c>
      <c r="AD29" s="17">
        <v>259000</v>
      </c>
      <c r="AE29" s="56">
        <f t="shared" si="12"/>
        <v>0.55984555984555984</v>
      </c>
      <c r="AF29" s="56">
        <v>10.994084119680803</v>
      </c>
      <c r="AG29" s="56">
        <f t="shared" si="13"/>
        <v>3.9458965281032587</v>
      </c>
      <c r="AH29" s="56">
        <f t="shared" si="14"/>
        <v>7.0481875915775447</v>
      </c>
      <c r="AI29" s="46">
        <v>4250000</v>
      </c>
      <c r="AJ29" s="17">
        <v>2480000</v>
      </c>
      <c r="AK29" s="56">
        <f t="shared" si="15"/>
        <v>1.7137096774193548</v>
      </c>
      <c r="AL29" s="56">
        <v>7.8003801060411329</v>
      </c>
      <c r="AM29" s="56">
        <f t="shared" si="16"/>
        <v>4.9259458321953655</v>
      </c>
      <c r="AN29" s="56">
        <f t="shared" si="17"/>
        <v>2.8744342738457664</v>
      </c>
      <c r="AO29" s="46">
        <f t="shared" si="18"/>
        <v>5306200</v>
      </c>
      <c r="AP29" s="17">
        <f t="shared" si="18"/>
        <v>2871600</v>
      </c>
      <c r="AQ29" s="56">
        <f t="shared" si="19"/>
        <v>1.8478200306449366</v>
      </c>
      <c r="AR29" s="56">
        <f t="shared" si="20"/>
        <v>28.876891017872868</v>
      </c>
      <c r="AS29" s="56">
        <f t="shared" si="21"/>
        <v>18.736892455065789</v>
      </c>
      <c r="AT29" s="56">
        <f t="shared" si="22"/>
        <v>10.139998562807078</v>
      </c>
    </row>
    <row r="30" spans="1:46" x14ac:dyDescent="0.2">
      <c r="C30" s="23" t="s">
        <v>22</v>
      </c>
      <c r="D30" s="18"/>
      <c r="E30" s="46">
        <v>291000</v>
      </c>
      <c r="F30" s="17">
        <v>7600</v>
      </c>
      <c r="G30" s="56">
        <f t="shared" si="0"/>
        <v>38.289473684210527</v>
      </c>
      <c r="H30" s="56">
        <v>0.99692588415677275</v>
      </c>
      <c r="I30" s="56">
        <f t="shared" si="1"/>
        <v>0.97155201704494598</v>
      </c>
      <c r="J30" s="56">
        <f t="shared" si="2"/>
        <v>2.5373867111826768E-2</v>
      </c>
      <c r="K30" s="46">
        <v>28600</v>
      </c>
      <c r="L30" s="17">
        <v>3440</v>
      </c>
      <c r="M30" s="56">
        <f t="shared" si="3"/>
        <v>8.3139534883720927</v>
      </c>
      <c r="N30" s="56">
        <v>5.7222651646666775E-2</v>
      </c>
      <c r="O30" s="56">
        <f t="shared" si="4"/>
        <v>5.1078896288847368E-2</v>
      </c>
      <c r="P30" s="56">
        <f t="shared" si="5"/>
        <v>6.1437553578194042E-3</v>
      </c>
      <c r="Q30" s="46">
        <v>105000</v>
      </c>
      <c r="R30" s="17">
        <v>11700</v>
      </c>
      <c r="S30" s="56">
        <f t="shared" si="6"/>
        <v>8.9743589743589745</v>
      </c>
      <c r="T30" s="56">
        <v>0.71975366524323048</v>
      </c>
      <c r="U30" s="56">
        <f t="shared" si="7"/>
        <v>0.6475932720697446</v>
      </c>
      <c r="V30" s="56">
        <f t="shared" si="8"/>
        <v>7.2160393173485826E-2</v>
      </c>
      <c r="W30" s="46">
        <v>699000</v>
      </c>
      <c r="X30" s="17">
        <v>65700</v>
      </c>
      <c r="Y30" s="56">
        <f t="shared" si="9"/>
        <v>10.639269406392694</v>
      </c>
      <c r="Z30" s="56">
        <v>8.9857445163906409</v>
      </c>
      <c r="AA30" s="56">
        <f t="shared" si="10"/>
        <v>8.2137248815967805</v>
      </c>
      <c r="AB30" s="56">
        <f t="shared" si="11"/>
        <v>0.77201963479386049</v>
      </c>
      <c r="AC30" s="46">
        <v>356000</v>
      </c>
      <c r="AD30" s="17">
        <v>159000</v>
      </c>
      <c r="AE30" s="56">
        <f t="shared" si="12"/>
        <v>2.2389937106918238</v>
      </c>
      <c r="AF30" s="56">
        <v>4.5599300530937583</v>
      </c>
      <c r="AG30" s="56">
        <f t="shared" si="13"/>
        <v>3.1521069881580153</v>
      </c>
      <c r="AH30" s="56">
        <f t="shared" si="14"/>
        <v>1.4078230649357428</v>
      </c>
      <c r="AI30" s="46">
        <v>6080000</v>
      </c>
      <c r="AJ30" s="17">
        <v>1020000</v>
      </c>
      <c r="AK30" s="56">
        <f t="shared" si="15"/>
        <v>5.9607843137254903</v>
      </c>
      <c r="AL30" s="56">
        <v>5.9010859510625107</v>
      </c>
      <c r="AM30" s="56">
        <f t="shared" si="16"/>
        <v>5.0533243073887419</v>
      </c>
      <c r="AN30" s="56">
        <f t="shared" si="17"/>
        <v>0.84776164367376916</v>
      </c>
      <c r="AO30" s="46">
        <f t="shared" si="18"/>
        <v>7559600</v>
      </c>
      <c r="AP30" s="17">
        <f t="shared" si="18"/>
        <v>1267440</v>
      </c>
      <c r="AQ30" s="56">
        <f t="shared" si="19"/>
        <v>5.9644638010477813</v>
      </c>
      <c r="AR30" s="56">
        <f t="shared" si="20"/>
        <v>21.22066272159358</v>
      </c>
      <c r="AS30" s="56">
        <f t="shared" si="21"/>
        <v>18.173671118535641</v>
      </c>
      <c r="AT30" s="56">
        <f t="shared" si="22"/>
        <v>3.0469916030579411</v>
      </c>
    </row>
    <row r="31" spans="1:46" x14ac:dyDescent="0.2">
      <c r="C31" s="23" t="s">
        <v>23</v>
      </c>
      <c r="D31" s="18"/>
      <c r="E31" s="46">
        <v>428000</v>
      </c>
      <c r="F31" s="17">
        <v>7820</v>
      </c>
      <c r="G31" s="56">
        <f t="shared" si="0"/>
        <v>54.731457800511507</v>
      </c>
      <c r="H31" s="56">
        <v>3.5066756212222936</v>
      </c>
      <c r="I31" s="56">
        <f t="shared" si="1"/>
        <v>3.4437546828579269</v>
      </c>
      <c r="J31" s="56">
        <f t="shared" si="2"/>
        <v>6.2920938364366796E-2</v>
      </c>
      <c r="K31" s="46">
        <v>135000</v>
      </c>
      <c r="L31" s="17">
        <v>13100</v>
      </c>
      <c r="M31" s="56">
        <f t="shared" si="3"/>
        <v>10.305343511450381</v>
      </c>
      <c r="N31" s="56">
        <v>0.67606178643384762</v>
      </c>
      <c r="O31" s="56">
        <f t="shared" si="4"/>
        <v>0.61626158790391239</v>
      </c>
      <c r="P31" s="56">
        <f t="shared" si="5"/>
        <v>5.9800198529935206E-2</v>
      </c>
      <c r="Q31" s="46">
        <v>86800</v>
      </c>
      <c r="R31" s="17">
        <v>23400</v>
      </c>
      <c r="S31" s="56">
        <f t="shared" si="6"/>
        <v>3.7094017094017095</v>
      </c>
      <c r="T31" s="56">
        <v>1.1467777031564799</v>
      </c>
      <c r="U31" s="56">
        <f t="shared" si="7"/>
        <v>0.90326955203250869</v>
      </c>
      <c r="V31" s="56">
        <f t="shared" si="8"/>
        <v>0.24350815112397123</v>
      </c>
      <c r="W31" s="46">
        <v>333000</v>
      </c>
      <c r="X31" s="17">
        <v>45900</v>
      </c>
      <c r="Y31" s="56">
        <f t="shared" si="9"/>
        <v>7.2549019607843137</v>
      </c>
      <c r="Z31" s="56">
        <v>6.2551511081262543</v>
      </c>
      <c r="AA31" s="56">
        <f t="shared" si="10"/>
        <v>5.4974012114173743</v>
      </c>
      <c r="AB31" s="56">
        <f t="shared" si="11"/>
        <v>0.75774989670888127</v>
      </c>
      <c r="AC31" s="46">
        <v>246000</v>
      </c>
      <c r="AD31" s="17">
        <v>98100</v>
      </c>
      <c r="AE31" s="56">
        <f t="shared" si="12"/>
        <v>2.5076452599388381</v>
      </c>
      <c r="AF31" s="56">
        <v>8.4981598388179922</v>
      </c>
      <c r="AG31" s="56">
        <f t="shared" si="13"/>
        <v>6.0754063363825228</v>
      </c>
      <c r="AH31" s="56">
        <f t="shared" si="14"/>
        <v>2.4227535024354694</v>
      </c>
      <c r="AI31" s="46">
        <v>5150000</v>
      </c>
      <c r="AJ31" s="17">
        <v>1060000</v>
      </c>
      <c r="AK31" s="56">
        <f t="shared" si="15"/>
        <v>4.8584905660377355</v>
      </c>
      <c r="AL31" s="56">
        <v>8.8772599059771586</v>
      </c>
      <c r="AM31" s="56">
        <f t="shared" si="16"/>
        <v>7.3619788270180946</v>
      </c>
      <c r="AN31" s="56">
        <f t="shared" si="17"/>
        <v>1.5152810789590643</v>
      </c>
      <c r="AO31" s="46">
        <f t="shared" si="18"/>
        <v>6378800</v>
      </c>
      <c r="AP31" s="17">
        <f t="shared" si="18"/>
        <v>1248320</v>
      </c>
      <c r="AQ31" s="56">
        <f t="shared" si="19"/>
        <v>5.1099077159702642</v>
      </c>
      <c r="AR31" s="56">
        <f t="shared" si="20"/>
        <v>28.960085963734027</v>
      </c>
      <c r="AS31" s="56">
        <f t="shared" si="21"/>
        <v>24.220229437253721</v>
      </c>
      <c r="AT31" s="56">
        <f t="shared" si="22"/>
        <v>4.7398565264803043</v>
      </c>
    </row>
    <row r="32" spans="1:46" x14ac:dyDescent="0.2">
      <c r="C32" s="23" t="s">
        <v>24</v>
      </c>
      <c r="D32" s="18"/>
      <c r="E32" s="46">
        <v>395000</v>
      </c>
      <c r="F32" s="17">
        <v>14500</v>
      </c>
      <c r="G32" s="56">
        <f t="shared" si="0"/>
        <v>27.241379310344829</v>
      </c>
      <c r="H32" s="56">
        <v>1.4900096643679663</v>
      </c>
      <c r="I32" s="56">
        <f t="shared" si="1"/>
        <v>1.437249859402556</v>
      </c>
      <c r="J32" s="56">
        <f t="shared" si="2"/>
        <v>5.275980496541028E-2</v>
      </c>
      <c r="K32" s="46">
        <v>101000</v>
      </c>
      <c r="L32" s="17">
        <v>19600</v>
      </c>
      <c r="M32" s="56">
        <f t="shared" si="3"/>
        <v>5.1530612244897958</v>
      </c>
      <c r="N32" s="56">
        <v>0.32747465150944316</v>
      </c>
      <c r="O32" s="56">
        <f t="shared" si="4"/>
        <v>0.27425323219281722</v>
      </c>
      <c r="P32" s="56">
        <f t="shared" si="5"/>
        <v>5.3221419316625919E-2</v>
      </c>
      <c r="Q32" s="46">
        <v>72200</v>
      </c>
      <c r="R32" s="17">
        <v>19600</v>
      </c>
      <c r="S32" s="56">
        <f t="shared" si="6"/>
        <v>3.6836734693877551</v>
      </c>
      <c r="T32" s="56">
        <v>0.62921915182885868</v>
      </c>
      <c r="U32" s="56">
        <f t="shared" si="7"/>
        <v>0.49487606494600872</v>
      </c>
      <c r="V32" s="56">
        <f t="shared" si="8"/>
        <v>0.13434308688285002</v>
      </c>
      <c r="W32" s="46">
        <v>340000</v>
      </c>
      <c r="X32" s="17">
        <v>39200</v>
      </c>
      <c r="Y32" s="56">
        <f t="shared" si="9"/>
        <v>8.6734693877551017</v>
      </c>
      <c r="Z32" s="56">
        <v>3.8595226785041512</v>
      </c>
      <c r="AA32" s="56">
        <f t="shared" si="10"/>
        <v>3.4605424860005574</v>
      </c>
      <c r="AB32" s="56">
        <f t="shared" si="11"/>
        <v>0.39898019250359368</v>
      </c>
      <c r="AC32" s="46">
        <v>280000</v>
      </c>
      <c r="AD32" s="17">
        <v>128000</v>
      </c>
      <c r="AE32" s="56">
        <f t="shared" si="12"/>
        <v>2.1875</v>
      </c>
      <c r="AF32" s="56">
        <v>3.5788301200674857</v>
      </c>
      <c r="AG32" s="56">
        <f t="shared" si="13"/>
        <v>2.4560598863208232</v>
      </c>
      <c r="AH32" s="56">
        <f t="shared" si="14"/>
        <v>1.1227702337466621</v>
      </c>
      <c r="AI32" s="46">
        <v>5000000</v>
      </c>
      <c r="AJ32" s="17">
        <v>892000</v>
      </c>
      <c r="AK32" s="56">
        <f t="shared" si="15"/>
        <v>5.6053811659192823</v>
      </c>
      <c r="AL32" s="56">
        <v>5.6138511687333112</v>
      </c>
      <c r="AM32" s="56">
        <f t="shared" si="16"/>
        <v>4.7639605980425248</v>
      </c>
      <c r="AN32" s="56">
        <f t="shared" si="17"/>
        <v>0.84989057069078644</v>
      </c>
      <c r="AO32" s="46">
        <f t="shared" si="18"/>
        <v>6188200</v>
      </c>
      <c r="AP32" s="17">
        <f t="shared" si="18"/>
        <v>1112900</v>
      </c>
      <c r="AQ32" s="56">
        <f t="shared" si="19"/>
        <v>5.560427711384671</v>
      </c>
      <c r="AR32" s="56">
        <f t="shared" si="20"/>
        <v>15.498907435011215</v>
      </c>
      <c r="AS32" s="56">
        <f t="shared" si="21"/>
        <v>13.136423140257826</v>
      </c>
      <c r="AT32" s="56">
        <f t="shared" si="22"/>
        <v>2.3624842947533908</v>
      </c>
    </row>
    <row r="33" spans="1:46" x14ac:dyDescent="0.2">
      <c r="C33" s="23" t="s">
        <v>25</v>
      </c>
      <c r="D33" s="18"/>
      <c r="E33" s="46">
        <v>390000</v>
      </c>
      <c r="F33" s="17">
        <v>18500</v>
      </c>
      <c r="G33" s="56">
        <f t="shared" si="0"/>
        <v>21.081081081081081</v>
      </c>
      <c r="H33" s="56">
        <v>2.443500317633553</v>
      </c>
      <c r="I33" s="56">
        <f t="shared" si="1"/>
        <v>2.3328399605314214</v>
      </c>
      <c r="J33" s="56">
        <f t="shared" si="2"/>
        <v>0.11066035710213154</v>
      </c>
      <c r="K33" s="46">
        <v>136000</v>
      </c>
      <c r="L33" s="17">
        <v>19600</v>
      </c>
      <c r="M33" s="56">
        <f t="shared" si="3"/>
        <v>6.9387755102040813</v>
      </c>
      <c r="N33" s="56">
        <v>0.58673715833754003</v>
      </c>
      <c r="O33" s="56">
        <f t="shared" si="4"/>
        <v>0.51282939289142315</v>
      </c>
      <c r="P33" s="56">
        <f t="shared" si="5"/>
        <v>7.3907765446116866E-2</v>
      </c>
      <c r="Q33" s="46">
        <v>93200</v>
      </c>
      <c r="R33" s="17">
        <v>18300</v>
      </c>
      <c r="S33" s="56">
        <f t="shared" si="6"/>
        <v>5.0928961748633883</v>
      </c>
      <c r="T33" s="56">
        <v>0.71299705316966899</v>
      </c>
      <c r="U33" s="56">
        <f t="shared" si="7"/>
        <v>0.5959760121561718</v>
      </c>
      <c r="V33" s="56">
        <f t="shared" si="8"/>
        <v>0.11702104101349724</v>
      </c>
      <c r="W33" s="46">
        <v>305000</v>
      </c>
      <c r="X33" s="17">
        <v>74000</v>
      </c>
      <c r="Y33" s="56">
        <f t="shared" si="9"/>
        <v>4.1216216216216219</v>
      </c>
      <c r="Z33" s="56">
        <v>4.6047726350541121</v>
      </c>
      <c r="AA33" s="56">
        <f t="shared" si="10"/>
        <v>3.7056877406108288</v>
      </c>
      <c r="AB33" s="56">
        <f t="shared" si="11"/>
        <v>0.89908489444328299</v>
      </c>
      <c r="AC33" s="46">
        <v>182000</v>
      </c>
      <c r="AD33" s="17">
        <v>163000</v>
      </c>
      <c r="AE33" s="56">
        <f t="shared" si="12"/>
        <v>1.1165644171779141</v>
      </c>
      <c r="AF33" s="56">
        <v>6.0654263203669752</v>
      </c>
      <c r="AG33" s="56">
        <f t="shared" si="13"/>
        <v>3.1997321458167813</v>
      </c>
      <c r="AH33" s="56">
        <f t="shared" si="14"/>
        <v>2.8656941745501943</v>
      </c>
      <c r="AI33" s="46">
        <v>3920000</v>
      </c>
      <c r="AJ33" s="17">
        <v>767000</v>
      </c>
      <c r="AK33" s="56">
        <f t="shared" si="15"/>
        <v>5.1108213820078223</v>
      </c>
      <c r="AL33" s="56">
        <v>6.6100768470938061</v>
      </c>
      <c r="AM33" s="56">
        <f t="shared" si="16"/>
        <v>5.5283766248362962</v>
      </c>
      <c r="AN33" s="56">
        <f t="shared" si="17"/>
        <v>1.0817002222575101</v>
      </c>
      <c r="AO33" s="46">
        <f t="shared" si="18"/>
        <v>5026200</v>
      </c>
      <c r="AP33" s="17">
        <f t="shared" si="18"/>
        <v>1060400</v>
      </c>
      <c r="AQ33" s="56">
        <f t="shared" si="19"/>
        <v>4.7399094681252354</v>
      </c>
      <c r="AR33" s="56">
        <f t="shared" si="20"/>
        <v>21.023510331655658</v>
      </c>
      <c r="AS33" s="56">
        <f t="shared" si="21"/>
        <v>17.360820101364911</v>
      </c>
      <c r="AT33" s="56">
        <f t="shared" si="22"/>
        <v>3.6626902302907469</v>
      </c>
    </row>
    <row r="34" spans="1:46" x14ac:dyDescent="0.2">
      <c r="C34" s="23" t="s">
        <v>26</v>
      </c>
      <c r="D34" s="18"/>
      <c r="E34" s="46">
        <v>381000</v>
      </c>
      <c r="F34" s="17">
        <v>14400</v>
      </c>
      <c r="G34" s="56">
        <f t="shared" si="0"/>
        <v>26.458333333333332</v>
      </c>
      <c r="H34" s="56">
        <v>1.828208187179329</v>
      </c>
      <c r="I34" s="56">
        <f t="shared" si="1"/>
        <v>1.7616270088905523</v>
      </c>
      <c r="J34" s="56">
        <f t="shared" si="2"/>
        <v>6.6581178288776785E-2</v>
      </c>
      <c r="K34" s="46">
        <v>84000</v>
      </c>
      <c r="L34" s="17">
        <v>10400</v>
      </c>
      <c r="M34" s="56">
        <f t="shared" si="3"/>
        <v>8.0769230769230766</v>
      </c>
      <c r="N34" s="56">
        <v>0.2753003556717411</v>
      </c>
      <c r="O34" s="56">
        <f t="shared" si="4"/>
        <v>0.24497065547061708</v>
      </c>
      <c r="P34" s="56">
        <f t="shared" si="5"/>
        <v>3.0329700201124021E-2</v>
      </c>
      <c r="Q34" s="46">
        <v>84000</v>
      </c>
      <c r="R34" s="17">
        <v>18400</v>
      </c>
      <c r="S34" s="56">
        <f t="shared" si="6"/>
        <v>4.5652173913043477</v>
      </c>
      <c r="T34" s="56">
        <v>0.50516278856270935</v>
      </c>
      <c r="U34" s="56">
        <f t="shared" si="7"/>
        <v>0.41439134999284749</v>
      </c>
      <c r="V34" s="56">
        <f t="shared" si="8"/>
        <v>9.0771438569861834E-2</v>
      </c>
      <c r="W34" s="46">
        <v>314000</v>
      </c>
      <c r="X34" s="17">
        <v>82800</v>
      </c>
      <c r="Y34" s="56">
        <f t="shared" si="9"/>
        <v>3.7922705314009661</v>
      </c>
      <c r="Z34" s="56">
        <v>3.7954029616880809</v>
      </c>
      <c r="AA34" s="56">
        <f t="shared" si="10"/>
        <v>3.0034186743197009</v>
      </c>
      <c r="AB34" s="56">
        <f t="shared" si="11"/>
        <v>0.79198428736837978</v>
      </c>
      <c r="AC34" s="46">
        <v>275000</v>
      </c>
      <c r="AD34" s="17">
        <v>177000</v>
      </c>
      <c r="AE34" s="56">
        <f t="shared" si="12"/>
        <v>1.5536723163841808</v>
      </c>
      <c r="AF34" s="56">
        <v>3.2875673541382673</v>
      </c>
      <c r="AG34" s="56">
        <f t="shared" si="13"/>
        <v>2.0001792530708484</v>
      </c>
      <c r="AH34" s="56">
        <f t="shared" si="14"/>
        <v>1.2873881010674189</v>
      </c>
      <c r="AI34" s="46">
        <v>4520000</v>
      </c>
      <c r="AJ34" s="17">
        <v>1130000</v>
      </c>
      <c r="AK34" s="56">
        <f t="shared" si="15"/>
        <v>4</v>
      </c>
      <c r="AL34" s="56">
        <v>5.2119970248533507</v>
      </c>
      <c r="AM34" s="56">
        <f t="shared" si="16"/>
        <v>4.1695976198826807</v>
      </c>
      <c r="AN34" s="56">
        <f t="shared" si="17"/>
        <v>1.0423994049706702</v>
      </c>
      <c r="AO34" s="46">
        <f t="shared" si="18"/>
        <v>5658000</v>
      </c>
      <c r="AP34" s="17">
        <f t="shared" si="18"/>
        <v>1433000</v>
      </c>
      <c r="AQ34" s="56">
        <f t="shared" si="19"/>
        <v>3.9483600837404049</v>
      </c>
      <c r="AR34" s="56">
        <f t="shared" si="20"/>
        <v>14.903638672093479</v>
      </c>
      <c r="AS34" s="56">
        <f t="shared" si="21"/>
        <v>11.891804767551106</v>
      </c>
      <c r="AT34" s="56">
        <f t="shared" si="22"/>
        <v>3.011833904542371</v>
      </c>
    </row>
    <row r="35" spans="1:46" x14ac:dyDescent="0.2">
      <c r="C35" s="23" t="s">
        <v>27</v>
      </c>
      <c r="D35" s="18"/>
      <c r="E35" s="46">
        <v>219000</v>
      </c>
      <c r="F35" s="17">
        <v>8190</v>
      </c>
      <c r="G35" s="56">
        <f t="shared" si="0"/>
        <v>26.739926739926741</v>
      </c>
      <c r="H35" s="56">
        <v>1.5712093615175364</v>
      </c>
      <c r="I35" s="56">
        <f t="shared" si="1"/>
        <v>1.5145686437446211</v>
      </c>
      <c r="J35" s="56">
        <f t="shared" si="2"/>
        <v>5.6640717772915281E-2</v>
      </c>
      <c r="K35" s="46">
        <v>18100</v>
      </c>
      <c r="L35" s="17">
        <v>6090</v>
      </c>
      <c r="M35" s="56">
        <f t="shared" si="3"/>
        <v>2.9720853858784895</v>
      </c>
      <c r="N35" s="56">
        <v>9.4037468020999701E-2</v>
      </c>
      <c r="O35" s="56">
        <f t="shared" si="4"/>
        <v>7.0362884298474357E-2</v>
      </c>
      <c r="P35" s="56">
        <f t="shared" si="5"/>
        <v>2.3674583722525348E-2</v>
      </c>
      <c r="Q35" s="46">
        <v>90700</v>
      </c>
      <c r="R35" s="17">
        <v>13500</v>
      </c>
      <c r="S35" s="56">
        <f t="shared" si="6"/>
        <v>6.7185185185185183</v>
      </c>
      <c r="T35" s="56">
        <v>1.0618397430704549</v>
      </c>
      <c r="U35" s="56">
        <f t="shared" si="7"/>
        <v>0.92426933489913876</v>
      </c>
      <c r="V35" s="56">
        <f t="shared" si="8"/>
        <v>0.13757040817131613</v>
      </c>
      <c r="W35" s="46">
        <v>540000</v>
      </c>
      <c r="X35" s="17">
        <v>43000</v>
      </c>
      <c r="Y35" s="56">
        <f t="shared" si="9"/>
        <v>12.55813953488372</v>
      </c>
      <c r="Z35" s="56">
        <v>9.4429290804420525</v>
      </c>
      <c r="AA35" s="56">
        <f t="shared" si="10"/>
        <v>8.7464523215072187</v>
      </c>
      <c r="AB35" s="56">
        <f t="shared" si="11"/>
        <v>0.69647675893483407</v>
      </c>
      <c r="AC35" s="46">
        <v>300000</v>
      </c>
      <c r="AD35" s="17">
        <v>100000</v>
      </c>
      <c r="AE35" s="56">
        <f t="shared" si="12"/>
        <v>3</v>
      </c>
      <c r="AF35" s="56">
        <v>5.3679721328653986</v>
      </c>
      <c r="AG35" s="56">
        <f t="shared" si="13"/>
        <v>4.0259790996490494</v>
      </c>
      <c r="AH35" s="56">
        <f t="shared" si="14"/>
        <v>1.3419930332163497</v>
      </c>
      <c r="AI35" s="46">
        <v>6270000</v>
      </c>
      <c r="AJ35" s="17">
        <v>677000</v>
      </c>
      <c r="AK35" s="56">
        <f t="shared" si="15"/>
        <v>9.2614475627769579</v>
      </c>
      <c r="AL35" s="56">
        <v>6.9352632665487279</v>
      </c>
      <c r="AM35" s="56">
        <f t="shared" si="16"/>
        <v>6.2594070363121528</v>
      </c>
      <c r="AN35" s="56">
        <f t="shared" si="17"/>
        <v>0.67585623023657526</v>
      </c>
      <c r="AO35" s="46">
        <f t="shared" si="18"/>
        <v>7437800</v>
      </c>
      <c r="AP35" s="17">
        <f t="shared" si="18"/>
        <v>847780</v>
      </c>
      <c r="AQ35" s="56">
        <f t="shared" si="19"/>
        <v>8.7732666493665814</v>
      </c>
      <c r="AR35" s="56">
        <f t="shared" si="20"/>
        <v>24.473251052465169</v>
      </c>
      <c r="AS35" s="56">
        <f t="shared" si="21"/>
        <v>21.96914961632444</v>
      </c>
      <c r="AT35" s="56">
        <f t="shared" si="22"/>
        <v>2.5041014361407314</v>
      </c>
    </row>
    <row r="36" spans="1:46" x14ac:dyDescent="0.2">
      <c r="C36" s="23" t="s">
        <v>28</v>
      </c>
      <c r="D36" s="18"/>
      <c r="E36" s="46">
        <v>304000</v>
      </c>
      <c r="F36" s="17">
        <v>7110</v>
      </c>
      <c r="G36" s="56">
        <f t="shared" si="0"/>
        <v>42.756680731364277</v>
      </c>
      <c r="H36" s="56">
        <v>1.0716150319736033</v>
      </c>
      <c r="I36" s="56">
        <f t="shared" si="1"/>
        <v>1.0471247138310418</v>
      </c>
      <c r="J36" s="56">
        <f t="shared" si="2"/>
        <v>2.4490318142561536E-2</v>
      </c>
      <c r="K36" s="46">
        <v>29600</v>
      </c>
      <c r="L36" s="17">
        <v>6190</v>
      </c>
      <c r="M36" s="56">
        <f t="shared" si="3"/>
        <v>4.7819063004846525</v>
      </c>
      <c r="N36" s="56">
        <v>5.5248634916927018E-2</v>
      </c>
      <c r="O36" s="56">
        <f t="shared" si="4"/>
        <v>4.5693199037190269E-2</v>
      </c>
      <c r="P36" s="56">
        <f t="shared" si="5"/>
        <v>9.5554358797367497E-3</v>
      </c>
      <c r="Q36" s="46">
        <v>119000</v>
      </c>
      <c r="R36" s="17">
        <v>14100</v>
      </c>
      <c r="S36" s="56">
        <f t="shared" si="6"/>
        <v>8.4397163120567384</v>
      </c>
      <c r="T36" s="56">
        <v>0.66715332729874144</v>
      </c>
      <c r="U36" s="56">
        <f t="shared" si="7"/>
        <v>0.596478181431632</v>
      </c>
      <c r="V36" s="56">
        <f t="shared" si="8"/>
        <v>7.0675145867109337E-2</v>
      </c>
      <c r="W36" s="46">
        <v>692000</v>
      </c>
      <c r="X36" s="17">
        <v>85500</v>
      </c>
      <c r="Y36" s="56">
        <f t="shared" si="9"/>
        <v>8.0935672514619892</v>
      </c>
      <c r="Z36" s="56">
        <v>7.3595351417642405</v>
      </c>
      <c r="AA36" s="56">
        <f t="shared" si="10"/>
        <v>6.5502229171715172</v>
      </c>
      <c r="AB36" s="56">
        <f t="shared" si="11"/>
        <v>0.80931222459272345</v>
      </c>
      <c r="AC36" s="46">
        <v>159000</v>
      </c>
      <c r="AD36" s="17">
        <v>147000</v>
      </c>
      <c r="AE36" s="56">
        <f t="shared" si="12"/>
        <v>1.0816326530612246</v>
      </c>
      <c r="AF36" s="56">
        <v>8.2351738838438386</v>
      </c>
      <c r="AG36" s="56">
        <f t="shared" si="13"/>
        <v>4.2790609396443475</v>
      </c>
      <c r="AH36" s="56">
        <f t="shared" si="14"/>
        <v>3.9561129441994911</v>
      </c>
      <c r="AI36" s="46">
        <v>5890000</v>
      </c>
      <c r="AJ36" s="17">
        <v>1220000</v>
      </c>
      <c r="AK36" s="56">
        <f t="shared" si="15"/>
        <v>4.8278688524590168</v>
      </c>
      <c r="AL36" s="56">
        <v>4.0237685052705343</v>
      </c>
      <c r="AM36" s="56">
        <f t="shared" si="16"/>
        <v>3.3333328405124401</v>
      </c>
      <c r="AN36" s="56">
        <f t="shared" si="17"/>
        <v>0.69043566475809448</v>
      </c>
      <c r="AO36" s="46">
        <f t="shared" si="18"/>
        <v>7193600</v>
      </c>
      <c r="AP36" s="17">
        <f t="shared" si="18"/>
        <v>1479900</v>
      </c>
      <c r="AQ36" s="56">
        <f t="shared" si="19"/>
        <v>4.8608689776336238</v>
      </c>
      <c r="AR36" s="56">
        <f t="shared" si="20"/>
        <v>21.412494525067888</v>
      </c>
      <c r="AS36" s="56">
        <f t="shared" si="21"/>
        <v>17.759026992048003</v>
      </c>
      <c r="AT36" s="56">
        <f t="shared" si="22"/>
        <v>3.6534675330198847</v>
      </c>
    </row>
    <row r="37" spans="1:46" x14ac:dyDescent="0.2">
      <c r="C37" s="23" t="s">
        <v>29</v>
      </c>
      <c r="D37" s="18"/>
      <c r="E37" s="46">
        <v>516000</v>
      </c>
      <c r="F37" s="17">
        <v>32200</v>
      </c>
      <c r="G37" s="56">
        <f t="shared" si="0"/>
        <v>16.024844720496894</v>
      </c>
      <c r="H37" s="56">
        <v>2.7588617901138037</v>
      </c>
      <c r="I37" s="56">
        <f t="shared" si="1"/>
        <v>2.596812629877276</v>
      </c>
      <c r="J37" s="56">
        <f t="shared" si="2"/>
        <v>0.16204916023652768</v>
      </c>
      <c r="K37" s="46">
        <v>84000</v>
      </c>
      <c r="L37" s="17">
        <v>16400</v>
      </c>
      <c r="M37" s="56">
        <f t="shared" si="3"/>
        <v>5.1219512195121952</v>
      </c>
      <c r="N37" s="56">
        <v>0.29621463430695577</v>
      </c>
      <c r="O37" s="56">
        <f t="shared" si="4"/>
        <v>0.24782897691020206</v>
      </c>
      <c r="P37" s="56">
        <f t="shared" si="5"/>
        <v>4.8385657396753733E-2</v>
      </c>
      <c r="Q37" s="46">
        <v>98000</v>
      </c>
      <c r="R37" s="17">
        <v>21200</v>
      </c>
      <c r="S37" s="56">
        <f t="shared" si="6"/>
        <v>4.6226415094339623</v>
      </c>
      <c r="T37" s="56">
        <v>0.85089105737194171</v>
      </c>
      <c r="U37" s="56">
        <f t="shared" si="7"/>
        <v>0.69955808408095876</v>
      </c>
      <c r="V37" s="56">
        <f t="shared" si="8"/>
        <v>0.15133297329098291</v>
      </c>
      <c r="W37" s="46">
        <v>396000</v>
      </c>
      <c r="X37" s="17">
        <v>36200</v>
      </c>
      <c r="Y37" s="56">
        <f t="shared" si="9"/>
        <v>10.939226519337016</v>
      </c>
      <c r="Z37" s="56">
        <v>4.9949918726270983</v>
      </c>
      <c r="AA37" s="56">
        <f t="shared" si="10"/>
        <v>4.5766237426199234</v>
      </c>
      <c r="AB37" s="56">
        <f t="shared" si="11"/>
        <v>0.41836813000717488</v>
      </c>
      <c r="AC37" s="46">
        <v>275000</v>
      </c>
      <c r="AD37" s="17">
        <v>152000</v>
      </c>
      <c r="AE37" s="56">
        <f t="shared" si="12"/>
        <v>1.8092105263157894</v>
      </c>
      <c r="AF37" s="56">
        <v>6.7955121988066329</v>
      </c>
      <c r="AG37" s="56">
        <f t="shared" si="13"/>
        <v>4.3765008306131703</v>
      </c>
      <c r="AH37" s="56">
        <f t="shared" si="14"/>
        <v>2.4190113681934617</v>
      </c>
      <c r="AI37" s="46">
        <v>6520000</v>
      </c>
      <c r="AJ37" s="17">
        <v>1240000</v>
      </c>
      <c r="AK37" s="56">
        <f t="shared" si="15"/>
        <v>5.258064516129032</v>
      </c>
      <c r="AL37" s="56">
        <v>7.1440000038736393</v>
      </c>
      <c r="AM37" s="56">
        <f t="shared" si="16"/>
        <v>6.0024329929453781</v>
      </c>
      <c r="AN37" s="56">
        <f t="shared" si="17"/>
        <v>1.1415670109282621</v>
      </c>
      <c r="AO37" s="46">
        <f t="shared" si="18"/>
        <v>7889000</v>
      </c>
      <c r="AP37" s="17">
        <f t="shared" si="18"/>
        <v>1498000</v>
      </c>
      <c r="AQ37" s="56">
        <f t="shared" si="19"/>
        <v>5.2663551401869162</v>
      </c>
      <c r="AR37" s="56">
        <f t="shared" si="20"/>
        <v>22.840471557100074</v>
      </c>
      <c r="AS37" s="56">
        <f t="shared" si="21"/>
        <v>19.195534261634439</v>
      </c>
      <c r="AT37" s="56">
        <f t="shared" si="22"/>
        <v>3.6449372954656343</v>
      </c>
    </row>
    <row r="38" spans="1:46" x14ac:dyDescent="0.2">
      <c r="C38" s="23" t="s">
        <v>30</v>
      </c>
      <c r="D38" s="18"/>
      <c r="E38" s="46">
        <v>222000</v>
      </c>
      <c r="F38" s="17">
        <v>29000</v>
      </c>
      <c r="G38" s="56">
        <f t="shared" si="0"/>
        <v>7.6551724137931032</v>
      </c>
      <c r="H38" s="56">
        <v>0.53031927831121928</v>
      </c>
      <c r="I38" s="56">
        <f t="shared" si="1"/>
        <v>0.46904732982107838</v>
      </c>
      <c r="J38" s="56">
        <f t="shared" si="2"/>
        <v>6.1271948490140872E-2</v>
      </c>
      <c r="K38" s="46">
        <v>22100</v>
      </c>
      <c r="L38" s="17">
        <v>5050</v>
      </c>
      <c r="M38" s="56">
        <f t="shared" si="3"/>
        <v>4.3762376237623766</v>
      </c>
      <c r="N38" s="56">
        <v>2.3016789791806581E-2</v>
      </c>
      <c r="O38" s="56">
        <f t="shared" si="4"/>
        <v>1.8735582114140902E-2</v>
      </c>
      <c r="P38" s="56">
        <f t="shared" si="5"/>
        <v>4.2812076776656809E-3</v>
      </c>
      <c r="Q38" s="46">
        <v>95200</v>
      </c>
      <c r="R38" s="17">
        <v>15500</v>
      </c>
      <c r="S38" s="56">
        <f t="shared" si="6"/>
        <v>6.1419354838709674</v>
      </c>
      <c r="T38" s="56">
        <v>0.40901457535440072</v>
      </c>
      <c r="U38" s="56">
        <f t="shared" si="7"/>
        <v>0.35174514520089384</v>
      </c>
      <c r="V38" s="56">
        <f t="shared" si="8"/>
        <v>5.7269430153506877E-2</v>
      </c>
      <c r="W38" s="46">
        <v>558000</v>
      </c>
      <c r="X38" s="17">
        <v>79800</v>
      </c>
      <c r="Y38" s="56">
        <f t="shared" si="9"/>
        <v>6.992481203007519</v>
      </c>
      <c r="Z38" s="56">
        <v>5.8008531029350365</v>
      </c>
      <c r="AA38" s="56">
        <f t="shared" si="10"/>
        <v>5.0750643327653657</v>
      </c>
      <c r="AB38" s="56">
        <f t="shared" si="11"/>
        <v>0.72578877016967058</v>
      </c>
      <c r="AC38" s="46">
        <v>234000</v>
      </c>
      <c r="AD38" s="17">
        <v>179000</v>
      </c>
      <c r="AE38" s="56">
        <f t="shared" si="12"/>
        <v>1.3072625698324023</v>
      </c>
      <c r="AF38" s="56">
        <v>5.5675748280180786</v>
      </c>
      <c r="AG38" s="56">
        <f t="shared" si="13"/>
        <v>3.1545097088528582</v>
      </c>
      <c r="AH38" s="56">
        <f t="shared" si="14"/>
        <v>2.4130651191652204</v>
      </c>
      <c r="AI38" s="46">
        <v>4450000</v>
      </c>
      <c r="AJ38" s="17">
        <v>1550000</v>
      </c>
      <c r="AK38" s="56">
        <f t="shared" si="15"/>
        <v>2.870967741935484</v>
      </c>
      <c r="AL38" s="56">
        <v>4.1679051785163272</v>
      </c>
      <c r="AM38" s="56">
        <f t="shared" si="16"/>
        <v>3.0911963407329424</v>
      </c>
      <c r="AN38" s="56">
        <f t="shared" si="17"/>
        <v>1.0767088377833844</v>
      </c>
      <c r="AO38" s="46">
        <f t="shared" si="18"/>
        <v>5581300</v>
      </c>
      <c r="AP38" s="17">
        <f t="shared" si="18"/>
        <v>1858350</v>
      </c>
      <c r="AQ38" s="56">
        <f t="shared" si="19"/>
        <v>3.003363198536336</v>
      </c>
      <c r="AR38" s="56">
        <f t="shared" si="20"/>
        <v>16.498683752926869</v>
      </c>
      <c r="AS38" s="56">
        <f t="shared" si="21"/>
        <v>12.377477923048897</v>
      </c>
      <c r="AT38" s="56">
        <f t="shared" si="22"/>
        <v>4.1212058298779706</v>
      </c>
    </row>
    <row r="39" spans="1:46" x14ac:dyDescent="0.2">
      <c r="C39" s="23" t="s">
        <v>31</v>
      </c>
      <c r="D39" s="18"/>
      <c r="E39" s="46">
        <v>416000</v>
      </c>
      <c r="F39" s="17">
        <v>24300</v>
      </c>
      <c r="G39" s="56">
        <f t="shared" si="0"/>
        <v>17.119341563786008</v>
      </c>
      <c r="H39" s="56">
        <v>0.79390885825686941</v>
      </c>
      <c r="I39" s="56">
        <f t="shared" si="1"/>
        <v>0.75009331145777347</v>
      </c>
      <c r="J39" s="56">
        <f t="shared" si="2"/>
        <v>4.3815546799095904E-2</v>
      </c>
      <c r="K39" s="46">
        <v>30000</v>
      </c>
      <c r="L39" s="17">
        <v>9360</v>
      </c>
      <c r="M39" s="56">
        <f t="shared" si="3"/>
        <v>3.2051282051282053</v>
      </c>
      <c r="N39" s="56">
        <v>2.708484054773044E-2</v>
      </c>
      <c r="O39" s="56">
        <f t="shared" si="4"/>
        <v>2.0643933344306736E-2</v>
      </c>
      <c r="P39" s="56">
        <f t="shared" si="5"/>
        <v>6.4409072034237016E-3</v>
      </c>
      <c r="Q39" s="46">
        <v>106000</v>
      </c>
      <c r="R39" s="17">
        <v>18300</v>
      </c>
      <c r="S39" s="56">
        <f t="shared" si="6"/>
        <v>5.7923497267759565</v>
      </c>
      <c r="T39" s="56">
        <v>0.29942415467903838</v>
      </c>
      <c r="U39" s="56">
        <f t="shared" si="7"/>
        <v>0.25534159610601825</v>
      </c>
      <c r="V39" s="56">
        <f t="shared" si="8"/>
        <v>4.4082558573020132E-2</v>
      </c>
      <c r="W39" s="46">
        <v>485000</v>
      </c>
      <c r="X39" s="17">
        <v>175000</v>
      </c>
      <c r="Y39" s="56">
        <f t="shared" si="9"/>
        <v>2.7714285714285714</v>
      </c>
      <c r="Z39" s="56">
        <v>3.5036353369082498</v>
      </c>
      <c r="AA39" s="56">
        <f t="shared" si="10"/>
        <v>2.5746411187886382</v>
      </c>
      <c r="AB39" s="56">
        <f t="shared" si="11"/>
        <v>0.92899421811961169</v>
      </c>
      <c r="AC39" s="46">
        <v>125000</v>
      </c>
      <c r="AD39" s="17">
        <v>105000</v>
      </c>
      <c r="AE39" s="56">
        <f t="shared" si="12"/>
        <v>1.1904761904761905</v>
      </c>
      <c r="AF39" s="56">
        <v>4.1248472760763795</v>
      </c>
      <c r="AG39" s="56">
        <f t="shared" si="13"/>
        <v>2.2417648239545538</v>
      </c>
      <c r="AH39" s="56">
        <f t="shared" si="14"/>
        <v>1.8830824521218252</v>
      </c>
      <c r="AI39" s="46">
        <v>2760000</v>
      </c>
      <c r="AJ39" s="17">
        <v>5740000</v>
      </c>
      <c r="AK39" s="56">
        <f t="shared" si="15"/>
        <v>0.4808362369337979</v>
      </c>
      <c r="AL39" s="56">
        <v>3.2924232775910856</v>
      </c>
      <c r="AM39" s="56">
        <f t="shared" si="16"/>
        <v>1.0690692054295758</v>
      </c>
      <c r="AN39" s="56">
        <f t="shared" si="17"/>
        <v>2.2233540721615093</v>
      </c>
      <c r="AO39" s="46">
        <f t="shared" si="18"/>
        <v>3922000</v>
      </c>
      <c r="AP39" s="17">
        <f t="shared" si="18"/>
        <v>6071960</v>
      </c>
      <c r="AQ39" s="56">
        <f t="shared" si="19"/>
        <v>0.64591993359640054</v>
      </c>
      <c r="AR39" s="56">
        <f t="shared" si="20"/>
        <v>12.041323744059353</v>
      </c>
      <c r="AS39" s="56">
        <f t="shared" si="21"/>
        <v>4.7254613510761283</v>
      </c>
      <c r="AT39" s="56">
        <f t="shared" si="22"/>
        <v>7.3158623929832247</v>
      </c>
    </row>
    <row r="40" spans="1:46" x14ac:dyDescent="0.2">
      <c r="C40" s="23" t="s">
        <v>32</v>
      </c>
      <c r="D40" s="18"/>
      <c r="E40" s="46">
        <v>325000</v>
      </c>
      <c r="F40" s="17">
        <v>22200</v>
      </c>
      <c r="G40" s="56">
        <f t="shared" si="0"/>
        <v>14.63963963963964</v>
      </c>
      <c r="H40" s="56">
        <v>0.37218427361967021</v>
      </c>
      <c r="I40" s="56">
        <f t="shared" si="1"/>
        <v>0.34838677686173047</v>
      </c>
      <c r="J40" s="56">
        <f t="shared" si="2"/>
        <v>2.3797496757939744E-2</v>
      </c>
      <c r="K40" s="46">
        <v>28000</v>
      </c>
      <c r="L40" s="17">
        <v>9620</v>
      </c>
      <c r="M40" s="56">
        <f t="shared" si="3"/>
        <v>2.9106029106029108</v>
      </c>
      <c r="N40" s="56">
        <v>1.7855569513217824E-2</v>
      </c>
      <c r="O40" s="56">
        <f t="shared" si="4"/>
        <v>1.3289631748274829E-2</v>
      </c>
      <c r="P40" s="56">
        <f t="shared" si="5"/>
        <v>4.5659377649429943E-3</v>
      </c>
      <c r="Q40" s="46">
        <v>99800</v>
      </c>
      <c r="R40" s="17">
        <v>20400</v>
      </c>
      <c r="S40" s="56">
        <f t="shared" si="6"/>
        <v>4.8921568627450984</v>
      </c>
      <c r="T40" s="56">
        <v>0.24348503881660669</v>
      </c>
      <c r="U40" s="56">
        <f t="shared" si="7"/>
        <v>0.20216145485771506</v>
      </c>
      <c r="V40" s="56">
        <f t="shared" si="8"/>
        <v>4.1323583958891651E-2</v>
      </c>
      <c r="W40" s="46">
        <v>465000</v>
      </c>
      <c r="X40" s="17">
        <v>205000</v>
      </c>
      <c r="Y40" s="56">
        <f t="shared" si="9"/>
        <v>2.2682926829268291</v>
      </c>
      <c r="Z40" s="56">
        <v>2.7942806835620102</v>
      </c>
      <c r="AA40" s="56">
        <f t="shared" si="10"/>
        <v>1.9393142057557236</v>
      </c>
      <c r="AB40" s="56">
        <f t="shared" si="11"/>
        <v>0.85496647780628676</v>
      </c>
      <c r="AC40" s="46">
        <v>214000</v>
      </c>
      <c r="AD40" s="17">
        <v>261000</v>
      </c>
      <c r="AE40" s="56">
        <f t="shared" si="12"/>
        <v>0.81992337164750961</v>
      </c>
      <c r="AF40" s="56">
        <v>1.4956938098734411</v>
      </c>
      <c r="AG40" s="56">
        <f t="shared" si="13"/>
        <v>0.67384942171140294</v>
      </c>
      <c r="AH40" s="56">
        <f t="shared" si="14"/>
        <v>0.8218443881620382</v>
      </c>
      <c r="AI40" s="46">
        <v>1980000</v>
      </c>
      <c r="AJ40" s="17">
        <v>5840000</v>
      </c>
      <c r="AK40" s="56">
        <f t="shared" si="15"/>
        <v>0.33904109589041098</v>
      </c>
      <c r="AL40" s="56">
        <v>1.9130967335590525</v>
      </c>
      <c r="AM40" s="56">
        <f t="shared" si="16"/>
        <v>0.4843902215405273</v>
      </c>
      <c r="AN40" s="56">
        <f t="shared" si="17"/>
        <v>1.4287065120185249</v>
      </c>
      <c r="AO40" s="46">
        <f t="shared" si="18"/>
        <v>3111800</v>
      </c>
      <c r="AP40" s="17">
        <f t="shared" si="18"/>
        <v>6358220</v>
      </c>
      <c r="AQ40" s="56">
        <f t="shared" si="19"/>
        <v>0.48941370383535016</v>
      </c>
      <c r="AR40" s="56">
        <f t="shared" si="20"/>
        <v>6.8365961089439988</v>
      </c>
      <c r="AS40" s="56">
        <f t="shared" si="21"/>
        <v>2.2464704163044997</v>
      </c>
      <c r="AT40" s="56">
        <f t="shared" si="22"/>
        <v>4.5901256926395</v>
      </c>
    </row>
    <row r="41" spans="1:46" ht="16" thickBot="1" x14ac:dyDescent="0.25">
      <c r="C41" s="23" t="s">
        <v>33</v>
      </c>
      <c r="D41" s="18"/>
      <c r="E41" s="46">
        <v>299000</v>
      </c>
      <c r="F41" s="17">
        <v>21100</v>
      </c>
      <c r="G41" s="56">
        <f t="shared" si="0"/>
        <v>14.170616113744076</v>
      </c>
      <c r="H41" s="56">
        <v>0.45913662617536488</v>
      </c>
      <c r="I41" s="56">
        <f t="shared" si="1"/>
        <v>0.42887176265677629</v>
      </c>
      <c r="J41" s="56">
        <f t="shared" si="2"/>
        <v>3.026486351858856E-2</v>
      </c>
      <c r="K41" s="46">
        <v>23600</v>
      </c>
      <c r="L41" s="17">
        <v>11200</v>
      </c>
      <c r="M41" s="56">
        <f t="shared" si="3"/>
        <v>2.1071428571428572</v>
      </c>
      <c r="N41" s="56">
        <v>2.0349545758464926E-2</v>
      </c>
      <c r="O41" s="56">
        <f t="shared" si="4"/>
        <v>1.3800266663786559E-2</v>
      </c>
      <c r="P41" s="56">
        <f t="shared" si="5"/>
        <v>6.5492790946783666E-3</v>
      </c>
      <c r="Q41" s="46">
        <v>101000</v>
      </c>
      <c r="R41" s="17">
        <v>25600</v>
      </c>
      <c r="S41" s="56">
        <f t="shared" si="6"/>
        <v>3.9453125</v>
      </c>
      <c r="T41" s="56">
        <v>0.26835963468975621</v>
      </c>
      <c r="U41" s="56">
        <f t="shared" si="7"/>
        <v>0.21409417933384975</v>
      </c>
      <c r="V41" s="56">
        <f t="shared" si="8"/>
        <v>5.4265455355906468E-2</v>
      </c>
      <c r="W41" s="46">
        <v>449000</v>
      </c>
      <c r="X41" s="17">
        <v>343000</v>
      </c>
      <c r="Y41" s="56">
        <f t="shared" si="9"/>
        <v>1.3090379008746356</v>
      </c>
      <c r="Z41" s="56">
        <v>3.4848597111371182</v>
      </c>
      <c r="AA41" s="56">
        <f t="shared" si="10"/>
        <v>1.9756338513896039</v>
      </c>
      <c r="AB41" s="56">
        <f t="shared" si="11"/>
        <v>1.5092258597475148</v>
      </c>
      <c r="AC41" s="46">
        <v>98200</v>
      </c>
      <c r="AD41" s="17">
        <v>442000</v>
      </c>
      <c r="AE41" s="56">
        <f t="shared" si="12"/>
        <v>0.22217194570135745</v>
      </c>
      <c r="AF41" s="56">
        <v>2.3783531605205885</v>
      </c>
      <c r="AG41" s="56">
        <f t="shared" si="13"/>
        <v>0.43234779778437943</v>
      </c>
      <c r="AH41" s="56">
        <f t="shared" si="14"/>
        <v>1.9460053627362088</v>
      </c>
      <c r="AI41" s="46">
        <v>1990000</v>
      </c>
      <c r="AJ41" s="17">
        <v>6520000</v>
      </c>
      <c r="AK41" s="56">
        <f t="shared" si="15"/>
        <v>0.30521472392638038</v>
      </c>
      <c r="AL41" s="56">
        <v>2.0858284402426546</v>
      </c>
      <c r="AM41" s="56">
        <f t="shared" si="16"/>
        <v>0.48775541669599093</v>
      </c>
      <c r="AN41" s="56">
        <f t="shared" si="17"/>
        <v>1.5980730235466636</v>
      </c>
      <c r="AO41" s="46">
        <f t="shared" si="18"/>
        <v>2960800</v>
      </c>
      <c r="AP41" s="17">
        <f t="shared" si="18"/>
        <v>7362900</v>
      </c>
      <c r="AQ41" s="56">
        <f t="shared" si="19"/>
        <v>0.40212416303358733</v>
      </c>
      <c r="AR41" s="56">
        <f t="shared" si="20"/>
        <v>8.6968871185239482</v>
      </c>
      <c r="AS41" s="56">
        <f t="shared" si="21"/>
        <v>2.4942359212807141</v>
      </c>
      <c r="AT41" s="56">
        <f t="shared" si="22"/>
        <v>6.2026511972432345</v>
      </c>
    </row>
    <row r="42" spans="1:46" x14ac:dyDescent="0.2">
      <c r="E42" s="17"/>
      <c r="F42" s="17"/>
      <c r="G42" s="56"/>
      <c r="H42" s="74" t="s">
        <v>46</v>
      </c>
      <c r="I42" s="96">
        <f>AVERAGE(I26:I41)</f>
        <v>1.5526106567254316</v>
      </c>
      <c r="J42" s="96">
        <f>AVERAGE(J26:J41)</f>
        <v>0.10176177176815446</v>
      </c>
      <c r="K42" s="46"/>
      <c r="L42" s="17"/>
      <c r="M42" s="56"/>
      <c r="N42" s="74" t="s">
        <v>46</v>
      </c>
      <c r="O42" s="96">
        <f>AVERAGE(O26:O41)</f>
        <v>0.19932797046328085</v>
      </c>
      <c r="P42" s="96">
        <f>AVERAGE(P26:P41)</f>
        <v>3.487792611656184E-2</v>
      </c>
      <c r="Q42" s="46"/>
      <c r="R42" s="17"/>
      <c r="S42" s="56"/>
      <c r="T42" s="74" t="s">
        <v>46</v>
      </c>
      <c r="U42" s="96">
        <f>AVERAGE(U26:U41)</f>
        <v>0.4976996406010894</v>
      </c>
      <c r="V42" s="96">
        <f>AVERAGE(V26:V41)</f>
        <v>0.1004878212542885</v>
      </c>
      <c r="W42" s="46"/>
      <c r="X42" s="17"/>
      <c r="Y42" s="56"/>
      <c r="Z42" s="74" t="s">
        <v>46</v>
      </c>
      <c r="AA42" s="96">
        <f>AVERAGE(AA26:AA41)</f>
        <v>4.2084243724113204</v>
      </c>
      <c r="AB42" s="96">
        <f>AVERAGE(AB26:AB41)</f>
        <v>0.94331545657743199</v>
      </c>
      <c r="AC42" s="46"/>
      <c r="AD42" s="17"/>
      <c r="AE42" s="56"/>
      <c r="AF42" s="74" t="s">
        <v>46</v>
      </c>
      <c r="AG42" s="96">
        <f>AVERAGE(AG26:AG41)</f>
        <v>2.9243116008571288</v>
      </c>
      <c r="AH42" s="96">
        <f>AVERAGE(AH26:AH41)</f>
        <v>2.3479505283774178</v>
      </c>
      <c r="AI42" s="46"/>
      <c r="AJ42" s="17"/>
      <c r="AK42" s="56"/>
      <c r="AL42" s="74" t="s">
        <v>46</v>
      </c>
      <c r="AM42" s="96">
        <f>AVERAGE(AM26:AM41)</f>
        <v>3.5030601401918799</v>
      </c>
      <c r="AN42" s="96">
        <f>AVERAGE(AN26:AN41)</f>
        <v>1.8161647100591212</v>
      </c>
      <c r="AO42" s="46"/>
      <c r="AP42" s="17"/>
      <c r="AQ42" s="56"/>
      <c r="AR42" s="74" t="s">
        <v>46</v>
      </c>
      <c r="AS42" s="96">
        <f>AVERAGE(AS26:AS41)</f>
        <v>12.47339925149287</v>
      </c>
      <c r="AT42" s="96">
        <f>AVERAGE(AT26:AT41)</f>
        <v>5.7565933439102359</v>
      </c>
    </row>
    <row r="43" spans="1:46" x14ac:dyDescent="0.2">
      <c r="G43" s="6"/>
      <c r="H43" s="78" t="s">
        <v>47</v>
      </c>
      <c r="I43" s="97">
        <f>STDEV(I26:I41)</f>
        <v>0.93289703630357923</v>
      </c>
      <c r="J43" s="97">
        <f>STDEV(J26:J41)</f>
        <v>8.9051897993277326E-2</v>
      </c>
      <c r="K43" s="7"/>
      <c r="M43" s="6"/>
      <c r="N43" s="78" t="s">
        <v>47</v>
      </c>
      <c r="O43" s="97">
        <f>STDEV(O26:O41)</f>
        <v>0.18774865962605994</v>
      </c>
      <c r="P43" s="97">
        <f>STDEV(P26:P41)</f>
        <v>2.7455495378179529E-2</v>
      </c>
      <c r="Q43" s="7"/>
      <c r="S43" s="6"/>
      <c r="T43" s="78" t="s">
        <v>47</v>
      </c>
      <c r="U43" s="97">
        <f>STDEV(U26:U41)</f>
        <v>0.2228386875225162</v>
      </c>
      <c r="V43" s="97">
        <f>STDEV(V26:V41)</f>
        <v>5.3910555530797585E-2</v>
      </c>
      <c r="W43" s="7"/>
      <c r="Y43" s="6"/>
      <c r="Z43" s="78" t="s">
        <v>47</v>
      </c>
      <c r="AA43" s="97">
        <f>STDEV(AA26:AA41)</f>
        <v>2.1709294332215854</v>
      </c>
      <c r="AB43" s="97">
        <f>STDEV(AB26:AB41)</f>
        <v>0.46944219290741673</v>
      </c>
      <c r="AC43" s="7"/>
      <c r="AE43" s="6"/>
      <c r="AF43" s="78" t="s">
        <v>47</v>
      </c>
      <c r="AG43" s="97">
        <f>STDEV(AG26:AG41)</f>
        <v>1.4411956210203911</v>
      </c>
      <c r="AH43" s="97">
        <f>STDEV(AH26:AH41)</f>
        <v>1.557345521327244</v>
      </c>
      <c r="AI43" s="7"/>
      <c r="AK43" s="6"/>
      <c r="AL43" s="78" t="s">
        <v>47</v>
      </c>
      <c r="AM43" s="97">
        <f>STDEV(AM26:AM41)</f>
        <v>2.3092819702490353</v>
      </c>
      <c r="AN43" s="97">
        <f>STDEV(AN26:AN41)</f>
        <v>1.3338241691563699</v>
      </c>
      <c r="AQ43" s="6"/>
      <c r="AR43" s="78" t="s">
        <v>47</v>
      </c>
      <c r="AS43" s="97">
        <f>STDEV(AS26:AS41)</f>
        <v>7.4210106945719847</v>
      </c>
      <c r="AT43" s="97">
        <f>STDEV(AT26:AT41)</f>
        <v>3.4955603520180656</v>
      </c>
    </row>
    <row r="44" spans="1:46" x14ac:dyDescent="0.2">
      <c r="G44" s="6"/>
      <c r="I44" s="6"/>
      <c r="J44" s="6"/>
      <c r="K44" s="7"/>
      <c r="M44" s="6"/>
      <c r="O44" s="6"/>
      <c r="P44" s="6"/>
      <c r="Q44" s="7"/>
      <c r="S44" s="6"/>
      <c r="U44" s="6"/>
      <c r="V44" s="6"/>
      <c r="W44" s="7"/>
      <c r="Y44" s="6"/>
      <c r="AA44" s="6"/>
      <c r="AB44" s="6"/>
      <c r="AC44" s="7"/>
      <c r="AE44" s="6"/>
      <c r="AG44" s="6"/>
      <c r="AH44" s="6"/>
      <c r="AI44" s="7"/>
      <c r="AK44" s="6"/>
      <c r="AM44" s="6"/>
      <c r="AN44" s="6"/>
      <c r="AQ44" s="6"/>
      <c r="AS44" s="6"/>
      <c r="AT44" s="6"/>
    </row>
    <row r="45" spans="1:46" ht="29.25" customHeight="1" x14ac:dyDescent="0.2">
      <c r="B45" s="138" t="s">
        <v>5</v>
      </c>
      <c r="C45" s="138"/>
      <c r="E45" s="146" t="s">
        <v>194</v>
      </c>
      <c r="F45" s="146"/>
      <c r="G45" s="56"/>
      <c r="I45" s="148" t="s">
        <v>196</v>
      </c>
      <c r="J45" s="148"/>
      <c r="K45" s="145" t="s">
        <v>194</v>
      </c>
      <c r="L45" s="146"/>
      <c r="M45" s="6"/>
      <c r="O45" s="148" t="s">
        <v>196</v>
      </c>
      <c r="P45" s="148"/>
      <c r="Q45" s="145" t="s">
        <v>194</v>
      </c>
      <c r="R45" s="146"/>
      <c r="S45" s="6"/>
      <c r="U45" s="148" t="s">
        <v>196</v>
      </c>
      <c r="V45" s="148"/>
      <c r="W45" s="145" t="s">
        <v>194</v>
      </c>
      <c r="X45" s="146"/>
      <c r="Y45" s="6"/>
      <c r="AA45" s="148" t="s">
        <v>196</v>
      </c>
      <c r="AB45" s="148"/>
      <c r="AC45" s="145" t="s">
        <v>194</v>
      </c>
      <c r="AD45" s="146"/>
      <c r="AE45" s="6"/>
      <c r="AG45" s="148" t="s">
        <v>196</v>
      </c>
      <c r="AH45" s="148"/>
      <c r="AI45" s="145" t="s">
        <v>194</v>
      </c>
      <c r="AJ45" s="146"/>
      <c r="AK45" s="6"/>
      <c r="AM45" s="148" t="s">
        <v>196</v>
      </c>
      <c r="AN45" s="148"/>
      <c r="AO45" s="145" t="s">
        <v>194</v>
      </c>
      <c r="AP45" s="146"/>
      <c r="AQ45" s="6"/>
      <c r="AS45" s="148" t="s">
        <v>196</v>
      </c>
      <c r="AT45" s="148"/>
    </row>
    <row r="46" spans="1:46" ht="27.75" customHeight="1" thickBot="1" x14ac:dyDescent="0.25">
      <c r="A46" s="17"/>
      <c r="B46" s="17"/>
      <c r="C46" s="17"/>
      <c r="D46" s="86"/>
      <c r="E46" s="7" t="s">
        <v>192</v>
      </c>
      <c r="F46" t="s">
        <v>193</v>
      </c>
      <c r="G46" s="6" t="s">
        <v>195</v>
      </c>
      <c r="H46" s="78" t="s">
        <v>201</v>
      </c>
      <c r="I46" s="6" t="s">
        <v>192</v>
      </c>
      <c r="J46" s="6" t="s">
        <v>193</v>
      </c>
      <c r="K46" s="7" t="s">
        <v>202</v>
      </c>
      <c r="L46" t="s">
        <v>203</v>
      </c>
      <c r="M46" s="6" t="s">
        <v>195</v>
      </c>
      <c r="N46" s="78" t="s">
        <v>201</v>
      </c>
      <c r="O46" s="6" t="s">
        <v>202</v>
      </c>
      <c r="P46" s="6" t="s">
        <v>203</v>
      </c>
      <c r="Q46" s="7" t="s">
        <v>204</v>
      </c>
      <c r="R46" t="s">
        <v>205</v>
      </c>
      <c r="S46" s="6" t="s">
        <v>195</v>
      </c>
      <c r="T46" s="78" t="s">
        <v>201</v>
      </c>
      <c r="U46" s="6" t="s">
        <v>204</v>
      </c>
      <c r="V46" s="6" t="s">
        <v>205</v>
      </c>
      <c r="W46" s="7" t="s">
        <v>206</v>
      </c>
      <c r="X46" t="s">
        <v>207</v>
      </c>
      <c r="Y46" s="6" t="s">
        <v>195</v>
      </c>
      <c r="Z46" s="78" t="s">
        <v>201</v>
      </c>
      <c r="AA46" s="6" t="s">
        <v>206</v>
      </c>
      <c r="AB46" s="6" t="s">
        <v>207</v>
      </c>
      <c r="AC46" s="7" t="s">
        <v>208</v>
      </c>
      <c r="AD46" t="s">
        <v>209</v>
      </c>
      <c r="AE46" s="6" t="s">
        <v>195</v>
      </c>
      <c r="AF46" s="78" t="s">
        <v>201</v>
      </c>
      <c r="AG46" s="6" t="s">
        <v>208</v>
      </c>
      <c r="AH46" s="6" t="s">
        <v>209</v>
      </c>
      <c r="AI46" s="7" t="s">
        <v>210</v>
      </c>
      <c r="AJ46" t="s">
        <v>211</v>
      </c>
      <c r="AK46" s="6" t="s">
        <v>195</v>
      </c>
      <c r="AL46" s="78" t="s">
        <v>201</v>
      </c>
      <c r="AM46" s="6" t="s">
        <v>210</v>
      </c>
      <c r="AN46" s="6" t="s">
        <v>211</v>
      </c>
      <c r="AO46" s="7" t="s">
        <v>197</v>
      </c>
      <c r="AP46" t="s">
        <v>198</v>
      </c>
      <c r="AQ46" s="6" t="s">
        <v>195</v>
      </c>
      <c r="AR46" s="78" t="s">
        <v>201</v>
      </c>
      <c r="AS46" s="6" t="s">
        <v>199</v>
      </c>
      <c r="AT46" s="6" t="s">
        <v>200</v>
      </c>
    </row>
    <row r="47" spans="1:46" ht="16" thickTop="1" x14ac:dyDescent="0.2">
      <c r="A47" s="14"/>
      <c r="B47" s="14"/>
      <c r="C47" s="37" t="s">
        <v>36</v>
      </c>
      <c r="D47" s="18"/>
      <c r="E47" s="10">
        <v>563000</v>
      </c>
      <c r="F47" s="10">
        <v>10300</v>
      </c>
      <c r="G47" s="56">
        <f>E47/F47</f>
        <v>54.660194174757279</v>
      </c>
      <c r="H47" s="56">
        <v>5.8598149401982074</v>
      </c>
      <c r="I47" s="56">
        <f>(H47/(G47+1))*G47</f>
        <v>5.7545365625878091</v>
      </c>
      <c r="J47" s="56">
        <f>H47/(G47+1)</f>
        <v>0.10527837761039864</v>
      </c>
      <c r="K47" s="123">
        <v>229000</v>
      </c>
      <c r="L47" s="10">
        <v>24700</v>
      </c>
      <c r="M47" s="56">
        <f>K47/L47</f>
        <v>9.2712550607287447</v>
      </c>
      <c r="N47" s="56">
        <v>1.3882832591964913</v>
      </c>
      <c r="O47" s="56">
        <f>(N47/(M47+1))*M47</f>
        <v>1.2531212706188275</v>
      </c>
      <c r="P47" s="56">
        <f>N47/(M47+1)</f>
        <v>0.13516198857766393</v>
      </c>
      <c r="Q47" s="123">
        <v>162000</v>
      </c>
      <c r="R47" s="10">
        <v>18100</v>
      </c>
      <c r="S47" s="56">
        <f>Q47/R47</f>
        <v>8.9502762430939224</v>
      </c>
      <c r="T47" s="56">
        <v>2.8203782188804456</v>
      </c>
      <c r="U47" s="56">
        <f>(T47/(S47+1))*S47</f>
        <v>2.5369309908863533</v>
      </c>
      <c r="V47" s="56">
        <f>T47/(S47+1)</f>
        <v>0.28344722799409255</v>
      </c>
      <c r="W47" s="123">
        <v>777000</v>
      </c>
      <c r="X47" s="10">
        <v>112000</v>
      </c>
      <c r="Y47" s="56">
        <f>W47/X47</f>
        <v>6.9375</v>
      </c>
      <c r="Z47" s="56">
        <v>13.170892459043634</v>
      </c>
      <c r="AA47" s="56">
        <f>(Z47/(Y47+1))*Y47</f>
        <v>11.511567424833412</v>
      </c>
      <c r="AB47" s="56">
        <f>Z47/(Y47+1)</f>
        <v>1.6593250342102215</v>
      </c>
      <c r="AC47" s="123">
        <v>715000</v>
      </c>
      <c r="AD47" s="10">
        <v>201000</v>
      </c>
      <c r="AE47" s="56">
        <f>AC47/AD47</f>
        <v>3.5572139303482588</v>
      </c>
      <c r="AF47" s="56">
        <v>11.500571377959099</v>
      </c>
      <c r="AG47" s="56">
        <f>(AF47/(AE47+1))*AE47</f>
        <v>8.9769743834506084</v>
      </c>
      <c r="AH47" s="56">
        <f>AF47/(AE47+1)</f>
        <v>2.5235969945084924</v>
      </c>
      <c r="AI47" s="123">
        <v>14700000</v>
      </c>
      <c r="AJ47" s="10">
        <v>2870000</v>
      </c>
      <c r="AK47" s="56">
        <f>AI47/AJ47</f>
        <v>5.1219512195121952</v>
      </c>
      <c r="AL47" s="56">
        <v>15.690065237072771</v>
      </c>
      <c r="AM47" s="56">
        <f>(AL47/(AK47+1))*AK47</f>
        <v>13.127146214283991</v>
      </c>
      <c r="AN47" s="56">
        <f>AL47/(AK47+1)</f>
        <v>2.5629190227887793</v>
      </c>
      <c r="AO47" s="46">
        <f>E47+K47+Q47+W47+AC47+AI47</f>
        <v>17146000</v>
      </c>
      <c r="AP47" s="17">
        <f>F47+L47+R47+X47+AD47+AJ47</f>
        <v>3236100</v>
      </c>
      <c r="AQ47" s="56">
        <f>AO47/AP47</f>
        <v>5.2983529557183031</v>
      </c>
      <c r="AR47" s="56">
        <f>H47+N47+T47+Z47+AF47+AL47</f>
        <v>50.430005492350652</v>
      </c>
      <c r="AS47" s="56">
        <f>(AR47/(AQ47+1))*AQ47</f>
        <v>42.423149438568366</v>
      </c>
      <c r="AT47" s="56">
        <f>AR47/(AQ47+1)</f>
        <v>8.0068560537822862</v>
      </c>
    </row>
    <row r="48" spans="1:46" x14ac:dyDescent="0.2">
      <c r="C48" s="30" t="s">
        <v>37</v>
      </c>
      <c r="D48" s="18"/>
      <c r="E48" s="10">
        <v>693000</v>
      </c>
      <c r="F48" s="10">
        <v>66800</v>
      </c>
      <c r="G48" s="56">
        <f t="shared" ref="G48:G55" si="23">E48/F48</f>
        <v>10.374251497005988</v>
      </c>
      <c r="H48" s="56">
        <v>3.6700615635847527</v>
      </c>
      <c r="I48" s="56">
        <f t="shared" ref="I48:I55" si="24">(H48/(G48+1))*G48</f>
        <v>3.3473975566783802</v>
      </c>
      <c r="J48" s="56">
        <f t="shared" ref="J48:J55" si="25">H48/(G48+1)</f>
        <v>0.32266400690637204</v>
      </c>
      <c r="K48" s="123">
        <v>255000</v>
      </c>
      <c r="L48" s="10">
        <v>35100</v>
      </c>
      <c r="M48" s="56">
        <f t="shared" ref="M48:M55" si="26">K48/L48</f>
        <v>7.2649572649572649</v>
      </c>
      <c r="N48" s="56">
        <v>0.98781258999967725</v>
      </c>
      <c r="O48" s="56">
        <f t="shared" ref="O48:O55" si="27">(N48/(M48+1))*M48</f>
        <v>0.86829441726962331</v>
      </c>
      <c r="P48" s="56">
        <f t="shared" ref="P48:P55" si="28">N48/(M48+1)</f>
        <v>0.11951817273005404</v>
      </c>
      <c r="Q48" s="123">
        <v>225000</v>
      </c>
      <c r="R48" s="10">
        <v>35700</v>
      </c>
      <c r="S48" s="56">
        <f t="shared" ref="S48:S55" si="29">Q48/R48</f>
        <v>6.3025210084033612</v>
      </c>
      <c r="T48" s="56">
        <v>1.7254767052674584</v>
      </c>
      <c r="U48" s="56">
        <f t="shared" ref="U48:U55" si="30">(T48/(S48+1))*S48</f>
        <v>1.4891916328545385</v>
      </c>
      <c r="V48" s="56">
        <f t="shared" ref="V48:V55" si="31">T48/(S48+1)</f>
        <v>0.2362850724129201</v>
      </c>
      <c r="W48" s="123">
        <v>834000</v>
      </c>
      <c r="X48" s="10">
        <v>206000</v>
      </c>
      <c r="Y48" s="56">
        <f t="shared" ref="Y48:Y55" si="32">W48/X48</f>
        <v>4.0485436893203888</v>
      </c>
      <c r="Z48" s="56">
        <v>11.448400996853929</v>
      </c>
      <c r="AA48" s="56">
        <f t="shared" ref="AA48:AA55" si="33">(Z48/(Y48+1))*Y48</f>
        <v>9.1807369532463241</v>
      </c>
      <c r="AB48" s="56">
        <f t="shared" ref="AB48:AB55" si="34">Z48/(Y48+1)</f>
        <v>2.267664043607605</v>
      </c>
      <c r="AC48" s="123">
        <v>853000</v>
      </c>
      <c r="AD48" s="10">
        <v>152000</v>
      </c>
      <c r="AE48" s="56">
        <f t="shared" ref="AE48:AE55" si="35">AC48/AD48</f>
        <v>5.6118421052631575</v>
      </c>
      <c r="AF48" s="56">
        <v>14.442879088535021</v>
      </c>
      <c r="AG48" s="56">
        <f t="shared" ref="AG48:AG55" si="36">(AF48/(AE48+1))*AE48</f>
        <v>12.258483445293903</v>
      </c>
      <c r="AH48" s="56">
        <f t="shared" ref="AH48:AH55" si="37">AF48/(AE48+1)</f>
        <v>2.1843956432411176</v>
      </c>
      <c r="AI48" s="123">
        <v>11700000</v>
      </c>
      <c r="AJ48" s="10">
        <v>4060000</v>
      </c>
      <c r="AK48" s="56">
        <f t="shared" ref="AK48:AK55" si="38">AI48/AJ48</f>
        <v>2.8817733990147785</v>
      </c>
      <c r="AL48" s="56">
        <v>11.630991124395459</v>
      </c>
      <c r="AM48" s="56">
        <f t="shared" ref="AM48:AM55" si="39">(AL48/(AK48+1))*AK48</f>
        <v>8.634682497171756</v>
      </c>
      <c r="AN48" s="56">
        <f t="shared" ref="AN48:AN55" si="40">AL48/(AK48+1)</f>
        <v>2.9963086272237032</v>
      </c>
      <c r="AO48" s="46">
        <f t="shared" ref="AO48:AO55" si="41">E48+K48+Q48+W48+AC48+AI48</f>
        <v>14560000</v>
      </c>
      <c r="AP48" s="17">
        <f t="shared" ref="AP48:AP55" si="42">F48+L48+R48+X48+AD48+AJ48</f>
        <v>4555600</v>
      </c>
      <c r="AQ48" s="56">
        <f t="shared" ref="AQ48:AQ55" si="43">AO48/AP48</f>
        <v>3.1960663798401967</v>
      </c>
      <c r="AR48" s="56">
        <f>H48+N48+T48+Z48+AF48+AL48</f>
        <v>43.905622068636298</v>
      </c>
      <c r="AS48" s="56">
        <f t="shared" ref="AS48:AS55" si="44">(AR48/(AQ48+1))*AQ48</f>
        <v>33.442102644925846</v>
      </c>
      <c r="AT48" s="56">
        <f t="shared" ref="AT48:AT55" si="45">AR48/(AQ48+1)</f>
        <v>10.463519423710451</v>
      </c>
    </row>
    <row r="49" spans="3:46" x14ac:dyDescent="0.2">
      <c r="C49" s="30" t="s">
        <v>38</v>
      </c>
      <c r="D49" s="18"/>
      <c r="E49" s="10">
        <v>742000</v>
      </c>
      <c r="F49" s="10">
        <v>77100</v>
      </c>
      <c r="G49" s="56">
        <f t="shared" si="23"/>
        <v>9.6238651102464328</v>
      </c>
      <c r="H49" s="56">
        <v>3.2543090549857148</v>
      </c>
      <c r="I49" s="56">
        <f t="shared" si="24"/>
        <v>2.9479884248558177</v>
      </c>
      <c r="J49" s="56">
        <f t="shared" si="25"/>
        <v>0.30632063012989696</v>
      </c>
      <c r="K49" s="123">
        <v>317000</v>
      </c>
      <c r="L49" s="10">
        <v>66200</v>
      </c>
      <c r="M49" s="56">
        <f t="shared" si="26"/>
        <v>4.7885196374622359</v>
      </c>
      <c r="N49" s="56">
        <v>0.98019009260946977</v>
      </c>
      <c r="O49" s="56">
        <f t="shared" si="27"/>
        <v>0.81085662671503622</v>
      </c>
      <c r="P49" s="56">
        <f t="shared" si="28"/>
        <v>0.16933346589443343</v>
      </c>
      <c r="Q49" s="123">
        <v>159000</v>
      </c>
      <c r="R49" s="10">
        <v>43200</v>
      </c>
      <c r="S49" s="56">
        <f t="shared" si="29"/>
        <v>3.6805555555555554</v>
      </c>
      <c r="T49" s="56">
        <v>1.5492070052177502</v>
      </c>
      <c r="U49" s="56">
        <f t="shared" si="30"/>
        <v>1.2182191584056494</v>
      </c>
      <c r="V49" s="56">
        <f t="shared" si="31"/>
        <v>0.33098784681210097</v>
      </c>
      <c r="W49" s="123">
        <v>697000</v>
      </c>
      <c r="X49" s="10">
        <v>160000</v>
      </c>
      <c r="Y49" s="56">
        <f t="shared" si="32"/>
        <v>4.3562500000000002</v>
      </c>
      <c r="Z49" s="56">
        <v>8.2039767194550048</v>
      </c>
      <c r="AA49" s="56">
        <f t="shared" si="33"/>
        <v>6.672312454445902</v>
      </c>
      <c r="AB49" s="56">
        <f t="shared" si="34"/>
        <v>1.5316642650091024</v>
      </c>
      <c r="AC49" s="123">
        <v>399000</v>
      </c>
      <c r="AD49" s="10">
        <v>224000</v>
      </c>
      <c r="AE49" s="56">
        <f t="shared" si="35"/>
        <v>1.78125</v>
      </c>
      <c r="AF49" s="56">
        <v>7.8142391080794704</v>
      </c>
      <c r="AG49" s="56">
        <f t="shared" si="36"/>
        <v>5.0046250467475257</v>
      </c>
      <c r="AH49" s="56">
        <f t="shared" si="37"/>
        <v>2.8096140613319442</v>
      </c>
      <c r="AI49" s="123">
        <v>6190000</v>
      </c>
      <c r="AJ49" s="10">
        <v>4500000</v>
      </c>
      <c r="AK49" s="56">
        <f t="shared" si="38"/>
        <v>1.3755555555555556</v>
      </c>
      <c r="AL49" s="56">
        <v>10.698297432258427</v>
      </c>
      <c r="AM49" s="56">
        <f t="shared" si="39"/>
        <v>6.1948045936089482</v>
      </c>
      <c r="AN49" s="56">
        <f t="shared" si="40"/>
        <v>4.5034928386494775</v>
      </c>
      <c r="AO49" s="46">
        <f t="shared" si="41"/>
        <v>8504000</v>
      </c>
      <c r="AP49" s="17">
        <f t="shared" si="42"/>
        <v>5070500</v>
      </c>
      <c r="AQ49" s="56">
        <f t="shared" si="43"/>
        <v>1.67715215461986</v>
      </c>
      <c r="AR49" s="56">
        <f t="shared" ref="AR49:AR55" si="46">H49+N49+T49+Z49+AF49+AL49</f>
        <v>32.500219412605837</v>
      </c>
      <c r="AS49" s="56">
        <f t="shared" si="44"/>
        <v>20.360371717912265</v>
      </c>
      <c r="AT49" s="56">
        <f t="shared" si="45"/>
        <v>12.139847694693572</v>
      </c>
    </row>
    <row r="50" spans="3:46" x14ac:dyDescent="0.2">
      <c r="C50" s="30" t="s">
        <v>39</v>
      </c>
      <c r="D50" s="18"/>
      <c r="E50" s="10">
        <v>677000</v>
      </c>
      <c r="F50" s="10">
        <v>53400</v>
      </c>
      <c r="G50" s="56">
        <f t="shared" si="23"/>
        <v>12.677902621722847</v>
      </c>
      <c r="H50" s="56">
        <v>4.6298140385817863</v>
      </c>
      <c r="I50" s="56">
        <f t="shared" si="24"/>
        <v>4.2913254437566666</v>
      </c>
      <c r="J50" s="56">
        <f t="shared" si="25"/>
        <v>0.33848859482511962</v>
      </c>
      <c r="K50" s="123">
        <v>294000</v>
      </c>
      <c r="L50" s="10">
        <v>29700</v>
      </c>
      <c r="M50" s="56">
        <f t="shared" si="26"/>
        <v>9.8989898989898997</v>
      </c>
      <c r="N50" s="56">
        <v>1.4841126112564949</v>
      </c>
      <c r="O50" s="56">
        <f t="shared" si="27"/>
        <v>1.3479428721328683</v>
      </c>
      <c r="P50" s="56">
        <f t="shared" si="28"/>
        <v>0.13616973912362648</v>
      </c>
      <c r="Q50" s="123">
        <v>164000</v>
      </c>
      <c r="R50" s="10">
        <v>37100</v>
      </c>
      <c r="S50" s="56">
        <f t="shared" si="29"/>
        <v>4.4204851752021561</v>
      </c>
      <c r="T50" s="56">
        <v>2.2454598087121664</v>
      </c>
      <c r="U50" s="56">
        <f t="shared" si="30"/>
        <v>1.831205413370439</v>
      </c>
      <c r="V50" s="56">
        <f t="shared" si="31"/>
        <v>0.41425439534172737</v>
      </c>
      <c r="W50" s="123">
        <v>579000</v>
      </c>
      <c r="X50" s="10">
        <v>106000</v>
      </c>
      <c r="Y50" s="56">
        <f t="shared" si="32"/>
        <v>5.4622641509433958</v>
      </c>
      <c r="Z50" s="56">
        <v>10.90578417977043</v>
      </c>
      <c r="AA50" s="56">
        <f t="shared" si="33"/>
        <v>9.2181737811490194</v>
      </c>
      <c r="AB50" s="56">
        <f t="shared" si="34"/>
        <v>1.6876103986214097</v>
      </c>
      <c r="AC50" s="123">
        <v>401000</v>
      </c>
      <c r="AD50" s="10">
        <v>398000</v>
      </c>
      <c r="AE50" s="56">
        <f t="shared" si="35"/>
        <v>1.0075376884422111</v>
      </c>
      <c r="AF50" s="56">
        <v>9.7226094810217507</v>
      </c>
      <c r="AG50" s="56">
        <f t="shared" si="36"/>
        <v>4.8795574491736202</v>
      </c>
      <c r="AH50" s="56">
        <f t="shared" si="37"/>
        <v>4.8430520318481314</v>
      </c>
      <c r="AI50" s="123">
        <v>8350000</v>
      </c>
      <c r="AJ50" s="10">
        <v>3920000</v>
      </c>
      <c r="AK50" s="56">
        <f t="shared" si="38"/>
        <v>2.1301020408163267</v>
      </c>
      <c r="AL50" s="56">
        <v>14.27525995229384</v>
      </c>
      <c r="AM50" s="56">
        <f t="shared" si="39"/>
        <v>9.7146227059212364</v>
      </c>
      <c r="AN50" s="56">
        <f t="shared" si="40"/>
        <v>4.5606372463726039</v>
      </c>
      <c r="AO50" s="46">
        <f t="shared" si="41"/>
        <v>10465000</v>
      </c>
      <c r="AP50" s="17">
        <f t="shared" si="42"/>
        <v>4544200</v>
      </c>
      <c r="AQ50" s="56">
        <f t="shared" si="43"/>
        <v>2.3029356102284231</v>
      </c>
      <c r="AR50" s="56">
        <f t="shared" si="46"/>
        <v>43.263040071636468</v>
      </c>
      <c r="AS50" s="56">
        <f t="shared" si="44"/>
        <v>30.16467995294057</v>
      </c>
      <c r="AT50" s="56">
        <f t="shared" si="45"/>
        <v>13.098360118695895</v>
      </c>
    </row>
    <row r="51" spans="3:46" x14ac:dyDescent="0.2">
      <c r="C51" s="30" t="s">
        <v>40</v>
      </c>
      <c r="D51" s="18"/>
      <c r="E51" s="10">
        <v>665000</v>
      </c>
      <c r="F51" s="10">
        <v>34300</v>
      </c>
      <c r="G51" s="56">
        <f t="shared" si="23"/>
        <v>19.387755102040817</v>
      </c>
      <c r="H51" s="56">
        <v>4.2438082274478965</v>
      </c>
      <c r="I51" s="56">
        <f t="shared" si="24"/>
        <v>4.0356534695450463</v>
      </c>
      <c r="J51" s="56">
        <f t="shared" si="25"/>
        <v>0.20815475790284976</v>
      </c>
      <c r="K51" s="123">
        <v>293000</v>
      </c>
      <c r="L51" s="10">
        <v>29600</v>
      </c>
      <c r="M51" s="56">
        <f t="shared" si="26"/>
        <v>9.8986486486486491</v>
      </c>
      <c r="N51" s="56">
        <v>1.3001262199695867</v>
      </c>
      <c r="O51" s="56">
        <f t="shared" si="27"/>
        <v>1.1808337955706414</v>
      </c>
      <c r="P51" s="56">
        <f t="shared" si="28"/>
        <v>0.11929242439894533</v>
      </c>
      <c r="Q51" s="123">
        <v>197000</v>
      </c>
      <c r="R51" s="10">
        <v>30100</v>
      </c>
      <c r="S51" s="56">
        <f t="shared" si="29"/>
        <v>6.54485049833887</v>
      </c>
      <c r="T51" s="56">
        <v>2.3991008360948221</v>
      </c>
      <c r="U51" s="56">
        <f t="shared" si="30"/>
        <v>2.0811222576428001</v>
      </c>
      <c r="V51" s="56">
        <f t="shared" si="31"/>
        <v>0.31797857845202177</v>
      </c>
      <c r="W51" s="123">
        <v>777000</v>
      </c>
      <c r="X51" s="10">
        <v>123000</v>
      </c>
      <c r="Y51" s="56">
        <f t="shared" si="32"/>
        <v>6.3170731707317076</v>
      </c>
      <c r="Z51" s="56">
        <v>15.086370288326336</v>
      </c>
      <c r="AA51" s="56">
        <f t="shared" si="33"/>
        <v>13.024566348921738</v>
      </c>
      <c r="AB51" s="56">
        <f t="shared" si="34"/>
        <v>2.0618039394045993</v>
      </c>
      <c r="AC51" s="123">
        <v>433000</v>
      </c>
      <c r="AD51" s="10">
        <v>317000</v>
      </c>
      <c r="AE51" s="56">
        <f t="shared" si="35"/>
        <v>1.3659305993690851</v>
      </c>
      <c r="AF51" s="56">
        <v>14.914655504556768</v>
      </c>
      <c r="AG51" s="56">
        <f t="shared" si="36"/>
        <v>8.6107277779641063</v>
      </c>
      <c r="AH51" s="56">
        <f t="shared" si="37"/>
        <v>6.3039277265926605</v>
      </c>
      <c r="AI51" s="123">
        <v>7990000</v>
      </c>
      <c r="AJ51" s="10">
        <v>3790000</v>
      </c>
      <c r="AK51" s="56">
        <f t="shared" si="38"/>
        <v>2.108179419525066</v>
      </c>
      <c r="AL51" s="56">
        <v>17.784745461848122</v>
      </c>
      <c r="AM51" s="56">
        <f t="shared" si="39"/>
        <v>12.062828203749278</v>
      </c>
      <c r="AN51" s="56">
        <f t="shared" si="40"/>
        <v>5.721917258098844</v>
      </c>
      <c r="AO51" s="46">
        <f t="shared" si="41"/>
        <v>10355000</v>
      </c>
      <c r="AP51" s="17">
        <f t="shared" si="42"/>
        <v>4324000</v>
      </c>
      <c r="AQ51" s="56">
        <f t="shared" si="43"/>
        <v>2.3947733580018502</v>
      </c>
      <c r="AR51" s="56">
        <f t="shared" si="46"/>
        <v>55.728806538243532</v>
      </c>
      <c r="AS51" s="56">
        <f t="shared" si="44"/>
        <v>39.312745534676189</v>
      </c>
      <c r="AT51" s="56">
        <f t="shared" si="45"/>
        <v>16.416061003567343</v>
      </c>
    </row>
    <row r="52" spans="3:46" x14ac:dyDescent="0.2">
      <c r="C52" s="30" t="s">
        <v>41</v>
      </c>
      <c r="D52" s="18"/>
      <c r="E52" s="10">
        <v>520000</v>
      </c>
      <c r="F52" s="10">
        <v>29400</v>
      </c>
      <c r="G52" s="56">
        <f t="shared" si="23"/>
        <v>17.687074829931973</v>
      </c>
      <c r="H52" s="56">
        <v>2.4177703324448756</v>
      </c>
      <c r="I52" s="56">
        <f t="shared" si="24"/>
        <v>2.2883883743562712</v>
      </c>
      <c r="J52" s="56">
        <f t="shared" si="25"/>
        <v>0.12938195808860456</v>
      </c>
      <c r="K52" s="123">
        <v>289000</v>
      </c>
      <c r="L52" s="10">
        <v>53100</v>
      </c>
      <c r="M52" s="56">
        <f t="shared" si="26"/>
        <v>5.4425612052730701</v>
      </c>
      <c r="N52" s="56">
        <v>0.9603921042767144</v>
      </c>
      <c r="O52" s="56">
        <f t="shared" si="27"/>
        <v>0.8113221810463912</v>
      </c>
      <c r="P52" s="56">
        <f t="shared" si="28"/>
        <v>0.14906992323032309</v>
      </c>
      <c r="Q52" s="123">
        <v>152000</v>
      </c>
      <c r="R52" s="10">
        <v>24500</v>
      </c>
      <c r="S52" s="56">
        <f t="shared" si="29"/>
        <v>6.204081632653061</v>
      </c>
      <c r="T52" s="56">
        <v>1.200490130345893</v>
      </c>
      <c r="U52" s="56">
        <f t="shared" si="30"/>
        <v>1.0338498572950465</v>
      </c>
      <c r="V52" s="56">
        <f t="shared" si="31"/>
        <v>0.16664027305084633</v>
      </c>
      <c r="W52" s="123">
        <v>655000</v>
      </c>
      <c r="X52" s="10">
        <v>115000</v>
      </c>
      <c r="Y52" s="56">
        <f t="shared" si="32"/>
        <v>5.6956521739130439</v>
      </c>
      <c r="Z52" s="56">
        <v>6.4977577684456032</v>
      </c>
      <c r="AA52" s="56">
        <f t="shared" si="33"/>
        <v>5.5273134264050263</v>
      </c>
      <c r="AB52" s="56">
        <f t="shared" si="34"/>
        <v>0.97044434204057706</v>
      </c>
      <c r="AC52" s="123">
        <v>442000</v>
      </c>
      <c r="AD52" s="10">
        <v>305000</v>
      </c>
      <c r="AE52" s="56">
        <f t="shared" si="35"/>
        <v>1.4491803278688524</v>
      </c>
      <c r="AF52" s="56">
        <v>7.4547918583716992</v>
      </c>
      <c r="AG52" s="56">
        <f t="shared" si="36"/>
        <v>4.4110013405626392</v>
      </c>
      <c r="AH52" s="56">
        <f t="shared" si="37"/>
        <v>3.043790517809061</v>
      </c>
      <c r="AI52" s="123">
        <v>5770000</v>
      </c>
      <c r="AJ52" s="10">
        <v>2750000</v>
      </c>
      <c r="AK52" s="56">
        <f t="shared" si="38"/>
        <v>2.0981818181818181</v>
      </c>
      <c r="AL52" s="56">
        <v>7.6059025041495048</v>
      </c>
      <c r="AM52" s="56">
        <f t="shared" si="39"/>
        <v>5.1509457099697933</v>
      </c>
      <c r="AN52" s="56">
        <f t="shared" si="40"/>
        <v>2.454956794179711</v>
      </c>
      <c r="AO52" s="46">
        <f t="shared" si="41"/>
        <v>7828000</v>
      </c>
      <c r="AP52" s="17">
        <f t="shared" si="42"/>
        <v>3277000</v>
      </c>
      <c r="AQ52" s="56">
        <f t="shared" si="43"/>
        <v>2.3887702166615807</v>
      </c>
      <c r="AR52" s="56">
        <f t="shared" si="46"/>
        <v>26.137104698034289</v>
      </c>
      <c r="AS52" s="56">
        <f t="shared" si="44"/>
        <v>18.424246337344655</v>
      </c>
      <c r="AT52" s="56">
        <f t="shared" si="45"/>
        <v>7.7128583606896317</v>
      </c>
    </row>
    <row r="53" spans="3:46" x14ac:dyDescent="0.2">
      <c r="C53" s="30" t="s">
        <v>42</v>
      </c>
      <c r="D53" s="18"/>
      <c r="E53" s="10">
        <v>627000</v>
      </c>
      <c r="F53" s="10">
        <v>52900</v>
      </c>
      <c r="G53" s="56">
        <f t="shared" si="23"/>
        <v>11.852551984877127</v>
      </c>
      <c r="H53" s="56">
        <v>5.9827752394937628</v>
      </c>
      <c r="I53" s="56">
        <f t="shared" si="24"/>
        <v>5.517282063777893</v>
      </c>
      <c r="J53" s="56">
        <f t="shared" si="25"/>
        <v>0.46549317571587001</v>
      </c>
      <c r="K53" s="123">
        <v>416000</v>
      </c>
      <c r="L53" s="10">
        <v>48600</v>
      </c>
      <c r="M53" s="56">
        <f t="shared" si="26"/>
        <v>8.5596707818930042</v>
      </c>
      <c r="N53" s="56">
        <v>2.7548592963250349</v>
      </c>
      <c r="O53" s="56">
        <f t="shared" si="27"/>
        <v>2.4666841740663248</v>
      </c>
      <c r="P53" s="56">
        <f t="shared" si="28"/>
        <v>0.28817512225871006</v>
      </c>
      <c r="Q53" s="123">
        <v>213000</v>
      </c>
      <c r="R53" s="10">
        <v>21400</v>
      </c>
      <c r="S53" s="56">
        <f t="shared" si="29"/>
        <v>9.9532710280373831</v>
      </c>
      <c r="T53" s="56">
        <v>4.1044620829085119</v>
      </c>
      <c r="U53" s="56">
        <f t="shared" si="30"/>
        <v>3.7297373023016767</v>
      </c>
      <c r="V53" s="56">
        <f t="shared" si="31"/>
        <v>0.37472478060683512</v>
      </c>
      <c r="W53" s="123">
        <v>756000</v>
      </c>
      <c r="X53" s="10">
        <v>52300</v>
      </c>
      <c r="Y53" s="56">
        <f t="shared" si="32"/>
        <v>14.455066921606118</v>
      </c>
      <c r="Z53" s="56">
        <v>16.974385563214859</v>
      </c>
      <c r="AA53" s="56">
        <f t="shared" si="33"/>
        <v>15.876080026958348</v>
      </c>
      <c r="AB53" s="56">
        <f t="shared" si="34"/>
        <v>1.0983055362565102</v>
      </c>
      <c r="AC53" s="123">
        <v>373000</v>
      </c>
      <c r="AD53" s="10">
        <v>137000</v>
      </c>
      <c r="AE53" s="56">
        <f t="shared" si="35"/>
        <v>2.7226277372262775</v>
      </c>
      <c r="AF53" s="56">
        <v>17.043952717162462</v>
      </c>
      <c r="AG53" s="56">
        <f t="shared" si="36"/>
        <v>12.465479144120781</v>
      </c>
      <c r="AH53" s="56">
        <f t="shared" si="37"/>
        <v>4.5784735730416806</v>
      </c>
      <c r="AI53" s="123">
        <v>8370000</v>
      </c>
      <c r="AJ53" s="10">
        <v>1060000</v>
      </c>
      <c r="AK53" s="56">
        <f t="shared" si="38"/>
        <v>7.8962264150943398</v>
      </c>
      <c r="AL53" s="56">
        <v>20.174474644804548</v>
      </c>
      <c r="AM53" s="56">
        <f t="shared" si="39"/>
        <v>17.906718216014216</v>
      </c>
      <c r="AN53" s="56">
        <f t="shared" si="40"/>
        <v>2.2677564287903307</v>
      </c>
      <c r="AO53" s="46">
        <f t="shared" si="41"/>
        <v>10755000</v>
      </c>
      <c r="AP53" s="17">
        <f t="shared" si="42"/>
        <v>1372200</v>
      </c>
      <c r="AQ53" s="56">
        <f t="shared" si="43"/>
        <v>7.8377787494534328</v>
      </c>
      <c r="AR53" s="56">
        <f t="shared" si="46"/>
        <v>67.03490954390918</v>
      </c>
      <c r="AS53" s="56">
        <f t="shared" si="44"/>
        <v>59.449869066622405</v>
      </c>
      <c r="AT53" s="56">
        <f t="shared" si="45"/>
        <v>7.5850404772867748</v>
      </c>
    </row>
    <row r="54" spans="3:46" x14ac:dyDescent="0.2">
      <c r="C54" s="30" t="s">
        <v>43</v>
      </c>
      <c r="D54" s="18"/>
      <c r="E54" s="10">
        <v>273000</v>
      </c>
      <c r="F54" s="10">
        <v>5090</v>
      </c>
      <c r="G54" s="56">
        <f t="shared" si="23"/>
        <v>53.63457760314342</v>
      </c>
      <c r="H54" s="56">
        <v>1.6404693815251234</v>
      </c>
      <c r="I54" s="56">
        <f t="shared" si="24"/>
        <v>1.6104431700397668</v>
      </c>
      <c r="J54" s="56">
        <f t="shared" si="25"/>
        <v>3.0026211485356821E-2</v>
      </c>
      <c r="K54" s="123">
        <v>67500</v>
      </c>
      <c r="L54" s="10">
        <v>6770</v>
      </c>
      <c r="M54" s="56">
        <f t="shared" si="26"/>
        <v>9.9704579025110789</v>
      </c>
      <c r="N54" s="56">
        <v>0.19675867879601927</v>
      </c>
      <c r="O54" s="56">
        <f t="shared" si="27"/>
        <v>0.17882335827024776</v>
      </c>
      <c r="P54" s="56">
        <f t="shared" si="28"/>
        <v>1.7935320525771514E-2</v>
      </c>
      <c r="Q54" s="123">
        <v>280000</v>
      </c>
      <c r="R54" s="10">
        <v>18700</v>
      </c>
      <c r="S54" s="56">
        <f t="shared" si="29"/>
        <v>14.973262032085561</v>
      </c>
      <c r="T54" s="56">
        <v>2.7585273826240919</v>
      </c>
      <c r="U54" s="56">
        <f t="shared" si="30"/>
        <v>2.5858308240199053</v>
      </c>
      <c r="V54" s="56">
        <f t="shared" si="31"/>
        <v>0.17269655860418653</v>
      </c>
      <c r="W54" s="123">
        <v>1690000</v>
      </c>
      <c r="X54" s="10">
        <v>187000</v>
      </c>
      <c r="Y54" s="56">
        <f t="shared" si="32"/>
        <v>9.0374331550802136</v>
      </c>
      <c r="Z54" s="56">
        <v>25.388216618841199</v>
      </c>
      <c r="AA54" s="56">
        <f t="shared" si="33"/>
        <v>22.858863125115413</v>
      </c>
      <c r="AB54" s="56">
        <f t="shared" si="34"/>
        <v>2.5293534937257882</v>
      </c>
      <c r="AC54" s="123">
        <v>553000</v>
      </c>
      <c r="AD54" s="10">
        <v>191000</v>
      </c>
      <c r="AE54" s="56">
        <f t="shared" si="35"/>
        <v>2.8952879581151834</v>
      </c>
      <c r="AF54" s="56">
        <v>11.668814945967398</v>
      </c>
      <c r="AG54" s="56">
        <f t="shared" si="36"/>
        <v>8.6731917541935104</v>
      </c>
      <c r="AH54" s="56">
        <f t="shared" si="37"/>
        <v>2.9956231917738885</v>
      </c>
      <c r="AI54" s="123">
        <v>9430000</v>
      </c>
      <c r="AJ54" s="10">
        <v>958000</v>
      </c>
      <c r="AK54" s="56">
        <f t="shared" si="38"/>
        <v>9.8434237995824638</v>
      </c>
      <c r="AL54" s="56">
        <v>14.891165516820319</v>
      </c>
      <c r="AM54" s="56">
        <f t="shared" si="39"/>
        <v>13.517875512477437</v>
      </c>
      <c r="AN54" s="56">
        <f t="shared" si="40"/>
        <v>1.3732900043428826</v>
      </c>
      <c r="AO54" s="46">
        <f t="shared" si="41"/>
        <v>12293500</v>
      </c>
      <c r="AP54" s="17">
        <f t="shared" si="42"/>
        <v>1366560</v>
      </c>
      <c r="AQ54" s="56">
        <f t="shared" si="43"/>
        <v>8.9959460250556145</v>
      </c>
      <c r="AR54" s="56">
        <f t="shared" si="46"/>
        <v>56.543952524574152</v>
      </c>
      <c r="AS54" s="56">
        <f t="shared" si="44"/>
        <v>50.887264064788319</v>
      </c>
      <c r="AT54" s="56">
        <f t="shared" si="45"/>
        <v>5.6566884597858316</v>
      </c>
    </row>
    <row r="55" spans="3:46" ht="16" thickBot="1" x14ac:dyDescent="0.25">
      <c r="C55" s="30" t="s">
        <v>44</v>
      </c>
      <c r="D55" s="18"/>
      <c r="E55" s="10">
        <v>317000</v>
      </c>
      <c r="F55" s="10">
        <v>20800</v>
      </c>
      <c r="G55" s="56">
        <f t="shared" si="23"/>
        <v>15.240384615384615</v>
      </c>
      <c r="H55" s="56">
        <v>1.1707075664429596</v>
      </c>
      <c r="I55" s="56">
        <f t="shared" si="24"/>
        <v>1.0986213693381237</v>
      </c>
      <c r="J55" s="56">
        <f t="shared" si="25"/>
        <v>7.2086197104835881E-2</v>
      </c>
      <c r="K55" s="123">
        <v>70000</v>
      </c>
      <c r="L55" s="10">
        <v>8350</v>
      </c>
      <c r="M55" s="56">
        <f t="shared" si="26"/>
        <v>8.3832335329341312</v>
      </c>
      <c r="N55" s="56">
        <v>0.11126123037472938</v>
      </c>
      <c r="O55" s="56">
        <f t="shared" si="27"/>
        <v>9.9403779530709085E-2</v>
      </c>
      <c r="P55" s="56">
        <f t="shared" si="28"/>
        <v>1.1857450844020298E-2</v>
      </c>
      <c r="Q55" s="123">
        <v>252000</v>
      </c>
      <c r="R55" s="10">
        <v>21800</v>
      </c>
      <c r="S55" s="56">
        <f t="shared" si="29"/>
        <v>11.559633027522937</v>
      </c>
      <c r="T55" s="56">
        <v>2.2357873825301633</v>
      </c>
      <c r="U55" s="56">
        <f t="shared" si="30"/>
        <v>2.0577736318393027</v>
      </c>
      <c r="V55" s="56">
        <f t="shared" si="31"/>
        <v>0.17801375069086031</v>
      </c>
      <c r="W55" s="123">
        <v>1330000</v>
      </c>
      <c r="X55" s="10">
        <v>254000</v>
      </c>
      <c r="Y55" s="56">
        <f t="shared" si="32"/>
        <v>5.2362204724409445</v>
      </c>
      <c r="Z55" s="56">
        <v>20.421365068779444</v>
      </c>
      <c r="AA55" s="56">
        <f t="shared" si="33"/>
        <v>17.146726983255466</v>
      </c>
      <c r="AB55" s="56">
        <f t="shared" si="34"/>
        <v>3.2746380855239767</v>
      </c>
      <c r="AC55" s="123">
        <v>279000</v>
      </c>
      <c r="AD55" s="10">
        <v>190000</v>
      </c>
      <c r="AE55" s="56">
        <f t="shared" si="35"/>
        <v>1.4684210526315788</v>
      </c>
      <c r="AF55" s="56">
        <v>15.668116302770436</v>
      </c>
      <c r="AG55" s="56">
        <f t="shared" si="36"/>
        <v>9.3206917877888085</v>
      </c>
      <c r="AH55" s="56">
        <f t="shared" si="37"/>
        <v>6.3474245149816264</v>
      </c>
      <c r="AI55" s="123">
        <v>7120000</v>
      </c>
      <c r="AJ55" s="10">
        <v>3770000</v>
      </c>
      <c r="AK55" s="56">
        <f t="shared" si="38"/>
        <v>1.8885941644562334</v>
      </c>
      <c r="AL55" s="56">
        <v>12.46407454197918</v>
      </c>
      <c r="AM55" s="56">
        <f t="shared" si="39"/>
        <v>8.1491469916337707</v>
      </c>
      <c r="AN55" s="56">
        <f t="shared" si="40"/>
        <v>4.3149275503454092</v>
      </c>
      <c r="AO55" s="46">
        <f t="shared" si="41"/>
        <v>9368000</v>
      </c>
      <c r="AP55" s="17">
        <f t="shared" si="42"/>
        <v>4264950</v>
      </c>
      <c r="AQ55" s="56">
        <f t="shared" si="43"/>
        <v>2.1965087515680137</v>
      </c>
      <c r="AR55" s="56">
        <f t="shared" si="46"/>
        <v>52.071312092876916</v>
      </c>
      <c r="AS55" s="56">
        <f t="shared" si="44"/>
        <v>35.781254364321072</v>
      </c>
      <c r="AT55" s="56">
        <f t="shared" si="45"/>
        <v>16.290057728555844</v>
      </c>
    </row>
    <row r="56" spans="3:46" x14ac:dyDescent="0.2">
      <c r="H56" s="74" t="s">
        <v>46</v>
      </c>
      <c r="I56" s="96">
        <f>AVERAGE(I40:I55)</f>
        <v>2.6272617436525607</v>
      </c>
      <c r="J56" s="96">
        <f>AVERAGE(J40:J55)</f>
        <v>0.17098230306209727</v>
      </c>
      <c r="K56" s="7"/>
      <c r="N56" s="74" t="s">
        <v>46</v>
      </c>
      <c r="O56" s="96">
        <f>AVERAGE(O40:O55)</f>
        <v>0.72549607720939013</v>
      </c>
      <c r="P56" s="96">
        <f>AVERAGE(P40:P55)</f>
        <v>9.3843249687531605E-2</v>
      </c>
      <c r="Q56" s="7"/>
      <c r="T56" s="74" t="s">
        <v>46</v>
      </c>
      <c r="U56" s="96">
        <f>AVERAGE(U40:U55)</f>
        <v>1.5154350023792988</v>
      </c>
      <c r="V56" s="96">
        <f>AVERAGE(V40:V55)</f>
        <v>0.20961660769734422</v>
      </c>
      <c r="W56" s="7"/>
      <c r="Z56" s="74" t="s">
        <v>46</v>
      </c>
      <c r="AA56" s="96">
        <f>AVERAGE(AA40:AA55)</f>
        <v>9.3315878759314526</v>
      </c>
      <c r="AB56" s="96">
        <f>AVERAGE(AB40:AB55)</f>
        <v>1.6044430096491109</v>
      </c>
      <c r="AC56" s="7"/>
      <c r="AF56" s="74" t="s">
        <v>46</v>
      </c>
      <c r="AG56" s="96">
        <f>AVERAGE(AG40:AG55)</f>
        <v>6.1594181977437534</v>
      </c>
      <c r="AH56" s="96">
        <f>AVERAGE(AH40:AH55)</f>
        <v>3.2540803119793469</v>
      </c>
      <c r="AI56" s="7"/>
      <c r="AL56" s="74" t="s">
        <v>46</v>
      </c>
      <c r="AM56" s="96">
        <f>AVERAGE(AM40:AM55)</f>
        <v>7.7879429533467572</v>
      </c>
      <c r="AN56" s="96">
        <f>AVERAGE(AN40:AN55)</f>
        <v>2.8409980142748017</v>
      </c>
      <c r="AR56" s="74" t="s">
        <v>46</v>
      </c>
      <c r="AS56" s="96">
        <f>AVERAGE(AS40:AS55)</f>
        <v>27.29852303121152</v>
      </c>
      <c r="AT56" s="96">
        <f>AVERAGE(AT40:AT55)</f>
        <v>9.0318630697368203</v>
      </c>
    </row>
    <row r="57" spans="3:46" x14ac:dyDescent="0.2">
      <c r="H57" s="78" t="s">
        <v>47</v>
      </c>
      <c r="I57" s="97">
        <f>STDEV(I40:I55)</f>
        <v>1.8494060893001747</v>
      </c>
      <c r="J57" s="97">
        <f>STDEV(J40:J55)</f>
        <v>0.14322653898009283</v>
      </c>
      <c r="K57" s="7"/>
      <c r="N57" s="78" t="s">
        <v>47</v>
      </c>
      <c r="O57" s="97">
        <f>STDEV(O40:O55)</f>
        <v>0.71940701445061661</v>
      </c>
      <c r="P57" s="97">
        <f>STDEV(P40:P55)</f>
        <v>8.5282799615195248E-2</v>
      </c>
      <c r="Q57" s="7"/>
      <c r="T57" s="78" t="s">
        <v>47</v>
      </c>
      <c r="U57" s="97">
        <f>STDEV(U40:U55)</f>
        <v>1.08979723762616</v>
      </c>
      <c r="V57" s="97">
        <f>STDEV(V40:V55)</f>
        <v>0.12734192154968915</v>
      </c>
      <c r="W57" s="7"/>
      <c r="Z57" s="78" t="s">
        <v>47</v>
      </c>
      <c r="AA57" s="97">
        <f>STDEV(AA40:AA55)</f>
        <v>6.5392521561450323</v>
      </c>
      <c r="AB57" s="97">
        <f>STDEV(AB40:AB55)</f>
        <v>0.77800519906243648</v>
      </c>
      <c r="AC57" s="7"/>
      <c r="AF57" s="78" t="s">
        <v>47</v>
      </c>
      <c r="AG57" s="97">
        <f>STDEV(AG40:AG55)</f>
        <v>4.1720512808289687</v>
      </c>
      <c r="AH57" s="97">
        <f>STDEV(AH40:AH55)</f>
        <v>1.7431392022192906</v>
      </c>
      <c r="AI57" s="7"/>
      <c r="AL57" s="78" t="s">
        <v>47</v>
      </c>
      <c r="AM57" s="97">
        <f>STDEV(AM40:AM55)</f>
        <v>5.4088308822793021</v>
      </c>
      <c r="AN57" s="97">
        <f>STDEV(AN40:AN55)</f>
        <v>1.465939632411583</v>
      </c>
      <c r="AR57" s="78" t="s">
        <v>47</v>
      </c>
      <c r="AS57" s="97">
        <f>STDEV(AS40:AS55)</f>
        <v>18.406967204741676</v>
      </c>
      <c r="AT57" s="97">
        <f>STDEV(AT40:AT55)</f>
        <v>4.2899145076752818</v>
      </c>
    </row>
    <row r="58" spans="3:46" x14ac:dyDescent="0.2">
      <c r="K58" s="7"/>
    </row>
    <row r="66" spans="1:46" ht="29.25" customHeight="1" x14ac:dyDescent="0.2">
      <c r="B66" s="138" t="s">
        <v>5</v>
      </c>
      <c r="C66" s="138"/>
      <c r="E66" s="145" t="s">
        <v>212</v>
      </c>
      <c r="F66" s="146"/>
      <c r="G66" s="17"/>
      <c r="I66" s="147" t="s">
        <v>196</v>
      </c>
      <c r="J66" s="147"/>
      <c r="K66" s="145" t="s">
        <v>194</v>
      </c>
      <c r="L66" s="146"/>
      <c r="O66" s="147" t="s">
        <v>196</v>
      </c>
      <c r="P66" s="147"/>
      <c r="Q66" s="146" t="s">
        <v>194</v>
      </c>
      <c r="R66" s="146"/>
      <c r="U66" s="147" t="s">
        <v>196</v>
      </c>
      <c r="V66" s="147"/>
      <c r="W66" s="146" t="s">
        <v>194</v>
      </c>
      <c r="X66" s="146"/>
      <c r="AA66" s="147" t="s">
        <v>196</v>
      </c>
      <c r="AB66" s="147"/>
      <c r="AC66" s="146" t="s">
        <v>194</v>
      </c>
      <c r="AD66" s="146"/>
      <c r="AG66" s="147" t="s">
        <v>196</v>
      </c>
      <c r="AH66" s="147"/>
      <c r="AI66" s="146" t="s">
        <v>194</v>
      </c>
      <c r="AJ66" s="146"/>
      <c r="AM66" s="147" t="s">
        <v>196</v>
      </c>
      <c r="AN66" s="147"/>
      <c r="AO66" s="145" t="s">
        <v>194</v>
      </c>
      <c r="AP66" s="146"/>
      <c r="AS66" s="147" t="s">
        <v>196</v>
      </c>
      <c r="AT66" s="147"/>
    </row>
    <row r="67" spans="1:46" ht="27.75" customHeight="1" thickBot="1" x14ac:dyDescent="0.25">
      <c r="A67" s="17"/>
      <c r="B67" s="17"/>
      <c r="C67" s="17"/>
      <c r="D67" s="86"/>
      <c r="E67" s="7" t="s">
        <v>192</v>
      </c>
      <c r="F67" t="s">
        <v>193</v>
      </c>
      <c r="G67" t="s">
        <v>195</v>
      </c>
      <c r="H67" s="78" t="s">
        <v>201</v>
      </c>
      <c r="I67" t="s">
        <v>192</v>
      </c>
      <c r="J67" t="s">
        <v>193</v>
      </c>
      <c r="K67" s="7" t="s">
        <v>202</v>
      </c>
      <c r="L67" t="s">
        <v>203</v>
      </c>
      <c r="M67" t="s">
        <v>195</v>
      </c>
      <c r="N67" s="78" t="s">
        <v>201</v>
      </c>
      <c r="O67" t="s">
        <v>202</v>
      </c>
      <c r="P67" t="s">
        <v>203</v>
      </c>
      <c r="Q67" s="7" t="s">
        <v>204</v>
      </c>
      <c r="R67" t="s">
        <v>205</v>
      </c>
      <c r="S67" t="s">
        <v>195</v>
      </c>
      <c r="T67" s="78" t="s">
        <v>201</v>
      </c>
      <c r="U67" t="s">
        <v>204</v>
      </c>
      <c r="V67" t="s">
        <v>205</v>
      </c>
      <c r="W67" s="7" t="s">
        <v>206</v>
      </c>
      <c r="X67" t="s">
        <v>207</v>
      </c>
      <c r="Y67" t="s">
        <v>195</v>
      </c>
      <c r="Z67" s="78" t="s">
        <v>201</v>
      </c>
      <c r="AA67" t="s">
        <v>206</v>
      </c>
      <c r="AB67" t="s">
        <v>207</v>
      </c>
      <c r="AC67" s="7" t="s">
        <v>208</v>
      </c>
      <c r="AD67" t="s">
        <v>209</v>
      </c>
      <c r="AE67" t="s">
        <v>195</v>
      </c>
      <c r="AF67" s="78" t="s">
        <v>201</v>
      </c>
      <c r="AG67" t="s">
        <v>208</v>
      </c>
      <c r="AH67" t="s">
        <v>209</v>
      </c>
      <c r="AI67" s="7" t="s">
        <v>210</v>
      </c>
      <c r="AJ67" t="s">
        <v>211</v>
      </c>
      <c r="AK67" t="s">
        <v>195</v>
      </c>
      <c r="AL67" s="78" t="s">
        <v>201</v>
      </c>
      <c r="AM67" t="s">
        <v>210</v>
      </c>
      <c r="AN67" t="s">
        <v>211</v>
      </c>
      <c r="AO67" s="7" t="s">
        <v>197</v>
      </c>
      <c r="AP67" t="s">
        <v>198</v>
      </c>
      <c r="AQ67" t="s">
        <v>195</v>
      </c>
      <c r="AR67" s="78" t="s">
        <v>201</v>
      </c>
      <c r="AS67" t="s">
        <v>199</v>
      </c>
      <c r="AT67" t="s">
        <v>200</v>
      </c>
    </row>
    <row r="68" spans="1:46" ht="16" thickTop="1" x14ac:dyDescent="0.2">
      <c r="A68" s="14"/>
      <c r="B68" s="14"/>
      <c r="C68" s="35" t="s">
        <v>48</v>
      </c>
      <c r="D68" s="18"/>
      <c r="E68" s="10">
        <v>788000</v>
      </c>
      <c r="F68" s="10">
        <v>39800</v>
      </c>
      <c r="G68">
        <f>E68/F68</f>
        <v>19.798994974874372</v>
      </c>
      <c r="H68" s="56">
        <v>1.6603096523747871</v>
      </c>
      <c r="I68" s="56">
        <f>(H68/(G68+1))*G68</f>
        <v>1.5804832158387681</v>
      </c>
      <c r="J68" s="56">
        <f>H68/(G68+1)</f>
        <v>7.9826436536018994E-2</v>
      </c>
      <c r="K68" s="10">
        <v>325000</v>
      </c>
      <c r="L68" s="10">
        <v>44900</v>
      </c>
      <c r="M68">
        <f>K68/L68</f>
        <v>7.2383073496659245</v>
      </c>
      <c r="N68" s="6">
        <v>0.34556038293328906</v>
      </c>
      <c r="O68" s="6">
        <f>(N68/(M68+1))*M68</f>
        <v>0.30361482685406582</v>
      </c>
      <c r="P68" s="6">
        <f>N68/(M68+1)</f>
        <v>4.1945556079223248E-2</v>
      </c>
      <c r="Q68" s="10">
        <v>175000</v>
      </c>
      <c r="R68" s="10">
        <v>26500</v>
      </c>
      <c r="S68">
        <f>Q68/R68</f>
        <v>6.6037735849056602</v>
      </c>
      <c r="T68" s="6">
        <v>0.58853252718325799</v>
      </c>
      <c r="U68" s="6">
        <f>(T68/(S68+1))*S68</f>
        <v>0.51113246777702315</v>
      </c>
      <c r="V68" s="6">
        <f>T68/(S68+1)</f>
        <v>7.7400059406234928E-2</v>
      </c>
      <c r="W68" s="10">
        <v>655000</v>
      </c>
      <c r="X68" s="10">
        <v>84800</v>
      </c>
      <c r="Y68">
        <f>W68/X68</f>
        <v>7.7240566037735849</v>
      </c>
      <c r="Z68" s="6">
        <v>6.5737463472074911</v>
      </c>
      <c r="AA68" s="6">
        <f>(Z68/(Y68+1))*Y68</f>
        <v>5.8202268956757326</v>
      </c>
      <c r="AB68" s="6">
        <f>Z68/(Y68+1)</f>
        <v>0.75351945153175892</v>
      </c>
      <c r="AC68" s="10">
        <v>470000</v>
      </c>
      <c r="AD68" s="10">
        <v>302000</v>
      </c>
      <c r="AE68">
        <f>AC68/AD68</f>
        <v>1.5562913907284768</v>
      </c>
      <c r="AF68" s="6">
        <v>13.160991146873313</v>
      </c>
      <c r="AG68" s="6">
        <f>(AF68/(AE68+1))*AE68</f>
        <v>8.0125205168788298</v>
      </c>
      <c r="AH68" s="6">
        <f>AF68/(AE68+1)</f>
        <v>5.148470629994482</v>
      </c>
      <c r="AI68" s="10">
        <v>9480000</v>
      </c>
      <c r="AJ68" s="10">
        <v>3650000</v>
      </c>
      <c r="AK68">
        <f>AI68/AJ68</f>
        <v>2.5972602739726027</v>
      </c>
      <c r="AL68" s="6">
        <v>8.3150467143322668</v>
      </c>
      <c r="AM68" s="6">
        <f>(AL68/(AK68+1))*AK68</f>
        <v>6.0035523878042563</v>
      </c>
      <c r="AN68" s="6">
        <f>AL68/(AK68+1)</f>
        <v>2.3114943265280101</v>
      </c>
      <c r="AO68" s="7">
        <f>E68+K68+Q68+W68+AC68+AI68</f>
        <v>11893000</v>
      </c>
      <c r="AP68">
        <f>F68+L68+R68+X68+AD68+AJ68</f>
        <v>4148000</v>
      </c>
      <c r="AQ68" s="6">
        <f>AO68/AP68</f>
        <v>2.8671648987463838</v>
      </c>
      <c r="AR68" s="6">
        <f>H68+N68+T68+Z68+AF68+AL68</f>
        <v>30.644186770904405</v>
      </c>
      <c r="AS68" s="6">
        <f>(AR68/(AQ68+1))*AQ68</f>
        <v>22.719987112172937</v>
      </c>
      <c r="AT68" s="6">
        <f>AR68/(AQ68+1)</f>
        <v>7.9241996587314674</v>
      </c>
    </row>
    <row r="69" spans="1:46" x14ac:dyDescent="0.2">
      <c r="C69" s="31" t="s">
        <v>49</v>
      </c>
      <c r="D69" s="18"/>
      <c r="E69" s="10">
        <v>792000</v>
      </c>
      <c r="F69" s="10">
        <v>47400</v>
      </c>
      <c r="G69">
        <f t="shared" ref="G69:G89" si="47">E69/F69</f>
        <v>16.708860759493671</v>
      </c>
      <c r="H69" s="56">
        <v>2.1313604437224782</v>
      </c>
      <c r="I69" s="56">
        <f t="shared" ref="I69:I83" si="48">(H69/(G69+1))*G69</f>
        <v>2.0110048504029101</v>
      </c>
      <c r="J69" s="56">
        <f t="shared" ref="J69:J83" si="49">H69/(G69+1)</f>
        <v>0.1203555933195681</v>
      </c>
      <c r="K69" s="10">
        <v>268000</v>
      </c>
      <c r="L69" s="10">
        <v>26000</v>
      </c>
      <c r="M69">
        <f t="shared" ref="M69:M83" si="50">K69/L69</f>
        <v>10.307692307692308</v>
      </c>
      <c r="N69" s="6">
        <v>0.41295108597123015</v>
      </c>
      <c r="O69" s="6">
        <f t="shared" ref="O69:O83" si="51">(N69/(M69+1))*M69</f>
        <v>0.3764316021778561</v>
      </c>
      <c r="P69" s="6">
        <f t="shared" ref="P69:P83" si="52">N69/(M69+1)</f>
        <v>3.6519483793374094E-2</v>
      </c>
      <c r="Q69" s="10">
        <v>180000</v>
      </c>
      <c r="R69" s="10">
        <v>26500</v>
      </c>
      <c r="S69">
        <f t="shared" ref="S69:S83" si="53">Q69/R69</f>
        <v>6.7924528301886795</v>
      </c>
      <c r="T69" s="6">
        <v>0.70934339767638732</v>
      </c>
      <c r="U69" s="6">
        <f t="shared" ref="U69:U83" si="54">(T69/(S69+1))*S69</f>
        <v>0.61831385753873958</v>
      </c>
      <c r="V69" s="6">
        <f t="shared" ref="V69:V83" si="55">T69/(S69+1)</f>
        <v>9.102954013764776E-2</v>
      </c>
      <c r="W69" s="10">
        <v>758000</v>
      </c>
      <c r="X69" s="10">
        <v>119000</v>
      </c>
      <c r="Y69">
        <f t="shared" ref="Y69:Y83" si="56">W69/X69</f>
        <v>6.3697478991596634</v>
      </c>
      <c r="Z69" s="6">
        <v>5.811287459837069</v>
      </c>
      <c r="AA69" s="6">
        <f t="shared" ref="AA69:AA83" si="57">(Z69/(Y69+1))*Y69</f>
        <v>5.0227547258340914</v>
      </c>
      <c r="AB69" s="6">
        <f t="shared" ref="AB69:AB83" si="58">Z69/(Y69+1)</f>
        <v>0.78853273400297752</v>
      </c>
      <c r="AC69" s="10">
        <v>329000</v>
      </c>
      <c r="AD69" s="10">
        <v>295000</v>
      </c>
      <c r="AE69">
        <f t="shared" ref="AE69:AE83" si="59">AC69/AD69</f>
        <v>1.1152542372881356</v>
      </c>
      <c r="AF69" s="6">
        <v>11.306201103809084</v>
      </c>
      <c r="AG69" s="6">
        <f t="shared" ref="AG69:AG83" si="60">(AF69/(AE69+1))*AE69</f>
        <v>5.9611220563352374</v>
      </c>
      <c r="AH69" s="6">
        <f t="shared" ref="AH69:AH83" si="61">AF69/(AE69+1)</f>
        <v>5.3450790474738454</v>
      </c>
      <c r="AI69" s="10">
        <v>8640000</v>
      </c>
      <c r="AJ69" s="10">
        <v>1680000</v>
      </c>
      <c r="AK69">
        <f t="shared" ref="AK69:AK83" si="62">AI69/AJ69</f>
        <v>5.1428571428571432</v>
      </c>
      <c r="AL69" s="6">
        <v>7.1600389906302002</v>
      </c>
      <c r="AM69" s="6">
        <f t="shared" ref="AM69:AM83" si="63">(AL69/(AK69+1))*AK69</f>
        <v>5.9944512479694696</v>
      </c>
      <c r="AN69" s="6">
        <f t="shared" ref="AN69:AN83" si="64">AL69/(AK69+1)</f>
        <v>1.1655877426607302</v>
      </c>
      <c r="AO69" s="7">
        <f t="shared" ref="AO69:AO83" si="65">E69+K69+Q69+W69+AC69+AI69</f>
        <v>10967000</v>
      </c>
      <c r="AP69">
        <f t="shared" ref="AP69:AP83" si="66">F69+L69+R69+X69+AD69+AJ69</f>
        <v>2193900</v>
      </c>
      <c r="AQ69" s="6">
        <f t="shared" ref="AQ69:AQ83" si="67">AO69/AP69</f>
        <v>4.9988604767765166</v>
      </c>
      <c r="AR69" s="6">
        <f t="shared" ref="AR69:AR83" si="68">H69+N69+T69+Z69+AF69+AL69</f>
        <v>27.531182481646447</v>
      </c>
      <c r="AS69" s="6">
        <f t="shared" ref="AS69:AS83" si="69">(AR69/(AQ69+1))*AQ69</f>
        <v>22.941780446338516</v>
      </c>
      <c r="AT69" s="6">
        <f t="shared" ref="AT69:AT83" si="70">AR69/(AQ69+1)</f>
        <v>4.5894020353079306</v>
      </c>
    </row>
    <row r="70" spans="1:46" x14ac:dyDescent="0.2">
      <c r="C70" s="31" t="s">
        <v>50</v>
      </c>
      <c r="D70" s="18"/>
      <c r="E70" s="10">
        <v>647000</v>
      </c>
      <c r="F70" s="10">
        <v>17500</v>
      </c>
      <c r="G70">
        <f t="shared" si="47"/>
        <v>36.971428571428568</v>
      </c>
      <c r="H70" s="56">
        <v>1.6226020605004066</v>
      </c>
      <c r="I70" s="56">
        <f t="shared" si="48"/>
        <v>1.5798698768152943</v>
      </c>
      <c r="J70" s="56">
        <f t="shared" si="49"/>
        <v>4.2732183685112293E-2</v>
      </c>
      <c r="K70" s="10">
        <v>316000</v>
      </c>
      <c r="L70" s="10">
        <v>20800</v>
      </c>
      <c r="M70">
        <f t="shared" si="50"/>
        <v>15.192307692307692</v>
      </c>
      <c r="N70" s="6">
        <v>0.39308106254376052</v>
      </c>
      <c r="O70" s="6">
        <f t="shared" si="51"/>
        <v>0.36880527245792255</v>
      </c>
      <c r="P70" s="6">
        <f t="shared" si="52"/>
        <v>2.4275790085837939E-2</v>
      </c>
      <c r="Q70" s="10">
        <v>173000</v>
      </c>
      <c r="R70" s="10">
        <v>35400</v>
      </c>
      <c r="S70">
        <f t="shared" si="53"/>
        <v>4.8870056497175138</v>
      </c>
      <c r="T70" s="6">
        <v>0.49135132817970062</v>
      </c>
      <c r="U70" s="6">
        <f t="shared" si="54"/>
        <v>0.40788761888238106</v>
      </c>
      <c r="V70" s="6">
        <f t="shared" si="55"/>
        <v>8.3463709297319597E-2</v>
      </c>
      <c r="W70" s="10">
        <v>515000</v>
      </c>
      <c r="X70" s="10">
        <v>98400</v>
      </c>
      <c r="Y70">
        <f t="shared" si="56"/>
        <v>5.2337398373983737</v>
      </c>
      <c r="Z70" s="6">
        <v>3.9650909506594445</v>
      </c>
      <c r="AA70" s="6">
        <f t="shared" si="57"/>
        <v>3.3290215839413331</v>
      </c>
      <c r="AB70" s="6">
        <f t="shared" si="58"/>
        <v>0.6360693667181111</v>
      </c>
      <c r="AC70" s="10">
        <v>140000</v>
      </c>
      <c r="AD70" s="10">
        <v>372000</v>
      </c>
      <c r="AE70">
        <f t="shared" si="59"/>
        <v>0.37634408602150538</v>
      </c>
      <c r="AF70" s="6">
        <v>7.0274666704771134</v>
      </c>
      <c r="AG70" s="6">
        <f t="shared" si="60"/>
        <v>1.9215729177085856</v>
      </c>
      <c r="AH70" s="6">
        <f t="shared" si="61"/>
        <v>5.1058937527685275</v>
      </c>
      <c r="AI70" s="10">
        <v>4540000</v>
      </c>
      <c r="AJ70" s="10">
        <v>4230000</v>
      </c>
      <c r="AK70">
        <f t="shared" si="62"/>
        <v>1.0732860520094563</v>
      </c>
      <c r="AL70" s="6">
        <v>4.6164171298743968</v>
      </c>
      <c r="AM70" s="6">
        <f t="shared" si="63"/>
        <v>2.3897986054309879</v>
      </c>
      <c r="AN70" s="6">
        <f t="shared" si="64"/>
        <v>2.2266185244434094</v>
      </c>
      <c r="AO70" s="7">
        <f t="shared" si="65"/>
        <v>6331000</v>
      </c>
      <c r="AP70">
        <f t="shared" si="66"/>
        <v>4774100</v>
      </c>
      <c r="AQ70" s="6">
        <f t="shared" si="67"/>
        <v>1.326113822500576</v>
      </c>
      <c r="AR70" s="6">
        <f t="shared" si="68"/>
        <v>18.116009202234821</v>
      </c>
      <c r="AS70" s="6">
        <f t="shared" si="69"/>
        <v>10.32790828172179</v>
      </c>
      <c r="AT70" s="6">
        <f t="shared" si="70"/>
        <v>7.7881009205130312</v>
      </c>
    </row>
    <row r="71" spans="1:46" x14ac:dyDescent="0.2">
      <c r="C71" s="31" t="s">
        <v>51</v>
      </c>
      <c r="D71" s="18"/>
      <c r="E71" s="10">
        <v>692000</v>
      </c>
      <c r="F71" s="10">
        <v>18200</v>
      </c>
      <c r="G71">
        <f t="shared" si="47"/>
        <v>38.021978021978022</v>
      </c>
      <c r="H71" s="56">
        <v>1.7490732330778125</v>
      </c>
      <c r="I71" s="56">
        <f t="shared" si="48"/>
        <v>1.7042504608417999</v>
      </c>
      <c r="J71" s="56">
        <f t="shared" si="49"/>
        <v>4.4822772236012658E-2</v>
      </c>
      <c r="K71" s="10">
        <v>269000</v>
      </c>
      <c r="L71" s="10">
        <v>15000</v>
      </c>
      <c r="M71">
        <f t="shared" si="50"/>
        <v>17.933333333333334</v>
      </c>
      <c r="N71" s="6">
        <v>0.35234953535915353</v>
      </c>
      <c r="O71" s="6">
        <f t="shared" si="51"/>
        <v>0.33373952468877566</v>
      </c>
      <c r="P71" s="6">
        <f t="shared" si="52"/>
        <v>1.8610010670377826E-2</v>
      </c>
      <c r="Q71" s="10">
        <v>179000</v>
      </c>
      <c r="R71" s="10">
        <v>28600</v>
      </c>
      <c r="S71">
        <f t="shared" si="53"/>
        <v>6.2587412587412583</v>
      </c>
      <c r="T71" s="6">
        <v>0.52725685866693472</v>
      </c>
      <c r="U71" s="6">
        <f t="shared" si="54"/>
        <v>0.45461935308950541</v>
      </c>
      <c r="V71" s="6">
        <f t="shared" si="55"/>
        <v>7.2637505577429359E-2</v>
      </c>
      <c r="W71" s="10">
        <v>604000</v>
      </c>
      <c r="X71" s="10">
        <v>93700</v>
      </c>
      <c r="Y71">
        <f t="shared" si="56"/>
        <v>6.4461045891141939</v>
      </c>
      <c r="Z71" s="6">
        <v>3.9671008837199664</v>
      </c>
      <c r="AA71" s="6">
        <f t="shared" si="57"/>
        <v>3.4343255464624618</v>
      </c>
      <c r="AB71" s="6">
        <f t="shared" si="58"/>
        <v>0.53277533725750448</v>
      </c>
      <c r="AC71" s="10">
        <v>161000</v>
      </c>
      <c r="AD71" s="10">
        <v>344000</v>
      </c>
      <c r="AE71">
        <f t="shared" si="59"/>
        <v>0.46802325581395349</v>
      </c>
      <c r="AF71" s="6">
        <v>6.4512918524391782</v>
      </c>
      <c r="AG71" s="6">
        <f t="shared" si="60"/>
        <v>2.0567484915697181</v>
      </c>
      <c r="AH71" s="6">
        <f t="shared" si="61"/>
        <v>4.3945433608694602</v>
      </c>
      <c r="AI71" s="10">
        <v>3400000</v>
      </c>
      <c r="AJ71" s="10">
        <v>5120000</v>
      </c>
      <c r="AK71">
        <f t="shared" si="62"/>
        <v>0.6640625</v>
      </c>
      <c r="AL71" s="6">
        <v>4.1065197646174729</v>
      </c>
      <c r="AM71" s="6">
        <f t="shared" si="63"/>
        <v>1.6387520187440618</v>
      </c>
      <c r="AN71" s="6">
        <f t="shared" si="64"/>
        <v>2.4677677458734109</v>
      </c>
      <c r="AO71" s="7">
        <f t="shared" si="65"/>
        <v>5305000</v>
      </c>
      <c r="AP71">
        <f t="shared" si="66"/>
        <v>5619500</v>
      </c>
      <c r="AQ71" s="6">
        <f t="shared" si="67"/>
        <v>0.9440341667408132</v>
      </c>
      <c r="AR71" s="6">
        <f t="shared" si="68"/>
        <v>17.153592127880518</v>
      </c>
      <c r="AS71" s="6">
        <f t="shared" si="69"/>
        <v>8.3298829455266734</v>
      </c>
      <c r="AT71" s="6">
        <f t="shared" si="70"/>
        <v>8.8237091823538449</v>
      </c>
    </row>
    <row r="72" spans="1:46" x14ac:dyDescent="0.2">
      <c r="C72" s="31" t="s">
        <v>52</v>
      </c>
      <c r="D72" s="18"/>
      <c r="E72" s="10">
        <v>619000</v>
      </c>
      <c r="F72" s="10">
        <v>8220</v>
      </c>
      <c r="G72">
        <f t="shared" si="47"/>
        <v>75.304136253041364</v>
      </c>
      <c r="H72" s="56">
        <v>2.6033726819843266</v>
      </c>
      <c r="I72" s="56">
        <f t="shared" si="48"/>
        <v>2.5692543129177934</v>
      </c>
      <c r="J72" s="56">
        <f t="shared" si="49"/>
        <v>3.4118369066533538E-2</v>
      </c>
      <c r="K72" s="10">
        <v>129000</v>
      </c>
      <c r="L72" s="10">
        <v>26600</v>
      </c>
      <c r="M72">
        <f t="shared" si="50"/>
        <v>4.8496240601503757</v>
      </c>
      <c r="N72" s="6">
        <v>0.39154725137044266</v>
      </c>
      <c r="O72" s="6">
        <f t="shared" si="51"/>
        <v>0.32461179580197369</v>
      </c>
      <c r="P72" s="6">
        <f t="shared" si="52"/>
        <v>6.6935455568468999E-2</v>
      </c>
      <c r="Q72" s="10">
        <v>140000</v>
      </c>
      <c r="R72" s="10">
        <v>24300</v>
      </c>
      <c r="S72">
        <f t="shared" si="53"/>
        <v>5.761316872427984</v>
      </c>
      <c r="T72" s="6">
        <v>0.6498018214232878</v>
      </c>
      <c r="U72" s="6">
        <f t="shared" si="54"/>
        <v>0.55369601338563779</v>
      </c>
      <c r="V72" s="6">
        <f t="shared" si="55"/>
        <v>9.6105808037649981E-2</v>
      </c>
      <c r="W72" s="10">
        <v>570000</v>
      </c>
      <c r="X72" s="10">
        <v>87800</v>
      </c>
      <c r="Y72">
        <f t="shared" si="56"/>
        <v>6.4920273348519366</v>
      </c>
      <c r="Z72" s="6">
        <v>5.8107278261890167</v>
      </c>
      <c r="AA72" s="6">
        <f t="shared" si="57"/>
        <v>5.0351396487195794</v>
      </c>
      <c r="AB72" s="6">
        <f t="shared" si="58"/>
        <v>0.77558817746943698</v>
      </c>
      <c r="AC72" s="10">
        <v>572000</v>
      </c>
      <c r="AD72" s="10">
        <v>169000</v>
      </c>
      <c r="AE72">
        <f t="shared" si="59"/>
        <v>3.3846153846153846</v>
      </c>
      <c r="AF72" s="6">
        <v>8.9764290074819577</v>
      </c>
      <c r="AG72" s="6">
        <f t="shared" si="60"/>
        <v>6.9291732689334404</v>
      </c>
      <c r="AH72" s="6">
        <f t="shared" si="61"/>
        <v>2.0472557385485164</v>
      </c>
      <c r="AI72" s="10">
        <v>10300000</v>
      </c>
      <c r="AJ72" s="10">
        <v>2050000</v>
      </c>
      <c r="AK72">
        <f t="shared" si="62"/>
        <v>5.024390243902439</v>
      </c>
      <c r="AL72" s="6">
        <v>7.1228276579091174</v>
      </c>
      <c r="AM72" s="6">
        <f t="shared" si="63"/>
        <v>5.9404959414140821</v>
      </c>
      <c r="AN72" s="6">
        <f t="shared" si="64"/>
        <v>1.1823317164950358</v>
      </c>
      <c r="AO72" s="7">
        <f t="shared" si="65"/>
        <v>12330000</v>
      </c>
      <c r="AP72">
        <f t="shared" si="66"/>
        <v>2365920</v>
      </c>
      <c r="AQ72" s="6">
        <f t="shared" si="67"/>
        <v>5.2115033475349968</v>
      </c>
      <c r="AR72" s="6">
        <f t="shared" si="68"/>
        <v>25.554706246358148</v>
      </c>
      <c r="AS72" s="6">
        <f t="shared" si="69"/>
        <v>21.440612633819178</v>
      </c>
      <c r="AT72" s="6">
        <f t="shared" si="70"/>
        <v>4.1140936125389675</v>
      </c>
    </row>
    <row r="73" spans="1:46" x14ac:dyDescent="0.2">
      <c r="C73" s="31" t="s">
        <v>53</v>
      </c>
      <c r="D73" s="18"/>
      <c r="E73" s="10">
        <v>590000</v>
      </c>
      <c r="F73" s="10">
        <v>20500</v>
      </c>
      <c r="G73">
        <f t="shared" si="47"/>
        <v>28.780487804878049</v>
      </c>
      <c r="H73" s="56">
        <v>2.0817848245525923</v>
      </c>
      <c r="I73" s="56">
        <f t="shared" si="48"/>
        <v>2.011880502024618</v>
      </c>
      <c r="J73" s="56">
        <f t="shared" si="49"/>
        <v>6.9904322527974017E-2</v>
      </c>
      <c r="K73" s="10">
        <v>169000</v>
      </c>
      <c r="L73" s="10">
        <v>28000</v>
      </c>
      <c r="M73">
        <f t="shared" si="50"/>
        <v>6.0357142857142856</v>
      </c>
      <c r="N73" s="6">
        <v>0.4889040118267452</v>
      </c>
      <c r="O73" s="6">
        <f t="shared" si="51"/>
        <v>0.41941511674477128</v>
      </c>
      <c r="P73" s="6">
        <f t="shared" si="52"/>
        <v>6.9488895081973936E-2</v>
      </c>
      <c r="Q73" s="10">
        <v>144000</v>
      </c>
      <c r="R73" s="10">
        <v>20800</v>
      </c>
      <c r="S73">
        <f t="shared" si="53"/>
        <v>6.9230769230769234</v>
      </c>
      <c r="T73" s="6">
        <v>0.71916203029998638</v>
      </c>
      <c r="U73" s="6">
        <f t="shared" si="54"/>
        <v>0.62839400705824056</v>
      </c>
      <c r="V73" s="6">
        <f t="shared" si="55"/>
        <v>9.0768023241745849E-2</v>
      </c>
      <c r="W73" s="10">
        <v>574000</v>
      </c>
      <c r="X73" s="10">
        <v>110000</v>
      </c>
      <c r="Y73">
        <f t="shared" si="56"/>
        <v>5.2181818181818178</v>
      </c>
      <c r="Z73" s="6">
        <v>4.3528228149736021</v>
      </c>
      <c r="AA73" s="6">
        <f t="shared" si="57"/>
        <v>3.6528074499924674</v>
      </c>
      <c r="AB73" s="6">
        <f t="shared" si="58"/>
        <v>0.70001536498113492</v>
      </c>
      <c r="AC73" s="10">
        <v>457000</v>
      </c>
      <c r="AD73" s="10">
        <v>233000</v>
      </c>
      <c r="AE73">
        <f t="shared" si="59"/>
        <v>1.96137339055794</v>
      </c>
      <c r="AF73" s="6">
        <v>10.692803871565587</v>
      </c>
      <c r="AG73" s="6">
        <f t="shared" si="60"/>
        <v>7.0820454627615561</v>
      </c>
      <c r="AH73" s="6">
        <f t="shared" si="61"/>
        <v>3.6107584088040316</v>
      </c>
      <c r="AI73" s="10">
        <v>8640000</v>
      </c>
      <c r="AJ73" s="10">
        <v>3320000</v>
      </c>
      <c r="AK73">
        <f t="shared" si="62"/>
        <v>2.6024096385542168</v>
      </c>
      <c r="AL73" s="6">
        <v>5.4883418101841066</v>
      </c>
      <c r="AM73" s="6">
        <f t="shared" si="63"/>
        <v>3.964822177256746</v>
      </c>
      <c r="AN73" s="6">
        <f t="shared" si="64"/>
        <v>1.5235196329273608</v>
      </c>
      <c r="AO73" s="7">
        <f t="shared" si="65"/>
        <v>10574000</v>
      </c>
      <c r="AP73">
        <f t="shared" si="66"/>
        <v>3732300</v>
      </c>
      <c r="AQ73" s="6">
        <f t="shared" si="67"/>
        <v>2.8331055917262815</v>
      </c>
      <c r="AR73" s="6">
        <f t="shared" si="68"/>
        <v>23.82381936340262</v>
      </c>
      <c r="AS73" s="6">
        <f t="shared" si="69"/>
        <v>17.608540709241336</v>
      </c>
      <c r="AT73" s="6">
        <f t="shared" si="70"/>
        <v>6.2152786541612857</v>
      </c>
    </row>
    <row r="74" spans="1:46" x14ac:dyDescent="0.2">
      <c r="C74" s="31" t="s">
        <v>54</v>
      </c>
      <c r="D74" s="18"/>
      <c r="E74" s="10">
        <v>772000</v>
      </c>
      <c r="F74" s="10">
        <v>18400</v>
      </c>
      <c r="G74">
        <f t="shared" si="47"/>
        <v>41.956521739130437</v>
      </c>
      <c r="H74" s="56">
        <v>1.719241920424577</v>
      </c>
      <c r="I74" s="56">
        <f t="shared" si="48"/>
        <v>1.6792190821960697</v>
      </c>
      <c r="J74" s="56">
        <f t="shared" si="49"/>
        <v>4.0022838228507357E-2</v>
      </c>
      <c r="K74" s="10">
        <v>415000</v>
      </c>
      <c r="L74" s="10">
        <v>22600</v>
      </c>
      <c r="M74">
        <f t="shared" si="50"/>
        <v>18.36283185840708</v>
      </c>
      <c r="N74" s="6">
        <v>0.59296302969745618</v>
      </c>
      <c r="O74" s="6">
        <f t="shared" si="51"/>
        <v>0.56233925348364788</v>
      </c>
      <c r="P74" s="6">
        <f t="shared" si="52"/>
        <v>3.0623776213808292E-2</v>
      </c>
      <c r="Q74" s="10">
        <v>186000</v>
      </c>
      <c r="R74" s="10">
        <v>39800</v>
      </c>
      <c r="S74">
        <f t="shared" si="53"/>
        <v>4.6733668341708539</v>
      </c>
      <c r="T74" s="6">
        <v>0.48887287261052603</v>
      </c>
      <c r="U74" s="6">
        <f t="shared" si="54"/>
        <v>0.40270307486960955</v>
      </c>
      <c r="V74" s="6">
        <f t="shared" si="55"/>
        <v>8.6169797740916459E-2</v>
      </c>
      <c r="W74" s="10">
        <v>304000</v>
      </c>
      <c r="X74" s="10">
        <v>400000</v>
      </c>
      <c r="Y74">
        <f t="shared" si="56"/>
        <v>0.76</v>
      </c>
      <c r="Z74" s="6">
        <v>2.2923225605661028</v>
      </c>
      <c r="AA74" s="6">
        <f t="shared" si="57"/>
        <v>0.98986656024445363</v>
      </c>
      <c r="AB74" s="6">
        <f t="shared" si="58"/>
        <v>1.3024560003216494</v>
      </c>
      <c r="AC74" s="10">
        <v>125000</v>
      </c>
      <c r="AD74" s="10">
        <v>301000</v>
      </c>
      <c r="AE74">
        <f t="shared" si="59"/>
        <v>0.41528239202657807</v>
      </c>
      <c r="AF74" s="6">
        <v>4.4793854117184555</v>
      </c>
      <c r="AG74" s="6">
        <f t="shared" si="60"/>
        <v>1.3143736536732558</v>
      </c>
      <c r="AH74" s="6">
        <f t="shared" si="61"/>
        <v>3.1650117580451997</v>
      </c>
      <c r="AI74" s="10">
        <v>2500000</v>
      </c>
      <c r="AJ74" s="10">
        <v>8330000</v>
      </c>
      <c r="AK74">
        <f t="shared" si="62"/>
        <v>0.30012004801920766</v>
      </c>
      <c r="AL74" s="6">
        <v>2.9004897705122117</v>
      </c>
      <c r="AM74" s="6">
        <f t="shared" si="63"/>
        <v>0.66954980852082446</v>
      </c>
      <c r="AN74" s="6">
        <f t="shared" si="64"/>
        <v>2.2309399619913872</v>
      </c>
      <c r="AO74" s="7">
        <f t="shared" si="65"/>
        <v>4302000</v>
      </c>
      <c r="AP74">
        <f t="shared" si="66"/>
        <v>9111800</v>
      </c>
      <c r="AQ74" s="6">
        <f t="shared" si="67"/>
        <v>0.47213503369257448</v>
      </c>
      <c r="AR74" s="6">
        <f t="shared" si="68"/>
        <v>12.473275565529327</v>
      </c>
      <c r="AS74" s="6">
        <f t="shared" si="69"/>
        <v>4.0003601874865558</v>
      </c>
      <c r="AT74" s="6">
        <f t="shared" si="70"/>
        <v>8.4729153780427708</v>
      </c>
    </row>
    <row r="75" spans="1:46" x14ac:dyDescent="0.2">
      <c r="C75" s="31" t="s">
        <v>55</v>
      </c>
      <c r="D75" s="18"/>
      <c r="E75" s="10">
        <v>515000</v>
      </c>
      <c r="F75" s="10">
        <v>39000</v>
      </c>
      <c r="G75">
        <f t="shared" si="47"/>
        <v>13.205128205128204</v>
      </c>
      <c r="H75" s="56">
        <v>1.642598916879813</v>
      </c>
      <c r="I75" s="56">
        <f t="shared" si="48"/>
        <v>1.5269646970994653</v>
      </c>
      <c r="J75" s="56">
        <f t="shared" si="49"/>
        <v>0.11563421978034785</v>
      </c>
      <c r="K75" s="10">
        <v>215000</v>
      </c>
      <c r="L75" s="10">
        <v>29700</v>
      </c>
      <c r="M75">
        <f t="shared" si="50"/>
        <v>7.2390572390572387</v>
      </c>
      <c r="N75" s="6">
        <v>0.44564422788391445</v>
      </c>
      <c r="O75" s="6">
        <f t="shared" si="51"/>
        <v>0.39155500202305521</v>
      </c>
      <c r="P75" s="6">
        <f t="shared" si="52"/>
        <v>5.4089225860859257E-2</v>
      </c>
      <c r="Q75" s="10">
        <v>128000</v>
      </c>
      <c r="R75" s="10">
        <v>31600</v>
      </c>
      <c r="S75">
        <f t="shared" si="53"/>
        <v>4.0506329113924053</v>
      </c>
      <c r="T75" s="6">
        <v>0.46421273737907759</v>
      </c>
      <c r="U75" s="6">
        <f t="shared" si="54"/>
        <v>0.37230094225890936</v>
      </c>
      <c r="V75" s="6">
        <f t="shared" si="55"/>
        <v>9.1911795120168241E-2</v>
      </c>
      <c r="W75" s="10">
        <v>494000</v>
      </c>
      <c r="X75" s="10">
        <v>89600</v>
      </c>
      <c r="Y75">
        <f t="shared" si="56"/>
        <v>5.5133928571428568</v>
      </c>
      <c r="Z75" s="6">
        <v>3.2280639583898934</v>
      </c>
      <c r="AA75" s="6">
        <f t="shared" si="57"/>
        <v>2.7324598962381894</v>
      </c>
      <c r="AB75" s="6">
        <f t="shared" si="58"/>
        <v>0.49560406215170399</v>
      </c>
      <c r="AC75" s="10">
        <v>364000</v>
      </c>
      <c r="AD75" s="10">
        <v>235000</v>
      </c>
      <c r="AE75">
        <f t="shared" si="59"/>
        <v>1.548936170212766</v>
      </c>
      <c r="AF75" s="6">
        <v>6.2990097595130221</v>
      </c>
      <c r="AG75" s="6">
        <f t="shared" si="60"/>
        <v>3.8277788855805346</v>
      </c>
      <c r="AH75" s="6">
        <f t="shared" si="61"/>
        <v>2.471230873932488</v>
      </c>
      <c r="AI75" s="10">
        <v>7640000</v>
      </c>
      <c r="AJ75" s="10">
        <v>3580000</v>
      </c>
      <c r="AK75">
        <f t="shared" si="62"/>
        <v>2.1340782122905027</v>
      </c>
      <c r="AL75" s="6">
        <v>4.2850406527299469</v>
      </c>
      <c r="AM75" s="6">
        <f t="shared" si="63"/>
        <v>2.917799517545169</v>
      </c>
      <c r="AN75" s="6">
        <f t="shared" si="64"/>
        <v>1.3672411351847782</v>
      </c>
      <c r="AO75" s="7">
        <f t="shared" si="65"/>
        <v>9356000</v>
      </c>
      <c r="AP75">
        <f t="shared" si="66"/>
        <v>4004900</v>
      </c>
      <c r="AQ75" s="6">
        <f t="shared" si="67"/>
        <v>2.3361382306674323</v>
      </c>
      <c r="AR75" s="6">
        <f t="shared" si="68"/>
        <v>16.364570252775668</v>
      </c>
      <c r="AS75" s="6">
        <f t="shared" si="69"/>
        <v>11.459326788238004</v>
      </c>
      <c r="AT75" s="6">
        <f t="shared" si="70"/>
        <v>4.9052434645376639</v>
      </c>
    </row>
    <row r="76" spans="1:46" x14ac:dyDescent="0.2">
      <c r="C76" s="31" t="s">
        <v>56</v>
      </c>
      <c r="D76" s="18"/>
      <c r="E76" s="10">
        <v>594000</v>
      </c>
      <c r="F76" s="10">
        <v>12300</v>
      </c>
      <c r="G76">
        <f t="shared" si="47"/>
        <v>48.292682926829265</v>
      </c>
      <c r="H76" s="56">
        <v>2.8128516960348287</v>
      </c>
      <c r="I76" s="56">
        <f t="shared" si="48"/>
        <v>2.7557874112562892</v>
      </c>
      <c r="J76" s="56">
        <f t="shared" si="49"/>
        <v>5.706428477853933E-2</v>
      </c>
      <c r="K76" s="10">
        <v>260000</v>
      </c>
      <c r="L76" s="10">
        <v>12500</v>
      </c>
      <c r="M76">
        <f t="shared" si="50"/>
        <v>20.8</v>
      </c>
      <c r="N76" s="6">
        <v>0.58710102260261832</v>
      </c>
      <c r="O76" s="6">
        <f t="shared" si="51"/>
        <v>0.56016978303369092</v>
      </c>
      <c r="P76" s="6">
        <f t="shared" si="52"/>
        <v>2.6931239568927446E-2</v>
      </c>
      <c r="Q76" s="10">
        <v>177000</v>
      </c>
      <c r="R76" s="10">
        <v>16300</v>
      </c>
      <c r="S76">
        <f t="shared" si="53"/>
        <v>10.858895705521473</v>
      </c>
      <c r="T76" s="6">
        <v>0.88637536002957962</v>
      </c>
      <c r="U76" s="6">
        <f t="shared" si="54"/>
        <v>0.81163186096862694</v>
      </c>
      <c r="V76" s="6">
        <f t="shared" si="55"/>
        <v>7.4743499060952651E-2</v>
      </c>
      <c r="W76" s="10">
        <v>682000</v>
      </c>
      <c r="X76" s="10">
        <v>91300</v>
      </c>
      <c r="Y76">
        <f t="shared" si="56"/>
        <v>7.4698795180722888</v>
      </c>
      <c r="Z76" s="6">
        <v>6.6396383057566295</v>
      </c>
      <c r="AA76" s="6">
        <f t="shared" si="57"/>
        <v>5.8557265285478088</v>
      </c>
      <c r="AB76" s="6">
        <f t="shared" si="58"/>
        <v>0.78391177720881966</v>
      </c>
      <c r="AC76" s="10">
        <v>348000</v>
      </c>
      <c r="AD76" s="10">
        <v>196000</v>
      </c>
      <c r="AE76">
        <f t="shared" si="59"/>
        <v>1.7755102040816326</v>
      </c>
      <c r="AF76" s="6">
        <v>10.957038583391483</v>
      </c>
      <c r="AG76" s="6">
        <f t="shared" si="60"/>
        <v>7.0092820349636691</v>
      </c>
      <c r="AH76" s="6">
        <f t="shared" si="61"/>
        <v>3.9477565484278139</v>
      </c>
      <c r="AI76" s="10">
        <v>6310000</v>
      </c>
      <c r="AJ76" s="10">
        <v>3430000</v>
      </c>
      <c r="AK76">
        <f t="shared" si="62"/>
        <v>1.8396501457725947</v>
      </c>
      <c r="AL76" s="6">
        <v>9.1090604342523225</v>
      </c>
      <c r="AM76" s="6">
        <f t="shared" si="63"/>
        <v>5.9012496242435475</v>
      </c>
      <c r="AN76" s="6">
        <f t="shared" si="64"/>
        <v>3.207810810008775</v>
      </c>
      <c r="AO76" s="7">
        <f t="shared" si="65"/>
        <v>8371000</v>
      </c>
      <c r="AP76">
        <f t="shared" si="66"/>
        <v>3758400</v>
      </c>
      <c r="AQ76" s="6">
        <f t="shared" si="67"/>
        <v>2.2272775649212431</v>
      </c>
      <c r="AR76" s="6">
        <f t="shared" si="68"/>
        <v>30.99206540206746</v>
      </c>
      <c r="AS76" s="6">
        <f t="shared" si="69"/>
        <v>21.388904602099586</v>
      </c>
      <c r="AT76" s="6">
        <f t="shared" si="70"/>
        <v>9.6031607999678759</v>
      </c>
    </row>
    <row r="77" spans="1:46" x14ac:dyDescent="0.2">
      <c r="C77" s="31" t="s">
        <v>57</v>
      </c>
      <c r="D77" s="18"/>
      <c r="E77" s="10">
        <v>360000</v>
      </c>
      <c r="F77" s="10">
        <v>14000</v>
      </c>
      <c r="G77">
        <f t="shared" si="47"/>
        <v>25.714285714285715</v>
      </c>
      <c r="H77" s="56">
        <v>2.5109622424736617</v>
      </c>
      <c r="I77" s="56">
        <f t="shared" si="48"/>
        <v>2.4169690034505833</v>
      </c>
      <c r="J77" s="56">
        <f t="shared" si="49"/>
        <v>9.399323902307824E-2</v>
      </c>
      <c r="K77" s="10">
        <v>108000</v>
      </c>
      <c r="L77" s="10">
        <v>10700</v>
      </c>
      <c r="M77">
        <f t="shared" si="50"/>
        <v>10.093457943925234</v>
      </c>
      <c r="N77" s="6">
        <v>0.4495876365939443</v>
      </c>
      <c r="O77" s="6">
        <f t="shared" si="51"/>
        <v>0.40906036016972186</v>
      </c>
      <c r="P77" s="6">
        <f t="shared" si="52"/>
        <v>4.0527276424222443E-2</v>
      </c>
      <c r="Q77" s="10">
        <v>95000</v>
      </c>
      <c r="R77" s="10">
        <v>10100</v>
      </c>
      <c r="S77">
        <f t="shared" si="53"/>
        <v>9.4059405940594054</v>
      </c>
      <c r="T77" s="6">
        <v>0.63003437509083349</v>
      </c>
      <c r="U77" s="6">
        <f t="shared" si="54"/>
        <v>0.56948873105260878</v>
      </c>
      <c r="V77" s="6">
        <f t="shared" si="55"/>
        <v>6.0545644038224725E-2</v>
      </c>
      <c r="W77" s="10">
        <v>398000</v>
      </c>
      <c r="X77" s="10">
        <v>41800</v>
      </c>
      <c r="Y77">
        <f t="shared" si="56"/>
        <v>9.5215311004784695</v>
      </c>
      <c r="Z77" s="6">
        <v>6.8202750313231002</v>
      </c>
      <c r="AA77" s="6">
        <f t="shared" si="57"/>
        <v>6.1720542575411406</v>
      </c>
      <c r="AB77" s="6">
        <f t="shared" si="58"/>
        <v>0.64822077378195897</v>
      </c>
      <c r="AC77" s="10">
        <v>380000</v>
      </c>
      <c r="AD77" s="10">
        <v>67700</v>
      </c>
      <c r="AE77">
        <f t="shared" si="59"/>
        <v>5.6129985228951256</v>
      </c>
      <c r="AF77" s="6">
        <v>10.184536257536289</v>
      </c>
      <c r="AG77" s="6">
        <f t="shared" si="60"/>
        <v>8.6444578464681481</v>
      </c>
      <c r="AH77" s="6">
        <f t="shared" si="61"/>
        <v>1.5400784110681411</v>
      </c>
      <c r="AI77" s="10">
        <v>7040000</v>
      </c>
      <c r="AJ77" s="10">
        <v>932000</v>
      </c>
      <c r="AK77">
        <f t="shared" si="62"/>
        <v>7.5536480686695278</v>
      </c>
      <c r="AL77" s="6">
        <v>9.6951891700870974</v>
      </c>
      <c r="AM77" s="6">
        <f t="shared" si="63"/>
        <v>8.5617325335440508</v>
      </c>
      <c r="AN77" s="6">
        <f t="shared" si="64"/>
        <v>1.1334566365430476</v>
      </c>
      <c r="AO77" s="7">
        <f t="shared" si="65"/>
        <v>8381000</v>
      </c>
      <c r="AP77">
        <f t="shared" si="66"/>
        <v>1076300</v>
      </c>
      <c r="AQ77" s="6">
        <f t="shared" si="67"/>
        <v>7.7868623989593981</v>
      </c>
      <c r="AR77" s="6">
        <f t="shared" si="68"/>
        <v>30.290584713104927</v>
      </c>
      <c r="AS77" s="6">
        <f t="shared" si="69"/>
        <v>26.843326370161929</v>
      </c>
      <c r="AT77" s="6">
        <f t="shared" si="70"/>
        <v>3.4472583429429999</v>
      </c>
    </row>
    <row r="78" spans="1:46" x14ac:dyDescent="0.2">
      <c r="C78" s="31" t="s">
        <v>58</v>
      </c>
      <c r="D78" s="18"/>
      <c r="E78" s="10">
        <v>455000</v>
      </c>
      <c r="F78" s="10">
        <v>38800</v>
      </c>
      <c r="G78">
        <f t="shared" si="47"/>
        <v>11.726804123711339</v>
      </c>
      <c r="H78" s="56">
        <v>3.138995726354763</v>
      </c>
      <c r="I78" s="56">
        <f t="shared" si="48"/>
        <v>2.8923512666897877</v>
      </c>
      <c r="J78" s="56">
        <f t="shared" si="49"/>
        <v>0.24664445966497531</v>
      </c>
      <c r="K78" s="10">
        <v>157000</v>
      </c>
      <c r="L78" s="10">
        <v>12600</v>
      </c>
      <c r="M78">
        <f t="shared" si="50"/>
        <v>12.46031746031746</v>
      </c>
      <c r="N78" s="6">
        <v>0.61724789913194489</v>
      </c>
      <c r="O78" s="6">
        <f t="shared" si="51"/>
        <v>0.57139103870115182</v>
      </c>
      <c r="P78" s="6">
        <f t="shared" si="52"/>
        <v>4.5856860430793074E-2</v>
      </c>
      <c r="Q78" s="10">
        <v>126000</v>
      </c>
      <c r="R78" s="10">
        <v>25500</v>
      </c>
      <c r="S78">
        <f t="shared" si="53"/>
        <v>4.9411764705882355</v>
      </c>
      <c r="T78" s="6">
        <v>1.258236102076657</v>
      </c>
      <c r="U78" s="6">
        <f t="shared" si="54"/>
        <v>1.0464537878657345</v>
      </c>
      <c r="V78" s="6">
        <f t="shared" si="55"/>
        <v>0.21178231421092247</v>
      </c>
      <c r="W78" s="10">
        <v>528000</v>
      </c>
      <c r="X78" s="10">
        <v>71900</v>
      </c>
      <c r="Y78">
        <f t="shared" si="56"/>
        <v>7.3435326842837272</v>
      </c>
      <c r="Z78" s="6">
        <v>8.810290526071352</v>
      </c>
      <c r="AA78" s="6">
        <f t="shared" si="57"/>
        <v>7.7543480542851722</v>
      </c>
      <c r="AB78" s="6">
        <f t="shared" si="58"/>
        <v>1.0559424717861816</v>
      </c>
      <c r="AC78" s="10">
        <v>350000</v>
      </c>
      <c r="AD78" s="10">
        <v>130000</v>
      </c>
      <c r="AE78">
        <f t="shared" si="59"/>
        <v>2.6923076923076925</v>
      </c>
      <c r="AF78" s="6">
        <v>17.963496551660448</v>
      </c>
      <c r="AG78" s="6">
        <f t="shared" si="60"/>
        <v>13.098382902252411</v>
      </c>
      <c r="AH78" s="6">
        <f t="shared" si="61"/>
        <v>4.8651136494080376</v>
      </c>
      <c r="AI78" s="10">
        <v>8560000</v>
      </c>
      <c r="AJ78" s="10">
        <v>1320000</v>
      </c>
      <c r="AK78">
        <f t="shared" si="62"/>
        <v>6.4848484848484844</v>
      </c>
      <c r="AL78" s="6">
        <v>11.448102060823253</v>
      </c>
      <c r="AM78" s="6">
        <f t="shared" si="63"/>
        <v>9.9185985466241942</v>
      </c>
      <c r="AN78" s="6">
        <f t="shared" si="64"/>
        <v>1.5295035141990581</v>
      </c>
      <c r="AO78" s="7">
        <f t="shared" si="65"/>
        <v>10176000</v>
      </c>
      <c r="AP78">
        <f t="shared" si="66"/>
        <v>1598800</v>
      </c>
      <c r="AQ78" s="6">
        <f t="shared" si="67"/>
        <v>6.3647735801851386</v>
      </c>
      <c r="AR78" s="6">
        <f t="shared" si="68"/>
        <v>43.236368866118418</v>
      </c>
      <c r="AS78" s="6">
        <f t="shared" si="69"/>
        <v>37.36566986968959</v>
      </c>
      <c r="AT78" s="6">
        <f t="shared" si="70"/>
        <v>5.8706989964288248</v>
      </c>
    </row>
    <row r="79" spans="1:46" x14ac:dyDescent="0.2">
      <c r="C79" s="31" t="s">
        <v>59</v>
      </c>
      <c r="D79" s="18"/>
      <c r="E79" s="10">
        <v>511000</v>
      </c>
      <c r="F79" s="10">
        <v>26300</v>
      </c>
      <c r="G79">
        <f t="shared" si="47"/>
        <v>19.429657794676807</v>
      </c>
      <c r="H79" s="56">
        <v>2.532796173632017</v>
      </c>
      <c r="I79" s="56">
        <f t="shared" si="48"/>
        <v>2.4088197370667421</v>
      </c>
      <c r="J79" s="56">
        <f t="shared" si="49"/>
        <v>0.1239764365652746</v>
      </c>
      <c r="K79" s="10">
        <v>159000</v>
      </c>
      <c r="L79" s="10">
        <v>30100</v>
      </c>
      <c r="M79">
        <f t="shared" si="50"/>
        <v>5.2823920265780728</v>
      </c>
      <c r="N79" s="6">
        <v>0.49326908326032215</v>
      </c>
      <c r="O79" s="6">
        <f t="shared" si="51"/>
        <v>0.41475295736854167</v>
      </c>
      <c r="P79" s="6">
        <f t="shared" si="52"/>
        <v>7.851612589178053E-2</v>
      </c>
      <c r="Q79" s="10">
        <v>130000</v>
      </c>
      <c r="R79" s="10">
        <v>15500</v>
      </c>
      <c r="S79">
        <f t="shared" si="53"/>
        <v>8.387096774193548</v>
      </c>
      <c r="T79" s="6">
        <v>0.80507648304145851</v>
      </c>
      <c r="U79" s="6">
        <f t="shared" si="54"/>
        <v>0.7193123216177979</v>
      </c>
      <c r="V79" s="6">
        <f t="shared" si="55"/>
        <v>8.5764161423660529E-2</v>
      </c>
      <c r="W79" s="10">
        <v>525000</v>
      </c>
      <c r="X79" s="10">
        <v>49200</v>
      </c>
      <c r="Y79">
        <f t="shared" si="56"/>
        <v>10.670731707317072</v>
      </c>
      <c r="Z79" s="6">
        <v>5.3927345371983408</v>
      </c>
      <c r="AA79" s="6">
        <f t="shared" si="57"/>
        <v>4.9306611494760171</v>
      </c>
      <c r="AB79" s="6">
        <f t="shared" si="58"/>
        <v>0.46207338772232392</v>
      </c>
      <c r="AC79" s="10">
        <v>472000</v>
      </c>
      <c r="AD79" s="10">
        <v>149000</v>
      </c>
      <c r="AE79">
        <f t="shared" si="59"/>
        <v>3.1677852348993287</v>
      </c>
      <c r="AF79" s="6">
        <v>13.341267433258455</v>
      </c>
      <c r="AG79" s="6">
        <f t="shared" si="60"/>
        <v>10.140222590173897</v>
      </c>
      <c r="AH79" s="6">
        <f t="shared" si="61"/>
        <v>3.2010448430845568</v>
      </c>
      <c r="AI79" s="10">
        <v>9860000</v>
      </c>
      <c r="AJ79" s="10">
        <v>1810000</v>
      </c>
      <c r="AK79">
        <f t="shared" si="62"/>
        <v>5.4475138121546962</v>
      </c>
      <c r="AL79" s="6">
        <v>8.1785547483576746</v>
      </c>
      <c r="AM79" s="6">
        <f t="shared" si="63"/>
        <v>6.9100728208060564</v>
      </c>
      <c r="AN79" s="6">
        <f t="shared" si="64"/>
        <v>1.2684819275516188</v>
      </c>
      <c r="AO79" s="7">
        <f t="shared" si="65"/>
        <v>11657000</v>
      </c>
      <c r="AP79">
        <f t="shared" si="66"/>
        <v>2080100</v>
      </c>
      <c r="AQ79" s="6">
        <f t="shared" si="67"/>
        <v>5.6040574972357096</v>
      </c>
      <c r="AR79" s="6">
        <f t="shared" si="68"/>
        <v>30.74369845874827</v>
      </c>
      <c r="AS79" s="6">
        <f t="shared" si="69"/>
        <v>26.088424262299071</v>
      </c>
      <c r="AT79" s="6">
        <f t="shared" si="70"/>
        <v>4.6552741964491977</v>
      </c>
    </row>
    <row r="80" spans="1:46" x14ac:dyDescent="0.2">
      <c r="C80" s="31" t="s">
        <v>60</v>
      </c>
      <c r="D80" s="18"/>
      <c r="E80" s="10">
        <v>614000</v>
      </c>
      <c r="F80" s="10">
        <v>39600</v>
      </c>
      <c r="G80">
        <f t="shared" si="47"/>
        <v>15.505050505050505</v>
      </c>
      <c r="H80" s="56">
        <v>3.245957534741954</v>
      </c>
      <c r="I80" s="56">
        <f t="shared" si="48"/>
        <v>3.0492930329430226</v>
      </c>
      <c r="J80" s="56">
        <f t="shared" si="49"/>
        <v>0.19666450179893111</v>
      </c>
      <c r="K80" s="10">
        <v>182000</v>
      </c>
      <c r="L80" s="10">
        <v>32900</v>
      </c>
      <c r="M80">
        <f t="shared" si="50"/>
        <v>5.5319148936170217</v>
      </c>
      <c r="N80" s="6">
        <v>0.58279692101048719</v>
      </c>
      <c r="O80" s="6">
        <f t="shared" si="51"/>
        <v>0.49357393961800222</v>
      </c>
      <c r="P80" s="6">
        <f t="shared" si="52"/>
        <v>8.922298139248501E-2</v>
      </c>
      <c r="Q80" s="10">
        <v>138000</v>
      </c>
      <c r="R80" s="10">
        <v>27300</v>
      </c>
      <c r="S80">
        <f t="shared" si="53"/>
        <v>5.0549450549450547</v>
      </c>
      <c r="T80" s="6">
        <v>0.89632691016169863</v>
      </c>
      <c r="U80" s="6">
        <f t="shared" si="54"/>
        <v>0.74829469813862315</v>
      </c>
      <c r="V80" s="6">
        <f t="shared" si="55"/>
        <v>0.14803221202307545</v>
      </c>
      <c r="W80" s="10">
        <v>643000</v>
      </c>
      <c r="X80" s="10">
        <v>126000</v>
      </c>
      <c r="Y80">
        <f t="shared" si="56"/>
        <v>5.1031746031746028</v>
      </c>
      <c r="Z80" s="6">
        <v>2.9139846050524358</v>
      </c>
      <c r="AA80" s="6">
        <f t="shared" si="57"/>
        <v>2.436530690570502</v>
      </c>
      <c r="AB80" s="6">
        <f t="shared" si="58"/>
        <v>0.47745391448193358</v>
      </c>
      <c r="AC80" s="10">
        <v>270000</v>
      </c>
      <c r="AD80" s="10">
        <v>177000</v>
      </c>
      <c r="AE80">
        <f t="shared" si="59"/>
        <v>1.5254237288135593</v>
      </c>
      <c r="AF80" s="6">
        <v>6.0308415560262443</v>
      </c>
      <c r="AG80" s="6">
        <f t="shared" si="60"/>
        <v>3.6427902016265907</v>
      </c>
      <c r="AH80" s="6">
        <f t="shared" si="61"/>
        <v>2.388051354399654</v>
      </c>
      <c r="AI80" s="10">
        <v>11700000</v>
      </c>
      <c r="AJ80" s="10">
        <v>2750000</v>
      </c>
      <c r="AK80">
        <f t="shared" si="62"/>
        <v>4.2545454545454549</v>
      </c>
      <c r="AL80" s="6">
        <v>4.2049904427338953</v>
      </c>
      <c r="AM80" s="6">
        <f t="shared" si="63"/>
        <v>3.4047327460198322</v>
      </c>
      <c r="AN80" s="6">
        <f t="shared" si="64"/>
        <v>0.8002576967140631</v>
      </c>
      <c r="AO80" s="7">
        <f t="shared" si="65"/>
        <v>13547000</v>
      </c>
      <c r="AP80">
        <f t="shared" si="66"/>
        <v>3152800</v>
      </c>
      <c r="AQ80" s="6">
        <f t="shared" si="67"/>
        <v>4.2968155290535401</v>
      </c>
      <c r="AR80" s="6">
        <f t="shared" si="68"/>
        <v>17.874897969726714</v>
      </c>
      <c r="AS80" s="6">
        <f t="shared" si="69"/>
        <v>14.500248074581</v>
      </c>
      <c r="AT80" s="6">
        <f t="shared" si="70"/>
        <v>3.3746498951457129</v>
      </c>
    </row>
    <row r="81" spans="3:46" x14ac:dyDescent="0.2">
      <c r="C81" s="31" t="s">
        <v>61</v>
      </c>
      <c r="D81" s="18"/>
      <c r="E81" s="10">
        <v>405000</v>
      </c>
      <c r="F81" s="10">
        <v>14900</v>
      </c>
      <c r="G81">
        <f t="shared" si="47"/>
        <v>27.181208053691275</v>
      </c>
      <c r="H81" s="56">
        <v>1.2780025434473254</v>
      </c>
      <c r="I81" s="56">
        <f t="shared" si="48"/>
        <v>1.2326530842966583</v>
      </c>
      <c r="J81" s="56">
        <f t="shared" si="49"/>
        <v>4.5349459150667182E-2</v>
      </c>
      <c r="K81" s="10">
        <v>35600</v>
      </c>
      <c r="L81" s="10">
        <v>5870</v>
      </c>
      <c r="M81">
        <f t="shared" si="50"/>
        <v>6.0647359454855199</v>
      </c>
      <c r="N81" s="6">
        <v>7.6408649790325675E-2</v>
      </c>
      <c r="O81" s="6">
        <f t="shared" si="51"/>
        <v>6.5593150049085946E-2</v>
      </c>
      <c r="P81" s="6">
        <f t="shared" si="52"/>
        <v>1.0815499741239732E-2</v>
      </c>
      <c r="Q81" s="10">
        <v>163000</v>
      </c>
      <c r="R81" s="10">
        <v>15500</v>
      </c>
      <c r="S81">
        <f t="shared" si="53"/>
        <v>10.516129032258064</v>
      </c>
      <c r="T81" s="6">
        <v>0.65936398296220122</v>
      </c>
      <c r="U81" s="6">
        <f t="shared" si="54"/>
        <v>0.60210828696268226</v>
      </c>
      <c r="V81" s="6">
        <f t="shared" si="55"/>
        <v>5.7255695999518873E-2</v>
      </c>
      <c r="W81" s="10">
        <v>1110000</v>
      </c>
      <c r="X81" s="10">
        <v>39000</v>
      </c>
      <c r="Y81">
        <f t="shared" si="56"/>
        <v>28.46153846153846</v>
      </c>
      <c r="Z81" s="6">
        <v>3.5489296730024362</v>
      </c>
      <c r="AA81" s="6">
        <f t="shared" si="57"/>
        <v>3.4284699190885153</v>
      </c>
      <c r="AB81" s="6">
        <f t="shared" si="58"/>
        <v>0.12045975391392082</v>
      </c>
      <c r="AC81" s="10">
        <v>537000</v>
      </c>
      <c r="AD81" s="10">
        <v>91500</v>
      </c>
      <c r="AE81">
        <f t="shared" si="59"/>
        <v>5.8688524590163933</v>
      </c>
      <c r="AF81" s="6">
        <v>3.3743921481006769</v>
      </c>
      <c r="AG81" s="6">
        <f t="shared" si="60"/>
        <v>2.8831321933652565</v>
      </c>
      <c r="AH81" s="6">
        <f t="shared" si="61"/>
        <v>0.49125995473542078</v>
      </c>
      <c r="AI81" s="10">
        <v>11600000</v>
      </c>
      <c r="AJ81" s="10">
        <v>786000</v>
      </c>
      <c r="AK81">
        <f t="shared" si="62"/>
        <v>14.758269720101781</v>
      </c>
      <c r="AL81" s="6">
        <v>2.3077739403677047</v>
      </c>
      <c r="AM81" s="6">
        <f t="shared" si="63"/>
        <v>2.1613255052692857</v>
      </c>
      <c r="AN81" s="6">
        <f t="shared" si="64"/>
        <v>0.14644843509841884</v>
      </c>
      <c r="AO81" s="7">
        <f t="shared" si="65"/>
        <v>13850600</v>
      </c>
      <c r="AP81">
        <f t="shared" si="66"/>
        <v>952770</v>
      </c>
      <c r="AQ81" s="6">
        <f t="shared" si="67"/>
        <v>14.537191557248864</v>
      </c>
      <c r="AR81" s="6">
        <f t="shared" si="68"/>
        <v>11.244870937670671</v>
      </c>
      <c r="AS81" s="6">
        <f t="shared" si="69"/>
        <v>10.521131972604982</v>
      </c>
      <c r="AT81" s="6">
        <f t="shared" si="70"/>
        <v>0.72373896506569013</v>
      </c>
    </row>
    <row r="82" spans="3:46" x14ac:dyDescent="0.2">
      <c r="C82" s="31" t="s">
        <v>62</v>
      </c>
      <c r="D82" s="18"/>
      <c r="E82" s="10">
        <v>329000</v>
      </c>
      <c r="F82" s="10">
        <v>12100</v>
      </c>
      <c r="G82">
        <f t="shared" si="47"/>
        <v>27.190082644628099</v>
      </c>
      <c r="H82" s="56">
        <v>1.4253683409775966</v>
      </c>
      <c r="I82" s="56">
        <f t="shared" si="48"/>
        <v>1.3748055824732608</v>
      </c>
      <c r="J82" s="56">
        <f t="shared" si="49"/>
        <v>5.0562758504335732E-2</v>
      </c>
      <c r="K82" s="10">
        <v>20900</v>
      </c>
      <c r="L82" s="10">
        <v>2710</v>
      </c>
      <c r="M82">
        <f t="shared" si="50"/>
        <v>7.7121771217712176</v>
      </c>
      <c r="N82" s="6">
        <v>6.2996190069991992E-2</v>
      </c>
      <c r="O82" s="6">
        <f t="shared" si="51"/>
        <v>5.5765369439340642E-2</v>
      </c>
      <c r="P82" s="6">
        <f t="shared" si="52"/>
        <v>7.2308206306513469E-3</v>
      </c>
      <c r="Q82" s="10">
        <v>99900</v>
      </c>
      <c r="R82" s="10">
        <v>15300</v>
      </c>
      <c r="S82">
        <f t="shared" si="53"/>
        <v>6.5294117647058822</v>
      </c>
      <c r="T82" s="6">
        <v>0.66495978407213774</v>
      </c>
      <c r="U82" s="6">
        <f t="shared" si="54"/>
        <v>0.57664481275005697</v>
      </c>
      <c r="V82" s="6">
        <f t="shared" si="55"/>
        <v>8.8314971322080799E-2</v>
      </c>
      <c r="W82" s="10">
        <v>645000</v>
      </c>
      <c r="X82" s="10">
        <v>19600</v>
      </c>
      <c r="Y82">
        <f t="shared" si="56"/>
        <v>32.908163265306122</v>
      </c>
      <c r="Z82" s="6">
        <v>6.6177815831102693</v>
      </c>
      <c r="AA82" s="6">
        <f t="shared" si="57"/>
        <v>6.4226137843907969</v>
      </c>
      <c r="AB82" s="6">
        <f t="shared" si="58"/>
        <v>0.19516779871947229</v>
      </c>
      <c r="AC82" s="10">
        <v>430000</v>
      </c>
      <c r="AD82" s="10">
        <v>41300</v>
      </c>
      <c r="AE82">
        <f t="shared" si="59"/>
        <v>10.411622276029055</v>
      </c>
      <c r="AF82" s="6">
        <v>6.967760416832447</v>
      </c>
      <c r="AG82" s="6">
        <f t="shared" si="60"/>
        <v>6.3571758524038877</v>
      </c>
      <c r="AH82" s="6">
        <f t="shared" si="61"/>
        <v>0.61058456442855946</v>
      </c>
      <c r="AI82" s="10">
        <v>8700000</v>
      </c>
      <c r="AJ82" s="10">
        <v>383000</v>
      </c>
      <c r="AK82">
        <f t="shared" si="62"/>
        <v>22.715404699738905</v>
      </c>
      <c r="AL82" s="6">
        <v>5.5360288243326297</v>
      </c>
      <c r="AM82" s="6">
        <f t="shared" si="63"/>
        <v>5.3025928406576988</v>
      </c>
      <c r="AN82" s="6">
        <f t="shared" si="64"/>
        <v>0.23343598367493087</v>
      </c>
      <c r="AO82" s="7">
        <f t="shared" si="65"/>
        <v>10224800</v>
      </c>
      <c r="AP82">
        <f t="shared" si="66"/>
        <v>474010</v>
      </c>
      <c r="AQ82" s="6">
        <f t="shared" si="67"/>
        <v>21.570852935592075</v>
      </c>
      <c r="AR82" s="6">
        <f t="shared" si="68"/>
        <v>21.27489513939507</v>
      </c>
      <c r="AS82" s="6">
        <f t="shared" si="69"/>
        <v>20.332312455430717</v>
      </c>
      <c r="AT82" s="6">
        <f t="shared" si="70"/>
        <v>0.94258268396435285</v>
      </c>
    </row>
    <row r="83" spans="3:46" x14ac:dyDescent="0.2">
      <c r="C83" s="31" t="s">
        <v>63</v>
      </c>
      <c r="D83" s="18"/>
      <c r="E83" s="10">
        <v>385000</v>
      </c>
      <c r="F83" s="10">
        <v>24600</v>
      </c>
      <c r="G83">
        <f t="shared" si="47"/>
        <v>15.650406504065041</v>
      </c>
      <c r="H83" s="56">
        <v>1.1012714965929933</v>
      </c>
      <c r="I83" s="56">
        <f t="shared" si="48"/>
        <v>1.0351306791706603</v>
      </c>
      <c r="J83" s="56">
        <f t="shared" si="49"/>
        <v>6.6140817422333104E-2</v>
      </c>
      <c r="K83" s="10">
        <v>36100</v>
      </c>
      <c r="L83" s="10">
        <v>4300</v>
      </c>
      <c r="M83">
        <f t="shared" si="50"/>
        <v>8.395348837209303</v>
      </c>
      <c r="N83" s="6">
        <v>6.4303695263392247E-2</v>
      </c>
      <c r="O83" s="6">
        <f t="shared" si="51"/>
        <v>5.745949007446683E-2</v>
      </c>
      <c r="P83" s="6">
        <f t="shared" si="52"/>
        <v>6.8442051889254117E-3</v>
      </c>
      <c r="Q83" s="10">
        <v>140000</v>
      </c>
      <c r="R83" s="10">
        <v>15200</v>
      </c>
      <c r="S83">
        <f t="shared" si="53"/>
        <v>9.2105263157894743</v>
      </c>
      <c r="T83" s="6">
        <v>0.74298111242746456</v>
      </c>
      <c r="U83" s="6">
        <f t="shared" si="54"/>
        <v>0.67021492100415625</v>
      </c>
      <c r="V83" s="6">
        <f t="shared" si="55"/>
        <v>7.2766191423308382E-2</v>
      </c>
      <c r="W83" s="10">
        <v>1050000</v>
      </c>
      <c r="X83" s="10">
        <v>83200</v>
      </c>
      <c r="Y83">
        <f t="shared" si="56"/>
        <v>12.620192307692308</v>
      </c>
      <c r="Z83" s="6">
        <v>8.9384022154979252</v>
      </c>
      <c r="AA83" s="6">
        <f t="shared" si="57"/>
        <v>8.2821411280204931</v>
      </c>
      <c r="AB83" s="6">
        <f t="shared" si="58"/>
        <v>0.65626108747743328</v>
      </c>
      <c r="AC83" s="10">
        <v>489000</v>
      </c>
      <c r="AD83" s="10">
        <v>174000</v>
      </c>
      <c r="AE83">
        <f t="shared" si="59"/>
        <v>2.8103448275862069</v>
      </c>
      <c r="AF83" s="6">
        <v>10.57899502720324</v>
      </c>
      <c r="AG83" s="6">
        <f t="shared" si="60"/>
        <v>7.8026071920096296</v>
      </c>
      <c r="AH83" s="6">
        <f t="shared" si="61"/>
        <v>2.7763878351936104</v>
      </c>
      <c r="AI83" s="10">
        <v>11100000</v>
      </c>
      <c r="AJ83" s="10">
        <v>1510000</v>
      </c>
      <c r="AK83">
        <f t="shared" si="62"/>
        <v>7.3509933774834435</v>
      </c>
      <c r="AL83" s="6">
        <v>4.5257732736698353</v>
      </c>
      <c r="AM83" s="6">
        <f t="shared" si="63"/>
        <v>3.9838289720646443</v>
      </c>
      <c r="AN83" s="6">
        <f t="shared" si="64"/>
        <v>0.54194430160519036</v>
      </c>
      <c r="AO83" s="7">
        <f t="shared" si="65"/>
        <v>13200100</v>
      </c>
      <c r="AP83">
        <f t="shared" si="66"/>
        <v>1811300</v>
      </c>
      <c r="AQ83" s="6">
        <f t="shared" si="67"/>
        <v>7.2876387125269142</v>
      </c>
      <c r="AR83" s="6">
        <f t="shared" si="68"/>
        <v>25.951726820654848</v>
      </c>
      <c r="AS83" s="6">
        <f t="shared" si="69"/>
        <v>22.820349148335669</v>
      </c>
      <c r="AT83" s="6">
        <f t="shared" si="70"/>
        <v>3.1313776723191795</v>
      </c>
    </row>
    <row r="84" spans="3:46" x14ac:dyDescent="0.2">
      <c r="C84" s="31" t="s">
        <v>64</v>
      </c>
      <c r="E84" s="10">
        <v>431000</v>
      </c>
      <c r="F84" s="10">
        <v>40700</v>
      </c>
      <c r="G84">
        <f>E84/F84</f>
        <v>10.58968058968059</v>
      </c>
      <c r="H84" s="56">
        <v>0.66890298139250448</v>
      </c>
      <c r="I84" s="56">
        <f>(H84/(G84+1))*G84</f>
        <v>0.61118758740760959</v>
      </c>
      <c r="J84" s="56">
        <f>H84/(G84+1)</f>
        <v>5.7715393984894912E-2</v>
      </c>
      <c r="K84" s="10">
        <v>40300</v>
      </c>
      <c r="L84" s="10">
        <v>11400</v>
      </c>
      <c r="M84">
        <f>K84/L84</f>
        <v>3.5350877192982457</v>
      </c>
      <c r="N84" s="6">
        <v>5.7016476995685267E-2</v>
      </c>
      <c r="O84" s="6">
        <f>(N84/(M84+1))*M84</f>
        <v>4.4444178393155058E-2</v>
      </c>
      <c r="P84" s="6">
        <f>N84/(M84+1)</f>
        <v>1.2572298602530214E-2</v>
      </c>
      <c r="Q84" s="10">
        <v>168000</v>
      </c>
      <c r="R84" s="10">
        <v>18400</v>
      </c>
      <c r="S84">
        <f>Q84/R84</f>
        <v>9.1304347826086953</v>
      </c>
      <c r="T84" s="6">
        <v>0.41915338776114974</v>
      </c>
      <c r="U84" s="6">
        <f>(T84/(S84+1))*S84</f>
        <v>0.37777773145854698</v>
      </c>
      <c r="V84" s="6">
        <f>T84/(S84+1)</f>
        <v>4.1375656302602766E-2</v>
      </c>
      <c r="W84" s="10">
        <v>1290000</v>
      </c>
      <c r="X84" s="10">
        <v>232000</v>
      </c>
      <c r="Y84">
        <f>W84/X84</f>
        <v>5.5603448275862073</v>
      </c>
      <c r="Z84" s="6">
        <v>4.3076964793004997</v>
      </c>
      <c r="AA84" s="6">
        <f>(Z84/(Y84+1))*Y84</f>
        <v>3.6510699463190832</v>
      </c>
      <c r="AB84" s="6">
        <f>Z84/(Y84+1)</f>
        <v>0.65662653298141649</v>
      </c>
      <c r="AC84" s="10">
        <v>588000</v>
      </c>
      <c r="AD84" s="10">
        <v>304000</v>
      </c>
      <c r="AE84">
        <f>AC84/AD84</f>
        <v>1.9342105263157894</v>
      </c>
      <c r="AF84" s="6">
        <v>6.6309485130805443</v>
      </c>
      <c r="AG84" s="6">
        <f>(AF84/(AE84+1))*AE84</f>
        <v>4.3710736835104935</v>
      </c>
      <c r="AH84" s="6">
        <f>AF84/(AE84+1)</f>
        <v>2.2598748295700513</v>
      </c>
      <c r="AI84" s="10">
        <v>11300000</v>
      </c>
      <c r="AJ84" s="10">
        <v>4200000</v>
      </c>
      <c r="AK84">
        <f>AI84/AJ84</f>
        <v>2.6904761904761907</v>
      </c>
      <c r="AL84" s="6">
        <v>2.5942981043877169</v>
      </c>
      <c r="AM84" s="6">
        <f>(AL84/(AK84+1))*AK84</f>
        <v>1.891327005134271</v>
      </c>
      <c r="AN84" s="6">
        <f>AL84/(AK84+1)</f>
        <v>0.70297109925344581</v>
      </c>
      <c r="AO84" s="7">
        <f t="shared" ref="AO84:AO89" si="71">E84+K84+Q84+W84+AC84+AI84</f>
        <v>13817300</v>
      </c>
      <c r="AP84">
        <f t="shared" ref="AP84:AP89" si="72">F84+L84+R84+X84+AD84+AJ84</f>
        <v>4806500</v>
      </c>
      <c r="AQ84" s="6">
        <f t="shared" ref="AQ84:AQ89" si="73">AO84/AP84</f>
        <v>2.8747113284094454</v>
      </c>
      <c r="AR84" s="6">
        <f t="shared" ref="AR84:AR89" si="74">H84+N84+T84+Z84+AF84+AL84</f>
        <v>14.678015942918099</v>
      </c>
      <c r="AS84" s="6">
        <f t="shared" ref="AS84:AS89" si="75">(AR84/(AQ84+1))*AQ84</f>
        <v>10.889858658709944</v>
      </c>
      <c r="AT84" s="6">
        <f t="shared" ref="AT84:AT89" si="76">AR84/(AQ84+1)</f>
        <v>3.7881572842081557</v>
      </c>
    </row>
    <row r="85" spans="3:46" x14ac:dyDescent="0.2">
      <c r="C85" s="31" t="s">
        <v>65</v>
      </c>
      <c r="E85" s="10">
        <v>551000</v>
      </c>
      <c r="F85" s="10">
        <v>19400</v>
      </c>
      <c r="G85">
        <f t="shared" si="47"/>
        <v>28.402061855670102</v>
      </c>
      <c r="H85" s="56">
        <v>1.014839347099741</v>
      </c>
      <c r="I85" s="56">
        <f t="shared" ref="I85:I89" si="77">(H85/(G85+1))*G85</f>
        <v>0.98032342260160821</v>
      </c>
      <c r="J85" s="56">
        <f t="shared" ref="J85:J89" si="78">H85/(G85+1)</f>
        <v>3.4515924498132851E-2</v>
      </c>
      <c r="K85" s="10">
        <v>42800</v>
      </c>
      <c r="L85" s="10">
        <v>5330</v>
      </c>
      <c r="M85">
        <f t="shared" ref="M85:M89" si="79">K85/L85</f>
        <v>8.0300187617260796</v>
      </c>
      <c r="N85" s="6">
        <v>5.247002197079155E-2</v>
      </c>
      <c r="O85" s="6">
        <f t="shared" ref="O85:O89" si="80">(N85/(M85+1))*M85</f>
        <v>4.6659400381256558E-2</v>
      </c>
      <c r="P85" s="6">
        <f t="shared" ref="P85:P89" si="81">N85/(M85+1)</f>
        <v>5.810621589534987E-3</v>
      </c>
      <c r="Q85" s="10">
        <v>199000</v>
      </c>
      <c r="R85" s="10">
        <v>13900</v>
      </c>
      <c r="S85">
        <f t="shared" ref="S85:S89" si="82">Q85/R85</f>
        <v>14.316546762589928</v>
      </c>
      <c r="T85" s="6">
        <v>0.60796103301486026</v>
      </c>
      <c r="U85" s="6">
        <f t="shared" ref="U85:U89" si="83">(T85/(S85+1))*S85</f>
        <v>0.56826794537321368</v>
      </c>
      <c r="V85" s="6">
        <f t="shared" ref="V85:V89" si="84">T85/(S85+1)</f>
        <v>3.9693087641646585E-2</v>
      </c>
      <c r="W85" s="10">
        <v>1320000</v>
      </c>
      <c r="X85" s="10">
        <v>119000</v>
      </c>
      <c r="Y85">
        <f t="shared" ref="Y85:Y89" si="85">W85/X85</f>
        <v>11.092436974789916</v>
      </c>
      <c r="Z85" s="6">
        <v>3.6760434554386894</v>
      </c>
      <c r="AA85" s="6">
        <f t="shared" ref="AA85:AA89" si="86">(Z85/(Y85+1))*Y85</f>
        <v>3.372048200958353</v>
      </c>
      <c r="AB85" s="6">
        <f t="shared" ref="AB85:AB89" si="87">Z85/(Y85+1)</f>
        <v>0.30399525448033637</v>
      </c>
      <c r="AC85" s="10">
        <v>573000</v>
      </c>
      <c r="AD85" s="10">
        <v>191000</v>
      </c>
      <c r="AE85">
        <f t="shared" ref="AE85:AE89" si="88">AC85/AD85</f>
        <v>3</v>
      </c>
      <c r="AF85" s="6">
        <v>5.1056159103315135</v>
      </c>
      <c r="AG85" s="6">
        <f t="shared" ref="AG85:AG89" si="89">(AF85/(AE85+1))*AE85</f>
        <v>3.8292119327486351</v>
      </c>
      <c r="AH85" s="6">
        <f t="shared" ref="AH85:AH89" si="90">AF85/(AE85+1)</f>
        <v>1.2764039775828784</v>
      </c>
      <c r="AI85" s="10">
        <v>11800000</v>
      </c>
      <c r="AJ85" s="10">
        <v>2250000</v>
      </c>
      <c r="AK85">
        <f t="shared" ref="AK85:AK89" si="91">AI85/AJ85</f>
        <v>5.2444444444444445</v>
      </c>
      <c r="AL85" s="6">
        <v>2.1836326508802473</v>
      </c>
      <c r="AM85" s="6">
        <f t="shared" ref="AM85:AM89" si="92">(AL85/(AK85+1))*AK85</f>
        <v>1.833940589351382</v>
      </c>
      <c r="AN85" s="6">
        <f t="shared" ref="AN85:AN89" si="93">AL85/(AK85+1)</f>
        <v>0.34969206152886523</v>
      </c>
      <c r="AO85" s="7">
        <f t="shared" si="71"/>
        <v>14485800</v>
      </c>
      <c r="AP85">
        <f t="shared" si="72"/>
        <v>2598630</v>
      </c>
      <c r="AQ85" s="6">
        <f t="shared" si="73"/>
        <v>5.5743988178386301</v>
      </c>
      <c r="AR85" s="6">
        <f t="shared" si="74"/>
        <v>12.640562418735842</v>
      </c>
      <c r="AS85" s="6">
        <f t="shared" si="75"/>
        <v>10.717867618956188</v>
      </c>
      <c r="AT85" s="6">
        <f t="shared" si="76"/>
        <v>1.9226947997796544</v>
      </c>
    </row>
    <row r="86" spans="3:46" x14ac:dyDescent="0.2">
      <c r="C86" s="31" t="s">
        <v>66</v>
      </c>
      <c r="E86" s="10">
        <v>521000</v>
      </c>
      <c r="F86" s="10">
        <v>36300</v>
      </c>
      <c r="G86">
        <f t="shared" si="47"/>
        <v>14.352617079889807</v>
      </c>
      <c r="H86" s="56">
        <v>0.71699126930826063</v>
      </c>
      <c r="I86" s="56">
        <f t="shared" si="77"/>
        <v>0.67028970269083765</v>
      </c>
      <c r="J86" s="56">
        <f t="shared" si="78"/>
        <v>4.6701566617423043E-2</v>
      </c>
      <c r="K86" s="10">
        <v>35000</v>
      </c>
      <c r="L86" s="10">
        <v>5670</v>
      </c>
      <c r="M86">
        <f t="shared" si="79"/>
        <v>6.1728395061728394</v>
      </c>
      <c r="N86" s="6">
        <v>2.7629281396910683E-2</v>
      </c>
      <c r="O86" s="6">
        <f t="shared" si="80"/>
        <v>2.3777350599751019E-2</v>
      </c>
      <c r="P86" s="6">
        <f t="shared" si="81"/>
        <v>3.851930797159665E-3</v>
      </c>
      <c r="Q86" s="10">
        <v>165000</v>
      </c>
      <c r="R86" s="10">
        <v>18800</v>
      </c>
      <c r="S86">
        <f t="shared" si="82"/>
        <v>8.7765957446808507</v>
      </c>
      <c r="T86" s="6">
        <v>0.3938885157824043</v>
      </c>
      <c r="U86" s="6">
        <f t="shared" si="83"/>
        <v>0.35359959251412787</v>
      </c>
      <c r="V86" s="6">
        <f t="shared" si="84"/>
        <v>4.0288923268276391E-2</v>
      </c>
      <c r="W86" s="10">
        <v>1120000</v>
      </c>
      <c r="X86" s="10">
        <v>215000</v>
      </c>
      <c r="Y86">
        <f t="shared" si="85"/>
        <v>5.2093023255813957</v>
      </c>
      <c r="Z86" s="6">
        <v>3.8475486903962395</v>
      </c>
      <c r="AA86" s="6">
        <f t="shared" si="86"/>
        <v>3.2279060174110774</v>
      </c>
      <c r="AB86" s="6">
        <f t="shared" si="87"/>
        <v>0.61964267298516218</v>
      </c>
      <c r="AC86" s="10">
        <v>361000</v>
      </c>
      <c r="AD86" s="10">
        <v>238000</v>
      </c>
      <c r="AE86">
        <f t="shared" si="88"/>
        <v>1.5168067226890756</v>
      </c>
      <c r="AF86" s="6">
        <v>5.2290127602417735</v>
      </c>
      <c r="AG86" s="6">
        <f t="shared" si="89"/>
        <v>3.1513749690271791</v>
      </c>
      <c r="AH86" s="6">
        <f t="shared" si="90"/>
        <v>2.0776377912145945</v>
      </c>
      <c r="AI86" s="10">
        <v>6550000</v>
      </c>
      <c r="AJ86" s="10">
        <v>5320000</v>
      </c>
      <c r="AK86">
        <f t="shared" si="91"/>
        <v>1.231203007518797</v>
      </c>
      <c r="AL86" s="6">
        <v>1.963734049697784</v>
      </c>
      <c r="AM86" s="6">
        <f t="shared" si="92"/>
        <v>1.0836106171457864</v>
      </c>
      <c r="AN86" s="6">
        <f t="shared" si="93"/>
        <v>0.88012343255199754</v>
      </c>
      <c r="AO86" s="7">
        <f t="shared" si="71"/>
        <v>8752000</v>
      </c>
      <c r="AP86">
        <f t="shared" si="72"/>
        <v>5833770</v>
      </c>
      <c r="AQ86" s="6">
        <f t="shared" si="73"/>
        <v>1.500230554169945</v>
      </c>
      <c r="AR86" s="6">
        <f t="shared" si="74"/>
        <v>12.178804566823374</v>
      </c>
      <c r="AS86" s="6">
        <f t="shared" si="75"/>
        <v>7.3077319585348031</v>
      </c>
      <c r="AT86" s="6">
        <f t="shared" si="76"/>
        <v>4.8710726082885714</v>
      </c>
    </row>
    <row r="87" spans="3:46" x14ac:dyDescent="0.2">
      <c r="C87" s="31" t="s">
        <v>67</v>
      </c>
      <c r="E87" s="10">
        <v>497000</v>
      </c>
      <c r="F87" s="10">
        <v>12000</v>
      </c>
      <c r="G87">
        <f t="shared" si="47"/>
        <v>41.416666666666664</v>
      </c>
      <c r="H87" s="56">
        <v>0.72826561450638017</v>
      </c>
      <c r="I87" s="56">
        <f t="shared" si="77"/>
        <v>0.71109628764178967</v>
      </c>
      <c r="J87" s="56">
        <f t="shared" si="78"/>
        <v>1.7169326864590495E-2</v>
      </c>
      <c r="K87" s="10">
        <v>56300</v>
      </c>
      <c r="L87" s="10">
        <v>7840</v>
      </c>
      <c r="M87">
        <f t="shared" si="79"/>
        <v>7.1811224489795915</v>
      </c>
      <c r="N87" s="6">
        <v>5.1697867696440566E-2</v>
      </c>
      <c r="O87" s="6">
        <f t="shared" si="80"/>
        <v>4.5378702078416024E-2</v>
      </c>
      <c r="P87" s="6">
        <f t="shared" si="81"/>
        <v>6.3191656180245411E-3</v>
      </c>
      <c r="Q87" s="10">
        <v>231000</v>
      </c>
      <c r="R87" s="10">
        <v>21200</v>
      </c>
      <c r="S87">
        <f t="shared" si="82"/>
        <v>10.89622641509434</v>
      </c>
      <c r="T87" s="6">
        <v>0.49899680993955675</v>
      </c>
      <c r="U87" s="6">
        <f t="shared" si="83"/>
        <v>0.45705100355288508</v>
      </c>
      <c r="V87" s="6">
        <f t="shared" si="84"/>
        <v>4.1945806386671704E-2</v>
      </c>
      <c r="W87" s="10">
        <v>1410000</v>
      </c>
      <c r="X87" s="10">
        <v>321000</v>
      </c>
      <c r="Y87">
        <f t="shared" si="85"/>
        <v>4.3925233644859816</v>
      </c>
      <c r="Z87" s="6">
        <v>3.3154067327065144</v>
      </c>
      <c r="AA87" s="6">
        <f t="shared" si="86"/>
        <v>2.700591272741875</v>
      </c>
      <c r="AB87" s="6">
        <f t="shared" si="87"/>
        <v>0.6148154599646396</v>
      </c>
      <c r="AC87" s="10">
        <v>404000</v>
      </c>
      <c r="AD87" s="10">
        <v>357000</v>
      </c>
      <c r="AE87">
        <f t="shared" si="88"/>
        <v>1.1316526610644257</v>
      </c>
      <c r="AF87" s="6">
        <v>3.8773400772330429</v>
      </c>
      <c r="AG87" s="6">
        <f t="shared" si="89"/>
        <v>2.0584039306204329</v>
      </c>
      <c r="AH87" s="6">
        <f t="shared" si="90"/>
        <v>1.8189361466126102</v>
      </c>
      <c r="AI87" s="10">
        <v>8610000</v>
      </c>
      <c r="AJ87" s="10">
        <v>4600000</v>
      </c>
      <c r="AK87">
        <f t="shared" si="91"/>
        <v>1.8717391304347826</v>
      </c>
      <c r="AL87" s="6">
        <v>2.1353467092008058</v>
      </c>
      <c r="AM87" s="6">
        <f t="shared" si="92"/>
        <v>1.3917740474049158</v>
      </c>
      <c r="AN87" s="6">
        <f t="shared" si="93"/>
        <v>0.74357266179588999</v>
      </c>
      <c r="AO87" s="7">
        <f t="shared" si="71"/>
        <v>11208300</v>
      </c>
      <c r="AP87">
        <f t="shared" si="72"/>
        <v>5319040</v>
      </c>
      <c r="AQ87" s="6">
        <f t="shared" si="73"/>
        <v>2.1072035555288173</v>
      </c>
      <c r="AR87" s="6">
        <f t="shared" si="74"/>
        <v>10.607053811282739</v>
      </c>
      <c r="AS87" s="6">
        <f t="shared" si="75"/>
        <v>7.1933560532427068</v>
      </c>
      <c r="AT87" s="6">
        <f t="shared" si="76"/>
        <v>3.4136977580400316</v>
      </c>
    </row>
    <row r="88" spans="3:46" x14ac:dyDescent="0.2">
      <c r="C88" s="31" t="s">
        <v>68</v>
      </c>
      <c r="E88" s="10">
        <v>403000</v>
      </c>
      <c r="F88" s="10">
        <v>53500</v>
      </c>
      <c r="G88">
        <f t="shared" si="47"/>
        <v>7.5327102803738315</v>
      </c>
      <c r="H88" s="56">
        <v>0.72692086425297675</v>
      </c>
      <c r="I88" s="56">
        <f t="shared" si="77"/>
        <v>0.64172860524413944</v>
      </c>
      <c r="J88" s="56">
        <f t="shared" si="78"/>
        <v>8.5192259008837368E-2</v>
      </c>
      <c r="K88" s="10">
        <v>30300</v>
      </c>
      <c r="L88" s="10">
        <v>5590</v>
      </c>
      <c r="M88">
        <f t="shared" si="79"/>
        <v>5.4203935599284438</v>
      </c>
      <c r="N88" s="6">
        <v>3.1740551435703604E-2</v>
      </c>
      <c r="O88" s="6">
        <f t="shared" si="80"/>
        <v>2.6796843368677048E-2</v>
      </c>
      <c r="P88" s="6">
        <f t="shared" si="81"/>
        <v>4.9437080670265577E-3</v>
      </c>
      <c r="Q88" s="10">
        <v>138000</v>
      </c>
      <c r="R88" s="10">
        <v>16300</v>
      </c>
      <c r="S88">
        <f t="shared" si="82"/>
        <v>8.4662576687116573</v>
      </c>
      <c r="T88" s="6">
        <v>0.52527500807321259</v>
      </c>
      <c r="U88" s="6">
        <f t="shared" si="83"/>
        <v>0.46978581409010589</v>
      </c>
      <c r="V88" s="6">
        <f t="shared" si="84"/>
        <v>5.5489193983106706E-2</v>
      </c>
      <c r="W88" s="10">
        <v>925000</v>
      </c>
      <c r="X88" s="10">
        <v>150000</v>
      </c>
      <c r="Y88">
        <f t="shared" si="85"/>
        <v>6.166666666666667</v>
      </c>
      <c r="Z88" s="6">
        <v>4.6677281523093539</v>
      </c>
      <c r="AA88" s="6">
        <f t="shared" si="86"/>
        <v>4.0164172473359558</v>
      </c>
      <c r="AB88" s="6">
        <f t="shared" si="87"/>
        <v>0.65131090497339816</v>
      </c>
      <c r="AC88" s="10">
        <v>351000</v>
      </c>
      <c r="AD88" s="10">
        <v>253000</v>
      </c>
      <c r="AE88">
        <f t="shared" si="88"/>
        <v>1.3873517786561265</v>
      </c>
      <c r="AF88" s="6">
        <v>4.3316517253430797</v>
      </c>
      <c r="AG88" s="6">
        <f t="shared" si="89"/>
        <v>2.5172346946944057</v>
      </c>
      <c r="AH88" s="6">
        <f t="shared" si="90"/>
        <v>1.8144170306486742</v>
      </c>
      <c r="AI88" s="10">
        <v>5980000</v>
      </c>
      <c r="AJ88" s="10">
        <v>4020000</v>
      </c>
      <c r="AK88">
        <f t="shared" si="91"/>
        <v>1.4875621890547264</v>
      </c>
      <c r="AL88" s="6">
        <v>2.8379787166040868</v>
      </c>
      <c r="AM88" s="6">
        <f t="shared" si="92"/>
        <v>1.6971112725292441</v>
      </c>
      <c r="AN88" s="6">
        <f t="shared" si="93"/>
        <v>1.140867444074843</v>
      </c>
      <c r="AO88" s="7">
        <f t="shared" si="71"/>
        <v>7827300</v>
      </c>
      <c r="AP88">
        <f t="shared" si="72"/>
        <v>4498390</v>
      </c>
      <c r="AQ88" s="6">
        <f t="shared" si="73"/>
        <v>1.7400225413981447</v>
      </c>
      <c r="AR88" s="6">
        <f t="shared" si="74"/>
        <v>13.121295018018415</v>
      </c>
      <c r="AS88" s="6">
        <f t="shared" si="75"/>
        <v>8.3325406118874934</v>
      </c>
      <c r="AT88" s="6">
        <f t="shared" si="76"/>
        <v>4.7887544061309235</v>
      </c>
    </row>
    <row r="89" spans="3:46" ht="16" thickBot="1" x14ac:dyDescent="0.25">
      <c r="C89" s="31" t="s">
        <v>69</v>
      </c>
      <c r="E89" s="10">
        <v>564000</v>
      </c>
      <c r="F89" s="10">
        <v>44000</v>
      </c>
      <c r="G89">
        <f t="shared" si="47"/>
        <v>12.818181818181818</v>
      </c>
      <c r="H89" s="56">
        <v>1.2391474828077489</v>
      </c>
      <c r="I89" s="56">
        <f t="shared" si="77"/>
        <v>1.1494723360256092</v>
      </c>
      <c r="J89" s="56">
        <f t="shared" si="78"/>
        <v>8.9675146782139725E-2</v>
      </c>
      <c r="K89" s="10">
        <v>35000</v>
      </c>
      <c r="L89" s="10">
        <v>7470</v>
      </c>
      <c r="M89">
        <f t="shared" si="79"/>
        <v>4.6854082998661308</v>
      </c>
      <c r="N89" s="6">
        <v>4.9480831979394096E-2</v>
      </c>
      <c r="O89" s="6">
        <f t="shared" si="80"/>
        <v>4.0777704715770975E-2</v>
      </c>
      <c r="P89" s="6">
        <f t="shared" si="81"/>
        <v>8.7031272636231196E-3</v>
      </c>
      <c r="Q89" s="10">
        <v>197000</v>
      </c>
      <c r="R89" s="10">
        <v>23100</v>
      </c>
      <c r="S89">
        <f t="shared" si="82"/>
        <v>8.5281385281385287</v>
      </c>
      <c r="T89" s="6">
        <v>0.5983069081749085</v>
      </c>
      <c r="U89" s="6">
        <f t="shared" si="83"/>
        <v>0.53551322539962276</v>
      </c>
      <c r="V89" s="6">
        <f t="shared" si="84"/>
        <v>6.2793682775285714E-2</v>
      </c>
      <c r="W89" s="10">
        <v>1260000</v>
      </c>
      <c r="X89" s="10">
        <v>267000</v>
      </c>
      <c r="Y89">
        <f t="shared" si="85"/>
        <v>4.7191011235955056</v>
      </c>
      <c r="Z89" s="6">
        <v>5.6286218612663204</v>
      </c>
      <c r="AA89" s="6">
        <f t="shared" si="86"/>
        <v>4.6444424002590461</v>
      </c>
      <c r="AB89" s="6">
        <f t="shared" si="87"/>
        <v>0.98417946100727405</v>
      </c>
      <c r="AC89" s="10">
        <v>246000</v>
      </c>
      <c r="AD89" s="10">
        <v>556000</v>
      </c>
      <c r="AE89">
        <f t="shared" si="88"/>
        <v>0.44244604316546765</v>
      </c>
      <c r="AF89" s="6">
        <v>6.0823143034842602</v>
      </c>
      <c r="AG89" s="6">
        <f t="shared" si="89"/>
        <v>1.8656475294976662</v>
      </c>
      <c r="AH89" s="6">
        <f t="shared" si="90"/>
        <v>4.2166667739865948</v>
      </c>
      <c r="AI89" s="10">
        <v>5780000</v>
      </c>
      <c r="AJ89" s="10">
        <v>6920000</v>
      </c>
      <c r="AK89">
        <f t="shared" si="91"/>
        <v>0.83526011560693647</v>
      </c>
      <c r="AL89" s="6">
        <v>3.3885154278152405</v>
      </c>
      <c r="AM89" s="6">
        <f t="shared" si="92"/>
        <v>1.5421747380135504</v>
      </c>
      <c r="AN89" s="6">
        <f t="shared" si="93"/>
        <v>1.8463406898016901</v>
      </c>
      <c r="AO89" s="7">
        <f t="shared" si="71"/>
        <v>8082000</v>
      </c>
      <c r="AP89">
        <f t="shared" si="72"/>
        <v>7817570</v>
      </c>
      <c r="AQ89" s="6">
        <f t="shared" si="73"/>
        <v>1.0338250888703266</v>
      </c>
      <c r="AR89" s="6">
        <f t="shared" si="74"/>
        <v>16.986386815527872</v>
      </c>
      <c r="AS89" s="6">
        <f t="shared" si="75"/>
        <v>8.6344459782935186</v>
      </c>
      <c r="AT89" s="6">
        <f t="shared" si="76"/>
        <v>8.3519408372343555</v>
      </c>
    </row>
    <row r="90" spans="3:46" s="17" customFormat="1" x14ac:dyDescent="0.2">
      <c r="H90" s="74" t="s">
        <v>46</v>
      </c>
      <c r="I90" s="126">
        <f>AVERAGE(I74:I89)</f>
        <v>1.5710057198908833</v>
      </c>
      <c r="J90" s="126">
        <f>AVERAGE(J74:J89)</f>
        <v>8.543891454206301E-2</v>
      </c>
      <c r="K90" s="46"/>
      <c r="N90" s="74" t="s">
        <v>46</v>
      </c>
      <c r="O90" s="126">
        <f>AVERAGE(O74:O89)</f>
        <v>0.23809340771860824</v>
      </c>
      <c r="P90" s="126">
        <f>AVERAGE(P74:P89)</f>
        <v>2.7053678955099476E-2</v>
      </c>
      <c r="Q90" s="46"/>
      <c r="T90" s="74" t="s">
        <v>46</v>
      </c>
      <c r="U90" s="126">
        <f>AVERAGE(U74:U89)</f>
        <v>0.58007179686733168</v>
      </c>
      <c r="V90" s="126">
        <f>AVERAGE(V74:V89)</f>
        <v>7.867953954502617E-2</v>
      </c>
      <c r="W90" s="46"/>
      <c r="Z90" s="74" t="s">
        <v>46</v>
      </c>
      <c r="AA90" s="126">
        <f>AVERAGE(AA74:AA89)</f>
        <v>4.4135841908392806</v>
      </c>
      <c r="AB90" s="126">
        <f>AVERAGE(AB74:AB89)</f>
        <v>0.62675758212235155</v>
      </c>
      <c r="AC90" s="46"/>
      <c r="AF90" s="74" t="s">
        <v>46</v>
      </c>
      <c r="AG90" s="126">
        <f>AVERAGE(AG74:AG89)</f>
        <v>5.1570718807885045</v>
      </c>
      <c r="AH90" s="126">
        <f>AVERAGE(AH74:AH89)</f>
        <v>2.4325285213961805</v>
      </c>
      <c r="AI90" s="46"/>
      <c r="AL90" s="74" t="s">
        <v>46</v>
      </c>
      <c r="AM90" s="126">
        <f>AVERAGE(AM74:AM89)</f>
        <v>3.6982138240546534</v>
      </c>
      <c r="AN90" s="126">
        <f>AVERAGE(AN74:AN89)</f>
        <v>1.1326929869736249</v>
      </c>
      <c r="AO90" s="46"/>
      <c r="AR90" s="74" t="s">
        <v>46</v>
      </c>
      <c r="AS90" s="126">
        <f>AVERAGE(AS74:AS89)</f>
        <v>15.524740913159485</v>
      </c>
      <c r="AT90" s="126">
        <f>AVERAGE(AT74:AT89)</f>
        <v>4.5164511305341222</v>
      </c>
    </row>
    <row r="91" spans="3:46" s="17" customFormat="1" x14ac:dyDescent="0.2">
      <c r="H91" s="78" t="s">
        <v>47</v>
      </c>
      <c r="I91" s="127">
        <f>STDEV(I74:I89)</f>
        <v>0.85901130943105219</v>
      </c>
      <c r="J91" s="127">
        <f>STDEV(J74:J89)</f>
        <v>6.1336867190900889E-2</v>
      </c>
      <c r="K91" s="46"/>
      <c r="N91" s="78" t="s">
        <v>47</v>
      </c>
      <c r="O91" s="127">
        <f>STDEV(O74:O89)</f>
        <v>0.23175280680960869</v>
      </c>
      <c r="P91" s="127">
        <f>STDEV(P74:P89)</f>
        <v>2.7461541648053419E-2</v>
      </c>
      <c r="Q91" s="46"/>
      <c r="T91" s="78" t="s">
        <v>47</v>
      </c>
      <c r="U91" s="127">
        <f>STDEV(U74:U89)</f>
        <v>0.18687198450354919</v>
      </c>
      <c r="V91" s="127">
        <f>STDEV(V74:V89)</f>
        <v>4.4917356252262459E-2</v>
      </c>
      <c r="W91" s="46"/>
      <c r="Z91" s="78" t="s">
        <v>47</v>
      </c>
      <c r="AA91" s="127">
        <f>STDEV(AA74:AA89)</f>
        <v>2.0206706425836116</v>
      </c>
      <c r="AB91" s="127">
        <f>STDEV(AB74:AB89)</f>
        <v>0.3065541508364899</v>
      </c>
      <c r="AC91" s="46"/>
      <c r="AF91" s="78" t="s">
        <v>47</v>
      </c>
      <c r="AG91" s="127">
        <f>STDEV(AG74:AG89)</f>
        <v>3.3638553766824337</v>
      </c>
      <c r="AH91" s="127">
        <f>STDEV(AH74:AH89)</f>
        <v>1.2323638198097737</v>
      </c>
      <c r="AI91" s="46"/>
      <c r="AL91" s="78" t="s">
        <v>47</v>
      </c>
      <c r="AM91" s="127">
        <f>STDEV(AM74:AM89)</f>
        <v>2.827850861101544</v>
      </c>
      <c r="AN91" s="127">
        <f>STDEV(AN74:AN89)</f>
        <v>0.79608738941922386</v>
      </c>
      <c r="AO91" s="46"/>
      <c r="AR91" s="78" t="s">
        <v>47</v>
      </c>
      <c r="AS91" s="127">
        <f>STDEV(AS74:AS89)</f>
        <v>9.2505961413981499</v>
      </c>
      <c r="AT91" s="127">
        <f>STDEV(AT74:AT89)</f>
        <v>2.561771415787375</v>
      </c>
    </row>
    <row r="98" spans="40:40" x14ac:dyDescent="0.2">
      <c r="AN98" t="s">
        <v>4</v>
      </c>
    </row>
  </sheetData>
  <mergeCells count="45">
    <mergeCell ref="AI45:AJ45"/>
    <mergeCell ref="AO66:AP66"/>
    <mergeCell ref="AS66:AT66"/>
    <mergeCell ref="W66:X66"/>
    <mergeCell ref="AA66:AB66"/>
    <mergeCell ref="AC66:AD66"/>
    <mergeCell ref="AG66:AH66"/>
    <mergeCell ref="AI66:AJ66"/>
    <mergeCell ref="AM66:AN66"/>
    <mergeCell ref="AM45:AN45"/>
    <mergeCell ref="AO45:AP45"/>
    <mergeCell ref="AS45:AT45"/>
    <mergeCell ref="AC45:AD45"/>
    <mergeCell ref="AG45:AH45"/>
    <mergeCell ref="Q66:R66"/>
    <mergeCell ref="U66:V66"/>
    <mergeCell ref="U45:V45"/>
    <mergeCell ref="W45:X45"/>
    <mergeCell ref="AA45:AB45"/>
    <mergeCell ref="Q45:R45"/>
    <mergeCell ref="B66:C66"/>
    <mergeCell ref="E66:F66"/>
    <mergeCell ref="I66:J66"/>
    <mergeCell ref="K66:L66"/>
    <mergeCell ref="O66:P66"/>
    <mergeCell ref="B45:C45"/>
    <mergeCell ref="E45:F45"/>
    <mergeCell ref="I45:J45"/>
    <mergeCell ref="K45:L45"/>
    <mergeCell ref="O45:P45"/>
    <mergeCell ref="AO24:AP24"/>
    <mergeCell ref="AS24:AT24"/>
    <mergeCell ref="O24:P24"/>
    <mergeCell ref="U24:V24"/>
    <mergeCell ref="AA24:AB24"/>
    <mergeCell ref="AG24:AH24"/>
    <mergeCell ref="AM24:AN24"/>
    <mergeCell ref="W24:X24"/>
    <mergeCell ref="AC24:AD24"/>
    <mergeCell ref="AI24:AJ24"/>
    <mergeCell ref="B24:C24"/>
    <mergeCell ref="E24:F24"/>
    <mergeCell ref="I24:J24"/>
    <mergeCell ref="K24:L24"/>
    <mergeCell ref="Q24:R24"/>
  </mergeCells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6CEE2-1C24-4FC9-88DE-64F198F23F5D}">
  <dimension ref="A21:FD236"/>
  <sheetViews>
    <sheetView topLeftCell="A10" zoomScale="50" zoomScaleNormal="50" workbookViewId="0">
      <selection activeCell="Q83" sqref="Q83"/>
    </sheetView>
  </sheetViews>
  <sheetFormatPr baseColWidth="10" defaultColWidth="8.83203125" defaultRowHeight="15" x14ac:dyDescent="0.2"/>
  <cols>
    <col min="4" max="4" width="13.1640625" customWidth="1"/>
    <col min="5" max="5" width="10.83203125" customWidth="1"/>
    <col min="8" max="8" width="18.5" bestFit="1" customWidth="1"/>
    <col min="9" max="9" width="18.33203125" customWidth="1"/>
    <col min="10" max="10" width="12.5" customWidth="1"/>
    <col min="12" max="12" width="19.5" customWidth="1"/>
    <col min="13" max="13" width="19.6640625" customWidth="1"/>
    <col min="14" max="14" width="18.33203125" customWidth="1"/>
    <col min="15" max="15" width="17.5" customWidth="1"/>
    <col min="16" max="16" width="17.1640625" customWidth="1"/>
    <col min="17" max="17" width="18" customWidth="1"/>
    <col min="18" max="18" width="12.5" customWidth="1"/>
    <col min="20" max="20" width="21.1640625" customWidth="1"/>
    <col min="21" max="21" width="16.83203125" customWidth="1"/>
    <col min="22" max="22" width="13.6640625" customWidth="1"/>
    <col min="24" max="24" width="17.6640625" customWidth="1"/>
    <col min="25" max="25" width="18.83203125" customWidth="1"/>
    <col min="26" max="26" width="19.6640625" customWidth="1"/>
    <col min="27" max="27" width="17.5" customWidth="1"/>
    <col min="28" max="28" width="18.5" bestFit="1" customWidth="1"/>
    <col min="29" max="29" width="19.5" customWidth="1"/>
    <col min="30" max="30" width="12.33203125" customWidth="1"/>
    <col min="32" max="32" width="19.1640625" customWidth="1"/>
    <col min="33" max="33" width="18.33203125" customWidth="1"/>
    <col min="34" max="34" width="18.83203125" customWidth="1"/>
    <col min="35" max="35" width="12.33203125" customWidth="1"/>
    <col min="37" max="37" width="16.5" customWidth="1"/>
    <col min="45" max="45" width="12.33203125" customWidth="1"/>
    <col min="46" max="51" width="16.33203125" bestFit="1" customWidth="1"/>
    <col min="52" max="52" width="10.33203125" customWidth="1"/>
    <col min="53" max="53" width="10" customWidth="1"/>
    <col min="58" max="59" width="16.33203125" bestFit="1" customWidth="1"/>
    <col min="64" max="72" width="16.33203125" bestFit="1" customWidth="1"/>
    <col min="79" max="86" width="16.33203125" bestFit="1" customWidth="1"/>
  </cols>
  <sheetData>
    <row r="21" spans="1:86" ht="16" x14ac:dyDescent="0.2">
      <c r="B21" s="136" t="s">
        <v>99</v>
      </c>
      <c r="C21" s="137"/>
      <c r="D21" s="137"/>
      <c r="E21" s="137"/>
      <c r="G21" s="1" t="s">
        <v>0</v>
      </c>
      <c r="H21" s="2"/>
      <c r="I21" s="2"/>
      <c r="J21" s="2"/>
      <c r="L21" t="s">
        <v>1</v>
      </c>
      <c r="N21" t="s">
        <v>2</v>
      </c>
    </row>
    <row r="22" spans="1:86" ht="16" x14ac:dyDescent="0.2">
      <c r="A22" s="3"/>
      <c r="B22" s="137"/>
      <c r="C22" s="137"/>
      <c r="D22" s="137"/>
      <c r="E22" s="137"/>
      <c r="G22" t="s">
        <v>3</v>
      </c>
    </row>
    <row r="24" spans="1:86" x14ac:dyDescent="0.2">
      <c r="B24" s="138" t="s">
        <v>5</v>
      </c>
      <c r="C24" s="138"/>
      <c r="G24" s="5" t="s">
        <v>6</v>
      </c>
      <c r="I24" s="4"/>
      <c r="J24" s="6"/>
      <c r="K24" s="5" t="s">
        <v>7</v>
      </c>
      <c r="L24" s="4"/>
      <c r="M24" s="4"/>
      <c r="N24" s="6"/>
      <c r="O24" s="5" t="s">
        <v>8</v>
      </c>
      <c r="P24" s="4"/>
      <c r="Q24" s="4"/>
      <c r="R24" s="6"/>
      <c r="S24" s="5" t="s">
        <v>9</v>
      </c>
      <c r="T24" s="4"/>
      <c r="U24" s="4"/>
      <c r="V24" s="6"/>
      <c r="W24" s="5" t="s">
        <v>10</v>
      </c>
      <c r="X24" s="4"/>
      <c r="Y24" s="4"/>
      <c r="Z24" s="6"/>
      <c r="AA24" s="5" t="s">
        <v>11</v>
      </c>
      <c r="AB24" s="4"/>
      <c r="AC24" s="4"/>
      <c r="AD24" s="6"/>
      <c r="AE24" s="7"/>
      <c r="AG24" s="11" t="s">
        <v>4</v>
      </c>
      <c r="AI24" s="6"/>
    </row>
    <row r="25" spans="1:86" ht="39.75" customHeight="1" thickBot="1" x14ac:dyDescent="0.25">
      <c r="A25" s="22"/>
      <c r="B25" s="22"/>
      <c r="C25" s="22"/>
      <c r="D25" s="4" t="s">
        <v>18</v>
      </c>
      <c r="E25" s="22" t="s">
        <v>12</v>
      </c>
      <c r="F25" s="4" t="s">
        <v>13</v>
      </c>
      <c r="G25" s="87" t="s">
        <v>14</v>
      </c>
      <c r="H25" s="88" t="s">
        <v>35</v>
      </c>
      <c r="I25" s="22" t="s">
        <v>45</v>
      </c>
      <c r="J25" s="4" t="s">
        <v>17</v>
      </c>
      <c r="K25" s="87" t="s">
        <v>14</v>
      </c>
      <c r="L25" s="88" t="s">
        <v>35</v>
      </c>
      <c r="M25" s="22" t="s">
        <v>45</v>
      </c>
      <c r="N25" s="4" t="s">
        <v>17</v>
      </c>
      <c r="O25" s="87" t="s">
        <v>14</v>
      </c>
      <c r="P25" s="88" t="s">
        <v>35</v>
      </c>
      <c r="Q25" s="22" t="s">
        <v>45</v>
      </c>
      <c r="R25" s="4" t="s">
        <v>17</v>
      </c>
      <c r="S25" s="87" t="s">
        <v>14</v>
      </c>
      <c r="T25" s="88" t="s">
        <v>35</v>
      </c>
      <c r="U25" s="22" t="s">
        <v>45</v>
      </c>
      <c r="V25" s="4" t="s">
        <v>17</v>
      </c>
      <c r="W25" s="87" t="s">
        <v>14</v>
      </c>
      <c r="X25" s="88" t="s">
        <v>35</v>
      </c>
      <c r="Y25" s="22" t="s">
        <v>45</v>
      </c>
      <c r="Z25" s="4" t="s">
        <v>17</v>
      </c>
      <c r="AA25" s="87" t="s">
        <v>14</v>
      </c>
      <c r="AB25" s="88" t="s">
        <v>35</v>
      </c>
      <c r="AC25" s="22" t="s">
        <v>45</v>
      </c>
      <c r="AD25" s="4" t="s">
        <v>17</v>
      </c>
      <c r="AE25" s="11" t="s">
        <v>4</v>
      </c>
      <c r="AF25" s="89" t="s">
        <v>16</v>
      </c>
      <c r="AG25" s="88" t="s">
        <v>35</v>
      </c>
      <c r="AH25" s="90" t="s">
        <v>45</v>
      </c>
      <c r="AI25" s="91" t="s">
        <v>17</v>
      </c>
      <c r="AK25" s="21"/>
      <c r="AL25" s="9"/>
      <c r="AM25" s="8"/>
    </row>
    <row r="26" spans="1:86" ht="17" thickTop="1" thickBot="1" x14ac:dyDescent="0.25">
      <c r="A26" s="14"/>
      <c r="B26" s="14"/>
      <c r="C26" s="35" t="s">
        <v>48</v>
      </c>
      <c r="D26" s="14">
        <v>298.40000000000009</v>
      </c>
      <c r="E26" s="36">
        <v>114.1</v>
      </c>
      <c r="F26" s="32"/>
      <c r="G26" s="27"/>
      <c r="H26" s="12" t="e">
        <f t="shared" ref="H26:H47" si="0">(G26*$E26/$F26)/$D26</f>
        <v>#DIV/0!</v>
      </c>
      <c r="I26" s="13">
        <f t="shared" ref="I26:I47" si="1">G26*$D26</f>
        <v>0</v>
      </c>
      <c r="J26" s="32"/>
      <c r="K26" s="14"/>
      <c r="L26" s="12" t="e">
        <f t="shared" ref="L26:L47" si="2">(K26*$E26/$F26)/$D26</f>
        <v>#DIV/0!</v>
      </c>
      <c r="M26" s="13">
        <f t="shared" ref="M26:M47" si="3">K26*$D26</f>
        <v>0</v>
      </c>
      <c r="N26" s="32"/>
      <c r="O26" s="14"/>
      <c r="P26" s="12" t="e">
        <f t="shared" ref="P26:P47" si="4">(O26*$E26/$F26)/$D26</f>
        <v>#DIV/0!</v>
      </c>
      <c r="Q26" s="13">
        <f t="shared" ref="Q26:Q47" si="5">O26*$D26</f>
        <v>0</v>
      </c>
      <c r="R26" s="32"/>
      <c r="S26" s="34"/>
      <c r="T26" s="12" t="e">
        <f t="shared" ref="T26:T47" si="6">(S26*$E26/$F26)/$D26</f>
        <v>#DIV/0!</v>
      </c>
      <c r="U26" s="13">
        <f t="shared" ref="U26:U47" si="7">S26*$D26</f>
        <v>0</v>
      </c>
      <c r="V26" s="32"/>
      <c r="W26" s="14"/>
      <c r="X26" s="12" t="e">
        <f t="shared" ref="X26:X47" si="8">(W26*$E26/$F26)/$D26</f>
        <v>#DIV/0!</v>
      </c>
      <c r="Y26" s="13">
        <f t="shared" ref="Y26:Y47" si="9">W26*$D26</f>
        <v>0</v>
      </c>
      <c r="Z26" s="32"/>
      <c r="AA26" s="14"/>
      <c r="AB26" s="12" t="e">
        <f t="shared" ref="AB26:AB47" si="10">(AA26*$E26/$F26)/$D26</f>
        <v>#DIV/0!</v>
      </c>
      <c r="AC26" s="13">
        <f t="shared" ref="AC26:AC47" si="11">AA26*$D26</f>
        <v>0</v>
      </c>
      <c r="AD26" s="32"/>
      <c r="AE26" s="35" t="s">
        <v>48</v>
      </c>
      <c r="AF26" s="13">
        <f t="shared" ref="AF26:AF47" si="12">G26+K26+O26+S26+W26+AA26</f>
        <v>0</v>
      </c>
      <c r="AG26" s="12" t="e">
        <f t="shared" ref="AG26:AG47" si="13">(AF26*$E26/$F26)/$D26</f>
        <v>#DIV/0!</v>
      </c>
      <c r="AH26" s="13">
        <f t="shared" ref="AH26:AH47" si="14">AF26*$D26</f>
        <v>0</v>
      </c>
      <c r="AI26" s="14"/>
      <c r="AJ26" s="14"/>
    </row>
    <row r="27" spans="1:86" ht="17" thickTop="1" thickBot="1" x14ac:dyDescent="0.25">
      <c r="C27" s="31" t="s">
        <v>49</v>
      </c>
      <c r="D27" s="16">
        <v>241.89999999999998</v>
      </c>
      <c r="E27" s="17">
        <v>114.1</v>
      </c>
      <c r="F27" s="15"/>
      <c r="H27" s="6" t="e">
        <f t="shared" si="0"/>
        <v>#DIV/0!</v>
      </c>
      <c r="I27" s="13">
        <f t="shared" si="1"/>
        <v>0</v>
      </c>
      <c r="J27" s="15"/>
      <c r="L27" s="6" t="e">
        <f t="shared" si="2"/>
        <v>#DIV/0!</v>
      </c>
      <c r="M27" s="13">
        <f t="shared" si="3"/>
        <v>0</v>
      </c>
      <c r="N27" s="15"/>
      <c r="P27" s="6" t="e">
        <f t="shared" si="4"/>
        <v>#DIV/0!</v>
      </c>
      <c r="Q27" s="13">
        <f t="shared" si="5"/>
        <v>0</v>
      </c>
      <c r="R27" s="15"/>
      <c r="S27" s="18"/>
      <c r="T27" s="6" t="e">
        <f t="shared" si="6"/>
        <v>#DIV/0!</v>
      </c>
      <c r="U27" s="13">
        <f t="shared" si="7"/>
        <v>0</v>
      </c>
      <c r="V27" s="15"/>
      <c r="X27" s="6" t="e">
        <f t="shared" si="8"/>
        <v>#DIV/0!</v>
      </c>
      <c r="Y27" s="13">
        <f t="shared" si="9"/>
        <v>0</v>
      </c>
      <c r="Z27" s="15"/>
      <c r="AB27" s="6" t="e">
        <f t="shared" si="10"/>
        <v>#DIV/0!</v>
      </c>
      <c r="AC27" s="13">
        <f t="shared" si="11"/>
        <v>0</v>
      </c>
      <c r="AD27" s="15"/>
      <c r="AE27" s="31" t="s">
        <v>49</v>
      </c>
      <c r="AF27" s="13">
        <f t="shared" si="12"/>
        <v>0</v>
      </c>
      <c r="AG27" s="6" t="e">
        <f t="shared" si="13"/>
        <v>#DIV/0!</v>
      </c>
      <c r="AH27" s="13">
        <f t="shared" si="14"/>
        <v>0</v>
      </c>
    </row>
    <row r="28" spans="1:86" ht="17" thickTop="1" thickBot="1" x14ac:dyDescent="0.25">
      <c r="C28" s="31" t="s">
        <v>50</v>
      </c>
      <c r="D28" s="16">
        <v>352.50000000000011</v>
      </c>
      <c r="E28" s="17">
        <v>114.1</v>
      </c>
      <c r="F28" s="15"/>
      <c r="H28" s="6" t="e">
        <f t="shared" si="0"/>
        <v>#DIV/0!</v>
      </c>
      <c r="I28" s="13">
        <f t="shared" si="1"/>
        <v>0</v>
      </c>
      <c r="J28" s="15"/>
      <c r="L28" s="6" t="e">
        <f t="shared" si="2"/>
        <v>#DIV/0!</v>
      </c>
      <c r="M28" s="13">
        <f t="shared" si="3"/>
        <v>0</v>
      </c>
      <c r="N28" s="15"/>
      <c r="P28" s="6" t="e">
        <f t="shared" si="4"/>
        <v>#DIV/0!</v>
      </c>
      <c r="Q28" s="13">
        <f t="shared" si="5"/>
        <v>0</v>
      </c>
      <c r="R28" s="15"/>
      <c r="S28" s="18"/>
      <c r="T28" s="6" t="e">
        <f t="shared" si="6"/>
        <v>#DIV/0!</v>
      </c>
      <c r="U28" s="13">
        <f t="shared" si="7"/>
        <v>0</v>
      </c>
      <c r="V28" s="15"/>
      <c r="X28" s="6" t="e">
        <f t="shared" si="8"/>
        <v>#DIV/0!</v>
      </c>
      <c r="Y28" s="13">
        <f t="shared" si="9"/>
        <v>0</v>
      </c>
      <c r="Z28" s="15"/>
      <c r="AB28" s="6" t="e">
        <f t="shared" si="10"/>
        <v>#DIV/0!</v>
      </c>
      <c r="AC28" s="13">
        <f t="shared" si="11"/>
        <v>0</v>
      </c>
      <c r="AD28" s="15"/>
      <c r="AE28" s="31" t="s">
        <v>50</v>
      </c>
      <c r="AF28" s="13">
        <f t="shared" si="12"/>
        <v>0</v>
      </c>
      <c r="AG28" s="6" t="e">
        <f t="shared" si="13"/>
        <v>#DIV/0!</v>
      </c>
      <c r="AH28" s="13">
        <f t="shared" si="14"/>
        <v>0</v>
      </c>
    </row>
    <row r="29" spans="1:86" ht="17" thickTop="1" thickBot="1" x14ac:dyDescent="0.25">
      <c r="C29" s="31" t="s">
        <v>51</v>
      </c>
      <c r="D29" s="16">
        <v>317.80000000000007</v>
      </c>
      <c r="E29" s="17">
        <v>114.1</v>
      </c>
      <c r="F29" s="15"/>
      <c r="H29" s="6" t="e">
        <f t="shared" si="0"/>
        <v>#DIV/0!</v>
      </c>
      <c r="I29" s="13">
        <f t="shared" si="1"/>
        <v>0</v>
      </c>
      <c r="J29" s="15"/>
      <c r="L29" s="6" t="e">
        <f t="shared" si="2"/>
        <v>#DIV/0!</v>
      </c>
      <c r="M29" s="13">
        <f t="shared" si="3"/>
        <v>0</v>
      </c>
      <c r="N29" s="15"/>
      <c r="P29" s="6" t="e">
        <f t="shared" si="4"/>
        <v>#DIV/0!</v>
      </c>
      <c r="Q29" s="13">
        <f t="shared" si="5"/>
        <v>0</v>
      </c>
      <c r="R29" s="15"/>
      <c r="S29" s="18"/>
      <c r="T29" s="6" t="e">
        <f t="shared" si="6"/>
        <v>#DIV/0!</v>
      </c>
      <c r="U29" s="13">
        <f t="shared" si="7"/>
        <v>0</v>
      </c>
      <c r="V29" s="15"/>
      <c r="X29" s="6" t="e">
        <f t="shared" si="8"/>
        <v>#DIV/0!</v>
      </c>
      <c r="Y29" s="13">
        <f t="shared" si="9"/>
        <v>0</v>
      </c>
      <c r="Z29" s="15"/>
      <c r="AB29" s="6" t="e">
        <f t="shared" si="10"/>
        <v>#DIV/0!</v>
      </c>
      <c r="AC29" s="13">
        <f t="shared" si="11"/>
        <v>0</v>
      </c>
      <c r="AD29" s="15"/>
      <c r="AE29" s="31" t="s">
        <v>51</v>
      </c>
      <c r="AF29" s="13">
        <f t="shared" si="12"/>
        <v>0</v>
      </c>
      <c r="AG29" s="6" t="e">
        <f t="shared" si="13"/>
        <v>#DIV/0!</v>
      </c>
      <c r="AH29" s="13">
        <f t="shared" si="14"/>
        <v>0</v>
      </c>
    </row>
    <row r="30" spans="1:86" ht="23" thickTop="1" thickBot="1" x14ac:dyDescent="0.3">
      <c r="C30" s="31" t="s">
        <v>52</v>
      </c>
      <c r="D30" s="16">
        <v>193.40000000000009</v>
      </c>
      <c r="E30" s="17">
        <v>114.1</v>
      </c>
      <c r="F30" s="15"/>
      <c r="H30" s="6" t="e">
        <f t="shared" si="0"/>
        <v>#DIV/0!</v>
      </c>
      <c r="I30" s="13">
        <f t="shared" si="1"/>
        <v>0</v>
      </c>
      <c r="J30" s="15"/>
      <c r="L30" s="6" t="e">
        <f t="shared" si="2"/>
        <v>#DIV/0!</v>
      </c>
      <c r="M30" s="13">
        <f t="shared" si="3"/>
        <v>0</v>
      </c>
      <c r="N30" s="15"/>
      <c r="P30" s="6" t="e">
        <f t="shared" si="4"/>
        <v>#DIV/0!</v>
      </c>
      <c r="Q30" s="13">
        <f t="shared" si="5"/>
        <v>0</v>
      </c>
      <c r="R30" s="15"/>
      <c r="S30" s="18"/>
      <c r="T30" s="6" t="e">
        <f t="shared" si="6"/>
        <v>#DIV/0!</v>
      </c>
      <c r="U30" s="13">
        <f t="shared" si="7"/>
        <v>0</v>
      </c>
      <c r="V30" s="15"/>
      <c r="X30" s="6" t="e">
        <f t="shared" si="8"/>
        <v>#DIV/0!</v>
      </c>
      <c r="Y30" s="13">
        <f t="shared" si="9"/>
        <v>0</v>
      </c>
      <c r="Z30" s="15"/>
      <c r="AB30" s="6" t="e">
        <f t="shared" si="10"/>
        <v>#DIV/0!</v>
      </c>
      <c r="AC30" s="13">
        <f t="shared" si="11"/>
        <v>0</v>
      </c>
      <c r="AD30" s="15"/>
      <c r="AE30" s="31" t="s">
        <v>52</v>
      </c>
      <c r="AF30" s="13">
        <f t="shared" si="12"/>
        <v>0</v>
      </c>
      <c r="AG30" s="6" t="e">
        <f t="shared" si="13"/>
        <v>#DIV/0!</v>
      </c>
      <c r="AH30" s="13">
        <f t="shared" si="14"/>
        <v>0</v>
      </c>
      <c r="AS30" s="133" t="s">
        <v>147</v>
      </c>
      <c r="AT30" s="133"/>
      <c r="AU30" s="133"/>
      <c r="AV30" s="133"/>
      <c r="AW30" s="133"/>
      <c r="AX30" s="133"/>
      <c r="AY30" s="134"/>
      <c r="AZ30" s="135" t="s">
        <v>148</v>
      </c>
      <c r="BA30" s="133"/>
      <c r="BB30" s="133"/>
      <c r="BC30" s="133"/>
      <c r="BD30" s="133"/>
      <c r="BE30" s="133"/>
      <c r="BF30" s="134"/>
      <c r="BG30" s="135" t="s">
        <v>110</v>
      </c>
      <c r="BH30" s="133"/>
      <c r="BI30" s="133"/>
      <c r="BJ30" s="133"/>
      <c r="BK30" s="133"/>
      <c r="BL30" s="133"/>
      <c r="BM30" s="134"/>
      <c r="BN30" s="135" t="s">
        <v>111</v>
      </c>
      <c r="BO30" s="133"/>
      <c r="BP30" s="133"/>
      <c r="BQ30" s="133"/>
      <c r="BR30" s="133"/>
      <c r="BS30" s="133"/>
      <c r="BT30" s="134"/>
      <c r="BU30" s="135" t="s">
        <v>149</v>
      </c>
      <c r="BV30" s="133"/>
      <c r="BW30" s="133"/>
      <c r="BX30" s="133"/>
      <c r="BY30" s="133"/>
      <c r="BZ30" s="133"/>
      <c r="CA30" s="134"/>
      <c r="CB30" s="135" t="s">
        <v>112</v>
      </c>
      <c r="CC30" s="133"/>
      <c r="CD30" s="133"/>
      <c r="CE30" s="133"/>
      <c r="CF30" s="133"/>
      <c r="CG30" s="133"/>
      <c r="CH30" s="134"/>
    </row>
    <row r="31" spans="1:86" ht="17" thickTop="1" thickBot="1" x14ac:dyDescent="0.25">
      <c r="C31" s="31" t="s">
        <v>53</v>
      </c>
      <c r="D31" s="16">
        <v>255.39999999999998</v>
      </c>
      <c r="E31" s="17">
        <v>114.1</v>
      </c>
      <c r="F31" s="15"/>
      <c r="H31" s="6" t="e">
        <f t="shared" si="0"/>
        <v>#DIV/0!</v>
      </c>
      <c r="I31" s="13">
        <f t="shared" si="1"/>
        <v>0</v>
      </c>
      <c r="J31" s="15"/>
      <c r="L31" s="6" t="e">
        <f t="shared" si="2"/>
        <v>#DIV/0!</v>
      </c>
      <c r="M31" s="13">
        <f t="shared" si="3"/>
        <v>0</v>
      </c>
      <c r="N31" s="15"/>
      <c r="P31" s="6" t="e">
        <f t="shared" si="4"/>
        <v>#DIV/0!</v>
      </c>
      <c r="Q31" s="13">
        <f t="shared" si="5"/>
        <v>0</v>
      </c>
      <c r="R31" s="15"/>
      <c r="S31" s="18"/>
      <c r="T31" s="6" t="e">
        <f t="shared" si="6"/>
        <v>#DIV/0!</v>
      </c>
      <c r="U31" s="13">
        <f t="shared" si="7"/>
        <v>0</v>
      </c>
      <c r="V31" s="15"/>
      <c r="X31" s="6" t="e">
        <f t="shared" si="8"/>
        <v>#DIV/0!</v>
      </c>
      <c r="Y31" s="13">
        <f t="shared" si="9"/>
        <v>0</v>
      </c>
      <c r="Z31" s="15"/>
      <c r="AB31" s="6" t="e">
        <f t="shared" si="10"/>
        <v>#DIV/0!</v>
      </c>
      <c r="AC31" s="13">
        <f t="shared" si="11"/>
        <v>0</v>
      </c>
      <c r="AD31" s="15"/>
      <c r="AE31" s="31" t="s">
        <v>53</v>
      </c>
      <c r="AF31" s="13">
        <f t="shared" si="12"/>
        <v>0</v>
      </c>
      <c r="AG31" s="6" t="e">
        <f t="shared" si="13"/>
        <v>#DIV/0!</v>
      </c>
      <c r="AH31" s="13">
        <f t="shared" si="14"/>
        <v>0</v>
      </c>
      <c r="AR31" s="51"/>
      <c r="AS31" s="52" t="s">
        <v>119</v>
      </c>
      <c r="AT31" s="52" t="s">
        <v>120</v>
      </c>
      <c r="AU31" s="52" t="s">
        <v>121</v>
      </c>
      <c r="AV31" s="52" t="s">
        <v>122</v>
      </c>
      <c r="AW31" s="52" t="s">
        <v>123</v>
      </c>
      <c r="AX31" s="53" t="s">
        <v>124</v>
      </c>
      <c r="AY31" s="54" t="s">
        <v>125</v>
      </c>
      <c r="AZ31" s="60" t="s">
        <v>119</v>
      </c>
      <c r="BA31" s="52" t="s">
        <v>120</v>
      </c>
      <c r="BB31" s="52" t="s">
        <v>121</v>
      </c>
      <c r="BC31" s="52" t="s">
        <v>122</v>
      </c>
      <c r="BD31" s="52" t="s">
        <v>123</v>
      </c>
      <c r="BE31" s="53" t="s">
        <v>124</v>
      </c>
      <c r="BF31" s="54" t="s">
        <v>125</v>
      </c>
      <c r="BG31" s="60" t="s">
        <v>119</v>
      </c>
      <c r="BH31" s="52" t="s">
        <v>120</v>
      </c>
      <c r="BI31" s="52" t="s">
        <v>121</v>
      </c>
      <c r="BJ31" s="52" t="s">
        <v>122</v>
      </c>
      <c r="BK31" s="52" t="s">
        <v>123</v>
      </c>
      <c r="BL31" s="53" t="s">
        <v>124</v>
      </c>
      <c r="BM31" s="54" t="s">
        <v>125</v>
      </c>
      <c r="BN31" s="60" t="s">
        <v>119</v>
      </c>
      <c r="BO31" s="52" t="s">
        <v>120</v>
      </c>
      <c r="BP31" s="52" t="s">
        <v>121</v>
      </c>
      <c r="BQ31" s="52" t="s">
        <v>122</v>
      </c>
      <c r="BR31" s="52" t="s">
        <v>123</v>
      </c>
      <c r="BS31" s="53" t="s">
        <v>124</v>
      </c>
      <c r="BT31" s="54" t="s">
        <v>125</v>
      </c>
      <c r="BU31" s="60" t="s">
        <v>119</v>
      </c>
      <c r="BV31" s="52" t="s">
        <v>120</v>
      </c>
      <c r="BW31" s="52" t="s">
        <v>121</v>
      </c>
      <c r="BX31" s="52" t="s">
        <v>122</v>
      </c>
      <c r="BY31" s="52" t="s">
        <v>123</v>
      </c>
      <c r="BZ31" s="53" t="s">
        <v>124</v>
      </c>
      <c r="CA31" s="54" t="s">
        <v>125</v>
      </c>
      <c r="CB31" s="60" t="s">
        <v>119</v>
      </c>
      <c r="CC31" s="52" t="s">
        <v>120</v>
      </c>
      <c r="CD31" s="52" t="s">
        <v>121</v>
      </c>
      <c r="CE31" s="52" t="s">
        <v>122</v>
      </c>
      <c r="CF31" s="52" t="s">
        <v>123</v>
      </c>
      <c r="CG31" s="53" t="s">
        <v>124</v>
      </c>
      <c r="CH31" s="54" t="s">
        <v>125</v>
      </c>
    </row>
    <row r="32" spans="1:86" ht="17" thickTop="1" thickBot="1" x14ac:dyDescent="0.25">
      <c r="C32" s="31" t="s">
        <v>54</v>
      </c>
      <c r="D32" s="16">
        <v>344.4</v>
      </c>
      <c r="E32" s="17">
        <v>114.1</v>
      </c>
      <c r="F32" s="15"/>
      <c r="H32" s="6" t="e">
        <f t="shared" si="0"/>
        <v>#DIV/0!</v>
      </c>
      <c r="I32" s="13">
        <f t="shared" si="1"/>
        <v>0</v>
      </c>
      <c r="J32" s="15"/>
      <c r="L32" s="6" t="e">
        <f t="shared" si="2"/>
        <v>#DIV/0!</v>
      </c>
      <c r="M32" s="13">
        <f t="shared" si="3"/>
        <v>0</v>
      </c>
      <c r="N32" s="15"/>
      <c r="P32" s="6" t="e">
        <f t="shared" si="4"/>
        <v>#DIV/0!</v>
      </c>
      <c r="Q32" s="13">
        <f t="shared" si="5"/>
        <v>0</v>
      </c>
      <c r="R32" s="15"/>
      <c r="S32" s="18"/>
      <c r="T32" s="6" t="e">
        <f t="shared" si="6"/>
        <v>#DIV/0!</v>
      </c>
      <c r="U32" s="13">
        <f t="shared" si="7"/>
        <v>0</v>
      </c>
      <c r="V32" s="15"/>
      <c r="X32" s="6" t="e">
        <f t="shared" si="8"/>
        <v>#DIV/0!</v>
      </c>
      <c r="Y32" s="13">
        <f t="shared" si="9"/>
        <v>0</v>
      </c>
      <c r="Z32" s="15"/>
      <c r="AB32" s="6" t="e">
        <f t="shared" si="10"/>
        <v>#DIV/0!</v>
      </c>
      <c r="AC32" s="13">
        <f t="shared" si="11"/>
        <v>0</v>
      </c>
      <c r="AD32" s="15"/>
      <c r="AE32" s="31" t="s">
        <v>54</v>
      </c>
      <c r="AF32" s="13">
        <f t="shared" si="12"/>
        <v>0</v>
      </c>
      <c r="AG32" s="6" t="e">
        <f t="shared" si="13"/>
        <v>#DIV/0!</v>
      </c>
      <c r="AH32" s="13">
        <f t="shared" si="14"/>
        <v>0</v>
      </c>
      <c r="AR32" s="31" t="s">
        <v>48</v>
      </c>
      <c r="AS32" s="17" t="e">
        <f>$H57/$T151</f>
        <v>#DIV/0!</v>
      </c>
      <c r="AT32" s="17" t="e">
        <f>$L57/$T151</f>
        <v>#DIV/0!</v>
      </c>
      <c r="AU32" s="17" t="e">
        <f>$P57/$T151</f>
        <v>#DIV/0!</v>
      </c>
      <c r="AV32" s="17"/>
      <c r="AW32" s="17" t="e">
        <f>$X57/$T151</f>
        <v>#DIV/0!</v>
      </c>
      <c r="AX32" s="17" t="e">
        <f>$AB57/$T151</f>
        <v>#DIV/0!</v>
      </c>
      <c r="AY32" s="57" t="e">
        <f>$AG57/$T151</f>
        <v>#DIV/0!</v>
      </c>
      <c r="AZ32" s="46"/>
      <c r="BA32" s="17"/>
      <c r="BB32" s="17"/>
      <c r="BC32" s="17"/>
      <c r="BD32" s="17"/>
      <c r="BE32" s="17"/>
      <c r="BF32" s="57" t="e">
        <f>$Z151/$T151</f>
        <v>#DIV/0!</v>
      </c>
      <c r="BG32" s="46" t="e">
        <f>$H26/H57</f>
        <v>#DIV/0!</v>
      </c>
      <c r="BH32" s="17" t="e">
        <f>$L26/L57</f>
        <v>#DIV/0!</v>
      </c>
      <c r="BI32" s="17" t="e">
        <f>$P26/P57</f>
        <v>#DIV/0!</v>
      </c>
      <c r="BJ32" s="17"/>
      <c r="BK32" s="17" t="e">
        <f>$X26/X57</f>
        <v>#DIV/0!</v>
      </c>
      <c r="BL32" s="17" t="e">
        <f>$AB26/AB57</f>
        <v>#DIV/0!</v>
      </c>
      <c r="BM32" s="57" t="e">
        <f>$AG26/AG57</f>
        <v>#DIV/0!</v>
      </c>
      <c r="BN32" s="46" t="e">
        <f>$H26/H88</f>
        <v>#DIV/0!</v>
      </c>
      <c r="BO32" s="17" t="e">
        <f>$L26/L88</f>
        <v>#DIV/0!</v>
      </c>
      <c r="BP32" s="17" t="e">
        <f>$P26/P88</f>
        <v>#DIV/0!</v>
      </c>
      <c r="BQ32" s="17" t="e">
        <f>$T26/T88</f>
        <v>#DIV/0!</v>
      </c>
      <c r="BR32" s="17" t="e">
        <f>$X26/X88</f>
        <v>#DIV/0!</v>
      </c>
      <c r="BS32" s="17" t="e">
        <f>$AB26/AB88</f>
        <v>#DIV/0!</v>
      </c>
      <c r="BT32" s="57" t="e">
        <f>$AG26/AG88</f>
        <v>#DIV/0!</v>
      </c>
      <c r="BU32" s="46" t="e">
        <f>H26/H119</f>
        <v>#DIV/0!</v>
      </c>
      <c r="BV32" s="17" t="e">
        <f>L26/L119</f>
        <v>#DIV/0!</v>
      </c>
      <c r="BW32" s="17"/>
      <c r="BX32" s="17"/>
      <c r="BY32" s="17"/>
      <c r="BZ32" s="17" t="e">
        <f>AB26/AB119</f>
        <v>#DIV/0!</v>
      </c>
      <c r="CA32" s="57" t="e">
        <f>AG26/AG119</f>
        <v>#DIV/0!</v>
      </c>
      <c r="CB32" s="46" t="e">
        <f>$H26/$H151</f>
        <v>#DIV/0!</v>
      </c>
      <c r="CC32" s="17" t="e">
        <f>$L26/$H151</f>
        <v>#DIV/0!</v>
      </c>
      <c r="CD32" s="17" t="e">
        <f>$P26/$H151</f>
        <v>#DIV/0!</v>
      </c>
      <c r="CE32" s="17" t="e">
        <f>$T26/$H151</f>
        <v>#DIV/0!</v>
      </c>
      <c r="CF32" s="17" t="e">
        <f>$X26/$H151</f>
        <v>#DIV/0!</v>
      </c>
      <c r="CG32" s="17" t="e">
        <f>$AB26/$H151</f>
        <v>#DIV/0!</v>
      </c>
      <c r="CH32" s="57" t="e">
        <f>$AG26/$H151</f>
        <v>#DIV/0!</v>
      </c>
    </row>
    <row r="33" spans="1:160" ht="17" thickTop="1" thickBot="1" x14ac:dyDescent="0.25">
      <c r="C33" s="31" t="s">
        <v>55</v>
      </c>
      <c r="D33" s="16">
        <v>282.00000000000011</v>
      </c>
      <c r="E33" s="17">
        <v>114.1</v>
      </c>
      <c r="F33" s="15"/>
      <c r="H33" s="6" t="e">
        <f t="shared" si="0"/>
        <v>#DIV/0!</v>
      </c>
      <c r="I33" s="13">
        <f t="shared" si="1"/>
        <v>0</v>
      </c>
      <c r="J33" s="15"/>
      <c r="L33" s="6" t="e">
        <f t="shared" si="2"/>
        <v>#DIV/0!</v>
      </c>
      <c r="M33" s="13">
        <f t="shared" si="3"/>
        <v>0</v>
      </c>
      <c r="N33" s="15"/>
      <c r="P33" s="6" t="e">
        <f t="shared" si="4"/>
        <v>#DIV/0!</v>
      </c>
      <c r="Q33" s="13">
        <f t="shared" si="5"/>
        <v>0</v>
      </c>
      <c r="R33" s="15"/>
      <c r="S33" s="18"/>
      <c r="T33" s="6" t="e">
        <f t="shared" si="6"/>
        <v>#DIV/0!</v>
      </c>
      <c r="U33" s="13">
        <f t="shared" si="7"/>
        <v>0</v>
      </c>
      <c r="V33" s="15"/>
      <c r="X33" s="6" t="e">
        <f t="shared" si="8"/>
        <v>#DIV/0!</v>
      </c>
      <c r="Y33" s="13">
        <f t="shared" si="9"/>
        <v>0</v>
      </c>
      <c r="Z33" s="15"/>
      <c r="AB33" s="6" t="e">
        <f t="shared" si="10"/>
        <v>#DIV/0!</v>
      </c>
      <c r="AC33" s="13">
        <f t="shared" si="11"/>
        <v>0</v>
      </c>
      <c r="AD33" s="15"/>
      <c r="AE33" s="31" t="s">
        <v>55</v>
      </c>
      <c r="AF33" s="13">
        <f t="shared" si="12"/>
        <v>0</v>
      </c>
      <c r="AG33" s="6" t="e">
        <f t="shared" si="13"/>
        <v>#DIV/0!</v>
      </c>
      <c r="AH33" s="13">
        <f t="shared" si="14"/>
        <v>0</v>
      </c>
      <c r="AR33" s="31" t="s">
        <v>49</v>
      </c>
      <c r="AS33" s="17" t="e">
        <f t="shared" ref="AS33:AS53" si="15">$H58/$T152</f>
        <v>#DIV/0!</v>
      </c>
      <c r="AT33" s="17" t="e">
        <f t="shared" ref="AT33:AT53" si="16">$L58/$T152</f>
        <v>#DIV/0!</v>
      </c>
      <c r="AU33" s="17" t="e">
        <f t="shared" ref="AU33:AU53" si="17">$P58/$T152</f>
        <v>#DIV/0!</v>
      </c>
      <c r="AV33" s="17"/>
      <c r="AW33" s="17" t="e">
        <f t="shared" ref="AW33:AW53" si="18">$X58/$T152</f>
        <v>#DIV/0!</v>
      </c>
      <c r="AX33" s="17" t="e">
        <f t="shared" ref="AX33:AX53" si="19">$AB58/$T152</f>
        <v>#DIV/0!</v>
      </c>
      <c r="AY33" s="57" t="e">
        <f t="shared" ref="AY33:AY53" si="20">$AG58/$T152</f>
        <v>#DIV/0!</v>
      </c>
      <c r="AZ33" s="46"/>
      <c r="BA33" s="17"/>
      <c r="BB33" s="17"/>
      <c r="BC33" s="17"/>
      <c r="BD33" s="17"/>
      <c r="BE33" s="17"/>
      <c r="BF33" s="57" t="e">
        <f t="shared" ref="BF33:BF53" si="21">$Z152/$T152</f>
        <v>#DIV/0!</v>
      </c>
      <c r="BG33" s="46" t="e">
        <f t="shared" ref="BG33:BG47" si="22">$H27/H58</f>
        <v>#DIV/0!</v>
      </c>
      <c r="BH33" s="17" t="e">
        <f t="shared" ref="BH33:BH47" si="23">$L27/L58</f>
        <v>#DIV/0!</v>
      </c>
      <c r="BI33" s="17" t="e">
        <f t="shared" ref="BI33:BI47" si="24">$P27/P58</f>
        <v>#DIV/0!</v>
      </c>
      <c r="BJ33" s="17"/>
      <c r="BK33" s="17" t="e">
        <f t="shared" ref="BK33:BK47" si="25">$X27/X58</f>
        <v>#DIV/0!</v>
      </c>
      <c r="BL33" s="17" t="e">
        <f t="shared" ref="BL33:BL47" si="26">$AB27/AB58</f>
        <v>#DIV/0!</v>
      </c>
      <c r="BM33" s="57" t="e">
        <f t="shared" ref="BM33:BM47" si="27">$AG27/AG58</f>
        <v>#DIV/0!</v>
      </c>
      <c r="BN33" s="46" t="e">
        <f t="shared" ref="BN33:BN47" si="28">$H27/H89</f>
        <v>#DIV/0!</v>
      </c>
      <c r="BO33" s="17" t="e">
        <f t="shared" ref="BO33:BO47" si="29">$L27/L89</f>
        <v>#DIV/0!</v>
      </c>
      <c r="BP33" s="17" t="e">
        <f t="shared" ref="BP33:BP47" si="30">$P27/P89</f>
        <v>#DIV/0!</v>
      </c>
      <c r="BQ33" s="17" t="e">
        <f t="shared" ref="BQ33:BQ47" si="31">$T27/T89</f>
        <v>#DIV/0!</v>
      </c>
      <c r="BR33" s="17" t="e">
        <f t="shared" ref="BR33:BR47" si="32">$X27/X89</f>
        <v>#DIV/0!</v>
      </c>
      <c r="BS33" s="17" t="e">
        <f t="shared" ref="BS33:BS47" si="33">$AB27/AB89</f>
        <v>#DIV/0!</v>
      </c>
      <c r="BT33" s="57" t="e">
        <f t="shared" ref="BT33:BT47" si="34">$AG27/AG89</f>
        <v>#DIV/0!</v>
      </c>
      <c r="BU33" s="46" t="e">
        <f t="shared" ref="BU33:BU47" si="35">H27/H120</f>
        <v>#DIV/0!</v>
      </c>
      <c r="BV33" s="17" t="e">
        <f t="shared" ref="BV33:BV47" si="36">L27/L120</f>
        <v>#DIV/0!</v>
      </c>
      <c r="BW33" s="17"/>
      <c r="BX33" s="17"/>
      <c r="BY33" s="17"/>
      <c r="BZ33" s="17" t="e">
        <f t="shared" ref="BZ33:BZ47" si="37">AB27/AB120</f>
        <v>#DIV/0!</v>
      </c>
      <c r="CA33" s="57" t="e">
        <f t="shared" ref="CA33:CA47" si="38">AG27/AG120</f>
        <v>#DIV/0!</v>
      </c>
      <c r="CB33" s="46" t="e">
        <f t="shared" ref="CB33:CB53" si="39">$H27/$H152</f>
        <v>#DIV/0!</v>
      </c>
      <c r="CC33" s="17" t="e">
        <f t="shared" ref="CC33:CC53" si="40">$L27/$H152</f>
        <v>#DIV/0!</v>
      </c>
      <c r="CD33" s="17" t="e">
        <f t="shared" ref="CD33:CD53" si="41">$P27/$H152</f>
        <v>#DIV/0!</v>
      </c>
      <c r="CE33" s="17" t="e">
        <f t="shared" ref="CE33:CE53" si="42">$T27/$H152</f>
        <v>#DIV/0!</v>
      </c>
      <c r="CF33" s="17" t="e">
        <f t="shared" ref="CF33:CF53" si="43">$X27/$H152</f>
        <v>#DIV/0!</v>
      </c>
      <c r="CG33" s="17" t="e">
        <f t="shared" ref="CG33:CG53" si="44">$AB27/$H152</f>
        <v>#DIV/0!</v>
      </c>
      <c r="CH33" s="57" t="e">
        <f t="shared" ref="CH33:CH53" si="45">$AG27/$H152</f>
        <v>#DIV/0!</v>
      </c>
    </row>
    <row r="34" spans="1:160" ht="17" thickTop="1" thickBot="1" x14ac:dyDescent="0.25">
      <c r="C34" s="31" t="s">
        <v>56</v>
      </c>
      <c r="D34" s="16">
        <v>246.29999999999995</v>
      </c>
      <c r="E34" s="17">
        <v>114.1</v>
      </c>
      <c r="F34" s="15"/>
      <c r="H34" s="6" t="e">
        <f t="shared" si="0"/>
        <v>#DIV/0!</v>
      </c>
      <c r="I34" s="13">
        <f t="shared" si="1"/>
        <v>0</v>
      </c>
      <c r="J34" s="15"/>
      <c r="L34" s="6" t="e">
        <f t="shared" si="2"/>
        <v>#DIV/0!</v>
      </c>
      <c r="M34" s="13">
        <f t="shared" si="3"/>
        <v>0</v>
      </c>
      <c r="N34" s="15"/>
      <c r="P34" s="6" t="e">
        <f t="shared" si="4"/>
        <v>#DIV/0!</v>
      </c>
      <c r="Q34" s="13">
        <f t="shared" si="5"/>
        <v>0</v>
      </c>
      <c r="R34" s="15"/>
      <c r="S34" s="18"/>
      <c r="T34" s="6" t="e">
        <f t="shared" si="6"/>
        <v>#DIV/0!</v>
      </c>
      <c r="U34" s="13">
        <f t="shared" si="7"/>
        <v>0</v>
      </c>
      <c r="V34" s="15"/>
      <c r="X34" s="6" t="e">
        <f t="shared" si="8"/>
        <v>#DIV/0!</v>
      </c>
      <c r="Y34" s="13">
        <f t="shared" si="9"/>
        <v>0</v>
      </c>
      <c r="Z34" s="15"/>
      <c r="AB34" s="6" t="e">
        <f t="shared" si="10"/>
        <v>#DIV/0!</v>
      </c>
      <c r="AC34" s="13">
        <f t="shared" si="11"/>
        <v>0</v>
      </c>
      <c r="AD34" s="15"/>
      <c r="AE34" s="31" t="s">
        <v>56</v>
      </c>
      <c r="AF34" s="13">
        <f t="shared" si="12"/>
        <v>0</v>
      </c>
      <c r="AG34" s="6" t="e">
        <f t="shared" si="13"/>
        <v>#DIV/0!</v>
      </c>
      <c r="AH34" s="13">
        <f t="shared" si="14"/>
        <v>0</v>
      </c>
      <c r="AR34" s="31" t="s">
        <v>50</v>
      </c>
      <c r="AS34" s="17" t="e">
        <f t="shared" si="15"/>
        <v>#DIV/0!</v>
      </c>
      <c r="AT34" s="17" t="e">
        <f t="shared" si="16"/>
        <v>#DIV/0!</v>
      </c>
      <c r="AU34" s="17" t="e">
        <f t="shared" si="17"/>
        <v>#DIV/0!</v>
      </c>
      <c r="AV34" s="17"/>
      <c r="AW34" s="17" t="e">
        <f t="shared" si="18"/>
        <v>#DIV/0!</v>
      </c>
      <c r="AX34" s="17" t="e">
        <f t="shared" si="19"/>
        <v>#DIV/0!</v>
      </c>
      <c r="AY34" s="57" t="e">
        <f t="shared" si="20"/>
        <v>#DIV/0!</v>
      </c>
      <c r="AZ34" s="46"/>
      <c r="BA34" s="17"/>
      <c r="BB34" s="17"/>
      <c r="BC34" s="17"/>
      <c r="BD34" s="17"/>
      <c r="BE34" s="17"/>
      <c r="BF34" s="57" t="e">
        <f t="shared" si="21"/>
        <v>#DIV/0!</v>
      </c>
      <c r="BG34" s="46" t="e">
        <f t="shared" si="22"/>
        <v>#DIV/0!</v>
      </c>
      <c r="BH34" s="17" t="e">
        <f t="shared" si="23"/>
        <v>#DIV/0!</v>
      </c>
      <c r="BI34" s="17" t="e">
        <f t="shared" si="24"/>
        <v>#DIV/0!</v>
      </c>
      <c r="BJ34" s="17"/>
      <c r="BK34" s="17" t="e">
        <f t="shared" si="25"/>
        <v>#DIV/0!</v>
      </c>
      <c r="BL34" s="17" t="e">
        <f t="shared" si="26"/>
        <v>#DIV/0!</v>
      </c>
      <c r="BM34" s="57" t="e">
        <f t="shared" si="27"/>
        <v>#DIV/0!</v>
      </c>
      <c r="BN34" s="46" t="e">
        <f t="shared" si="28"/>
        <v>#DIV/0!</v>
      </c>
      <c r="BO34" s="17" t="e">
        <f t="shared" si="29"/>
        <v>#DIV/0!</v>
      </c>
      <c r="BP34" s="17" t="e">
        <f t="shared" si="30"/>
        <v>#DIV/0!</v>
      </c>
      <c r="BQ34" s="17" t="e">
        <f t="shared" si="31"/>
        <v>#DIV/0!</v>
      </c>
      <c r="BR34" s="17" t="e">
        <f t="shared" si="32"/>
        <v>#DIV/0!</v>
      </c>
      <c r="BS34" s="17" t="e">
        <f t="shared" si="33"/>
        <v>#DIV/0!</v>
      </c>
      <c r="BT34" s="57" t="e">
        <f t="shared" si="34"/>
        <v>#DIV/0!</v>
      </c>
      <c r="BU34" s="46" t="e">
        <f t="shared" si="35"/>
        <v>#DIV/0!</v>
      </c>
      <c r="BV34" s="17" t="e">
        <f t="shared" si="36"/>
        <v>#DIV/0!</v>
      </c>
      <c r="BW34" s="17"/>
      <c r="BX34" s="17"/>
      <c r="BY34" s="17"/>
      <c r="BZ34" s="17" t="e">
        <f t="shared" si="37"/>
        <v>#DIV/0!</v>
      </c>
      <c r="CA34" s="57" t="e">
        <f t="shared" si="38"/>
        <v>#DIV/0!</v>
      </c>
      <c r="CB34" s="46" t="e">
        <f t="shared" si="39"/>
        <v>#DIV/0!</v>
      </c>
      <c r="CC34" s="17" t="e">
        <f t="shared" si="40"/>
        <v>#DIV/0!</v>
      </c>
      <c r="CD34" s="17" t="e">
        <f t="shared" si="41"/>
        <v>#DIV/0!</v>
      </c>
      <c r="CE34" s="17" t="e">
        <f t="shared" si="42"/>
        <v>#DIV/0!</v>
      </c>
      <c r="CF34" s="17" t="e">
        <f t="shared" si="43"/>
        <v>#DIV/0!</v>
      </c>
      <c r="CG34" s="17" t="e">
        <f t="shared" si="44"/>
        <v>#DIV/0!</v>
      </c>
      <c r="CH34" s="57" t="e">
        <f t="shared" si="45"/>
        <v>#DIV/0!</v>
      </c>
    </row>
    <row r="35" spans="1:160" ht="17" thickTop="1" thickBot="1" x14ac:dyDescent="0.25">
      <c r="C35" s="31" t="s">
        <v>57</v>
      </c>
      <c r="D35" s="16">
        <v>131.69999999999993</v>
      </c>
      <c r="E35" s="17">
        <v>114.1</v>
      </c>
      <c r="F35" s="15"/>
      <c r="H35" s="6" t="e">
        <f t="shared" si="0"/>
        <v>#DIV/0!</v>
      </c>
      <c r="I35" s="13">
        <f t="shared" si="1"/>
        <v>0</v>
      </c>
      <c r="J35" s="15"/>
      <c r="L35" s="6" t="e">
        <f t="shared" si="2"/>
        <v>#DIV/0!</v>
      </c>
      <c r="M35" s="13">
        <f t="shared" si="3"/>
        <v>0</v>
      </c>
      <c r="N35" s="15"/>
      <c r="P35" s="6" t="e">
        <f t="shared" si="4"/>
        <v>#DIV/0!</v>
      </c>
      <c r="Q35" s="13">
        <f t="shared" si="5"/>
        <v>0</v>
      </c>
      <c r="R35" s="15"/>
      <c r="S35" s="18"/>
      <c r="T35" s="6" t="e">
        <f t="shared" si="6"/>
        <v>#DIV/0!</v>
      </c>
      <c r="U35" s="13">
        <f t="shared" si="7"/>
        <v>0</v>
      </c>
      <c r="V35" s="15"/>
      <c r="X35" s="6" t="e">
        <f t="shared" si="8"/>
        <v>#DIV/0!</v>
      </c>
      <c r="Y35" s="13">
        <f t="shared" si="9"/>
        <v>0</v>
      </c>
      <c r="Z35" s="15"/>
      <c r="AB35" s="6" t="e">
        <f t="shared" si="10"/>
        <v>#DIV/0!</v>
      </c>
      <c r="AC35" s="13">
        <f t="shared" si="11"/>
        <v>0</v>
      </c>
      <c r="AD35" s="15"/>
      <c r="AE35" s="31" t="s">
        <v>57</v>
      </c>
      <c r="AF35" s="13">
        <f t="shared" si="12"/>
        <v>0</v>
      </c>
      <c r="AG35" s="6" t="e">
        <f t="shared" si="13"/>
        <v>#DIV/0!</v>
      </c>
      <c r="AH35" s="13">
        <f t="shared" si="14"/>
        <v>0</v>
      </c>
      <c r="AR35" s="31" t="s">
        <v>51</v>
      </c>
      <c r="AS35" s="17" t="e">
        <f t="shared" si="15"/>
        <v>#DIV/0!</v>
      </c>
      <c r="AT35" s="17" t="e">
        <f t="shared" si="16"/>
        <v>#DIV/0!</v>
      </c>
      <c r="AU35" s="17" t="e">
        <f t="shared" si="17"/>
        <v>#DIV/0!</v>
      </c>
      <c r="AV35" s="17"/>
      <c r="AW35" s="17" t="e">
        <f t="shared" si="18"/>
        <v>#DIV/0!</v>
      </c>
      <c r="AX35" s="17" t="e">
        <f t="shared" si="19"/>
        <v>#DIV/0!</v>
      </c>
      <c r="AY35" s="57" t="e">
        <f t="shared" si="20"/>
        <v>#DIV/0!</v>
      </c>
      <c r="AZ35" s="46"/>
      <c r="BA35" s="17"/>
      <c r="BB35" s="17"/>
      <c r="BC35" s="17"/>
      <c r="BD35" s="17"/>
      <c r="BE35" s="17"/>
      <c r="BF35" s="57" t="e">
        <f t="shared" si="21"/>
        <v>#DIV/0!</v>
      </c>
      <c r="BG35" s="46" t="e">
        <f t="shared" si="22"/>
        <v>#DIV/0!</v>
      </c>
      <c r="BH35" s="17" t="e">
        <f t="shared" si="23"/>
        <v>#DIV/0!</v>
      </c>
      <c r="BI35" s="17" t="e">
        <f t="shared" si="24"/>
        <v>#DIV/0!</v>
      </c>
      <c r="BJ35" s="17"/>
      <c r="BK35" s="17" t="e">
        <f t="shared" si="25"/>
        <v>#DIV/0!</v>
      </c>
      <c r="BL35" s="17" t="e">
        <f t="shared" si="26"/>
        <v>#DIV/0!</v>
      </c>
      <c r="BM35" s="57" t="e">
        <f t="shared" si="27"/>
        <v>#DIV/0!</v>
      </c>
      <c r="BN35" s="46" t="e">
        <f t="shared" si="28"/>
        <v>#DIV/0!</v>
      </c>
      <c r="BO35" s="17" t="e">
        <f t="shared" si="29"/>
        <v>#DIV/0!</v>
      </c>
      <c r="BP35" s="17" t="e">
        <f t="shared" si="30"/>
        <v>#DIV/0!</v>
      </c>
      <c r="BQ35" s="17" t="e">
        <f t="shared" si="31"/>
        <v>#DIV/0!</v>
      </c>
      <c r="BR35" s="17" t="e">
        <f t="shared" si="32"/>
        <v>#DIV/0!</v>
      </c>
      <c r="BS35" s="17" t="e">
        <f t="shared" si="33"/>
        <v>#DIV/0!</v>
      </c>
      <c r="BT35" s="57" t="e">
        <f t="shared" si="34"/>
        <v>#DIV/0!</v>
      </c>
      <c r="BU35" s="46" t="e">
        <f t="shared" si="35"/>
        <v>#DIV/0!</v>
      </c>
      <c r="BV35" s="17" t="e">
        <f t="shared" si="36"/>
        <v>#DIV/0!</v>
      </c>
      <c r="BW35" s="17"/>
      <c r="BX35" s="17"/>
      <c r="BY35" s="17"/>
      <c r="BZ35" s="17" t="e">
        <f t="shared" si="37"/>
        <v>#DIV/0!</v>
      </c>
      <c r="CA35" s="57" t="e">
        <f t="shared" si="38"/>
        <v>#DIV/0!</v>
      </c>
      <c r="CB35" s="46" t="e">
        <f t="shared" si="39"/>
        <v>#DIV/0!</v>
      </c>
      <c r="CC35" s="17" t="e">
        <f t="shared" si="40"/>
        <v>#DIV/0!</v>
      </c>
      <c r="CD35" s="17" t="e">
        <f t="shared" si="41"/>
        <v>#DIV/0!</v>
      </c>
      <c r="CE35" s="17" t="e">
        <f t="shared" si="42"/>
        <v>#DIV/0!</v>
      </c>
      <c r="CF35" s="17" t="e">
        <f t="shared" si="43"/>
        <v>#DIV/0!</v>
      </c>
      <c r="CG35" s="17" t="e">
        <f t="shared" si="44"/>
        <v>#DIV/0!</v>
      </c>
      <c r="CH35" s="57" t="e">
        <f t="shared" si="45"/>
        <v>#DIV/0!</v>
      </c>
    </row>
    <row r="36" spans="1:160" ht="17" thickTop="1" thickBot="1" x14ac:dyDescent="0.25">
      <c r="C36" s="31" t="s">
        <v>58</v>
      </c>
      <c r="D36" s="16">
        <v>152.69999999999993</v>
      </c>
      <c r="E36" s="17">
        <v>114.1</v>
      </c>
      <c r="F36" s="15"/>
      <c r="H36" s="6" t="e">
        <f t="shared" si="0"/>
        <v>#DIV/0!</v>
      </c>
      <c r="I36" s="13">
        <f t="shared" si="1"/>
        <v>0</v>
      </c>
      <c r="J36" s="15"/>
      <c r="L36" s="6" t="e">
        <f t="shared" si="2"/>
        <v>#DIV/0!</v>
      </c>
      <c r="M36" s="13">
        <f t="shared" si="3"/>
        <v>0</v>
      </c>
      <c r="N36" s="15"/>
      <c r="P36" s="6" t="e">
        <f t="shared" si="4"/>
        <v>#DIV/0!</v>
      </c>
      <c r="Q36" s="13">
        <f t="shared" si="5"/>
        <v>0</v>
      </c>
      <c r="R36" s="15"/>
      <c r="T36" s="6" t="e">
        <f t="shared" si="6"/>
        <v>#DIV/0!</v>
      </c>
      <c r="U36" s="13">
        <f t="shared" si="7"/>
        <v>0</v>
      </c>
      <c r="V36" s="15"/>
      <c r="X36" s="6" t="e">
        <f t="shared" si="8"/>
        <v>#DIV/0!</v>
      </c>
      <c r="Y36" s="13">
        <f t="shared" si="9"/>
        <v>0</v>
      </c>
      <c r="Z36" s="15"/>
      <c r="AB36" s="6" t="e">
        <f t="shared" si="10"/>
        <v>#DIV/0!</v>
      </c>
      <c r="AC36" s="13">
        <f t="shared" si="11"/>
        <v>0</v>
      </c>
      <c r="AD36" s="15"/>
      <c r="AE36" s="31" t="s">
        <v>58</v>
      </c>
      <c r="AF36" s="13">
        <f t="shared" si="12"/>
        <v>0</v>
      </c>
      <c r="AG36" s="6" t="e">
        <f t="shared" si="13"/>
        <v>#DIV/0!</v>
      </c>
      <c r="AH36" s="13">
        <f t="shared" si="14"/>
        <v>0</v>
      </c>
      <c r="AR36" s="31" t="s">
        <v>52</v>
      </c>
      <c r="AS36" s="17" t="e">
        <f t="shared" si="15"/>
        <v>#DIV/0!</v>
      </c>
      <c r="AT36" s="17" t="e">
        <f t="shared" si="16"/>
        <v>#DIV/0!</v>
      </c>
      <c r="AU36" s="17" t="e">
        <f t="shared" si="17"/>
        <v>#DIV/0!</v>
      </c>
      <c r="AV36" s="17"/>
      <c r="AW36" s="17" t="e">
        <f t="shared" si="18"/>
        <v>#DIV/0!</v>
      </c>
      <c r="AX36" s="17" t="e">
        <f t="shared" si="19"/>
        <v>#DIV/0!</v>
      </c>
      <c r="AY36" s="57" t="e">
        <f t="shared" si="20"/>
        <v>#DIV/0!</v>
      </c>
      <c r="AZ36" s="46"/>
      <c r="BA36" s="17"/>
      <c r="BB36" s="17"/>
      <c r="BC36" s="17"/>
      <c r="BD36" s="17"/>
      <c r="BE36" s="17"/>
      <c r="BF36" s="57" t="e">
        <f t="shared" si="21"/>
        <v>#DIV/0!</v>
      </c>
      <c r="BG36" s="46" t="e">
        <f t="shared" si="22"/>
        <v>#DIV/0!</v>
      </c>
      <c r="BH36" s="17" t="e">
        <f t="shared" si="23"/>
        <v>#DIV/0!</v>
      </c>
      <c r="BI36" s="17" t="e">
        <f t="shared" si="24"/>
        <v>#DIV/0!</v>
      </c>
      <c r="BJ36" s="17"/>
      <c r="BK36" s="17" t="e">
        <f t="shared" si="25"/>
        <v>#DIV/0!</v>
      </c>
      <c r="BL36" s="17" t="e">
        <f t="shared" si="26"/>
        <v>#DIV/0!</v>
      </c>
      <c r="BM36" s="57" t="e">
        <f t="shared" si="27"/>
        <v>#DIV/0!</v>
      </c>
      <c r="BN36" s="46" t="e">
        <f t="shared" si="28"/>
        <v>#DIV/0!</v>
      </c>
      <c r="BO36" s="17" t="e">
        <f t="shared" si="29"/>
        <v>#DIV/0!</v>
      </c>
      <c r="BP36" s="17" t="e">
        <f t="shared" si="30"/>
        <v>#DIV/0!</v>
      </c>
      <c r="BQ36" s="17" t="e">
        <f t="shared" si="31"/>
        <v>#DIV/0!</v>
      </c>
      <c r="BR36" s="17" t="e">
        <f t="shared" si="32"/>
        <v>#DIV/0!</v>
      </c>
      <c r="BS36" s="17" t="e">
        <f t="shared" si="33"/>
        <v>#DIV/0!</v>
      </c>
      <c r="BT36" s="57" t="e">
        <f t="shared" si="34"/>
        <v>#DIV/0!</v>
      </c>
      <c r="BU36" s="46" t="e">
        <f t="shared" si="35"/>
        <v>#DIV/0!</v>
      </c>
      <c r="BV36" s="17" t="e">
        <f t="shared" si="36"/>
        <v>#DIV/0!</v>
      </c>
      <c r="BW36" s="17"/>
      <c r="BX36" s="17"/>
      <c r="BY36" s="17"/>
      <c r="BZ36" s="17" t="e">
        <f t="shared" si="37"/>
        <v>#DIV/0!</v>
      </c>
      <c r="CA36" s="57" t="e">
        <f t="shared" si="38"/>
        <v>#DIV/0!</v>
      </c>
      <c r="CB36" s="46" t="e">
        <f t="shared" si="39"/>
        <v>#DIV/0!</v>
      </c>
      <c r="CC36" s="17" t="e">
        <f t="shared" si="40"/>
        <v>#DIV/0!</v>
      </c>
      <c r="CD36" s="17" t="e">
        <f t="shared" si="41"/>
        <v>#DIV/0!</v>
      </c>
      <c r="CE36" s="17" t="e">
        <f t="shared" si="42"/>
        <v>#DIV/0!</v>
      </c>
      <c r="CF36" s="17" t="e">
        <f t="shared" si="43"/>
        <v>#DIV/0!</v>
      </c>
      <c r="CG36" s="17" t="e">
        <f t="shared" si="44"/>
        <v>#DIV/0!</v>
      </c>
      <c r="CH36" s="57" t="e">
        <f t="shared" si="45"/>
        <v>#DIV/0!</v>
      </c>
    </row>
    <row r="37" spans="1:160" ht="17" thickTop="1" thickBot="1" x14ac:dyDescent="0.25">
      <c r="C37" s="31" t="s">
        <v>59</v>
      </c>
      <c r="D37" s="16">
        <v>157.59999999999991</v>
      </c>
      <c r="E37" s="17">
        <v>114.1</v>
      </c>
      <c r="F37" s="15"/>
      <c r="H37" s="6" t="e">
        <f t="shared" si="0"/>
        <v>#DIV/0!</v>
      </c>
      <c r="I37" s="13">
        <f t="shared" si="1"/>
        <v>0</v>
      </c>
      <c r="J37" s="15"/>
      <c r="L37" s="6" t="e">
        <f t="shared" si="2"/>
        <v>#DIV/0!</v>
      </c>
      <c r="M37" s="13">
        <f t="shared" si="3"/>
        <v>0</v>
      </c>
      <c r="N37" s="15"/>
      <c r="P37" s="6" t="e">
        <f t="shared" si="4"/>
        <v>#DIV/0!</v>
      </c>
      <c r="Q37" s="13">
        <f t="shared" si="5"/>
        <v>0</v>
      </c>
      <c r="R37" s="15"/>
      <c r="T37" s="6" t="e">
        <f t="shared" si="6"/>
        <v>#DIV/0!</v>
      </c>
      <c r="U37" s="13">
        <f t="shared" si="7"/>
        <v>0</v>
      </c>
      <c r="V37" s="15"/>
      <c r="X37" s="6" t="e">
        <f t="shared" si="8"/>
        <v>#DIV/0!</v>
      </c>
      <c r="Y37" s="13">
        <f t="shared" si="9"/>
        <v>0</v>
      </c>
      <c r="Z37" s="15"/>
      <c r="AB37" s="6" t="e">
        <f t="shared" si="10"/>
        <v>#DIV/0!</v>
      </c>
      <c r="AC37" s="13">
        <f t="shared" si="11"/>
        <v>0</v>
      </c>
      <c r="AD37" s="15"/>
      <c r="AE37" s="31" t="s">
        <v>59</v>
      </c>
      <c r="AF37" s="13">
        <f t="shared" si="12"/>
        <v>0</v>
      </c>
      <c r="AG37" s="6" t="e">
        <f t="shared" si="13"/>
        <v>#DIV/0!</v>
      </c>
      <c r="AH37" s="13">
        <f t="shared" si="14"/>
        <v>0</v>
      </c>
      <c r="AR37" s="31" t="s">
        <v>53</v>
      </c>
      <c r="AS37" s="17" t="e">
        <f t="shared" si="15"/>
        <v>#DIV/0!</v>
      </c>
      <c r="AT37" s="17" t="e">
        <f t="shared" si="16"/>
        <v>#DIV/0!</v>
      </c>
      <c r="AU37" s="17" t="e">
        <f t="shared" si="17"/>
        <v>#DIV/0!</v>
      </c>
      <c r="AV37" s="17"/>
      <c r="AW37" s="17" t="e">
        <f t="shared" si="18"/>
        <v>#DIV/0!</v>
      </c>
      <c r="AX37" s="17" t="e">
        <f t="shared" si="19"/>
        <v>#DIV/0!</v>
      </c>
      <c r="AY37" s="57" t="e">
        <f t="shared" si="20"/>
        <v>#DIV/0!</v>
      </c>
      <c r="AZ37" s="46"/>
      <c r="BA37" s="17"/>
      <c r="BB37" s="17"/>
      <c r="BC37" s="17"/>
      <c r="BD37" s="17"/>
      <c r="BE37" s="17"/>
      <c r="BF37" s="57" t="e">
        <f t="shared" si="21"/>
        <v>#DIV/0!</v>
      </c>
      <c r="BG37" s="46" t="e">
        <f t="shared" si="22"/>
        <v>#DIV/0!</v>
      </c>
      <c r="BH37" s="17" t="e">
        <f t="shared" si="23"/>
        <v>#DIV/0!</v>
      </c>
      <c r="BI37" s="17" t="e">
        <f t="shared" si="24"/>
        <v>#DIV/0!</v>
      </c>
      <c r="BJ37" s="17"/>
      <c r="BK37" s="17" t="e">
        <f t="shared" si="25"/>
        <v>#DIV/0!</v>
      </c>
      <c r="BL37" s="17" t="e">
        <f t="shared" si="26"/>
        <v>#DIV/0!</v>
      </c>
      <c r="BM37" s="57" t="e">
        <f t="shared" si="27"/>
        <v>#DIV/0!</v>
      </c>
      <c r="BN37" s="46" t="e">
        <f t="shared" si="28"/>
        <v>#DIV/0!</v>
      </c>
      <c r="BO37" s="17" t="e">
        <f t="shared" si="29"/>
        <v>#DIV/0!</v>
      </c>
      <c r="BP37" s="17" t="e">
        <f t="shared" si="30"/>
        <v>#DIV/0!</v>
      </c>
      <c r="BQ37" s="17" t="e">
        <f t="shared" si="31"/>
        <v>#DIV/0!</v>
      </c>
      <c r="BR37" s="17" t="e">
        <f t="shared" si="32"/>
        <v>#DIV/0!</v>
      </c>
      <c r="BS37" s="17" t="e">
        <f t="shared" si="33"/>
        <v>#DIV/0!</v>
      </c>
      <c r="BT37" s="57" t="e">
        <f t="shared" si="34"/>
        <v>#DIV/0!</v>
      </c>
      <c r="BU37" s="46" t="e">
        <f t="shared" si="35"/>
        <v>#DIV/0!</v>
      </c>
      <c r="BV37" s="17" t="e">
        <f t="shared" si="36"/>
        <v>#DIV/0!</v>
      </c>
      <c r="BW37" s="17"/>
      <c r="BX37" s="17"/>
      <c r="BY37" s="17"/>
      <c r="BZ37" s="17" t="e">
        <f t="shared" si="37"/>
        <v>#DIV/0!</v>
      </c>
      <c r="CA37" s="57" t="e">
        <f t="shared" si="38"/>
        <v>#DIV/0!</v>
      </c>
      <c r="CB37" s="46" t="e">
        <f t="shared" si="39"/>
        <v>#DIV/0!</v>
      </c>
      <c r="CC37" s="17" t="e">
        <f t="shared" si="40"/>
        <v>#DIV/0!</v>
      </c>
      <c r="CD37" s="17" t="e">
        <f t="shared" si="41"/>
        <v>#DIV/0!</v>
      </c>
      <c r="CE37" s="17" t="e">
        <f t="shared" si="42"/>
        <v>#DIV/0!</v>
      </c>
      <c r="CF37" s="17" t="e">
        <f t="shared" si="43"/>
        <v>#DIV/0!</v>
      </c>
      <c r="CG37" s="17" t="e">
        <f t="shared" si="44"/>
        <v>#DIV/0!</v>
      </c>
      <c r="CH37" s="57" t="e">
        <f t="shared" si="45"/>
        <v>#DIV/0!</v>
      </c>
    </row>
    <row r="38" spans="1:160" ht="17" thickTop="1" thickBot="1" x14ac:dyDescent="0.25">
      <c r="C38" s="31" t="s">
        <v>60</v>
      </c>
      <c r="D38" s="16">
        <v>218.39999999999998</v>
      </c>
      <c r="E38" s="17">
        <v>114.1</v>
      </c>
      <c r="F38" s="15"/>
      <c r="H38" s="6" t="e">
        <f t="shared" si="0"/>
        <v>#DIV/0!</v>
      </c>
      <c r="I38" s="13">
        <f t="shared" si="1"/>
        <v>0</v>
      </c>
      <c r="J38" s="15"/>
      <c r="L38" s="6" t="e">
        <f t="shared" si="2"/>
        <v>#DIV/0!</v>
      </c>
      <c r="M38" s="13">
        <f t="shared" si="3"/>
        <v>0</v>
      </c>
      <c r="N38" s="15"/>
      <c r="P38" s="6" t="e">
        <f t="shared" si="4"/>
        <v>#DIV/0!</v>
      </c>
      <c r="Q38" s="13">
        <f t="shared" si="5"/>
        <v>0</v>
      </c>
      <c r="R38" s="15"/>
      <c r="T38" s="6" t="e">
        <f t="shared" si="6"/>
        <v>#DIV/0!</v>
      </c>
      <c r="U38" s="13">
        <f t="shared" si="7"/>
        <v>0</v>
      </c>
      <c r="V38" s="15"/>
      <c r="X38" s="6" t="e">
        <f t="shared" si="8"/>
        <v>#DIV/0!</v>
      </c>
      <c r="Y38" s="13">
        <f t="shared" si="9"/>
        <v>0</v>
      </c>
      <c r="Z38" s="15"/>
      <c r="AB38" s="6" t="e">
        <f t="shared" si="10"/>
        <v>#DIV/0!</v>
      </c>
      <c r="AC38" s="13">
        <f t="shared" si="11"/>
        <v>0</v>
      </c>
      <c r="AD38" s="15"/>
      <c r="AE38" s="31" t="s">
        <v>60</v>
      </c>
      <c r="AF38" s="13">
        <f t="shared" si="12"/>
        <v>0</v>
      </c>
      <c r="AG38" s="6" t="e">
        <f t="shared" si="13"/>
        <v>#DIV/0!</v>
      </c>
      <c r="AH38" s="13">
        <f t="shared" si="14"/>
        <v>0</v>
      </c>
      <c r="AR38" s="31" t="s">
        <v>54</v>
      </c>
      <c r="AS38" s="17" t="e">
        <f t="shared" si="15"/>
        <v>#DIV/0!</v>
      </c>
      <c r="AT38" s="17" t="e">
        <f t="shared" si="16"/>
        <v>#DIV/0!</v>
      </c>
      <c r="AU38" s="17" t="e">
        <f t="shared" si="17"/>
        <v>#DIV/0!</v>
      </c>
      <c r="AV38" s="17"/>
      <c r="AW38" s="17" t="e">
        <f t="shared" si="18"/>
        <v>#DIV/0!</v>
      </c>
      <c r="AX38" s="17" t="e">
        <f t="shared" si="19"/>
        <v>#DIV/0!</v>
      </c>
      <c r="AY38" s="57" t="e">
        <f t="shared" si="20"/>
        <v>#DIV/0!</v>
      </c>
      <c r="AZ38" s="46"/>
      <c r="BA38" s="17"/>
      <c r="BB38" s="17"/>
      <c r="BC38" s="17"/>
      <c r="BD38" s="17"/>
      <c r="BE38" s="17"/>
      <c r="BF38" s="57" t="e">
        <f t="shared" si="21"/>
        <v>#DIV/0!</v>
      </c>
      <c r="BG38" s="46" t="e">
        <f t="shared" si="22"/>
        <v>#DIV/0!</v>
      </c>
      <c r="BH38" s="17" t="e">
        <f t="shared" si="23"/>
        <v>#DIV/0!</v>
      </c>
      <c r="BI38" s="17" t="e">
        <f t="shared" si="24"/>
        <v>#DIV/0!</v>
      </c>
      <c r="BJ38" s="17"/>
      <c r="BK38" s="17" t="e">
        <f t="shared" si="25"/>
        <v>#DIV/0!</v>
      </c>
      <c r="BL38" s="17" t="e">
        <f t="shared" si="26"/>
        <v>#DIV/0!</v>
      </c>
      <c r="BM38" s="57" t="e">
        <f t="shared" si="27"/>
        <v>#DIV/0!</v>
      </c>
      <c r="BN38" s="46" t="e">
        <f t="shared" si="28"/>
        <v>#DIV/0!</v>
      </c>
      <c r="BO38" s="17" t="e">
        <f t="shared" si="29"/>
        <v>#DIV/0!</v>
      </c>
      <c r="BP38" s="17" t="e">
        <f t="shared" si="30"/>
        <v>#DIV/0!</v>
      </c>
      <c r="BQ38" s="17" t="e">
        <f t="shared" si="31"/>
        <v>#DIV/0!</v>
      </c>
      <c r="BR38" s="17" t="e">
        <f t="shared" si="32"/>
        <v>#DIV/0!</v>
      </c>
      <c r="BS38" s="17" t="e">
        <f t="shared" si="33"/>
        <v>#DIV/0!</v>
      </c>
      <c r="BT38" s="57" t="e">
        <f t="shared" si="34"/>
        <v>#DIV/0!</v>
      </c>
      <c r="BU38" s="46" t="e">
        <f t="shared" si="35"/>
        <v>#DIV/0!</v>
      </c>
      <c r="BV38" s="17" t="e">
        <f t="shared" si="36"/>
        <v>#DIV/0!</v>
      </c>
      <c r="BW38" s="17"/>
      <c r="BX38" s="17"/>
      <c r="BY38" s="17"/>
      <c r="BZ38" s="17" t="e">
        <f t="shared" si="37"/>
        <v>#DIV/0!</v>
      </c>
      <c r="CA38" s="57" t="e">
        <f t="shared" si="38"/>
        <v>#DIV/0!</v>
      </c>
      <c r="CB38" s="46" t="e">
        <f t="shared" si="39"/>
        <v>#DIV/0!</v>
      </c>
      <c r="CC38" s="17" t="e">
        <f t="shared" si="40"/>
        <v>#DIV/0!</v>
      </c>
      <c r="CD38" s="17" t="e">
        <f t="shared" si="41"/>
        <v>#DIV/0!</v>
      </c>
      <c r="CE38" s="17" t="e">
        <f t="shared" si="42"/>
        <v>#DIV/0!</v>
      </c>
      <c r="CF38" s="17" t="e">
        <f t="shared" si="43"/>
        <v>#DIV/0!</v>
      </c>
      <c r="CG38" s="17" t="e">
        <f t="shared" si="44"/>
        <v>#DIV/0!</v>
      </c>
      <c r="CH38" s="57" t="e">
        <f t="shared" si="45"/>
        <v>#DIV/0!</v>
      </c>
    </row>
    <row r="39" spans="1:160" ht="17" thickTop="1" thickBot="1" x14ac:dyDescent="0.25">
      <c r="C39" s="31" t="s">
        <v>61</v>
      </c>
      <c r="D39" s="16">
        <v>207.69999999999993</v>
      </c>
      <c r="E39" s="17">
        <v>114.1</v>
      </c>
      <c r="F39" s="15"/>
      <c r="H39" s="6" t="e">
        <f t="shared" si="0"/>
        <v>#DIV/0!</v>
      </c>
      <c r="I39" s="13">
        <f t="shared" si="1"/>
        <v>0</v>
      </c>
      <c r="J39" s="15"/>
      <c r="L39" s="6" t="e">
        <f t="shared" si="2"/>
        <v>#DIV/0!</v>
      </c>
      <c r="M39" s="13">
        <f t="shared" si="3"/>
        <v>0</v>
      </c>
      <c r="N39" s="15"/>
      <c r="P39" s="6" t="e">
        <f t="shared" si="4"/>
        <v>#DIV/0!</v>
      </c>
      <c r="Q39" s="13">
        <f t="shared" si="5"/>
        <v>0</v>
      </c>
      <c r="R39" s="15"/>
      <c r="T39" s="6" t="e">
        <f t="shared" si="6"/>
        <v>#DIV/0!</v>
      </c>
      <c r="U39" s="13">
        <f t="shared" si="7"/>
        <v>0</v>
      </c>
      <c r="V39" s="15"/>
      <c r="X39" s="6" t="e">
        <f t="shared" si="8"/>
        <v>#DIV/0!</v>
      </c>
      <c r="Y39" s="13">
        <f t="shared" si="9"/>
        <v>0</v>
      </c>
      <c r="Z39" s="15"/>
      <c r="AB39" s="6" t="e">
        <f t="shared" si="10"/>
        <v>#DIV/0!</v>
      </c>
      <c r="AC39" s="13">
        <f t="shared" si="11"/>
        <v>0</v>
      </c>
      <c r="AD39" s="15"/>
      <c r="AE39" s="31" t="s">
        <v>61</v>
      </c>
      <c r="AF39" s="13">
        <f t="shared" si="12"/>
        <v>0</v>
      </c>
      <c r="AG39" s="6" t="e">
        <f t="shared" si="13"/>
        <v>#DIV/0!</v>
      </c>
      <c r="AH39" s="13">
        <f t="shared" si="14"/>
        <v>0</v>
      </c>
      <c r="AR39" s="31" t="s">
        <v>55</v>
      </c>
      <c r="AS39" s="17" t="e">
        <f t="shared" si="15"/>
        <v>#DIV/0!</v>
      </c>
      <c r="AT39" s="17" t="e">
        <f t="shared" si="16"/>
        <v>#DIV/0!</v>
      </c>
      <c r="AU39" s="17" t="e">
        <f t="shared" si="17"/>
        <v>#DIV/0!</v>
      </c>
      <c r="AV39" s="17"/>
      <c r="AW39" s="17" t="e">
        <f t="shared" si="18"/>
        <v>#DIV/0!</v>
      </c>
      <c r="AX39" s="17" t="e">
        <f t="shared" si="19"/>
        <v>#DIV/0!</v>
      </c>
      <c r="AY39" s="57" t="e">
        <f t="shared" si="20"/>
        <v>#DIV/0!</v>
      </c>
      <c r="AZ39" s="46"/>
      <c r="BA39" s="17"/>
      <c r="BB39" s="17"/>
      <c r="BC39" s="17"/>
      <c r="BD39" s="17"/>
      <c r="BE39" s="17"/>
      <c r="BF39" s="57" t="e">
        <f t="shared" si="21"/>
        <v>#DIV/0!</v>
      </c>
      <c r="BG39" s="46" t="e">
        <f t="shared" si="22"/>
        <v>#DIV/0!</v>
      </c>
      <c r="BH39" s="17" t="e">
        <f t="shared" si="23"/>
        <v>#DIV/0!</v>
      </c>
      <c r="BI39" s="17" t="e">
        <f t="shared" si="24"/>
        <v>#DIV/0!</v>
      </c>
      <c r="BJ39" s="17"/>
      <c r="BK39" s="17" t="e">
        <f t="shared" si="25"/>
        <v>#DIV/0!</v>
      </c>
      <c r="BL39" s="17" t="e">
        <f t="shared" si="26"/>
        <v>#DIV/0!</v>
      </c>
      <c r="BM39" s="57" t="e">
        <f t="shared" si="27"/>
        <v>#DIV/0!</v>
      </c>
      <c r="BN39" s="46" t="e">
        <f t="shared" si="28"/>
        <v>#DIV/0!</v>
      </c>
      <c r="BO39" s="17" t="e">
        <f t="shared" si="29"/>
        <v>#DIV/0!</v>
      </c>
      <c r="BP39" s="17" t="e">
        <f t="shared" si="30"/>
        <v>#DIV/0!</v>
      </c>
      <c r="BQ39" s="17" t="e">
        <f t="shared" si="31"/>
        <v>#DIV/0!</v>
      </c>
      <c r="BR39" s="17" t="e">
        <f t="shared" si="32"/>
        <v>#DIV/0!</v>
      </c>
      <c r="BS39" s="17" t="e">
        <f t="shared" si="33"/>
        <v>#DIV/0!</v>
      </c>
      <c r="BT39" s="57" t="e">
        <f t="shared" si="34"/>
        <v>#DIV/0!</v>
      </c>
      <c r="BU39" s="46" t="e">
        <f t="shared" si="35"/>
        <v>#DIV/0!</v>
      </c>
      <c r="BV39" s="17" t="e">
        <f t="shared" si="36"/>
        <v>#DIV/0!</v>
      </c>
      <c r="BW39" s="17"/>
      <c r="BX39" s="17"/>
      <c r="BY39" s="17"/>
      <c r="BZ39" s="17" t="e">
        <f t="shared" si="37"/>
        <v>#DIV/0!</v>
      </c>
      <c r="CA39" s="57" t="e">
        <f t="shared" si="38"/>
        <v>#DIV/0!</v>
      </c>
      <c r="CB39" s="46" t="e">
        <f t="shared" si="39"/>
        <v>#DIV/0!</v>
      </c>
      <c r="CC39" s="17" t="e">
        <f t="shared" si="40"/>
        <v>#DIV/0!</v>
      </c>
      <c r="CD39" s="17" t="e">
        <f t="shared" si="41"/>
        <v>#DIV/0!</v>
      </c>
      <c r="CE39" s="17" t="e">
        <f t="shared" si="42"/>
        <v>#DIV/0!</v>
      </c>
      <c r="CF39" s="17" t="e">
        <f t="shared" si="43"/>
        <v>#DIV/0!</v>
      </c>
      <c r="CG39" s="17" t="e">
        <f t="shared" si="44"/>
        <v>#DIV/0!</v>
      </c>
      <c r="CH39" s="57" t="e">
        <f t="shared" si="45"/>
        <v>#DIV/0!</v>
      </c>
    </row>
    <row r="40" spans="1:160" ht="17" thickTop="1" thickBot="1" x14ac:dyDescent="0.25">
      <c r="C40" s="31" t="s">
        <v>62</v>
      </c>
      <c r="D40" s="16">
        <v>126.59999999999991</v>
      </c>
      <c r="E40" s="17">
        <v>114.1</v>
      </c>
      <c r="F40" s="15"/>
      <c r="H40" s="6" t="e">
        <f t="shared" si="0"/>
        <v>#DIV/0!</v>
      </c>
      <c r="I40" s="13">
        <f t="shared" si="1"/>
        <v>0</v>
      </c>
      <c r="J40" s="15"/>
      <c r="L40" s="6" t="e">
        <f t="shared" si="2"/>
        <v>#DIV/0!</v>
      </c>
      <c r="M40" s="13">
        <f t="shared" si="3"/>
        <v>0</v>
      </c>
      <c r="N40" s="15"/>
      <c r="P40" s="6" t="e">
        <f t="shared" si="4"/>
        <v>#DIV/0!</v>
      </c>
      <c r="Q40" s="13">
        <f t="shared" si="5"/>
        <v>0</v>
      </c>
      <c r="R40" s="15"/>
      <c r="T40" s="6" t="e">
        <f t="shared" si="6"/>
        <v>#DIV/0!</v>
      </c>
      <c r="U40" s="13">
        <f t="shared" si="7"/>
        <v>0</v>
      </c>
      <c r="V40" s="15"/>
      <c r="X40" s="6" t="e">
        <f t="shared" si="8"/>
        <v>#DIV/0!</v>
      </c>
      <c r="Y40" s="13">
        <f t="shared" si="9"/>
        <v>0</v>
      </c>
      <c r="Z40" s="15"/>
      <c r="AB40" s="6" t="e">
        <f t="shared" si="10"/>
        <v>#DIV/0!</v>
      </c>
      <c r="AC40" s="13">
        <f t="shared" si="11"/>
        <v>0</v>
      </c>
      <c r="AD40" s="15"/>
      <c r="AE40" s="31" t="s">
        <v>62</v>
      </c>
      <c r="AF40" s="13">
        <f t="shared" si="12"/>
        <v>0</v>
      </c>
      <c r="AG40" s="6" t="e">
        <f t="shared" si="13"/>
        <v>#DIV/0!</v>
      </c>
      <c r="AH40" s="13">
        <f t="shared" si="14"/>
        <v>0</v>
      </c>
      <c r="AR40" s="31" t="s">
        <v>56</v>
      </c>
      <c r="AS40" s="17" t="e">
        <f t="shared" si="15"/>
        <v>#DIV/0!</v>
      </c>
      <c r="AT40" s="17" t="e">
        <f t="shared" si="16"/>
        <v>#DIV/0!</v>
      </c>
      <c r="AU40" s="17" t="e">
        <f t="shared" si="17"/>
        <v>#DIV/0!</v>
      </c>
      <c r="AV40" s="17"/>
      <c r="AW40" s="17" t="e">
        <f t="shared" si="18"/>
        <v>#DIV/0!</v>
      </c>
      <c r="AX40" s="17" t="e">
        <f t="shared" si="19"/>
        <v>#DIV/0!</v>
      </c>
      <c r="AY40" s="57" t="e">
        <f t="shared" si="20"/>
        <v>#DIV/0!</v>
      </c>
      <c r="AZ40" s="46"/>
      <c r="BA40" s="17"/>
      <c r="BB40" s="17"/>
      <c r="BC40" s="17"/>
      <c r="BD40" s="17"/>
      <c r="BE40" s="17"/>
      <c r="BF40" s="57" t="e">
        <f t="shared" si="21"/>
        <v>#DIV/0!</v>
      </c>
      <c r="BG40" s="46" t="e">
        <f t="shared" si="22"/>
        <v>#DIV/0!</v>
      </c>
      <c r="BH40" s="17" t="e">
        <f t="shared" si="23"/>
        <v>#DIV/0!</v>
      </c>
      <c r="BI40" s="17" t="e">
        <f t="shared" si="24"/>
        <v>#DIV/0!</v>
      </c>
      <c r="BJ40" s="17"/>
      <c r="BK40" s="17" t="e">
        <f t="shared" si="25"/>
        <v>#DIV/0!</v>
      </c>
      <c r="BL40" s="17" t="e">
        <f t="shared" si="26"/>
        <v>#DIV/0!</v>
      </c>
      <c r="BM40" s="57" t="e">
        <f t="shared" si="27"/>
        <v>#DIV/0!</v>
      </c>
      <c r="BN40" s="46" t="e">
        <f t="shared" si="28"/>
        <v>#DIV/0!</v>
      </c>
      <c r="BO40" s="17" t="e">
        <f t="shared" si="29"/>
        <v>#DIV/0!</v>
      </c>
      <c r="BP40" s="17" t="e">
        <f t="shared" si="30"/>
        <v>#DIV/0!</v>
      </c>
      <c r="BQ40" s="17" t="e">
        <f t="shared" si="31"/>
        <v>#DIV/0!</v>
      </c>
      <c r="BR40" s="17" t="e">
        <f t="shared" si="32"/>
        <v>#DIV/0!</v>
      </c>
      <c r="BS40" s="17" t="e">
        <f t="shared" si="33"/>
        <v>#DIV/0!</v>
      </c>
      <c r="BT40" s="57" t="e">
        <f t="shared" si="34"/>
        <v>#DIV/0!</v>
      </c>
      <c r="BU40" s="46" t="e">
        <f t="shared" si="35"/>
        <v>#DIV/0!</v>
      </c>
      <c r="BV40" s="17" t="e">
        <f t="shared" si="36"/>
        <v>#DIV/0!</v>
      </c>
      <c r="BW40" s="17"/>
      <c r="BX40" s="17"/>
      <c r="BY40" s="17"/>
      <c r="BZ40" s="17" t="e">
        <f t="shared" si="37"/>
        <v>#DIV/0!</v>
      </c>
      <c r="CA40" s="57" t="e">
        <f t="shared" si="38"/>
        <v>#DIV/0!</v>
      </c>
      <c r="CB40" s="46" t="e">
        <f t="shared" si="39"/>
        <v>#DIV/0!</v>
      </c>
      <c r="CC40" s="17" t="e">
        <f t="shared" si="40"/>
        <v>#DIV/0!</v>
      </c>
      <c r="CD40" s="17" t="e">
        <f t="shared" si="41"/>
        <v>#DIV/0!</v>
      </c>
      <c r="CE40" s="17" t="e">
        <f t="shared" si="42"/>
        <v>#DIV/0!</v>
      </c>
      <c r="CF40" s="17" t="e">
        <f t="shared" si="43"/>
        <v>#DIV/0!</v>
      </c>
      <c r="CG40" s="17" t="e">
        <f t="shared" si="44"/>
        <v>#DIV/0!</v>
      </c>
      <c r="CH40" s="57" t="e">
        <f t="shared" si="45"/>
        <v>#DIV/0!</v>
      </c>
    </row>
    <row r="41" spans="1:160" ht="17" thickTop="1" thickBot="1" x14ac:dyDescent="0.25">
      <c r="C41" s="31" t="s">
        <v>63</v>
      </c>
      <c r="D41" s="16">
        <v>213.59999999999991</v>
      </c>
      <c r="E41" s="17">
        <v>114.1</v>
      </c>
      <c r="F41" s="15"/>
      <c r="H41" s="6" t="e">
        <f t="shared" si="0"/>
        <v>#DIV/0!</v>
      </c>
      <c r="I41" s="13">
        <f t="shared" si="1"/>
        <v>0</v>
      </c>
      <c r="J41" s="15"/>
      <c r="L41" s="6" t="e">
        <f t="shared" si="2"/>
        <v>#DIV/0!</v>
      </c>
      <c r="M41" s="13">
        <f t="shared" si="3"/>
        <v>0</v>
      </c>
      <c r="N41" s="15"/>
      <c r="P41" s="6" t="e">
        <f t="shared" si="4"/>
        <v>#DIV/0!</v>
      </c>
      <c r="Q41" s="13">
        <f t="shared" si="5"/>
        <v>0</v>
      </c>
      <c r="R41" s="15"/>
      <c r="T41" s="6" t="e">
        <f t="shared" si="6"/>
        <v>#DIV/0!</v>
      </c>
      <c r="U41" s="13">
        <f t="shared" si="7"/>
        <v>0</v>
      </c>
      <c r="V41" s="15"/>
      <c r="X41" s="6" t="e">
        <f t="shared" si="8"/>
        <v>#DIV/0!</v>
      </c>
      <c r="Y41" s="13">
        <f t="shared" si="9"/>
        <v>0</v>
      </c>
      <c r="Z41" s="15"/>
      <c r="AB41" s="6" t="e">
        <f t="shared" si="10"/>
        <v>#DIV/0!</v>
      </c>
      <c r="AC41" s="13">
        <f t="shared" si="11"/>
        <v>0</v>
      </c>
      <c r="AD41" s="15"/>
      <c r="AE41" s="31" t="s">
        <v>63</v>
      </c>
      <c r="AF41" s="13">
        <f t="shared" si="12"/>
        <v>0</v>
      </c>
      <c r="AG41" s="6" t="e">
        <f t="shared" si="13"/>
        <v>#DIV/0!</v>
      </c>
      <c r="AH41" s="13">
        <f t="shared" si="14"/>
        <v>0</v>
      </c>
      <c r="AR41" s="31" t="s">
        <v>57</v>
      </c>
      <c r="AS41" s="17" t="e">
        <f t="shared" si="15"/>
        <v>#DIV/0!</v>
      </c>
      <c r="AT41" s="17" t="e">
        <f t="shared" si="16"/>
        <v>#DIV/0!</v>
      </c>
      <c r="AU41" s="17" t="e">
        <f t="shared" si="17"/>
        <v>#DIV/0!</v>
      </c>
      <c r="AV41" s="17"/>
      <c r="AW41" s="17" t="e">
        <f t="shared" si="18"/>
        <v>#DIV/0!</v>
      </c>
      <c r="AX41" s="17" t="e">
        <f t="shared" si="19"/>
        <v>#DIV/0!</v>
      </c>
      <c r="AY41" s="57" t="e">
        <f t="shared" si="20"/>
        <v>#DIV/0!</v>
      </c>
      <c r="AZ41" s="46"/>
      <c r="BA41" s="17"/>
      <c r="BB41" s="17"/>
      <c r="BC41" s="17"/>
      <c r="BD41" s="17"/>
      <c r="BE41" s="17"/>
      <c r="BF41" s="57" t="e">
        <f t="shared" si="21"/>
        <v>#DIV/0!</v>
      </c>
      <c r="BG41" s="46" t="e">
        <f t="shared" si="22"/>
        <v>#DIV/0!</v>
      </c>
      <c r="BH41" s="17" t="e">
        <f t="shared" si="23"/>
        <v>#DIV/0!</v>
      </c>
      <c r="BI41" s="17" t="e">
        <f t="shared" si="24"/>
        <v>#DIV/0!</v>
      </c>
      <c r="BJ41" s="17"/>
      <c r="BK41" s="17" t="e">
        <f t="shared" si="25"/>
        <v>#DIV/0!</v>
      </c>
      <c r="BL41" s="17" t="e">
        <f t="shared" si="26"/>
        <v>#DIV/0!</v>
      </c>
      <c r="BM41" s="57" t="e">
        <f t="shared" si="27"/>
        <v>#DIV/0!</v>
      </c>
      <c r="BN41" s="46" t="e">
        <f t="shared" si="28"/>
        <v>#DIV/0!</v>
      </c>
      <c r="BO41" s="17" t="e">
        <f t="shared" si="29"/>
        <v>#DIV/0!</v>
      </c>
      <c r="BP41" s="17" t="e">
        <f t="shared" si="30"/>
        <v>#DIV/0!</v>
      </c>
      <c r="BQ41" s="17" t="e">
        <f t="shared" si="31"/>
        <v>#DIV/0!</v>
      </c>
      <c r="BR41" s="17" t="e">
        <f t="shared" si="32"/>
        <v>#DIV/0!</v>
      </c>
      <c r="BS41" s="17" t="e">
        <f t="shared" si="33"/>
        <v>#DIV/0!</v>
      </c>
      <c r="BT41" s="57" t="e">
        <f t="shared" si="34"/>
        <v>#DIV/0!</v>
      </c>
      <c r="BU41" s="46" t="e">
        <f t="shared" si="35"/>
        <v>#DIV/0!</v>
      </c>
      <c r="BV41" s="17" t="e">
        <f t="shared" si="36"/>
        <v>#DIV/0!</v>
      </c>
      <c r="BW41" s="17"/>
      <c r="BX41" s="17"/>
      <c r="BY41" s="17"/>
      <c r="BZ41" s="17" t="e">
        <f t="shared" si="37"/>
        <v>#DIV/0!</v>
      </c>
      <c r="CA41" s="57" t="e">
        <f t="shared" si="38"/>
        <v>#DIV/0!</v>
      </c>
      <c r="CB41" s="46" t="e">
        <f t="shared" si="39"/>
        <v>#DIV/0!</v>
      </c>
      <c r="CC41" s="17" t="e">
        <f t="shared" si="40"/>
        <v>#DIV/0!</v>
      </c>
      <c r="CD41" s="17" t="e">
        <f t="shared" si="41"/>
        <v>#DIV/0!</v>
      </c>
      <c r="CE41" s="17" t="e">
        <f t="shared" si="42"/>
        <v>#DIV/0!</v>
      </c>
      <c r="CF41" s="17" t="e">
        <f t="shared" si="43"/>
        <v>#DIV/0!</v>
      </c>
      <c r="CG41" s="17" t="e">
        <f t="shared" si="44"/>
        <v>#DIV/0!</v>
      </c>
      <c r="CH41" s="57" t="e">
        <f t="shared" si="45"/>
        <v>#DIV/0!</v>
      </c>
    </row>
    <row r="42" spans="1:160" ht="17" thickTop="1" thickBot="1" x14ac:dyDescent="0.25">
      <c r="C42" s="31" t="s">
        <v>64</v>
      </c>
      <c r="D42" s="16">
        <v>416.09999999999991</v>
      </c>
      <c r="E42" s="17">
        <v>114.1</v>
      </c>
      <c r="F42" s="15"/>
      <c r="H42" s="6" t="e">
        <f t="shared" si="0"/>
        <v>#DIV/0!</v>
      </c>
      <c r="I42" s="13">
        <f t="shared" si="1"/>
        <v>0</v>
      </c>
      <c r="J42" s="15"/>
      <c r="L42" s="6" t="e">
        <f t="shared" si="2"/>
        <v>#DIV/0!</v>
      </c>
      <c r="M42" s="13">
        <f t="shared" si="3"/>
        <v>0</v>
      </c>
      <c r="N42" s="15"/>
      <c r="P42" s="6" t="e">
        <f t="shared" si="4"/>
        <v>#DIV/0!</v>
      </c>
      <c r="Q42" s="13">
        <f t="shared" si="5"/>
        <v>0</v>
      </c>
      <c r="R42" s="15"/>
      <c r="T42" s="6" t="e">
        <f t="shared" si="6"/>
        <v>#DIV/0!</v>
      </c>
      <c r="U42" s="13">
        <f t="shared" si="7"/>
        <v>0</v>
      </c>
      <c r="V42" s="15"/>
      <c r="X42" s="6" t="e">
        <f t="shared" si="8"/>
        <v>#DIV/0!</v>
      </c>
      <c r="Y42" s="13">
        <f t="shared" si="9"/>
        <v>0</v>
      </c>
      <c r="Z42" s="15"/>
      <c r="AB42" s="6" t="e">
        <f t="shared" si="10"/>
        <v>#DIV/0!</v>
      </c>
      <c r="AC42" s="13">
        <f t="shared" si="11"/>
        <v>0</v>
      </c>
      <c r="AD42" s="15"/>
      <c r="AE42" s="31" t="s">
        <v>64</v>
      </c>
      <c r="AF42" s="13">
        <f t="shared" si="12"/>
        <v>0</v>
      </c>
      <c r="AG42" s="6" t="e">
        <f t="shared" si="13"/>
        <v>#DIV/0!</v>
      </c>
      <c r="AH42" s="13">
        <f t="shared" si="14"/>
        <v>0</v>
      </c>
      <c r="AR42" s="31" t="s">
        <v>58</v>
      </c>
      <c r="AS42" s="17" t="e">
        <f t="shared" si="15"/>
        <v>#DIV/0!</v>
      </c>
      <c r="AT42" s="17" t="e">
        <f t="shared" si="16"/>
        <v>#DIV/0!</v>
      </c>
      <c r="AU42" s="17" t="e">
        <f t="shared" si="17"/>
        <v>#DIV/0!</v>
      </c>
      <c r="AV42" s="17"/>
      <c r="AW42" s="17" t="e">
        <f t="shared" si="18"/>
        <v>#DIV/0!</v>
      </c>
      <c r="AX42" s="17" t="e">
        <f t="shared" si="19"/>
        <v>#DIV/0!</v>
      </c>
      <c r="AY42" s="57" t="e">
        <f t="shared" si="20"/>
        <v>#DIV/0!</v>
      </c>
      <c r="AZ42" s="46"/>
      <c r="BA42" s="17"/>
      <c r="BB42" s="17"/>
      <c r="BC42" s="17"/>
      <c r="BD42" s="17"/>
      <c r="BE42" s="17"/>
      <c r="BF42" s="57" t="e">
        <f t="shared" si="21"/>
        <v>#DIV/0!</v>
      </c>
      <c r="BG42" s="46" t="e">
        <f t="shared" si="22"/>
        <v>#DIV/0!</v>
      </c>
      <c r="BH42" s="17" t="e">
        <f t="shared" si="23"/>
        <v>#DIV/0!</v>
      </c>
      <c r="BI42" s="17" t="e">
        <f t="shared" si="24"/>
        <v>#DIV/0!</v>
      </c>
      <c r="BJ42" s="17"/>
      <c r="BK42" s="17" t="e">
        <f t="shared" si="25"/>
        <v>#DIV/0!</v>
      </c>
      <c r="BL42" s="17" t="e">
        <f t="shared" si="26"/>
        <v>#DIV/0!</v>
      </c>
      <c r="BM42" s="57" t="e">
        <f t="shared" si="27"/>
        <v>#DIV/0!</v>
      </c>
      <c r="BN42" s="46" t="e">
        <f t="shared" si="28"/>
        <v>#DIV/0!</v>
      </c>
      <c r="BO42" s="17" t="e">
        <f t="shared" si="29"/>
        <v>#DIV/0!</v>
      </c>
      <c r="BP42" s="17" t="e">
        <f t="shared" si="30"/>
        <v>#DIV/0!</v>
      </c>
      <c r="BQ42" s="17" t="e">
        <f t="shared" si="31"/>
        <v>#DIV/0!</v>
      </c>
      <c r="BR42" s="17" t="e">
        <f t="shared" si="32"/>
        <v>#DIV/0!</v>
      </c>
      <c r="BS42" s="17" t="e">
        <f t="shared" si="33"/>
        <v>#DIV/0!</v>
      </c>
      <c r="BT42" s="57" t="e">
        <f t="shared" si="34"/>
        <v>#DIV/0!</v>
      </c>
      <c r="BU42" s="46" t="e">
        <f t="shared" si="35"/>
        <v>#DIV/0!</v>
      </c>
      <c r="BV42" s="17" t="e">
        <f t="shared" si="36"/>
        <v>#DIV/0!</v>
      </c>
      <c r="BW42" s="17"/>
      <c r="BX42" s="17"/>
      <c r="BY42" s="17"/>
      <c r="BZ42" s="17" t="e">
        <f t="shared" si="37"/>
        <v>#DIV/0!</v>
      </c>
      <c r="CA42" s="57" t="e">
        <f t="shared" si="38"/>
        <v>#DIV/0!</v>
      </c>
      <c r="CB42" s="46" t="e">
        <f t="shared" si="39"/>
        <v>#DIV/0!</v>
      </c>
      <c r="CC42" s="17" t="e">
        <f t="shared" si="40"/>
        <v>#DIV/0!</v>
      </c>
      <c r="CD42" s="17" t="e">
        <f t="shared" si="41"/>
        <v>#DIV/0!</v>
      </c>
      <c r="CE42" s="17" t="e">
        <f t="shared" si="42"/>
        <v>#DIV/0!</v>
      </c>
      <c r="CF42" s="17" t="e">
        <f t="shared" si="43"/>
        <v>#DIV/0!</v>
      </c>
      <c r="CG42" s="17" t="e">
        <f t="shared" si="44"/>
        <v>#DIV/0!</v>
      </c>
      <c r="CH42" s="57" t="e">
        <f t="shared" si="45"/>
        <v>#DIV/0!</v>
      </c>
    </row>
    <row r="43" spans="1:160" ht="17" thickTop="1" thickBot="1" x14ac:dyDescent="0.25">
      <c r="C43" s="31" t="s">
        <v>65</v>
      </c>
      <c r="D43" s="16">
        <v>256.39999999999986</v>
      </c>
      <c r="E43" s="17">
        <v>114.1</v>
      </c>
      <c r="F43" s="15"/>
      <c r="H43" s="6" t="e">
        <f t="shared" si="0"/>
        <v>#DIV/0!</v>
      </c>
      <c r="I43" s="13">
        <f t="shared" si="1"/>
        <v>0</v>
      </c>
      <c r="J43" s="15"/>
      <c r="L43" s="6" t="e">
        <f t="shared" si="2"/>
        <v>#DIV/0!</v>
      </c>
      <c r="M43" s="13">
        <f t="shared" si="3"/>
        <v>0</v>
      </c>
      <c r="N43" s="15"/>
      <c r="P43" s="6" t="e">
        <f t="shared" si="4"/>
        <v>#DIV/0!</v>
      </c>
      <c r="Q43" s="13">
        <f t="shared" si="5"/>
        <v>0</v>
      </c>
      <c r="R43" s="15"/>
      <c r="T43" s="6" t="e">
        <f t="shared" si="6"/>
        <v>#DIV/0!</v>
      </c>
      <c r="U43" s="13">
        <f t="shared" si="7"/>
        <v>0</v>
      </c>
      <c r="V43" s="15"/>
      <c r="X43" s="6" t="e">
        <f t="shared" si="8"/>
        <v>#DIV/0!</v>
      </c>
      <c r="Y43" s="13">
        <f t="shared" si="9"/>
        <v>0</v>
      </c>
      <c r="Z43" s="15"/>
      <c r="AB43" s="6" t="e">
        <f t="shared" si="10"/>
        <v>#DIV/0!</v>
      </c>
      <c r="AC43" s="13">
        <f t="shared" si="11"/>
        <v>0</v>
      </c>
      <c r="AD43" s="15"/>
      <c r="AE43" s="31" t="s">
        <v>65</v>
      </c>
      <c r="AF43" s="13">
        <f t="shared" si="12"/>
        <v>0</v>
      </c>
      <c r="AG43" s="6" t="e">
        <f t="shared" si="13"/>
        <v>#DIV/0!</v>
      </c>
      <c r="AH43" s="13">
        <f t="shared" si="14"/>
        <v>0</v>
      </c>
      <c r="AR43" s="31" t="s">
        <v>59</v>
      </c>
      <c r="AS43" s="17" t="e">
        <f t="shared" si="15"/>
        <v>#DIV/0!</v>
      </c>
      <c r="AT43" s="17" t="e">
        <f t="shared" si="16"/>
        <v>#DIV/0!</v>
      </c>
      <c r="AU43" s="17" t="e">
        <f t="shared" si="17"/>
        <v>#DIV/0!</v>
      </c>
      <c r="AV43" s="17"/>
      <c r="AW43" s="17" t="e">
        <f t="shared" si="18"/>
        <v>#DIV/0!</v>
      </c>
      <c r="AX43" s="17" t="e">
        <f t="shared" si="19"/>
        <v>#DIV/0!</v>
      </c>
      <c r="AY43" s="57" t="e">
        <f t="shared" si="20"/>
        <v>#DIV/0!</v>
      </c>
      <c r="AZ43" s="46"/>
      <c r="BA43" s="17"/>
      <c r="BB43" s="17"/>
      <c r="BC43" s="17"/>
      <c r="BD43" s="17"/>
      <c r="BE43" s="17"/>
      <c r="BF43" s="57" t="e">
        <f t="shared" si="21"/>
        <v>#DIV/0!</v>
      </c>
      <c r="BG43" s="46" t="e">
        <f t="shared" si="22"/>
        <v>#DIV/0!</v>
      </c>
      <c r="BH43" s="17" t="e">
        <f t="shared" si="23"/>
        <v>#DIV/0!</v>
      </c>
      <c r="BI43" s="17" t="e">
        <f t="shared" si="24"/>
        <v>#DIV/0!</v>
      </c>
      <c r="BJ43" s="17"/>
      <c r="BK43" s="17" t="e">
        <f t="shared" si="25"/>
        <v>#DIV/0!</v>
      </c>
      <c r="BL43" s="17" t="e">
        <f t="shared" si="26"/>
        <v>#DIV/0!</v>
      </c>
      <c r="BM43" s="57" t="e">
        <f t="shared" si="27"/>
        <v>#DIV/0!</v>
      </c>
      <c r="BN43" s="46" t="e">
        <f t="shared" si="28"/>
        <v>#DIV/0!</v>
      </c>
      <c r="BO43" s="17" t="e">
        <f t="shared" si="29"/>
        <v>#DIV/0!</v>
      </c>
      <c r="BP43" s="17" t="e">
        <f t="shared" si="30"/>
        <v>#DIV/0!</v>
      </c>
      <c r="BQ43" s="17" t="e">
        <f t="shared" si="31"/>
        <v>#DIV/0!</v>
      </c>
      <c r="BR43" s="17" t="e">
        <f t="shared" si="32"/>
        <v>#DIV/0!</v>
      </c>
      <c r="BS43" s="17" t="e">
        <f t="shared" si="33"/>
        <v>#DIV/0!</v>
      </c>
      <c r="BT43" s="57" t="e">
        <f t="shared" si="34"/>
        <v>#DIV/0!</v>
      </c>
      <c r="BU43" s="46" t="e">
        <f t="shared" si="35"/>
        <v>#DIV/0!</v>
      </c>
      <c r="BV43" s="17" t="e">
        <f t="shared" si="36"/>
        <v>#DIV/0!</v>
      </c>
      <c r="BW43" s="17"/>
      <c r="BX43" s="17"/>
      <c r="BY43" s="17"/>
      <c r="BZ43" s="17" t="e">
        <f t="shared" si="37"/>
        <v>#DIV/0!</v>
      </c>
      <c r="CA43" s="57" t="e">
        <f t="shared" si="38"/>
        <v>#DIV/0!</v>
      </c>
      <c r="CB43" s="46" t="e">
        <f t="shared" si="39"/>
        <v>#DIV/0!</v>
      </c>
      <c r="CC43" s="17" t="e">
        <f t="shared" si="40"/>
        <v>#DIV/0!</v>
      </c>
      <c r="CD43" s="17" t="e">
        <f t="shared" si="41"/>
        <v>#DIV/0!</v>
      </c>
      <c r="CE43" s="17" t="e">
        <f t="shared" si="42"/>
        <v>#DIV/0!</v>
      </c>
      <c r="CF43" s="17" t="e">
        <f t="shared" si="43"/>
        <v>#DIV/0!</v>
      </c>
      <c r="CG43" s="17" t="e">
        <f t="shared" si="44"/>
        <v>#DIV/0!</v>
      </c>
      <c r="CH43" s="57" t="e">
        <f t="shared" si="45"/>
        <v>#DIV/0!</v>
      </c>
    </row>
    <row r="44" spans="1:160" ht="17" thickTop="1" thickBot="1" x14ac:dyDescent="0.25">
      <c r="C44" s="31" t="s">
        <v>66</v>
      </c>
      <c r="D44" s="16">
        <v>352.79999999999995</v>
      </c>
      <c r="E44" s="17">
        <v>114.1</v>
      </c>
      <c r="F44" s="15"/>
      <c r="H44" s="6" t="e">
        <f t="shared" si="0"/>
        <v>#DIV/0!</v>
      </c>
      <c r="I44" s="13">
        <f t="shared" si="1"/>
        <v>0</v>
      </c>
      <c r="J44" s="15"/>
      <c r="L44" s="6" t="e">
        <f t="shared" si="2"/>
        <v>#DIV/0!</v>
      </c>
      <c r="M44" s="13">
        <f t="shared" si="3"/>
        <v>0</v>
      </c>
      <c r="N44" s="15"/>
      <c r="P44" s="6" t="e">
        <f t="shared" si="4"/>
        <v>#DIV/0!</v>
      </c>
      <c r="Q44" s="13">
        <f t="shared" si="5"/>
        <v>0</v>
      </c>
      <c r="R44" s="15"/>
      <c r="T44" s="6" t="e">
        <f t="shared" si="6"/>
        <v>#DIV/0!</v>
      </c>
      <c r="U44" s="13">
        <f t="shared" si="7"/>
        <v>0</v>
      </c>
      <c r="V44" s="15"/>
      <c r="X44" s="6" t="e">
        <f t="shared" si="8"/>
        <v>#DIV/0!</v>
      </c>
      <c r="Y44" s="13">
        <f t="shared" si="9"/>
        <v>0</v>
      </c>
      <c r="Z44" s="15"/>
      <c r="AB44" s="6" t="e">
        <f t="shared" si="10"/>
        <v>#DIV/0!</v>
      </c>
      <c r="AC44" s="13">
        <f t="shared" si="11"/>
        <v>0</v>
      </c>
      <c r="AD44" s="15"/>
      <c r="AE44" s="31" t="s">
        <v>66</v>
      </c>
      <c r="AF44" s="13">
        <f t="shared" si="12"/>
        <v>0</v>
      </c>
      <c r="AG44" s="6" t="e">
        <f t="shared" si="13"/>
        <v>#DIV/0!</v>
      </c>
      <c r="AH44" s="13">
        <f t="shared" si="14"/>
        <v>0</v>
      </c>
      <c r="AR44" s="31" t="s">
        <v>60</v>
      </c>
      <c r="AS44" s="17" t="e">
        <f t="shared" si="15"/>
        <v>#DIV/0!</v>
      </c>
      <c r="AT44" s="17" t="e">
        <f t="shared" si="16"/>
        <v>#DIV/0!</v>
      </c>
      <c r="AU44" s="17" t="e">
        <f t="shared" si="17"/>
        <v>#DIV/0!</v>
      </c>
      <c r="AV44" s="17"/>
      <c r="AW44" s="17" t="e">
        <f t="shared" si="18"/>
        <v>#DIV/0!</v>
      </c>
      <c r="AX44" s="17" t="e">
        <f t="shared" si="19"/>
        <v>#DIV/0!</v>
      </c>
      <c r="AY44" s="57" t="e">
        <f t="shared" si="20"/>
        <v>#DIV/0!</v>
      </c>
      <c r="AZ44" s="46"/>
      <c r="BA44" s="17"/>
      <c r="BB44" s="17"/>
      <c r="BC44" s="17"/>
      <c r="BD44" s="17"/>
      <c r="BE44" s="17"/>
      <c r="BF44" s="57" t="e">
        <f t="shared" si="21"/>
        <v>#DIV/0!</v>
      </c>
      <c r="BG44" s="46" t="e">
        <f t="shared" si="22"/>
        <v>#DIV/0!</v>
      </c>
      <c r="BH44" s="17" t="e">
        <f t="shared" si="23"/>
        <v>#DIV/0!</v>
      </c>
      <c r="BI44" s="17" t="e">
        <f t="shared" si="24"/>
        <v>#DIV/0!</v>
      </c>
      <c r="BJ44" s="17"/>
      <c r="BK44" s="17" t="e">
        <f t="shared" si="25"/>
        <v>#DIV/0!</v>
      </c>
      <c r="BL44" s="17" t="e">
        <f t="shared" si="26"/>
        <v>#DIV/0!</v>
      </c>
      <c r="BM44" s="57" t="e">
        <f t="shared" si="27"/>
        <v>#DIV/0!</v>
      </c>
      <c r="BN44" s="46" t="e">
        <f t="shared" si="28"/>
        <v>#DIV/0!</v>
      </c>
      <c r="BO44" s="17" t="e">
        <f t="shared" si="29"/>
        <v>#DIV/0!</v>
      </c>
      <c r="BP44" s="17" t="e">
        <f t="shared" si="30"/>
        <v>#DIV/0!</v>
      </c>
      <c r="BQ44" s="17" t="e">
        <f t="shared" si="31"/>
        <v>#DIV/0!</v>
      </c>
      <c r="BR44" s="17" t="e">
        <f t="shared" si="32"/>
        <v>#DIV/0!</v>
      </c>
      <c r="BS44" s="17" t="e">
        <f t="shared" si="33"/>
        <v>#DIV/0!</v>
      </c>
      <c r="BT44" s="57" t="e">
        <f t="shared" si="34"/>
        <v>#DIV/0!</v>
      </c>
      <c r="BU44" s="46" t="e">
        <f t="shared" si="35"/>
        <v>#DIV/0!</v>
      </c>
      <c r="BV44" s="17" t="e">
        <f t="shared" si="36"/>
        <v>#DIV/0!</v>
      </c>
      <c r="BW44" s="17"/>
      <c r="BX44" s="17"/>
      <c r="BY44" s="17"/>
      <c r="BZ44" s="17" t="e">
        <f t="shared" si="37"/>
        <v>#DIV/0!</v>
      </c>
      <c r="CA44" s="57" t="e">
        <f t="shared" si="38"/>
        <v>#DIV/0!</v>
      </c>
      <c r="CB44" s="46" t="e">
        <f t="shared" si="39"/>
        <v>#DIV/0!</v>
      </c>
      <c r="CC44" s="17" t="e">
        <f t="shared" si="40"/>
        <v>#DIV/0!</v>
      </c>
      <c r="CD44" s="17" t="e">
        <f t="shared" si="41"/>
        <v>#DIV/0!</v>
      </c>
      <c r="CE44" s="17" t="e">
        <f t="shared" si="42"/>
        <v>#DIV/0!</v>
      </c>
      <c r="CF44" s="17" t="e">
        <f t="shared" si="43"/>
        <v>#DIV/0!</v>
      </c>
      <c r="CG44" s="17" t="e">
        <f t="shared" si="44"/>
        <v>#DIV/0!</v>
      </c>
      <c r="CH44" s="57" t="e">
        <f t="shared" si="45"/>
        <v>#DIV/0!</v>
      </c>
    </row>
    <row r="45" spans="1:160" s="19" customFormat="1" ht="17" thickTop="1" thickBot="1" x14ac:dyDescent="0.25">
      <c r="A45"/>
      <c r="B45"/>
      <c r="C45" s="31" t="s">
        <v>67</v>
      </c>
      <c r="D45" s="16">
        <v>358.4</v>
      </c>
      <c r="E45" s="17">
        <v>114.1</v>
      </c>
      <c r="F45" s="15"/>
      <c r="G45"/>
      <c r="H45" s="6" t="e">
        <f t="shared" si="0"/>
        <v>#DIV/0!</v>
      </c>
      <c r="I45" s="13">
        <f t="shared" si="1"/>
        <v>0</v>
      </c>
      <c r="J45" s="15"/>
      <c r="K45"/>
      <c r="L45" s="6" t="e">
        <f t="shared" si="2"/>
        <v>#DIV/0!</v>
      </c>
      <c r="M45" s="13">
        <f t="shared" si="3"/>
        <v>0</v>
      </c>
      <c r="N45" s="15"/>
      <c r="O45"/>
      <c r="P45" s="6" t="e">
        <f t="shared" si="4"/>
        <v>#DIV/0!</v>
      </c>
      <c r="Q45" s="13">
        <f t="shared" si="5"/>
        <v>0</v>
      </c>
      <c r="R45" s="15"/>
      <c r="S45"/>
      <c r="T45" s="6" t="e">
        <f t="shared" si="6"/>
        <v>#DIV/0!</v>
      </c>
      <c r="U45" s="13">
        <f t="shared" si="7"/>
        <v>0</v>
      </c>
      <c r="V45" s="15"/>
      <c r="W45"/>
      <c r="X45" s="6" t="e">
        <f t="shared" si="8"/>
        <v>#DIV/0!</v>
      </c>
      <c r="Y45" s="13">
        <f t="shared" si="9"/>
        <v>0</v>
      </c>
      <c r="Z45" s="15"/>
      <c r="AA45"/>
      <c r="AB45" s="6" t="e">
        <f t="shared" si="10"/>
        <v>#DIV/0!</v>
      </c>
      <c r="AC45" s="13">
        <f t="shared" si="11"/>
        <v>0</v>
      </c>
      <c r="AD45" s="15"/>
      <c r="AE45" s="31" t="s">
        <v>67</v>
      </c>
      <c r="AF45" s="13">
        <f t="shared" si="12"/>
        <v>0</v>
      </c>
      <c r="AG45" s="6" t="e">
        <f t="shared" si="13"/>
        <v>#DIV/0!</v>
      </c>
      <c r="AH45" s="13">
        <f t="shared" si="14"/>
        <v>0</v>
      </c>
      <c r="AI45"/>
      <c r="AJ45"/>
      <c r="AK45"/>
      <c r="AL45"/>
      <c r="AM45"/>
      <c r="AN45"/>
      <c r="AO45"/>
      <c r="AP45"/>
      <c r="AQ45"/>
      <c r="AR45" s="31" t="s">
        <v>61</v>
      </c>
      <c r="AS45" s="17" t="e">
        <f t="shared" si="15"/>
        <v>#DIV/0!</v>
      </c>
      <c r="AT45" s="17" t="e">
        <f t="shared" si="16"/>
        <v>#DIV/0!</v>
      </c>
      <c r="AU45" s="17" t="e">
        <f t="shared" si="17"/>
        <v>#DIV/0!</v>
      </c>
      <c r="AV45" s="17"/>
      <c r="AW45" s="17" t="e">
        <f t="shared" si="18"/>
        <v>#DIV/0!</v>
      </c>
      <c r="AX45" s="17" t="e">
        <f t="shared" si="19"/>
        <v>#DIV/0!</v>
      </c>
      <c r="AY45" s="57" t="e">
        <f t="shared" si="20"/>
        <v>#DIV/0!</v>
      </c>
      <c r="AZ45" s="46"/>
      <c r="BA45" s="17"/>
      <c r="BB45" s="17"/>
      <c r="BC45" s="17"/>
      <c r="BD45" s="17"/>
      <c r="BE45" s="17"/>
      <c r="BF45" s="57" t="e">
        <f t="shared" si="21"/>
        <v>#DIV/0!</v>
      </c>
      <c r="BG45" s="46" t="e">
        <f t="shared" si="22"/>
        <v>#DIV/0!</v>
      </c>
      <c r="BH45" s="17" t="e">
        <f t="shared" si="23"/>
        <v>#DIV/0!</v>
      </c>
      <c r="BI45" s="17" t="e">
        <f t="shared" si="24"/>
        <v>#DIV/0!</v>
      </c>
      <c r="BJ45" s="17"/>
      <c r="BK45" s="17" t="e">
        <f t="shared" si="25"/>
        <v>#DIV/0!</v>
      </c>
      <c r="BL45" s="17" t="e">
        <f t="shared" si="26"/>
        <v>#DIV/0!</v>
      </c>
      <c r="BM45" s="57" t="e">
        <f t="shared" si="27"/>
        <v>#DIV/0!</v>
      </c>
      <c r="BN45" s="46" t="e">
        <f t="shared" si="28"/>
        <v>#DIV/0!</v>
      </c>
      <c r="BO45" s="17" t="e">
        <f t="shared" si="29"/>
        <v>#DIV/0!</v>
      </c>
      <c r="BP45" s="17" t="e">
        <f t="shared" si="30"/>
        <v>#DIV/0!</v>
      </c>
      <c r="BQ45" s="17" t="e">
        <f t="shared" si="31"/>
        <v>#DIV/0!</v>
      </c>
      <c r="BR45" s="17" t="e">
        <f t="shared" si="32"/>
        <v>#DIV/0!</v>
      </c>
      <c r="BS45" s="17" t="e">
        <f t="shared" si="33"/>
        <v>#DIV/0!</v>
      </c>
      <c r="BT45" s="57" t="e">
        <f t="shared" si="34"/>
        <v>#DIV/0!</v>
      </c>
      <c r="BU45" s="46" t="e">
        <f t="shared" si="35"/>
        <v>#DIV/0!</v>
      </c>
      <c r="BV45" s="17" t="e">
        <f t="shared" si="36"/>
        <v>#DIV/0!</v>
      </c>
      <c r="BW45" s="17"/>
      <c r="BX45" s="17"/>
      <c r="BY45" s="17"/>
      <c r="BZ45" s="17" t="e">
        <f t="shared" si="37"/>
        <v>#DIV/0!</v>
      </c>
      <c r="CA45" s="57" t="e">
        <f t="shared" si="38"/>
        <v>#DIV/0!</v>
      </c>
      <c r="CB45" s="46" t="e">
        <f t="shared" si="39"/>
        <v>#DIV/0!</v>
      </c>
      <c r="CC45" s="17" t="e">
        <f t="shared" si="40"/>
        <v>#DIV/0!</v>
      </c>
      <c r="CD45" s="17" t="e">
        <f t="shared" si="41"/>
        <v>#DIV/0!</v>
      </c>
      <c r="CE45" s="17" t="e">
        <f t="shared" si="42"/>
        <v>#DIV/0!</v>
      </c>
      <c r="CF45" s="17" t="e">
        <f t="shared" si="43"/>
        <v>#DIV/0!</v>
      </c>
      <c r="CG45" s="17" t="e">
        <f t="shared" si="44"/>
        <v>#DIV/0!</v>
      </c>
      <c r="CH45" s="57" t="e">
        <f t="shared" si="45"/>
        <v>#DIV/0!</v>
      </c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</row>
    <row r="46" spans="1:160" ht="17" thickTop="1" thickBot="1" x14ac:dyDescent="0.25">
      <c r="C46" s="31" t="s">
        <v>68</v>
      </c>
      <c r="D46" s="16">
        <v>323.60000000000002</v>
      </c>
      <c r="E46" s="17">
        <v>114.1</v>
      </c>
      <c r="F46" s="15"/>
      <c r="H46" s="6" t="e">
        <f t="shared" si="0"/>
        <v>#DIV/0!</v>
      </c>
      <c r="I46" s="13">
        <f t="shared" si="1"/>
        <v>0</v>
      </c>
      <c r="J46" s="15"/>
      <c r="L46" s="6" t="e">
        <f t="shared" si="2"/>
        <v>#DIV/0!</v>
      </c>
      <c r="M46" s="13">
        <f t="shared" si="3"/>
        <v>0</v>
      </c>
      <c r="N46" s="15"/>
      <c r="P46" s="6" t="e">
        <f t="shared" si="4"/>
        <v>#DIV/0!</v>
      </c>
      <c r="Q46" s="13">
        <f t="shared" si="5"/>
        <v>0</v>
      </c>
      <c r="R46" s="15"/>
      <c r="T46" s="6" t="e">
        <f t="shared" si="6"/>
        <v>#DIV/0!</v>
      </c>
      <c r="U46" s="13">
        <f t="shared" si="7"/>
        <v>0</v>
      </c>
      <c r="V46" s="15"/>
      <c r="X46" s="6" t="e">
        <f t="shared" si="8"/>
        <v>#DIV/0!</v>
      </c>
      <c r="Y46" s="13">
        <f t="shared" si="9"/>
        <v>0</v>
      </c>
      <c r="Z46" s="15"/>
      <c r="AB46" s="6" t="e">
        <f t="shared" si="10"/>
        <v>#DIV/0!</v>
      </c>
      <c r="AC46" s="13">
        <f t="shared" si="11"/>
        <v>0</v>
      </c>
      <c r="AD46" s="15"/>
      <c r="AE46" s="31" t="s">
        <v>68</v>
      </c>
      <c r="AF46" s="13">
        <f t="shared" si="12"/>
        <v>0</v>
      </c>
      <c r="AG46" s="6" t="e">
        <f t="shared" si="13"/>
        <v>#DIV/0!</v>
      </c>
      <c r="AH46" s="13">
        <f t="shared" si="14"/>
        <v>0</v>
      </c>
      <c r="AR46" s="31" t="s">
        <v>62</v>
      </c>
      <c r="AS46" s="17" t="e">
        <f t="shared" si="15"/>
        <v>#DIV/0!</v>
      </c>
      <c r="AT46" s="17" t="e">
        <f t="shared" si="16"/>
        <v>#DIV/0!</v>
      </c>
      <c r="AU46" s="17" t="e">
        <f t="shared" si="17"/>
        <v>#DIV/0!</v>
      </c>
      <c r="AV46" s="17"/>
      <c r="AW46" s="17" t="e">
        <f t="shared" si="18"/>
        <v>#DIV/0!</v>
      </c>
      <c r="AX46" s="17" t="e">
        <f t="shared" si="19"/>
        <v>#DIV/0!</v>
      </c>
      <c r="AY46" s="57" t="e">
        <f t="shared" si="20"/>
        <v>#DIV/0!</v>
      </c>
      <c r="AZ46" s="46"/>
      <c r="BA46" s="17"/>
      <c r="BB46" s="17"/>
      <c r="BC46" s="17"/>
      <c r="BD46" s="17"/>
      <c r="BE46" s="17"/>
      <c r="BF46" s="57" t="e">
        <f t="shared" si="21"/>
        <v>#DIV/0!</v>
      </c>
      <c r="BG46" s="46" t="e">
        <f t="shared" si="22"/>
        <v>#DIV/0!</v>
      </c>
      <c r="BH46" s="17" t="e">
        <f t="shared" si="23"/>
        <v>#DIV/0!</v>
      </c>
      <c r="BI46" s="17" t="e">
        <f t="shared" si="24"/>
        <v>#DIV/0!</v>
      </c>
      <c r="BJ46" s="17"/>
      <c r="BK46" s="17" t="e">
        <f t="shared" si="25"/>
        <v>#DIV/0!</v>
      </c>
      <c r="BL46" s="17" t="e">
        <f t="shared" si="26"/>
        <v>#DIV/0!</v>
      </c>
      <c r="BM46" s="57" t="e">
        <f t="shared" si="27"/>
        <v>#DIV/0!</v>
      </c>
      <c r="BN46" s="46" t="e">
        <f t="shared" si="28"/>
        <v>#DIV/0!</v>
      </c>
      <c r="BO46" s="17" t="e">
        <f t="shared" si="29"/>
        <v>#DIV/0!</v>
      </c>
      <c r="BP46" s="17" t="e">
        <f t="shared" si="30"/>
        <v>#DIV/0!</v>
      </c>
      <c r="BQ46" s="17" t="e">
        <f t="shared" si="31"/>
        <v>#DIV/0!</v>
      </c>
      <c r="BR46" s="17" t="e">
        <f t="shared" si="32"/>
        <v>#DIV/0!</v>
      </c>
      <c r="BS46" s="17" t="e">
        <f t="shared" si="33"/>
        <v>#DIV/0!</v>
      </c>
      <c r="BT46" s="57" t="e">
        <f t="shared" si="34"/>
        <v>#DIV/0!</v>
      </c>
      <c r="BU46" s="46" t="e">
        <f t="shared" si="35"/>
        <v>#DIV/0!</v>
      </c>
      <c r="BV46" s="17" t="e">
        <f t="shared" si="36"/>
        <v>#DIV/0!</v>
      </c>
      <c r="BW46" s="17"/>
      <c r="BX46" s="17"/>
      <c r="BY46" s="17"/>
      <c r="BZ46" s="17" t="e">
        <f t="shared" si="37"/>
        <v>#DIV/0!</v>
      </c>
      <c r="CA46" s="57" t="e">
        <f t="shared" si="38"/>
        <v>#DIV/0!</v>
      </c>
      <c r="CB46" s="46" t="e">
        <f t="shared" si="39"/>
        <v>#DIV/0!</v>
      </c>
      <c r="CC46" s="17" t="e">
        <f t="shared" si="40"/>
        <v>#DIV/0!</v>
      </c>
      <c r="CD46" s="17" t="e">
        <f t="shared" si="41"/>
        <v>#DIV/0!</v>
      </c>
      <c r="CE46" s="17" t="e">
        <f t="shared" si="42"/>
        <v>#DIV/0!</v>
      </c>
      <c r="CF46" s="17" t="e">
        <f t="shared" si="43"/>
        <v>#DIV/0!</v>
      </c>
      <c r="CG46" s="17" t="e">
        <f t="shared" si="44"/>
        <v>#DIV/0!</v>
      </c>
      <c r="CH46" s="57" t="e">
        <f t="shared" si="45"/>
        <v>#DIV/0!</v>
      </c>
    </row>
    <row r="47" spans="1:160" ht="17" thickTop="1" thickBot="1" x14ac:dyDescent="0.25">
      <c r="C47" s="31" t="s">
        <v>69</v>
      </c>
      <c r="D47" s="16">
        <v>284.10000000000014</v>
      </c>
      <c r="E47" s="17">
        <v>114.1</v>
      </c>
      <c r="F47" s="15"/>
      <c r="H47" s="6" t="e">
        <f t="shared" si="0"/>
        <v>#DIV/0!</v>
      </c>
      <c r="I47" s="13">
        <f t="shared" si="1"/>
        <v>0</v>
      </c>
      <c r="J47" s="15"/>
      <c r="L47" s="6" t="e">
        <f t="shared" si="2"/>
        <v>#DIV/0!</v>
      </c>
      <c r="M47" s="13">
        <f t="shared" si="3"/>
        <v>0</v>
      </c>
      <c r="N47" s="15"/>
      <c r="P47" s="6" t="e">
        <f t="shared" si="4"/>
        <v>#DIV/0!</v>
      </c>
      <c r="Q47" s="13">
        <f t="shared" si="5"/>
        <v>0</v>
      </c>
      <c r="R47" s="15"/>
      <c r="T47" s="6" t="e">
        <f t="shared" si="6"/>
        <v>#DIV/0!</v>
      </c>
      <c r="U47" s="13">
        <f t="shared" si="7"/>
        <v>0</v>
      </c>
      <c r="V47" s="15"/>
      <c r="X47" s="6" t="e">
        <f t="shared" si="8"/>
        <v>#DIV/0!</v>
      </c>
      <c r="Y47" s="13">
        <f t="shared" si="9"/>
        <v>0</v>
      </c>
      <c r="Z47" s="15"/>
      <c r="AB47" s="6" t="e">
        <f t="shared" si="10"/>
        <v>#DIV/0!</v>
      </c>
      <c r="AC47" s="13">
        <f t="shared" si="11"/>
        <v>0</v>
      </c>
      <c r="AD47" s="15"/>
      <c r="AE47" s="31" t="s">
        <v>69</v>
      </c>
      <c r="AF47" s="13">
        <f t="shared" si="12"/>
        <v>0</v>
      </c>
      <c r="AG47" s="6" t="e">
        <f t="shared" si="13"/>
        <v>#DIV/0!</v>
      </c>
      <c r="AH47" s="13">
        <f t="shared" si="14"/>
        <v>0</v>
      </c>
      <c r="AR47" s="31" t="s">
        <v>63</v>
      </c>
      <c r="AS47" s="17" t="e">
        <f t="shared" si="15"/>
        <v>#DIV/0!</v>
      </c>
      <c r="AT47" s="17" t="e">
        <f t="shared" si="16"/>
        <v>#DIV/0!</v>
      </c>
      <c r="AU47" s="17" t="e">
        <f t="shared" si="17"/>
        <v>#DIV/0!</v>
      </c>
      <c r="AV47" s="17"/>
      <c r="AW47" s="17" t="e">
        <f t="shared" si="18"/>
        <v>#DIV/0!</v>
      </c>
      <c r="AX47" s="17" t="e">
        <f t="shared" si="19"/>
        <v>#DIV/0!</v>
      </c>
      <c r="AY47" s="57" t="e">
        <f t="shared" si="20"/>
        <v>#DIV/0!</v>
      </c>
      <c r="AZ47" s="46"/>
      <c r="BA47" s="17"/>
      <c r="BB47" s="17"/>
      <c r="BC47" s="17"/>
      <c r="BD47" s="17"/>
      <c r="BE47" s="17"/>
      <c r="BF47" s="57" t="e">
        <f t="shared" si="21"/>
        <v>#DIV/0!</v>
      </c>
      <c r="BG47" s="46" t="e">
        <f t="shared" si="22"/>
        <v>#DIV/0!</v>
      </c>
      <c r="BH47" s="17" t="e">
        <f t="shared" si="23"/>
        <v>#DIV/0!</v>
      </c>
      <c r="BI47" s="17" t="e">
        <f t="shared" si="24"/>
        <v>#DIV/0!</v>
      </c>
      <c r="BJ47" s="17"/>
      <c r="BK47" s="17" t="e">
        <f t="shared" si="25"/>
        <v>#DIV/0!</v>
      </c>
      <c r="BL47" s="17" t="e">
        <f t="shared" si="26"/>
        <v>#DIV/0!</v>
      </c>
      <c r="BM47" s="57" t="e">
        <f t="shared" si="27"/>
        <v>#DIV/0!</v>
      </c>
      <c r="BN47" s="46" t="e">
        <f t="shared" si="28"/>
        <v>#DIV/0!</v>
      </c>
      <c r="BO47" s="17" t="e">
        <f t="shared" si="29"/>
        <v>#DIV/0!</v>
      </c>
      <c r="BP47" s="17" t="e">
        <f t="shared" si="30"/>
        <v>#DIV/0!</v>
      </c>
      <c r="BQ47" s="17" t="e">
        <f t="shared" si="31"/>
        <v>#DIV/0!</v>
      </c>
      <c r="BR47" s="17" t="e">
        <f t="shared" si="32"/>
        <v>#DIV/0!</v>
      </c>
      <c r="BS47" s="17" t="e">
        <f t="shared" si="33"/>
        <v>#DIV/0!</v>
      </c>
      <c r="BT47" s="57" t="e">
        <f t="shared" si="34"/>
        <v>#DIV/0!</v>
      </c>
      <c r="BU47" s="46" t="e">
        <f t="shared" si="35"/>
        <v>#DIV/0!</v>
      </c>
      <c r="BV47" s="17" t="e">
        <f t="shared" si="36"/>
        <v>#DIV/0!</v>
      </c>
      <c r="BW47" s="17"/>
      <c r="BX47" s="17"/>
      <c r="BY47" s="17"/>
      <c r="BZ47" s="17" t="e">
        <f t="shared" si="37"/>
        <v>#DIV/0!</v>
      </c>
      <c r="CA47" s="57" t="e">
        <f t="shared" si="38"/>
        <v>#DIV/0!</v>
      </c>
      <c r="CB47" s="46" t="e">
        <f t="shared" si="39"/>
        <v>#DIV/0!</v>
      </c>
      <c r="CC47" s="17" t="e">
        <f t="shared" si="40"/>
        <v>#DIV/0!</v>
      </c>
      <c r="CD47" s="17" t="e">
        <f t="shared" si="41"/>
        <v>#DIV/0!</v>
      </c>
      <c r="CE47" s="17" t="e">
        <f t="shared" si="42"/>
        <v>#DIV/0!</v>
      </c>
      <c r="CF47" s="17" t="e">
        <f t="shared" si="43"/>
        <v>#DIV/0!</v>
      </c>
      <c r="CG47" s="17" t="e">
        <f t="shared" si="44"/>
        <v>#DIV/0!</v>
      </c>
      <c r="CH47" s="57" t="e">
        <f t="shared" si="45"/>
        <v>#DIV/0!</v>
      </c>
    </row>
    <row r="48" spans="1:160" x14ac:dyDescent="0.2">
      <c r="A48" s="19"/>
      <c r="B48" s="19"/>
      <c r="C48" s="19"/>
      <c r="D48" s="19"/>
      <c r="E48" s="19"/>
      <c r="F48" s="19"/>
      <c r="G48" s="28" t="s">
        <v>46</v>
      </c>
      <c r="H48" s="29" t="e">
        <f>AVERAGE(H26:H47)</f>
        <v>#DIV/0!</v>
      </c>
      <c r="I48" s="29">
        <f>AVERAGE(I26:I47)</f>
        <v>0</v>
      </c>
      <c r="J48" s="20"/>
      <c r="K48" s="28" t="s">
        <v>46</v>
      </c>
      <c r="L48" s="29" t="e">
        <f>AVERAGE(L26:L47)</f>
        <v>#DIV/0!</v>
      </c>
      <c r="M48" s="29">
        <f>AVERAGE(M26:M47)</f>
        <v>0</v>
      </c>
      <c r="N48" s="20"/>
      <c r="O48" s="28" t="s">
        <v>46</v>
      </c>
      <c r="P48" s="29" t="e">
        <f>AVERAGE(P26:P47)</f>
        <v>#DIV/0!</v>
      </c>
      <c r="Q48" s="29">
        <f>AVERAGE(Q26:Q47)</f>
        <v>0</v>
      </c>
      <c r="R48" s="20"/>
      <c r="S48" s="28" t="s">
        <v>46</v>
      </c>
      <c r="T48" s="29" t="e">
        <f>AVERAGE(T26:T47)</f>
        <v>#DIV/0!</v>
      </c>
      <c r="U48" s="29">
        <f>AVERAGE(U26:U47)</f>
        <v>0</v>
      </c>
      <c r="V48" s="20"/>
      <c r="W48" s="28" t="s">
        <v>46</v>
      </c>
      <c r="X48" s="29" t="e">
        <f>AVERAGE(X26:X47)</f>
        <v>#DIV/0!</v>
      </c>
      <c r="Y48" s="29">
        <f>AVERAGE(Y26:Y47)</f>
        <v>0</v>
      </c>
      <c r="Z48" s="20"/>
      <c r="AA48" s="28" t="s">
        <v>46</v>
      </c>
      <c r="AB48" s="29" t="e">
        <f>AVERAGE(AB26:AB47)</f>
        <v>#DIV/0!</v>
      </c>
      <c r="AC48" s="29">
        <f>AVERAGE(AC26:AC47)</f>
        <v>0</v>
      </c>
      <c r="AD48" s="20"/>
      <c r="AE48" s="19"/>
      <c r="AF48" s="28" t="s">
        <v>46</v>
      </c>
      <c r="AG48" s="29" t="e">
        <f>AVERAGE(AG26:AG47)</f>
        <v>#DIV/0!</v>
      </c>
      <c r="AH48" s="29">
        <f>AVERAGE(AH26:AH47)</f>
        <v>0</v>
      </c>
      <c r="AI48" s="19"/>
      <c r="AJ48" s="19"/>
      <c r="AK48" s="19"/>
      <c r="AL48" s="19"/>
      <c r="AM48" s="19"/>
      <c r="AN48" s="19"/>
      <c r="AR48" s="31" t="s">
        <v>64</v>
      </c>
      <c r="AS48" s="17" t="e">
        <f>$H73/$T167</f>
        <v>#DIV/0!</v>
      </c>
      <c r="AT48" s="17" t="e">
        <f>$L73/$T167</f>
        <v>#DIV/0!</v>
      </c>
      <c r="AU48" s="17" t="e">
        <f>$P73/$T167</f>
        <v>#DIV/0!</v>
      </c>
      <c r="AV48" s="17"/>
      <c r="AW48" s="17" t="e">
        <f>$X73/$T167</f>
        <v>#DIV/0!</v>
      </c>
      <c r="AX48" s="17" t="e">
        <f>$AB73/$T167</f>
        <v>#DIV/0!</v>
      </c>
      <c r="AY48" s="57" t="e">
        <f>$AG73/$T167</f>
        <v>#DIV/0!</v>
      </c>
      <c r="AZ48" s="46"/>
      <c r="BA48" s="17"/>
      <c r="BB48" s="17"/>
      <c r="BC48" s="17"/>
      <c r="BD48" s="17"/>
      <c r="BE48" s="17"/>
      <c r="BF48" s="57" t="e">
        <f>$Z167/$T167</f>
        <v>#DIV/0!</v>
      </c>
      <c r="BG48" s="46" t="e">
        <f>$H42/H73</f>
        <v>#DIV/0!</v>
      </c>
      <c r="BH48" s="17" t="e">
        <f>$L42/L73</f>
        <v>#DIV/0!</v>
      </c>
      <c r="BI48" s="17" t="e">
        <f>$P42/P73</f>
        <v>#DIV/0!</v>
      </c>
      <c r="BJ48" s="17"/>
      <c r="BK48" s="17" t="e">
        <f>$X42/X73</f>
        <v>#DIV/0!</v>
      </c>
      <c r="BL48" s="17" t="e">
        <f>$AB42/AB73</f>
        <v>#DIV/0!</v>
      </c>
      <c r="BM48" s="57" t="e">
        <f>$AG42/AG73</f>
        <v>#DIV/0!</v>
      </c>
      <c r="BN48" s="46" t="e">
        <f>$H42/H104</f>
        <v>#DIV/0!</v>
      </c>
      <c r="BO48" s="17" t="e">
        <f>$L42/L104</f>
        <v>#DIV/0!</v>
      </c>
      <c r="BP48" s="17" t="e">
        <f>$P42/P104</f>
        <v>#DIV/0!</v>
      </c>
      <c r="BQ48" s="17" t="e">
        <f>$T42/T104</f>
        <v>#DIV/0!</v>
      </c>
      <c r="BR48" s="17" t="e">
        <f>$X42/X104</f>
        <v>#DIV/0!</v>
      </c>
      <c r="BS48" s="17" t="e">
        <f>$AB42/AB104</f>
        <v>#DIV/0!</v>
      </c>
      <c r="BT48" s="57" t="e">
        <f>$AG42/AG104</f>
        <v>#DIV/0!</v>
      </c>
      <c r="BU48" s="46" t="e">
        <f>H42/H135</f>
        <v>#DIV/0!</v>
      </c>
      <c r="BV48" s="17" t="e">
        <f>L42/L135</f>
        <v>#DIV/0!</v>
      </c>
      <c r="BW48" s="17"/>
      <c r="BX48" s="17"/>
      <c r="BY48" s="17"/>
      <c r="BZ48" s="17" t="e">
        <f>AB42/AB135</f>
        <v>#DIV/0!</v>
      </c>
      <c r="CA48" s="57" t="e">
        <f>AG42/AG135</f>
        <v>#DIV/0!</v>
      </c>
      <c r="CB48" s="46" t="e">
        <f>$H42/$H167</f>
        <v>#DIV/0!</v>
      </c>
      <c r="CC48" s="17" t="e">
        <f>$L42/$H167</f>
        <v>#DIV/0!</v>
      </c>
      <c r="CD48" s="17" t="e">
        <f>$P42/$H167</f>
        <v>#DIV/0!</v>
      </c>
      <c r="CE48" s="17" t="e">
        <f>$T42/$H167</f>
        <v>#DIV/0!</v>
      </c>
      <c r="CF48" s="17" t="e">
        <f>$X42/$H167</f>
        <v>#DIV/0!</v>
      </c>
      <c r="CG48" s="17" t="e">
        <f>$AB42/$H167</f>
        <v>#DIV/0!</v>
      </c>
      <c r="CH48" s="57" t="e">
        <f>$AG42/$H167</f>
        <v>#DIV/0!</v>
      </c>
    </row>
    <row r="49" spans="1:86" x14ac:dyDescent="0.2">
      <c r="G49" s="17" t="s">
        <v>47</v>
      </c>
      <c r="H49" s="6" t="e">
        <f>STDEV(H26:H47)</f>
        <v>#DIV/0!</v>
      </c>
      <c r="I49" s="6">
        <f>STDEV(I26:I47)</f>
        <v>0</v>
      </c>
      <c r="J49" s="15"/>
      <c r="K49" s="17" t="s">
        <v>47</v>
      </c>
      <c r="L49" s="6" t="e">
        <f>STDEV(L26:L47)</f>
        <v>#DIV/0!</v>
      </c>
      <c r="M49" s="6">
        <f>STDEV(M26:M47)</f>
        <v>0</v>
      </c>
      <c r="N49" s="15"/>
      <c r="O49" s="17" t="s">
        <v>47</v>
      </c>
      <c r="P49" s="6" t="e">
        <f>STDEV(P26:P47)</f>
        <v>#DIV/0!</v>
      </c>
      <c r="Q49" s="6">
        <f>STDEV(Q26:Q47)</f>
        <v>0</v>
      </c>
      <c r="R49" s="15"/>
      <c r="S49" s="17" t="s">
        <v>47</v>
      </c>
      <c r="T49" s="6" t="e">
        <f>STDEV(T26:T47)</f>
        <v>#DIV/0!</v>
      </c>
      <c r="U49" s="6">
        <f>STDEV(U26:U47)</f>
        <v>0</v>
      </c>
      <c r="V49" s="15"/>
      <c r="W49" s="17" t="s">
        <v>47</v>
      </c>
      <c r="X49" s="6" t="e">
        <f>STDEV(X26:X47)</f>
        <v>#DIV/0!</v>
      </c>
      <c r="Y49" s="6">
        <f>STDEV(Y26:Y47)</f>
        <v>0</v>
      </c>
      <c r="Z49" s="15"/>
      <c r="AA49" s="17" t="s">
        <v>47</v>
      </c>
      <c r="AB49" s="6" t="e">
        <f>STDEV(AB26:AB47)</f>
        <v>#DIV/0!</v>
      </c>
      <c r="AC49" s="6">
        <f>STDEV(AC26:AC47)</f>
        <v>0</v>
      </c>
      <c r="AD49" s="15"/>
      <c r="AF49" s="17" t="s">
        <v>47</v>
      </c>
      <c r="AG49" s="6" t="e">
        <f>STDEV(AG26:AG47)</f>
        <v>#DIV/0!</v>
      </c>
      <c r="AH49" s="6">
        <f>STDEV(AH26:AH47)</f>
        <v>0</v>
      </c>
      <c r="AR49" s="31" t="s">
        <v>65</v>
      </c>
      <c r="AS49" s="17" t="e">
        <f t="shared" si="15"/>
        <v>#DIV/0!</v>
      </c>
      <c r="AT49" s="17" t="e">
        <f t="shared" si="16"/>
        <v>#DIV/0!</v>
      </c>
      <c r="AU49" s="17" t="e">
        <f t="shared" si="17"/>
        <v>#DIV/0!</v>
      </c>
      <c r="AV49" s="17"/>
      <c r="AW49" s="17" t="e">
        <f t="shared" si="18"/>
        <v>#DIV/0!</v>
      </c>
      <c r="AX49" s="17" t="e">
        <f t="shared" si="19"/>
        <v>#DIV/0!</v>
      </c>
      <c r="AY49" s="57" t="e">
        <f t="shared" si="20"/>
        <v>#DIV/0!</v>
      </c>
      <c r="AZ49" s="46"/>
      <c r="BA49" s="17"/>
      <c r="BB49" s="17"/>
      <c r="BC49" s="17"/>
      <c r="BD49" s="17"/>
      <c r="BE49" s="17"/>
      <c r="BF49" s="57" t="e">
        <f t="shared" si="21"/>
        <v>#DIV/0!</v>
      </c>
      <c r="BG49" s="46" t="e">
        <f t="shared" ref="BG49:BG53" si="46">$H43/H74</f>
        <v>#DIV/0!</v>
      </c>
      <c r="BH49" s="17" t="e">
        <f t="shared" ref="BH49:BH53" si="47">$L43/L74</f>
        <v>#DIV/0!</v>
      </c>
      <c r="BI49" s="17" t="e">
        <f t="shared" ref="BI49:BI53" si="48">$P43/P74</f>
        <v>#DIV/0!</v>
      </c>
      <c r="BJ49" s="17"/>
      <c r="BK49" s="17" t="e">
        <f t="shared" ref="BK49:BK53" si="49">$X43/X74</f>
        <v>#DIV/0!</v>
      </c>
      <c r="BL49" s="17" t="e">
        <f t="shared" ref="BL49:BL53" si="50">$AB43/AB74</f>
        <v>#DIV/0!</v>
      </c>
      <c r="BM49" s="57" t="e">
        <f t="shared" ref="BM49:BM53" si="51">$AG43/AG74</f>
        <v>#DIV/0!</v>
      </c>
      <c r="BN49" s="46" t="e">
        <f t="shared" ref="BN49:BN53" si="52">$H43/H105</f>
        <v>#DIV/0!</v>
      </c>
      <c r="BO49" s="17" t="e">
        <f t="shared" ref="BO49:BO53" si="53">$L43/L105</f>
        <v>#DIV/0!</v>
      </c>
      <c r="BP49" s="17" t="e">
        <f t="shared" ref="BP49:BP53" si="54">$P43/P105</f>
        <v>#DIV/0!</v>
      </c>
      <c r="BQ49" s="17" t="e">
        <f t="shared" ref="BQ49:BQ53" si="55">$T43/T105</f>
        <v>#DIV/0!</v>
      </c>
      <c r="BR49" s="17" t="e">
        <f t="shared" ref="BR49:BR53" si="56">$X43/X105</f>
        <v>#DIV/0!</v>
      </c>
      <c r="BS49" s="17" t="e">
        <f t="shared" ref="BS49:BS53" si="57">$AB43/AB105</f>
        <v>#DIV/0!</v>
      </c>
      <c r="BT49" s="57" t="e">
        <f t="shared" ref="BT49:BT53" si="58">$AG43/AG105</f>
        <v>#DIV/0!</v>
      </c>
      <c r="BU49" s="46" t="e">
        <f t="shared" ref="BU49:BU53" si="59">H43/H136</f>
        <v>#DIV/0!</v>
      </c>
      <c r="BV49" s="17" t="e">
        <f t="shared" ref="BV49:BV53" si="60">L43/L136</f>
        <v>#DIV/0!</v>
      </c>
      <c r="BW49" s="17"/>
      <c r="BX49" s="17"/>
      <c r="BY49" s="17"/>
      <c r="BZ49" s="17" t="e">
        <f t="shared" ref="BZ49:BZ53" si="61">AB43/AB136</f>
        <v>#DIV/0!</v>
      </c>
      <c r="CA49" s="57" t="e">
        <f t="shared" ref="CA49:CA53" si="62">AG43/AG136</f>
        <v>#DIV/0!</v>
      </c>
      <c r="CB49" s="46" t="e">
        <f t="shared" si="39"/>
        <v>#DIV/0!</v>
      </c>
      <c r="CC49" s="17" t="e">
        <f t="shared" si="40"/>
        <v>#DIV/0!</v>
      </c>
      <c r="CD49" s="17" t="e">
        <f t="shared" si="41"/>
        <v>#DIV/0!</v>
      </c>
      <c r="CE49" s="17" t="e">
        <f t="shared" si="42"/>
        <v>#DIV/0!</v>
      </c>
      <c r="CF49" s="17" t="e">
        <f t="shared" si="43"/>
        <v>#DIV/0!</v>
      </c>
      <c r="CG49" s="17" t="e">
        <f t="shared" si="44"/>
        <v>#DIV/0!</v>
      </c>
      <c r="CH49" s="57" t="e">
        <f t="shared" si="45"/>
        <v>#DIV/0!</v>
      </c>
    </row>
    <row r="50" spans="1:86" x14ac:dyDescent="0.2">
      <c r="AR50" s="31" t="s">
        <v>66</v>
      </c>
      <c r="AS50" s="17" t="e">
        <f t="shared" si="15"/>
        <v>#DIV/0!</v>
      </c>
      <c r="AT50" s="17" t="e">
        <f t="shared" si="16"/>
        <v>#DIV/0!</v>
      </c>
      <c r="AU50" s="17" t="e">
        <f t="shared" si="17"/>
        <v>#DIV/0!</v>
      </c>
      <c r="AV50" s="17"/>
      <c r="AW50" s="17" t="e">
        <f t="shared" si="18"/>
        <v>#DIV/0!</v>
      </c>
      <c r="AX50" s="17" t="e">
        <f t="shared" si="19"/>
        <v>#DIV/0!</v>
      </c>
      <c r="AY50" s="57" t="e">
        <f t="shared" si="20"/>
        <v>#DIV/0!</v>
      </c>
      <c r="AZ50" s="46"/>
      <c r="BA50" s="17"/>
      <c r="BB50" s="17"/>
      <c r="BC50" s="17"/>
      <c r="BD50" s="17"/>
      <c r="BE50" s="17"/>
      <c r="BF50" s="57" t="e">
        <f t="shared" si="21"/>
        <v>#DIV/0!</v>
      </c>
      <c r="BG50" s="46" t="e">
        <f t="shared" si="46"/>
        <v>#DIV/0!</v>
      </c>
      <c r="BH50" s="17" t="e">
        <f t="shared" si="47"/>
        <v>#DIV/0!</v>
      </c>
      <c r="BI50" s="17" t="e">
        <f t="shared" si="48"/>
        <v>#DIV/0!</v>
      </c>
      <c r="BJ50" s="17"/>
      <c r="BK50" s="17" t="e">
        <f t="shared" si="49"/>
        <v>#DIV/0!</v>
      </c>
      <c r="BL50" s="17" t="e">
        <f t="shared" si="50"/>
        <v>#DIV/0!</v>
      </c>
      <c r="BM50" s="57" t="e">
        <f t="shared" si="51"/>
        <v>#DIV/0!</v>
      </c>
      <c r="BN50" s="46" t="e">
        <f t="shared" si="52"/>
        <v>#DIV/0!</v>
      </c>
      <c r="BO50" s="17" t="e">
        <f t="shared" si="53"/>
        <v>#DIV/0!</v>
      </c>
      <c r="BP50" s="17" t="e">
        <f t="shared" si="54"/>
        <v>#DIV/0!</v>
      </c>
      <c r="BQ50" s="17" t="e">
        <f t="shared" si="55"/>
        <v>#DIV/0!</v>
      </c>
      <c r="BR50" s="17" t="e">
        <f t="shared" si="56"/>
        <v>#DIV/0!</v>
      </c>
      <c r="BS50" s="17" t="e">
        <f t="shared" si="57"/>
        <v>#DIV/0!</v>
      </c>
      <c r="BT50" s="57" t="e">
        <f t="shared" si="58"/>
        <v>#DIV/0!</v>
      </c>
      <c r="BU50" s="46" t="e">
        <f t="shared" si="59"/>
        <v>#DIV/0!</v>
      </c>
      <c r="BV50" s="17" t="e">
        <f t="shared" si="60"/>
        <v>#DIV/0!</v>
      </c>
      <c r="BW50" s="17"/>
      <c r="BX50" s="17"/>
      <c r="BY50" s="17"/>
      <c r="BZ50" s="17" t="e">
        <f t="shared" si="61"/>
        <v>#DIV/0!</v>
      </c>
      <c r="CA50" s="57" t="e">
        <f t="shared" si="62"/>
        <v>#DIV/0!</v>
      </c>
      <c r="CB50" s="46" t="e">
        <f t="shared" si="39"/>
        <v>#DIV/0!</v>
      </c>
      <c r="CC50" s="17" t="e">
        <f t="shared" si="40"/>
        <v>#DIV/0!</v>
      </c>
      <c r="CD50" s="17" t="e">
        <f t="shared" si="41"/>
        <v>#DIV/0!</v>
      </c>
      <c r="CE50" s="17" t="e">
        <f t="shared" si="42"/>
        <v>#DIV/0!</v>
      </c>
      <c r="CF50" s="17" t="e">
        <f t="shared" si="43"/>
        <v>#DIV/0!</v>
      </c>
      <c r="CG50" s="17" t="e">
        <f t="shared" si="44"/>
        <v>#DIV/0!</v>
      </c>
      <c r="CH50" s="57" t="e">
        <f t="shared" si="45"/>
        <v>#DIV/0!</v>
      </c>
    </row>
    <row r="51" spans="1:86" x14ac:dyDescent="0.2">
      <c r="AR51" s="31" t="s">
        <v>67</v>
      </c>
      <c r="AS51" s="17" t="e">
        <f t="shared" si="15"/>
        <v>#DIV/0!</v>
      </c>
      <c r="AT51" s="17" t="e">
        <f t="shared" si="16"/>
        <v>#DIV/0!</v>
      </c>
      <c r="AU51" s="17" t="e">
        <f t="shared" si="17"/>
        <v>#DIV/0!</v>
      </c>
      <c r="AV51" s="17"/>
      <c r="AW51" s="17" t="e">
        <f t="shared" si="18"/>
        <v>#DIV/0!</v>
      </c>
      <c r="AX51" s="17" t="e">
        <f t="shared" si="19"/>
        <v>#DIV/0!</v>
      </c>
      <c r="AY51" s="57" t="e">
        <f t="shared" si="20"/>
        <v>#DIV/0!</v>
      </c>
      <c r="AZ51" s="46"/>
      <c r="BA51" s="17"/>
      <c r="BB51" s="17"/>
      <c r="BC51" s="17"/>
      <c r="BD51" s="17"/>
      <c r="BE51" s="17"/>
      <c r="BF51" s="57" t="e">
        <f t="shared" si="21"/>
        <v>#DIV/0!</v>
      </c>
      <c r="BG51" s="46" t="e">
        <f t="shared" si="46"/>
        <v>#DIV/0!</v>
      </c>
      <c r="BH51" s="17" t="e">
        <f t="shared" si="47"/>
        <v>#DIV/0!</v>
      </c>
      <c r="BI51" s="17" t="e">
        <f t="shared" si="48"/>
        <v>#DIV/0!</v>
      </c>
      <c r="BJ51" s="17"/>
      <c r="BK51" s="17" t="e">
        <f t="shared" si="49"/>
        <v>#DIV/0!</v>
      </c>
      <c r="BL51" s="17" t="e">
        <f t="shared" si="50"/>
        <v>#DIV/0!</v>
      </c>
      <c r="BM51" s="57" t="e">
        <f t="shared" si="51"/>
        <v>#DIV/0!</v>
      </c>
      <c r="BN51" s="46" t="e">
        <f t="shared" si="52"/>
        <v>#DIV/0!</v>
      </c>
      <c r="BO51" s="17" t="e">
        <f t="shared" si="53"/>
        <v>#DIV/0!</v>
      </c>
      <c r="BP51" s="17" t="e">
        <f t="shared" si="54"/>
        <v>#DIV/0!</v>
      </c>
      <c r="BQ51" s="17" t="e">
        <f t="shared" si="55"/>
        <v>#DIV/0!</v>
      </c>
      <c r="BR51" s="17" t="e">
        <f t="shared" si="56"/>
        <v>#DIV/0!</v>
      </c>
      <c r="BS51" s="17" t="e">
        <f t="shared" si="57"/>
        <v>#DIV/0!</v>
      </c>
      <c r="BT51" s="57" t="e">
        <f t="shared" si="58"/>
        <v>#DIV/0!</v>
      </c>
      <c r="BU51" s="46" t="e">
        <f t="shared" si="59"/>
        <v>#DIV/0!</v>
      </c>
      <c r="BV51" s="17" t="e">
        <f t="shared" si="60"/>
        <v>#DIV/0!</v>
      </c>
      <c r="BW51" s="17"/>
      <c r="BX51" s="17"/>
      <c r="BY51" s="17"/>
      <c r="BZ51" s="17" t="e">
        <f t="shared" si="61"/>
        <v>#DIV/0!</v>
      </c>
      <c r="CA51" s="57" t="e">
        <f t="shared" si="62"/>
        <v>#DIV/0!</v>
      </c>
      <c r="CB51" s="46" t="e">
        <f t="shared" si="39"/>
        <v>#DIV/0!</v>
      </c>
      <c r="CC51" s="17" t="e">
        <f t="shared" si="40"/>
        <v>#DIV/0!</v>
      </c>
      <c r="CD51" s="17" t="e">
        <f t="shared" si="41"/>
        <v>#DIV/0!</v>
      </c>
      <c r="CE51" s="17" t="e">
        <f t="shared" si="42"/>
        <v>#DIV/0!</v>
      </c>
      <c r="CF51" s="17" t="e">
        <f t="shared" si="43"/>
        <v>#DIV/0!</v>
      </c>
      <c r="CG51" s="17" t="e">
        <f t="shared" si="44"/>
        <v>#DIV/0!</v>
      </c>
      <c r="CH51" s="57" t="e">
        <f t="shared" si="45"/>
        <v>#DIV/0!</v>
      </c>
    </row>
    <row r="52" spans="1:86" ht="16" x14ac:dyDescent="0.2">
      <c r="B52" s="136" t="s">
        <v>100</v>
      </c>
      <c r="C52" s="137"/>
      <c r="D52" s="137"/>
      <c r="E52" s="137"/>
      <c r="G52" s="1" t="s">
        <v>0</v>
      </c>
      <c r="H52" s="2"/>
      <c r="I52" s="2"/>
      <c r="J52" s="2"/>
      <c r="L52" t="s">
        <v>1</v>
      </c>
      <c r="N52" t="s">
        <v>2</v>
      </c>
      <c r="AR52" s="31" t="s">
        <v>68</v>
      </c>
      <c r="AS52" s="17" t="e">
        <f t="shared" si="15"/>
        <v>#DIV/0!</v>
      </c>
      <c r="AT52" s="17" t="e">
        <f t="shared" si="16"/>
        <v>#DIV/0!</v>
      </c>
      <c r="AU52" s="17" t="e">
        <f t="shared" si="17"/>
        <v>#DIV/0!</v>
      </c>
      <c r="AV52" s="17"/>
      <c r="AW52" s="17" t="e">
        <f t="shared" si="18"/>
        <v>#DIV/0!</v>
      </c>
      <c r="AX52" s="17" t="e">
        <f t="shared" si="19"/>
        <v>#DIV/0!</v>
      </c>
      <c r="AY52" s="57" t="e">
        <f t="shared" si="20"/>
        <v>#DIV/0!</v>
      </c>
      <c r="AZ52" s="46"/>
      <c r="BA52" s="17"/>
      <c r="BB52" s="17"/>
      <c r="BC52" s="17"/>
      <c r="BD52" s="17"/>
      <c r="BE52" s="17"/>
      <c r="BF52" s="57" t="e">
        <f t="shared" si="21"/>
        <v>#DIV/0!</v>
      </c>
      <c r="BG52" s="46" t="e">
        <f t="shared" si="46"/>
        <v>#DIV/0!</v>
      </c>
      <c r="BH52" s="17" t="e">
        <f t="shared" si="47"/>
        <v>#DIV/0!</v>
      </c>
      <c r="BI52" s="17" t="e">
        <f t="shared" si="48"/>
        <v>#DIV/0!</v>
      </c>
      <c r="BJ52" s="17"/>
      <c r="BK52" s="17" t="e">
        <f t="shared" si="49"/>
        <v>#DIV/0!</v>
      </c>
      <c r="BL52" s="17" t="e">
        <f t="shared" si="50"/>
        <v>#DIV/0!</v>
      </c>
      <c r="BM52" s="57" t="e">
        <f t="shared" si="51"/>
        <v>#DIV/0!</v>
      </c>
      <c r="BN52" s="46" t="e">
        <f t="shared" si="52"/>
        <v>#DIV/0!</v>
      </c>
      <c r="BO52" s="17" t="e">
        <f t="shared" si="53"/>
        <v>#DIV/0!</v>
      </c>
      <c r="BP52" s="17" t="e">
        <f t="shared" si="54"/>
        <v>#DIV/0!</v>
      </c>
      <c r="BQ52" s="17" t="e">
        <f t="shared" si="55"/>
        <v>#DIV/0!</v>
      </c>
      <c r="BR52" s="17" t="e">
        <f t="shared" si="56"/>
        <v>#DIV/0!</v>
      </c>
      <c r="BS52" s="17" t="e">
        <f t="shared" si="57"/>
        <v>#DIV/0!</v>
      </c>
      <c r="BT52" s="57" t="e">
        <f t="shared" si="58"/>
        <v>#DIV/0!</v>
      </c>
      <c r="BU52" s="46" t="e">
        <f t="shared" si="59"/>
        <v>#DIV/0!</v>
      </c>
      <c r="BV52" s="17" t="e">
        <f t="shared" si="60"/>
        <v>#DIV/0!</v>
      </c>
      <c r="BW52" s="17"/>
      <c r="BX52" s="17"/>
      <c r="BY52" s="17"/>
      <c r="BZ52" s="17" t="e">
        <f t="shared" si="61"/>
        <v>#DIV/0!</v>
      </c>
      <c r="CA52" s="57" t="e">
        <f t="shared" si="62"/>
        <v>#DIV/0!</v>
      </c>
      <c r="CB52" s="46" t="e">
        <f t="shared" si="39"/>
        <v>#DIV/0!</v>
      </c>
      <c r="CC52" s="17" t="e">
        <f t="shared" si="40"/>
        <v>#DIV/0!</v>
      </c>
      <c r="CD52" s="17" t="e">
        <f t="shared" si="41"/>
        <v>#DIV/0!</v>
      </c>
      <c r="CE52" s="17" t="e">
        <f t="shared" si="42"/>
        <v>#DIV/0!</v>
      </c>
      <c r="CF52" s="17" t="e">
        <f t="shared" si="43"/>
        <v>#DIV/0!</v>
      </c>
      <c r="CG52" s="17" t="e">
        <f t="shared" si="44"/>
        <v>#DIV/0!</v>
      </c>
      <c r="CH52" s="57" t="e">
        <f t="shared" si="45"/>
        <v>#DIV/0!</v>
      </c>
    </row>
    <row r="53" spans="1:86" ht="17" thickBot="1" x14ac:dyDescent="0.25">
      <c r="A53" s="3"/>
      <c r="B53" s="137"/>
      <c r="C53" s="137"/>
      <c r="D53" s="137"/>
      <c r="E53" s="137"/>
      <c r="G53" t="s">
        <v>3</v>
      </c>
      <c r="AR53" s="31" t="s">
        <v>69</v>
      </c>
      <c r="AS53" s="17" t="e">
        <f t="shared" si="15"/>
        <v>#DIV/0!</v>
      </c>
      <c r="AT53" s="17" t="e">
        <f t="shared" si="16"/>
        <v>#DIV/0!</v>
      </c>
      <c r="AU53" s="17" t="e">
        <f t="shared" si="17"/>
        <v>#DIV/0!</v>
      </c>
      <c r="AV53" s="17"/>
      <c r="AW53" s="17" t="e">
        <f t="shared" si="18"/>
        <v>#DIV/0!</v>
      </c>
      <c r="AX53" s="17" t="e">
        <f t="shared" si="19"/>
        <v>#DIV/0!</v>
      </c>
      <c r="AY53" s="57" t="e">
        <f t="shared" si="20"/>
        <v>#DIV/0!</v>
      </c>
      <c r="AZ53" s="46"/>
      <c r="BA53" s="17"/>
      <c r="BB53" s="17"/>
      <c r="BC53" s="17"/>
      <c r="BD53" s="17"/>
      <c r="BE53" s="17"/>
      <c r="BF53" s="57" t="e">
        <f t="shared" si="21"/>
        <v>#DIV/0!</v>
      </c>
      <c r="BG53" s="46" t="e">
        <f t="shared" si="46"/>
        <v>#DIV/0!</v>
      </c>
      <c r="BH53" s="17" t="e">
        <f t="shared" si="47"/>
        <v>#DIV/0!</v>
      </c>
      <c r="BI53" s="17" t="e">
        <f t="shared" si="48"/>
        <v>#DIV/0!</v>
      </c>
      <c r="BJ53" s="17"/>
      <c r="BK53" s="17" t="e">
        <f t="shared" si="49"/>
        <v>#DIV/0!</v>
      </c>
      <c r="BL53" s="17" t="e">
        <f t="shared" si="50"/>
        <v>#DIV/0!</v>
      </c>
      <c r="BM53" s="57" t="e">
        <f t="shared" si="51"/>
        <v>#DIV/0!</v>
      </c>
      <c r="BN53" s="46" t="e">
        <f t="shared" si="52"/>
        <v>#DIV/0!</v>
      </c>
      <c r="BO53" s="17" t="e">
        <f t="shared" si="53"/>
        <v>#DIV/0!</v>
      </c>
      <c r="BP53" s="17" t="e">
        <f t="shared" si="54"/>
        <v>#DIV/0!</v>
      </c>
      <c r="BQ53" s="17" t="e">
        <f t="shared" si="55"/>
        <v>#DIV/0!</v>
      </c>
      <c r="BR53" s="17" t="e">
        <f t="shared" si="56"/>
        <v>#DIV/0!</v>
      </c>
      <c r="BS53" s="17" t="e">
        <f t="shared" si="57"/>
        <v>#DIV/0!</v>
      </c>
      <c r="BT53" s="57" t="e">
        <f t="shared" si="58"/>
        <v>#DIV/0!</v>
      </c>
      <c r="BU53" s="46" t="e">
        <f t="shared" si="59"/>
        <v>#DIV/0!</v>
      </c>
      <c r="BV53" s="17" t="e">
        <f t="shared" si="60"/>
        <v>#DIV/0!</v>
      </c>
      <c r="BW53" s="17"/>
      <c r="BX53" s="17"/>
      <c r="BY53" s="17"/>
      <c r="BZ53" s="17" t="e">
        <f t="shared" si="61"/>
        <v>#DIV/0!</v>
      </c>
      <c r="CA53" s="57" t="e">
        <f t="shared" si="62"/>
        <v>#DIV/0!</v>
      </c>
      <c r="CB53" s="46" t="e">
        <f t="shared" si="39"/>
        <v>#DIV/0!</v>
      </c>
      <c r="CC53" s="17" t="e">
        <f t="shared" si="40"/>
        <v>#DIV/0!</v>
      </c>
      <c r="CD53" s="17" t="e">
        <f t="shared" si="41"/>
        <v>#DIV/0!</v>
      </c>
      <c r="CE53" s="17" t="e">
        <f t="shared" si="42"/>
        <v>#DIV/0!</v>
      </c>
      <c r="CF53" s="17" t="e">
        <f t="shared" si="43"/>
        <v>#DIV/0!</v>
      </c>
      <c r="CG53" s="17" t="e">
        <f t="shared" si="44"/>
        <v>#DIV/0!</v>
      </c>
      <c r="CH53" s="57" t="e">
        <f t="shared" si="45"/>
        <v>#DIV/0!</v>
      </c>
    </row>
    <row r="54" spans="1:86" x14ac:dyDescent="0.2">
      <c r="AR54" s="28" t="s">
        <v>46</v>
      </c>
      <c r="AS54" s="55" t="e">
        <f t="shared" ref="AS54:CG54" si="63">AVERAGE(AS32:AS53)</f>
        <v>#DIV/0!</v>
      </c>
      <c r="AT54" s="55" t="e">
        <f t="shared" si="63"/>
        <v>#DIV/0!</v>
      </c>
      <c r="AU54" s="55" t="e">
        <f t="shared" si="63"/>
        <v>#DIV/0!</v>
      </c>
      <c r="AV54" s="55"/>
      <c r="AW54" s="55" t="e">
        <f t="shared" si="63"/>
        <v>#DIV/0!</v>
      </c>
      <c r="AX54" s="55" t="e">
        <f t="shared" si="63"/>
        <v>#DIV/0!</v>
      </c>
      <c r="AY54" s="58" t="e">
        <f t="shared" si="63"/>
        <v>#DIV/0!</v>
      </c>
      <c r="AZ54" s="61"/>
      <c r="BA54" s="55"/>
      <c r="BB54" s="55"/>
      <c r="BC54" s="55"/>
      <c r="BD54" s="55"/>
      <c r="BE54" s="55"/>
      <c r="BF54" s="58" t="e">
        <f t="shared" si="63"/>
        <v>#DIV/0!</v>
      </c>
      <c r="BG54" s="61" t="e">
        <f t="shared" si="63"/>
        <v>#DIV/0!</v>
      </c>
      <c r="BH54" s="55" t="e">
        <f t="shared" si="63"/>
        <v>#DIV/0!</v>
      </c>
      <c r="BI54" s="55" t="e">
        <f t="shared" si="63"/>
        <v>#DIV/0!</v>
      </c>
      <c r="BJ54" s="55"/>
      <c r="BK54" s="55" t="e">
        <f t="shared" si="63"/>
        <v>#DIV/0!</v>
      </c>
      <c r="BL54" s="55" t="e">
        <f t="shared" si="63"/>
        <v>#DIV/0!</v>
      </c>
      <c r="BM54" s="58" t="e">
        <f t="shared" si="63"/>
        <v>#DIV/0!</v>
      </c>
      <c r="BN54" s="61" t="e">
        <f t="shared" si="63"/>
        <v>#DIV/0!</v>
      </c>
      <c r="BO54" s="55" t="e">
        <f t="shared" si="63"/>
        <v>#DIV/0!</v>
      </c>
      <c r="BP54" s="55" t="e">
        <f t="shared" si="63"/>
        <v>#DIV/0!</v>
      </c>
      <c r="BQ54" s="55" t="e">
        <f t="shared" si="63"/>
        <v>#DIV/0!</v>
      </c>
      <c r="BR54" s="55" t="e">
        <f t="shared" si="63"/>
        <v>#DIV/0!</v>
      </c>
      <c r="BS54" s="55" t="e">
        <f t="shared" si="63"/>
        <v>#DIV/0!</v>
      </c>
      <c r="BT54" s="58" t="e">
        <f t="shared" si="63"/>
        <v>#DIV/0!</v>
      </c>
      <c r="BU54" s="61" t="e">
        <f t="shared" si="63"/>
        <v>#DIV/0!</v>
      </c>
      <c r="BV54" s="55" t="e">
        <f t="shared" si="63"/>
        <v>#DIV/0!</v>
      </c>
      <c r="BW54" s="55"/>
      <c r="BX54" s="55"/>
      <c r="BY54" s="55"/>
      <c r="BZ54" s="55"/>
      <c r="CA54" s="58" t="e">
        <f t="shared" si="63"/>
        <v>#DIV/0!</v>
      </c>
      <c r="CB54" s="61" t="e">
        <f t="shared" si="63"/>
        <v>#DIV/0!</v>
      </c>
      <c r="CC54" s="55" t="e">
        <f t="shared" si="63"/>
        <v>#DIV/0!</v>
      </c>
      <c r="CD54" s="55" t="e">
        <f t="shared" si="63"/>
        <v>#DIV/0!</v>
      </c>
      <c r="CE54" s="55" t="e">
        <f t="shared" si="63"/>
        <v>#DIV/0!</v>
      </c>
      <c r="CF54" s="55" t="e">
        <f t="shared" si="63"/>
        <v>#DIV/0!</v>
      </c>
      <c r="CG54" s="55" t="e">
        <f t="shared" si="63"/>
        <v>#DIV/0!</v>
      </c>
      <c r="CH54" s="58" t="e">
        <f>AVERAGE(CH32:CH53)</f>
        <v>#DIV/0!</v>
      </c>
    </row>
    <row r="55" spans="1:86" x14ac:dyDescent="0.2">
      <c r="B55" s="138" t="s">
        <v>5</v>
      </c>
      <c r="C55" s="138"/>
      <c r="G55" s="5" t="s">
        <v>70</v>
      </c>
      <c r="I55" s="4"/>
      <c r="J55" s="6"/>
      <c r="K55" s="5" t="s">
        <v>71</v>
      </c>
      <c r="L55" s="4"/>
      <c r="M55" s="4"/>
      <c r="N55" s="6"/>
      <c r="O55" s="5" t="s">
        <v>72</v>
      </c>
      <c r="P55" s="4"/>
      <c r="Q55" s="4"/>
      <c r="R55" s="6"/>
      <c r="S55" s="5" t="s">
        <v>73</v>
      </c>
      <c r="T55" s="4"/>
      <c r="U55" s="4"/>
      <c r="V55" s="6"/>
      <c r="W55" s="5" t="s">
        <v>74</v>
      </c>
      <c r="X55" s="4"/>
      <c r="Y55" s="4"/>
      <c r="Z55" s="6"/>
      <c r="AA55" s="5" t="s">
        <v>75</v>
      </c>
      <c r="AB55" s="4"/>
      <c r="AC55" s="4"/>
      <c r="AD55" s="6"/>
      <c r="AE55" s="7"/>
      <c r="AG55" s="5" t="s">
        <v>4</v>
      </c>
      <c r="AI55" s="6"/>
      <c r="AR55" s="17" t="s">
        <v>47</v>
      </c>
      <c r="AS55" s="56" t="e">
        <f t="shared" ref="AS55:CH55" si="64">STDEV(AS32:AS53)</f>
        <v>#DIV/0!</v>
      </c>
      <c r="AT55" s="56" t="e">
        <f t="shared" si="64"/>
        <v>#DIV/0!</v>
      </c>
      <c r="AU55" s="56" t="e">
        <f t="shared" si="64"/>
        <v>#DIV/0!</v>
      </c>
      <c r="AV55" s="56"/>
      <c r="AW55" s="56" t="e">
        <f t="shared" si="64"/>
        <v>#DIV/0!</v>
      </c>
      <c r="AX55" s="56" t="e">
        <f t="shared" si="64"/>
        <v>#DIV/0!</v>
      </c>
      <c r="AY55" s="59" t="e">
        <f t="shared" si="64"/>
        <v>#DIV/0!</v>
      </c>
      <c r="AZ55" s="62"/>
      <c r="BA55" s="56"/>
      <c r="BB55" s="56"/>
      <c r="BC55" s="56"/>
      <c r="BD55" s="56"/>
      <c r="BE55" s="56"/>
      <c r="BF55" s="59" t="e">
        <f t="shared" si="64"/>
        <v>#DIV/0!</v>
      </c>
      <c r="BG55" s="62" t="e">
        <f t="shared" si="64"/>
        <v>#DIV/0!</v>
      </c>
      <c r="BH55" s="56" t="e">
        <f t="shared" si="64"/>
        <v>#DIV/0!</v>
      </c>
      <c r="BI55" s="56" t="e">
        <f t="shared" si="64"/>
        <v>#DIV/0!</v>
      </c>
      <c r="BJ55" s="56"/>
      <c r="BK55" s="56" t="e">
        <f t="shared" si="64"/>
        <v>#DIV/0!</v>
      </c>
      <c r="BL55" s="56" t="e">
        <f t="shared" si="64"/>
        <v>#DIV/0!</v>
      </c>
      <c r="BM55" s="59" t="e">
        <f t="shared" si="64"/>
        <v>#DIV/0!</v>
      </c>
      <c r="BN55" s="62" t="e">
        <f t="shared" si="64"/>
        <v>#DIV/0!</v>
      </c>
      <c r="BO55" s="56" t="e">
        <f t="shared" si="64"/>
        <v>#DIV/0!</v>
      </c>
      <c r="BP55" s="56" t="e">
        <f t="shared" si="64"/>
        <v>#DIV/0!</v>
      </c>
      <c r="BQ55" s="56" t="e">
        <f t="shared" si="64"/>
        <v>#DIV/0!</v>
      </c>
      <c r="BR55" s="56" t="e">
        <f t="shared" si="64"/>
        <v>#DIV/0!</v>
      </c>
      <c r="BS55" s="56" t="e">
        <f t="shared" si="64"/>
        <v>#DIV/0!</v>
      </c>
      <c r="BT55" s="59" t="e">
        <f t="shared" si="64"/>
        <v>#DIV/0!</v>
      </c>
      <c r="BU55" s="62" t="e">
        <f t="shared" si="64"/>
        <v>#DIV/0!</v>
      </c>
      <c r="BV55" s="56" t="e">
        <f t="shared" si="64"/>
        <v>#DIV/0!</v>
      </c>
      <c r="BW55" s="56"/>
      <c r="BX55" s="56"/>
      <c r="BY55" s="56"/>
      <c r="BZ55" s="56"/>
      <c r="CA55" s="59" t="e">
        <f t="shared" si="64"/>
        <v>#DIV/0!</v>
      </c>
      <c r="CB55" s="62" t="e">
        <f t="shared" si="64"/>
        <v>#DIV/0!</v>
      </c>
      <c r="CC55" s="56" t="e">
        <f t="shared" si="64"/>
        <v>#DIV/0!</v>
      </c>
      <c r="CD55" s="56" t="e">
        <f t="shared" si="64"/>
        <v>#DIV/0!</v>
      </c>
      <c r="CE55" s="56" t="e">
        <f t="shared" si="64"/>
        <v>#DIV/0!</v>
      </c>
      <c r="CF55" s="56" t="e">
        <f t="shared" si="64"/>
        <v>#DIV/0!</v>
      </c>
      <c r="CG55" s="56" t="e">
        <f t="shared" si="64"/>
        <v>#DIV/0!</v>
      </c>
      <c r="CH55" s="59" t="e">
        <f t="shared" si="64"/>
        <v>#DIV/0!</v>
      </c>
    </row>
    <row r="56" spans="1:86" ht="33" thickBot="1" x14ac:dyDescent="0.25">
      <c r="A56" s="22"/>
      <c r="B56" s="22"/>
      <c r="C56" s="22"/>
      <c r="D56" s="4" t="s">
        <v>18</v>
      </c>
      <c r="E56" s="22" t="s">
        <v>12</v>
      </c>
      <c r="F56" s="4" t="s">
        <v>13</v>
      </c>
      <c r="G56" s="87" t="s">
        <v>14</v>
      </c>
      <c r="H56" s="88" t="s">
        <v>35</v>
      </c>
      <c r="I56" s="22" t="s">
        <v>45</v>
      </c>
      <c r="J56" s="4" t="s">
        <v>17</v>
      </c>
      <c r="K56" s="87" t="s">
        <v>14</v>
      </c>
      <c r="L56" s="88" t="s">
        <v>35</v>
      </c>
      <c r="M56" s="22" t="s">
        <v>45</v>
      </c>
      <c r="N56" s="4" t="s">
        <v>17</v>
      </c>
      <c r="O56" s="87" t="s">
        <v>14</v>
      </c>
      <c r="P56" s="88" t="s">
        <v>35</v>
      </c>
      <c r="Q56" s="22" t="s">
        <v>45</v>
      </c>
      <c r="R56" s="4" t="s">
        <v>17</v>
      </c>
      <c r="S56" s="87" t="s">
        <v>14</v>
      </c>
      <c r="T56" s="88" t="s">
        <v>35</v>
      </c>
      <c r="U56" s="22" t="s">
        <v>45</v>
      </c>
      <c r="V56" s="4" t="s">
        <v>17</v>
      </c>
      <c r="W56" s="87" t="s">
        <v>14</v>
      </c>
      <c r="X56" s="88" t="s">
        <v>35</v>
      </c>
      <c r="Y56" s="22" t="s">
        <v>45</v>
      </c>
      <c r="Z56" s="4" t="s">
        <v>17</v>
      </c>
      <c r="AA56" s="87" t="s">
        <v>14</v>
      </c>
      <c r="AB56" s="88" t="s">
        <v>35</v>
      </c>
      <c r="AC56" s="22" t="s">
        <v>45</v>
      </c>
      <c r="AD56" s="4" t="s">
        <v>17</v>
      </c>
      <c r="AE56" s="11" t="s">
        <v>4</v>
      </c>
      <c r="AF56" s="89" t="s">
        <v>16</v>
      </c>
      <c r="AG56" s="88" t="s">
        <v>35</v>
      </c>
      <c r="AH56" s="90" t="s">
        <v>45</v>
      </c>
      <c r="AI56" s="91" t="s">
        <v>17</v>
      </c>
      <c r="AK56" s="21"/>
      <c r="AL56" s="9"/>
      <c r="AM56" s="8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</row>
    <row r="57" spans="1:86" ht="23" thickTop="1" thickBot="1" x14ac:dyDescent="0.3">
      <c r="A57" s="14"/>
      <c r="B57" s="14"/>
      <c r="C57" s="35" t="s">
        <v>48</v>
      </c>
      <c r="D57" s="14">
        <v>298.40000000000009</v>
      </c>
      <c r="E57" s="36">
        <v>114.1</v>
      </c>
      <c r="F57" s="32"/>
      <c r="G57" s="27"/>
      <c r="H57" s="12" t="e">
        <f t="shared" ref="H57:H78" si="65">(G57*$E57/$F57)/$D57</f>
        <v>#DIV/0!</v>
      </c>
      <c r="I57" s="13">
        <f t="shared" ref="I57:I78" si="66">G57*$D57</f>
        <v>0</v>
      </c>
      <c r="J57" s="32"/>
      <c r="K57" s="14"/>
      <c r="L57" s="12" t="e">
        <f t="shared" ref="L57:L78" si="67">(K57*$E57/$F57)/$D57</f>
        <v>#DIV/0!</v>
      </c>
      <c r="M57" s="13">
        <f t="shared" ref="M57:M78" si="68">K57*$D57</f>
        <v>0</v>
      </c>
      <c r="N57" s="32"/>
      <c r="O57" s="14"/>
      <c r="P57" s="12" t="e">
        <f t="shared" ref="P57:P78" si="69">(O57*$E57/$F57)/$D57</f>
        <v>#DIV/0!</v>
      </c>
      <c r="Q57" s="13">
        <f t="shared" ref="Q57:Q78" si="70">O57*$D57</f>
        <v>0</v>
      </c>
      <c r="R57" s="32"/>
      <c r="S57" s="34"/>
      <c r="T57" s="12" t="e">
        <f t="shared" ref="T57:T78" si="71">(S57*$E57/$F57)/$D57</f>
        <v>#DIV/0!</v>
      </c>
      <c r="U57" s="13">
        <f t="shared" ref="U57:U78" si="72">S57*$D57</f>
        <v>0</v>
      </c>
      <c r="V57" s="32"/>
      <c r="W57" s="14"/>
      <c r="X57" s="12" t="e">
        <f t="shared" ref="X57:X78" si="73">(W57*$E57/$F57)/$D57</f>
        <v>#DIV/0!</v>
      </c>
      <c r="Y57" s="13">
        <f t="shared" ref="Y57:Y78" si="74">W57*$D57</f>
        <v>0</v>
      </c>
      <c r="Z57" s="32"/>
      <c r="AA57" s="14"/>
      <c r="AB57" s="12" t="e">
        <f t="shared" ref="AB57:AB78" si="75">(AA57*$E57/$F57)/$D57</f>
        <v>#DIV/0!</v>
      </c>
      <c r="AC57" s="13">
        <f t="shared" ref="AC57:AC78" si="76">AA57*$D57</f>
        <v>0</v>
      </c>
      <c r="AD57" s="32"/>
      <c r="AE57" s="35" t="s">
        <v>48</v>
      </c>
      <c r="AF57" s="13">
        <f t="shared" ref="AF57:AF78" si="77">G57+K57+O57+S57+W57+AA57</f>
        <v>0</v>
      </c>
      <c r="AG57" s="12" t="e">
        <f t="shared" ref="AG57:AG78" si="78">(AF57*$E57/$F57)/$D57</f>
        <v>#DIV/0!</v>
      </c>
      <c r="AH57" s="13">
        <f t="shared" ref="AH57:AH78" si="79">AF57*$D57</f>
        <v>0</v>
      </c>
      <c r="AI57" s="14"/>
      <c r="AJ57" s="14"/>
      <c r="AS57" s="133" t="s">
        <v>113</v>
      </c>
      <c r="AT57" s="133"/>
      <c r="AU57" s="133"/>
      <c r="AV57" s="133"/>
      <c r="AW57" s="133"/>
      <c r="AX57" s="133"/>
      <c r="AY57" s="134"/>
      <c r="AZ57" s="135" t="s">
        <v>117</v>
      </c>
      <c r="BA57" s="133"/>
      <c r="BB57" s="133"/>
      <c r="BC57" s="133"/>
      <c r="BD57" s="133"/>
      <c r="BE57" s="133"/>
      <c r="BF57" s="134"/>
      <c r="BG57" s="135" t="s">
        <v>114</v>
      </c>
      <c r="BH57" s="133"/>
      <c r="BI57" s="133"/>
      <c r="BJ57" s="133"/>
      <c r="BK57" s="133"/>
      <c r="BL57" s="133"/>
      <c r="BM57" s="134"/>
      <c r="BN57" s="135" t="s">
        <v>115</v>
      </c>
      <c r="BO57" s="133"/>
      <c r="BP57" s="133"/>
      <c r="BQ57" s="133"/>
      <c r="BR57" s="133"/>
      <c r="BS57" s="133"/>
      <c r="BT57" s="134"/>
      <c r="BU57" s="135" t="s">
        <v>116</v>
      </c>
      <c r="BV57" s="133"/>
      <c r="BW57" s="133"/>
      <c r="BX57" s="133"/>
      <c r="BY57" s="133"/>
      <c r="BZ57" s="133"/>
      <c r="CA57" s="134"/>
      <c r="CB57" s="135" t="s">
        <v>118</v>
      </c>
      <c r="CC57" s="133"/>
      <c r="CD57" s="133"/>
      <c r="CE57" s="133"/>
      <c r="CF57" s="133"/>
      <c r="CG57" s="133"/>
      <c r="CH57" s="134"/>
    </row>
    <row r="58" spans="1:86" ht="17" thickTop="1" thickBot="1" x14ac:dyDescent="0.25">
      <c r="C58" s="31" t="s">
        <v>49</v>
      </c>
      <c r="D58" s="16">
        <v>241.89999999999998</v>
      </c>
      <c r="E58" s="17">
        <v>114.1</v>
      </c>
      <c r="F58" s="15"/>
      <c r="H58" s="6" t="e">
        <f t="shared" si="65"/>
        <v>#DIV/0!</v>
      </c>
      <c r="I58" s="13">
        <f t="shared" si="66"/>
        <v>0</v>
      </c>
      <c r="J58" s="15"/>
      <c r="L58" s="6" t="e">
        <f t="shared" si="67"/>
        <v>#DIV/0!</v>
      </c>
      <c r="M58" s="13">
        <f t="shared" si="68"/>
        <v>0</v>
      </c>
      <c r="N58" s="15"/>
      <c r="P58" s="6" t="e">
        <f t="shared" si="69"/>
        <v>#DIV/0!</v>
      </c>
      <c r="Q58" s="13">
        <f t="shared" si="70"/>
        <v>0</v>
      </c>
      <c r="R58" s="15"/>
      <c r="S58" s="18"/>
      <c r="T58" s="6" t="e">
        <f t="shared" si="71"/>
        <v>#DIV/0!</v>
      </c>
      <c r="U58" s="13">
        <f t="shared" si="72"/>
        <v>0</v>
      </c>
      <c r="V58" s="15"/>
      <c r="X58" s="6" t="e">
        <f t="shared" si="73"/>
        <v>#DIV/0!</v>
      </c>
      <c r="Y58" s="13">
        <f t="shared" si="74"/>
        <v>0</v>
      </c>
      <c r="Z58" s="15"/>
      <c r="AB58" s="6" t="e">
        <f t="shared" si="75"/>
        <v>#DIV/0!</v>
      </c>
      <c r="AC58" s="13">
        <f t="shared" si="76"/>
        <v>0</v>
      </c>
      <c r="AD58" s="15"/>
      <c r="AE58" s="31" t="s">
        <v>49</v>
      </c>
      <c r="AF58" s="13">
        <f t="shared" si="77"/>
        <v>0</v>
      </c>
      <c r="AG58" s="6" t="e">
        <f t="shared" si="78"/>
        <v>#DIV/0!</v>
      </c>
      <c r="AH58" s="13">
        <f t="shared" si="79"/>
        <v>0</v>
      </c>
      <c r="AR58" s="51"/>
      <c r="AS58" s="52" t="s">
        <v>119</v>
      </c>
      <c r="AT58" s="52" t="s">
        <v>120</v>
      </c>
      <c r="AU58" s="52" t="s">
        <v>121</v>
      </c>
      <c r="AV58" s="52" t="s">
        <v>122</v>
      </c>
      <c r="AW58" s="52" t="s">
        <v>123</v>
      </c>
      <c r="AX58" s="53" t="s">
        <v>124</v>
      </c>
      <c r="AY58" s="54" t="s">
        <v>125</v>
      </c>
      <c r="AZ58" s="60" t="s">
        <v>119</v>
      </c>
      <c r="BA58" s="52" t="s">
        <v>120</v>
      </c>
      <c r="BB58" s="52" t="s">
        <v>121</v>
      </c>
      <c r="BC58" s="52" t="s">
        <v>122</v>
      </c>
      <c r="BD58" s="52" t="s">
        <v>123</v>
      </c>
      <c r="BE58" s="53" t="s">
        <v>124</v>
      </c>
      <c r="BF58" s="54" t="s">
        <v>125</v>
      </c>
      <c r="BG58" s="60" t="s">
        <v>119</v>
      </c>
      <c r="BH58" s="52" t="s">
        <v>120</v>
      </c>
      <c r="BI58" s="52" t="s">
        <v>121</v>
      </c>
      <c r="BJ58" s="52" t="s">
        <v>122</v>
      </c>
      <c r="BK58" s="52" t="s">
        <v>123</v>
      </c>
      <c r="BL58" s="53" t="s">
        <v>124</v>
      </c>
      <c r="BM58" s="54" t="s">
        <v>125</v>
      </c>
      <c r="BN58" s="60" t="s">
        <v>119</v>
      </c>
      <c r="BO58" s="52" t="s">
        <v>120</v>
      </c>
      <c r="BP58" s="52" t="s">
        <v>121</v>
      </c>
      <c r="BQ58" s="52" t="s">
        <v>122</v>
      </c>
      <c r="BR58" s="52" t="s">
        <v>123</v>
      </c>
      <c r="BS58" s="53" t="s">
        <v>124</v>
      </c>
      <c r="BT58" s="54" t="s">
        <v>125</v>
      </c>
      <c r="BU58" s="60" t="s">
        <v>119</v>
      </c>
      <c r="BV58" s="52" t="s">
        <v>120</v>
      </c>
      <c r="BW58" s="52" t="s">
        <v>121</v>
      </c>
      <c r="BX58" s="52" t="s">
        <v>122</v>
      </c>
      <c r="BY58" s="52" t="s">
        <v>123</v>
      </c>
      <c r="BZ58" s="53" t="s">
        <v>124</v>
      </c>
      <c r="CA58" s="54" t="s">
        <v>125</v>
      </c>
      <c r="CB58" s="60" t="s">
        <v>119</v>
      </c>
      <c r="CC58" s="52" t="s">
        <v>120</v>
      </c>
      <c r="CD58" s="52" t="s">
        <v>121</v>
      </c>
      <c r="CE58" s="52" t="s">
        <v>122</v>
      </c>
      <c r="CF58" s="52" t="s">
        <v>123</v>
      </c>
      <c r="CG58" s="53" t="s">
        <v>124</v>
      </c>
      <c r="CH58" s="54" t="s">
        <v>125</v>
      </c>
    </row>
    <row r="59" spans="1:86" ht="17" thickTop="1" thickBot="1" x14ac:dyDescent="0.25">
      <c r="C59" s="31" t="s">
        <v>50</v>
      </c>
      <c r="D59" s="16">
        <v>352.50000000000011</v>
      </c>
      <c r="E59" s="17">
        <v>114.1</v>
      </c>
      <c r="F59" s="15"/>
      <c r="H59" s="6" t="e">
        <f t="shared" si="65"/>
        <v>#DIV/0!</v>
      </c>
      <c r="I59" s="13">
        <f t="shared" si="66"/>
        <v>0</v>
      </c>
      <c r="J59" s="15"/>
      <c r="L59" s="6" t="e">
        <f t="shared" si="67"/>
        <v>#DIV/0!</v>
      </c>
      <c r="M59" s="13">
        <f t="shared" si="68"/>
        <v>0</v>
      </c>
      <c r="N59" s="15"/>
      <c r="P59" s="6" t="e">
        <f t="shared" si="69"/>
        <v>#DIV/0!</v>
      </c>
      <c r="Q59" s="13">
        <f t="shared" si="70"/>
        <v>0</v>
      </c>
      <c r="R59" s="15"/>
      <c r="S59" s="18"/>
      <c r="T59" s="6" t="e">
        <f t="shared" si="71"/>
        <v>#DIV/0!</v>
      </c>
      <c r="U59" s="13">
        <f t="shared" si="72"/>
        <v>0</v>
      </c>
      <c r="V59" s="15"/>
      <c r="X59" s="6" t="e">
        <f t="shared" si="73"/>
        <v>#DIV/0!</v>
      </c>
      <c r="Y59" s="13">
        <f t="shared" si="74"/>
        <v>0</v>
      </c>
      <c r="Z59" s="15"/>
      <c r="AB59" s="6" t="e">
        <f t="shared" si="75"/>
        <v>#DIV/0!</v>
      </c>
      <c r="AC59" s="13">
        <f t="shared" si="76"/>
        <v>0</v>
      </c>
      <c r="AD59" s="15"/>
      <c r="AE59" s="31" t="s">
        <v>50</v>
      </c>
      <c r="AF59" s="13">
        <f t="shared" si="77"/>
        <v>0</v>
      </c>
      <c r="AG59" s="6" t="e">
        <f t="shared" si="78"/>
        <v>#DIV/0!</v>
      </c>
      <c r="AH59" s="13">
        <f t="shared" si="79"/>
        <v>0</v>
      </c>
      <c r="AR59" s="31" t="s">
        <v>48</v>
      </c>
      <c r="AS59" s="17" t="e">
        <f>$H26/$N151</f>
        <v>#DIV/0!</v>
      </c>
      <c r="AT59" s="17" t="e">
        <f>$L26/$N151</f>
        <v>#DIV/0!</v>
      </c>
      <c r="AU59" s="17" t="e">
        <f>$P26/$N151</f>
        <v>#DIV/0!</v>
      </c>
      <c r="AV59" s="17" t="e">
        <f>$T26/$N151</f>
        <v>#DIV/0!</v>
      </c>
      <c r="AW59" s="17" t="e">
        <f>$X26/$N151</f>
        <v>#DIV/0!</v>
      </c>
      <c r="AX59" s="17" t="e">
        <f>$AB26/$N151</f>
        <v>#DIV/0!</v>
      </c>
      <c r="AY59" s="57" t="e">
        <f>$AG26/$N151</f>
        <v>#DIV/0!</v>
      </c>
      <c r="AZ59" s="46"/>
      <c r="BA59" s="17"/>
      <c r="BB59" s="17"/>
      <c r="BC59" s="17"/>
      <c r="BD59" s="17"/>
      <c r="BE59" s="17"/>
      <c r="BF59" s="57" t="e">
        <f>$AG26/$AO151</f>
        <v>#DIV/0!</v>
      </c>
      <c r="BG59" s="46" t="e">
        <f>$H26/$H182</f>
        <v>#DIV/0!</v>
      </c>
      <c r="BH59" s="17" t="e">
        <f>$L26/$L182</f>
        <v>#DIV/0!</v>
      </c>
      <c r="BI59" s="17" t="e">
        <f>$P26/$P182</f>
        <v>#DIV/0!</v>
      </c>
      <c r="BJ59" s="17" t="e">
        <f>$T26/$T182</f>
        <v>#DIV/0!</v>
      </c>
      <c r="BK59" s="17" t="e">
        <f>$X26/$X182</f>
        <v>#DIV/0!</v>
      </c>
      <c r="BL59" s="17" t="e">
        <f>$AB26/$AB182</f>
        <v>#DIV/0!</v>
      </c>
      <c r="BM59" s="57" t="e">
        <f>$AG26/$AG182</f>
        <v>#DIV/0!</v>
      </c>
      <c r="BN59" s="46" t="e">
        <f>$H26/$H213</f>
        <v>#DIV/0!</v>
      </c>
      <c r="BO59" s="17" t="e">
        <f>$L26/$L213</f>
        <v>#DIV/0!</v>
      </c>
      <c r="BP59" s="17" t="e">
        <f>$P26/$P213</f>
        <v>#DIV/0!</v>
      </c>
      <c r="BQ59" s="17" t="e">
        <f>$T26/$T213</f>
        <v>#DIV/0!</v>
      </c>
      <c r="BR59" s="17" t="e">
        <f>$X26/$X213</f>
        <v>#DIV/0!</v>
      </c>
      <c r="BS59" s="17" t="e">
        <f>$AB26/$AB213</f>
        <v>#DIV/0!</v>
      </c>
      <c r="BT59" s="57" t="e">
        <f>$AG26/$AG213</f>
        <v>#DIV/0!</v>
      </c>
      <c r="BU59" s="46"/>
      <c r="BV59" s="17"/>
      <c r="BW59" s="17"/>
      <c r="BX59" s="17"/>
      <c r="BY59" s="17"/>
      <c r="BZ59" s="17"/>
      <c r="CA59" s="57" t="e">
        <f>N151/H151</f>
        <v>#DIV/0!</v>
      </c>
      <c r="CB59" s="46"/>
      <c r="CC59" s="17"/>
      <c r="CD59" s="17"/>
      <c r="CE59" s="17"/>
      <c r="CF59" s="17"/>
      <c r="CG59" s="17"/>
      <c r="CH59" s="57" t="e">
        <f>N151/AO151</f>
        <v>#DIV/0!</v>
      </c>
    </row>
    <row r="60" spans="1:86" ht="17" thickTop="1" thickBot="1" x14ac:dyDescent="0.25">
      <c r="C60" s="31" t="s">
        <v>51</v>
      </c>
      <c r="D60" s="16">
        <v>317.80000000000007</v>
      </c>
      <c r="E60" s="17">
        <v>114.1</v>
      </c>
      <c r="F60" s="15"/>
      <c r="H60" s="6" t="e">
        <f t="shared" si="65"/>
        <v>#DIV/0!</v>
      </c>
      <c r="I60" s="13">
        <f t="shared" si="66"/>
        <v>0</v>
      </c>
      <c r="J60" s="15"/>
      <c r="L60" s="6" t="e">
        <f t="shared" si="67"/>
        <v>#DIV/0!</v>
      </c>
      <c r="M60" s="13">
        <f t="shared" si="68"/>
        <v>0</v>
      </c>
      <c r="N60" s="15"/>
      <c r="P60" s="6" t="e">
        <f t="shared" si="69"/>
        <v>#DIV/0!</v>
      </c>
      <c r="Q60" s="13">
        <f t="shared" si="70"/>
        <v>0</v>
      </c>
      <c r="R60" s="15"/>
      <c r="S60" s="18"/>
      <c r="T60" s="6" t="e">
        <f t="shared" si="71"/>
        <v>#DIV/0!</v>
      </c>
      <c r="U60" s="13">
        <f t="shared" si="72"/>
        <v>0</v>
      </c>
      <c r="V60" s="15"/>
      <c r="X60" s="6" t="e">
        <f t="shared" si="73"/>
        <v>#DIV/0!</v>
      </c>
      <c r="Y60" s="13">
        <f t="shared" si="74"/>
        <v>0</v>
      </c>
      <c r="Z60" s="15"/>
      <c r="AB60" s="6" t="e">
        <f t="shared" si="75"/>
        <v>#DIV/0!</v>
      </c>
      <c r="AC60" s="13">
        <f t="shared" si="76"/>
        <v>0</v>
      </c>
      <c r="AD60" s="15"/>
      <c r="AE60" s="31" t="s">
        <v>51</v>
      </c>
      <c r="AF60" s="13">
        <f t="shared" si="77"/>
        <v>0</v>
      </c>
      <c r="AG60" s="6" t="e">
        <f t="shared" si="78"/>
        <v>#DIV/0!</v>
      </c>
      <c r="AH60" s="13">
        <f t="shared" si="79"/>
        <v>0</v>
      </c>
      <c r="AR60" s="31" t="s">
        <v>49</v>
      </c>
      <c r="AS60" s="17" t="e">
        <f t="shared" ref="AS60:AS80" si="80">$H27/$N152</f>
        <v>#DIV/0!</v>
      </c>
      <c r="AT60" s="17" t="e">
        <f t="shared" ref="AT60:AT80" si="81">$L27/$N152</f>
        <v>#DIV/0!</v>
      </c>
      <c r="AU60" s="17" t="e">
        <f t="shared" ref="AU60:AU80" si="82">$P27/$N152</f>
        <v>#DIV/0!</v>
      </c>
      <c r="AV60" s="17" t="e">
        <f t="shared" ref="AV60:AV80" si="83">$T27/$N152</f>
        <v>#DIV/0!</v>
      </c>
      <c r="AW60" s="17" t="e">
        <f t="shared" ref="AW60:AW74" si="84">X27/$N152</f>
        <v>#DIV/0!</v>
      </c>
      <c r="AX60" s="17" t="e">
        <f t="shared" ref="AX60:AX74" si="85">AB27/$N152</f>
        <v>#DIV/0!</v>
      </c>
      <c r="AY60" s="57" t="e">
        <f t="shared" ref="AY60:AY74" si="86">AG27/$N152</f>
        <v>#DIV/0!</v>
      </c>
      <c r="AZ60" s="46"/>
      <c r="BA60" s="17"/>
      <c r="BB60" s="17"/>
      <c r="BC60" s="17"/>
      <c r="BD60" s="17"/>
      <c r="BE60" s="17"/>
      <c r="BF60" s="57" t="e">
        <f t="shared" ref="BF60:BF74" si="87">$AG27/$AO152</f>
        <v>#DIV/0!</v>
      </c>
      <c r="BG60" s="46" t="e">
        <f t="shared" ref="BG60:BG80" si="88">$H27/$H183</f>
        <v>#DIV/0!</v>
      </c>
      <c r="BH60" s="17" t="e">
        <f t="shared" ref="BH60:BH80" si="89">$L27/$L183</f>
        <v>#DIV/0!</v>
      </c>
      <c r="BI60" s="17" t="e">
        <f t="shared" ref="BI60:BI80" si="90">$P27/$P183</f>
        <v>#DIV/0!</v>
      </c>
      <c r="BJ60" s="17" t="e">
        <f t="shared" ref="BJ60:BJ80" si="91">$T27/$T183</f>
        <v>#DIV/0!</v>
      </c>
      <c r="BK60" s="17" t="e">
        <f t="shared" ref="BK60:BK80" si="92">$X27/$X183</f>
        <v>#DIV/0!</v>
      </c>
      <c r="BL60" s="17" t="e">
        <f t="shared" ref="BL60:BL80" si="93">$AB27/$AB183</f>
        <v>#DIV/0!</v>
      </c>
      <c r="BM60" s="57" t="e">
        <f t="shared" ref="BM60:BM80" si="94">$AG27/$AG183</f>
        <v>#DIV/0!</v>
      </c>
      <c r="BN60" s="46" t="e">
        <f t="shared" ref="BN60:BN80" si="95">$H27/$H214</f>
        <v>#DIV/0!</v>
      </c>
      <c r="BO60" s="17" t="e">
        <f t="shared" ref="BO60:BO80" si="96">$L27/$L214</f>
        <v>#DIV/0!</v>
      </c>
      <c r="BP60" s="17" t="e">
        <f t="shared" ref="BP60:BP80" si="97">$P27/$P214</f>
        <v>#DIV/0!</v>
      </c>
      <c r="BQ60" s="17" t="e">
        <f t="shared" ref="BQ60:BQ80" si="98">$T27/$T214</f>
        <v>#DIV/0!</v>
      </c>
      <c r="BR60" s="17" t="e">
        <f t="shared" ref="BR60:BR80" si="99">$X27/$X214</f>
        <v>#DIV/0!</v>
      </c>
      <c r="BS60" s="17" t="e">
        <f t="shared" ref="BS60:BS80" si="100">$AB27/$AB214</f>
        <v>#DIV/0!</v>
      </c>
      <c r="BT60" s="57" t="e">
        <f t="shared" ref="BT60:BT80" si="101">$AG27/$AG214</f>
        <v>#DIV/0!</v>
      </c>
      <c r="BU60" s="46"/>
      <c r="BV60" s="17"/>
      <c r="BW60" s="17"/>
      <c r="BX60" s="17"/>
      <c r="BY60" s="17"/>
      <c r="BZ60" s="17"/>
      <c r="CA60" s="57" t="e">
        <f t="shared" ref="CA60:CA74" si="102">N152/H152</f>
        <v>#DIV/0!</v>
      </c>
      <c r="CB60" s="46"/>
      <c r="CC60" s="17"/>
      <c r="CD60" s="17"/>
      <c r="CE60" s="17"/>
      <c r="CF60" s="17"/>
      <c r="CG60" s="17"/>
      <c r="CH60" s="57" t="e">
        <f t="shared" ref="CH60:CH74" si="103">N152/AO152</f>
        <v>#DIV/0!</v>
      </c>
    </row>
    <row r="61" spans="1:86" ht="17" thickTop="1" thickBot="1" x14ac:dyDescent="0.25">
      <c r="C61" s="31" t="s">
        <v>52</v>
      </c>
      <c r="D61" s="16">
        <v>193.40000000000009</v>
      </c>
      <c r="E61" s="17">
        <v>114.1</v>
      </c>
      <c r="F61" s="15"/>
      <c r="H61" s="6" t="e">
        <f t="shared" si="65"/>
        <v>#DIV/0!</v>
      </c>
      <c r="I61" s="13">
        <f t="shared" si="66"/>
        <v>0</v>
      </c>
      <c r="J61" s="15"/>
      <c r="L61" s="6" t="e">
        <f t="shared" si="67"/>
        <v>#DIV/0!</v>
      </c>
      <c r="M61" s="13">
        <f t="shared" si="68"/>
        <v>0</v>
      </c>
      <c r="N61" s="15"/>
      <c r="P61" s="6" t="e">
        <f t="shared" si="69"/>
        <v>#DIV/0!</v>
      </c>
      <c r="Q61" s="13">
        <f t="shared" si="70"/>
        <v>0</v>
      </c>
      <c r="R61" s="15"/>
      <c r="S61" s="18"/>
      <c r="T61" s="6" t="e">
        <f t="shared" si="71"/>
        <v>#DIV/0!</v>
      </c>
      <c r="U61" s="13">
        <f t="shared" si="72"/>
        <v>0</v>
      </c>
      <c r="V61" s="15"/>
      <c r="X61" s="6" t="e">
        <f t="shared" si="73"/>
        <v>#DIV/0!</v>
      </c>
      <c r="Y61" s="13">
        <f t="shared" si="74"/>
        <v>0</v>
      </c>
      <c r="Z61" s="15"/>
      <c r="AB61" s="6" t="e">
        <f t="shared" si="75"/>
        <v>#DIV/0!</v>
      </c>
      <c r="AC61" s="13">
        <f t="shared" si="76"/>
        <v>0</v>
      </c>
      <c r="AD61" s="15"/>
      <c r="AE61" s="31" t="s">
        <v>52</v>
      </c>
      <c r="AF61" s="13">
        <f t="shared" si="77"/>
        <v>0</v>
      </c>
      <c r="AG61" s="6" t="e">
        <f t="shared" si="78"/>
        <v>#DIV/0!</v>
      </c>
      <c r="AH61" s="13">
        <f t="shared" si="79"/>
        <v>0</v>
      </c>
      <c r="AR61" s="31" t="s">
        <v>50</v>
      </c>
      <c r="AS61" s="17" t="e">
        <f t="shared" si="80"/>
        <v>#DIV/0!</v>
      </c>
      <c r="AT61" s="17" t="e">
        <f t="shared" si="81"/>
        <v>#DIV/0!</v>
      </c>
      <c r="AU61" s="17" t="e">
        <f t="shared" si="82"/>
        <v>#DIV/0!</v>
      </c>
      <c r="AV61" s="17" t="e">
        <f t="shared" si="83"/>
        <v>#DIV/0!</v>
      </c>
      <c r="AW61" s="17" t="e">
        <f t="shared" si="84"/>
        <v>#DIV/0!</v>
      </c>
      <c r="AX61" s="17" t="e">
        <f t="shared" si="85"/>
        <v>#DIV/0!</v>
      </c>
      <c r="AY61" s="57" t="e">
        <f t="shared" si="86"/>
        <v>#DIV/0!</v>
      </c>
      <c r="AZ61" s="46"/>
      <c r="BA61" s="17"/>
      <c r="BB61" s="17"/>
      <c r="BC61" s="17"/>
      <c r="BD61" s="17"/>
      <c r="BE61" s="17"/>
      <c r="BF61" s="57" t="e">
        <f t="shared" si="87"/>
        <v>#DIV/0!</v>
      </c>
      <c r="BG61" s="46" t="e">
        <f t="shared" si="88"/>
        <v>#DIV/0!</v>
      </c>
      <c r="BH61" s="17" t="e">
        <f t="shared" si="89"/>
        <v>#DIV/0!</v>
      </c>
      <c r="BI61" s="17" t="e">
        <f t="shared" si="90"/>
        <v>#DIV/0!</v>
      </c>
      <c r="BJ61" s="17" t="e">
        <f t="shared" si="91"/>
        <v>#DIV/0!</v>
      </c>
      <c r="BK61" s="17" t="e">
        <f t="shared" si="92"/>
        <v>#DIV/0!</v>
      </c>
      <c r="BL61" s="17" t="e">
        <f t="shared" si="93"/>
        <v>#DIV/0!</v>
      </c>
      <c r="BM61" s="57" t="e">
        <f t="shared" si="94"/>
        <v>#DIV/0!</v>
      </c>
      <c r="BN61" s="46" t="e">
        <f t="shared" si="95"/>
        <v>#DIV/0!</v>
      </c>
      <c r="BO61" s="17" t="e">
        <f t="shared" si="96"/>
        <v>#DIV/0!</v>
      </c>
      <c r="BP61" s="17" t="e">
        <f t="shared" si="97"/>
        <v>#DIV/0!</v>
      </c>
      <c r="BQ61" s="17" t="e">
        <f t="shared" si="98"/>
        <v>#DIV/0!</v>
      </c>
      <c r="BR61" s="17" t="e">
        <f t="shared" si="99"/>
        <v>#DIV/0!</v>
      </c>
      <c r="BS61" s="17" t="e">
        <f t="shared" si="100"/>
        <v>#DIV/0!</v>
      </c>
      <c r="BT61" s="57" t="e">
        <f t="shared" si="101"/>
        <v>#DIV/0!</v>
      </c>
      <c r="BU61" s="46"/>
      <c r="BV61" s="17"/>
      <c r="BW61" s="17"/>
      <c r="BX61" s="17"/>
      <c r="BY61" s="17"/>
      <c r="BZ61" s="17"/>
      <c r="CA61" s="57" t="e">
        <f t="shared" si="102"/>
        <v>#DIV/0!</v>
      </c>
      <c r="CB61" s="46"/>
      <c r="CC61" s="17"/>
      <c r="CD61" s="17"/>
      <c r="CE61" s="17"/>
      <c r="CF61" s="17"/>
      <c r="CG61" s="17"/>
      <c r="CH61" s="57" t="e">
        <f t="shared" si="103"/>
        <v>#DIV/0!</v>
      </c>
    </row>
    <row r="62" spans="1:86" ht="17" thickTop="1" thickBot="1" x14ac:dyDescent="0.25">
      <c r="C62" s="31" t="s">
        <v>53</v>
      </c>
      <c r="D62" s="16">
        <v>255.39999999999998</v>
      </c>
      <c r="E62" s="17">
        <v>114.1</v>
      </c>
      <c r="F62" s="15"/>
      <c r="H62" s="6" t="e">
        <f t="shared" si="65"/>
        <v>#DIV/0!</v>
      </c>
      <c r="I62" s="13">
        <f t="shared" si="66"/>
        <v>0</v>
      </c>
      <c r="J62" s="15"/>
      <c r="L62" s="6" t="e">
        <f t="shared" si="67"/>
        <v>#DIV/0!</v>
      </c>
      <c r="M62" s="13">
        <f t="shared" si="68"/>
        <v>0</v>
      </c>
      <c r="N62" s="15"/>
      <c r="P62" s="6" t="e">
        <f t="shared" si="69"/>
        <v>#DIV/0!</v>
      </c>
      <c r="Q62" s="13">
        <f t="shared" si="70"/>
        <v>0</v>
      </c>
      <c r="R62" s="15"/>
      <c r="S62" s="18"/>
      <c r="T62" s="6" t="e">
        <f t="shared" si="71"/>
        <v>#DIV/0!</v>
      </c>
      <c r="U62" s="13">
        <f t="shared" si="72"/>
        <v>0</v>
      </c>
      <c r="V62" s="15"/>
      <c r="X62" s="6" t="e">
        <f t="shared" si="73"/>
        <v>#DIV/0!</v>
      </c>
      <c r="Y62" s="13">
        <f t="shared" si="74"/>
        <v>0</v>
      </c>
      <c r="Z62" s="15"/>
      <c r="AB62" s="6" t="e">
        <f t="shared" si="75"/>
        <v>#DIV/0!</v>
      </c>
      <c r="AC62" s="13">
        <f t="shared" si="76"/>
        <v>0</v>
      </c>
      <c r="AD62" s="15"/>
      <c r="AE62" s="31" t="s">
        <v>53</v>
      </c>
      <c r="AF62" s="13">
        <f t="shared" si="77"/>
        <v>0</v>
      </c>
      <c r="AG62" s="6" t="e">
        <f t="shared" si="78"/>
        <v>#DIV/0!</v>
      </c>
      <c r="AH62" s="13">
        <f t="shared" si="79"/>
        <v>0</v>
      </c>
      <c r="AR62" s="31" t="s">
        <v>51</v>
      </c>
      <c r="AS62" s="17" t="e">
        <f t="shared" si="80"/>
        <v>#DIV/0!</v>
      </c>
      <c r="AT62" s="17" t="e">
        <f t="shared" si="81"/>
        <v>#DIV/0!</v>
      </c>
      <c r="AU62" s="17" t="e">
        <f t="shared" si="82"/>
        <v>#DIV/0!</v>
      </c>
      <c r="AV62" s="17" t="e">
        <f t="shared" si="83"/>
        <v>#DIV/0!</v>
      </c>
      <c r="AW62" s="17" t="e">
        <f t="shared" si="84"/>
        <v>#DIV/0!</v>
      </c>
      <c r="AX62" s="17" t="e">
        <f t="shared" si="85"/>
        <v>#DIV/0!</v>
      </c>
      <c r="AY62" s="57" t="e">
        <f t="shared" si="86"/>
        <v>#DIV/0!</v>
      </c>
      <c r="AZ62" s="46"/>
      <c r="BA62" s="17"/>
      <c r="BB62" s="17"/>
      <c r="BC62" s="17"/>
      <c r="BD62" s="17"/>
      <c r="BE62" s="17"/>
      <c r="BF62" s="57" t="e">
        <f t="shared" si="87"/>
        <v>#DIV/0!</v>
      </c>
      <c r="BG62" s="46" t="e">
        <f t="shared" si="88"/>
        <v>#DIV/0!</v>
      </c>
      <c r="BH62" s="17" t="e">
        <f t="shared" si="89"/>
        <v>#DIV/0!</v>
      </c>
      <c r="BI62" s="17" t="e">
        <f t="shared" si="90"/>
        <v>#DIV/0!</v>
      </c>
      <c r="BJ62" s="17" t="e">
        <f t="shared" si="91"/>
        <v>#DIV/0!</v>
      </c>
      <c r="BK62" s="17" t="e">
        <f t="shared" si="92"/>
        <v>#DIV/0!</v>
      </c>
      <c r="BL62" s="17" t="e">
        <f t="shared" si="93"/>
        <v>#DIV/0!</v>
      </c>
      <c r="BM62" s="57" t="e">
        <f t="shared" si="94"/>
        <v>#DIV/0!</v>
      </c>
      <c r="BN62" s="46" t="e">
        <f t="shared" si="95"/>
        <v>#DIV/0!</v>
      </c>
      <c r="BO62" s="17" t="e">
        <f t="shared" si="96"/>
        <v>#DIV/0!</v>
      </c>
      <c r="BP62" s="17" t="e">
        <f t="shared" si="97"/>
        <v>#DIV/0!</v>
      </c>
      <c r="BQ62" s="17" t="e">
        <f t="shared" si="98"/>
        <v>#DIV/0!</v>
      </c>
      <c r="BR62" s="17" t="e">
        <f t="shared" si="99"/>
        <v>#DIV/0!</v>
      </c>
      <c r="BS62" s="17" t="e">
        <f t="shared" si="100"/>
        <v>#DIV/0!</v>
      </c>
      <c r="BT62" s="57" t="e">
        <f t="shared" si="101"/>
        <v>#DIV/0!</v>
      </c>
      <c r="BU62" s="46"/>
      <c r="BV62" s="17"/>
      <c r="BW62" s="17"/>
      <c r="BX62" s="17"/>
      <c r="BY62" s="17"/>
      <c r="BZ62" s="17"/>
      <c r="CA62" s="57" t="e">
        <f t="shared" si="102"/>
        <v>#DIV/0!</v>
      </c>
      <c r="CB62" s="46"/>
      <c r="CC62" s="17"/>
      <c r="CD62" s="17"/>
      <c r="CE62" s="17"/>
      <c r="CF62" s="17"/>
      <c r="CG62" s="17"/>
      <c r="CH62" s="57" t="e">
        <f t="shared" si="103"/>
        <v>#DIV/0!</v>
      </c>
    </row>
    <row r="63" spans="1:86" ht="17" thickTop="1" thickBot="1" x14ac:dyDescent="0.25">
      <c r="C63" s="31" t="s">
        <v>54</v>
      </c>
      <c r="D63" s="16">
        <v>344.4</v>
      </c>
      <c r="E63" s="17">
        <v>114.1</v>
      </c>
      <c r="F63" s="15"/>
      <c r="H63" s="6" t="e">
        <f t="shared" si="65"/>
        <v>#DIV/0!</v>
      </c>
      <c r="I63" s="13">
        <f t="shared" si="66"/>
        <v>0</v>
      </c>
      <c r="J63" s="15"/>
      <c r="L63" s="6" t="e">
        <f t="shared" si="67"/>
        <v>#DIV/0!</v>
      </c>
      <c r="M63" s="13">
        <f t="shared" si="68"/>
        <v>0</v>
      </c>
      <c r="N63" s="15"/>
      <c r="P63" s="6" t="e">
        <f t="shared" si="69"/>
        <v>#DIV/0!</v>
      </c>
      <c r="Q63" s="13">
        <f t="shared" si="70"/>
        <v>0</v>
      </c>
      <c r="R63" s="15"/>
      <c r="S63" s="18"/>
      <c r="T63" s="6" t="e">
        <f t="shared" si="71"/>
        <v>#DIV/0!</v>
      </c>
      <c r="U63" s="13">
        <f t="shared" si="72"/>
        <v>0</v>
      </c>
      <c r="V63" s="15"/>
      <c r="X63" s="6" t="e">
        <f t="shared" si="73"/>
        <v>#DIV/0!</v>
      </c>
      <c r="Y63" s="13">
        <f t="shared" si="74"/>
        <v>0</v>
      </c>
      <c r="Z63" s="15"/>
      <c r="AB63" s="6" t="e">
        <f t="shared" si="75"/>
        <v>#DIV/0!</v>
      </c>
      <c r="AC63" s="13">
        <f t="shared" si="76"/>
        <v>0</v>
      </c>
      <c r="AD63" s="15"/>
      <c r="AE63" s="31" t="s">
        <v>54</v>
      </c>
      <c r="AF63" s="13">
        <f t="shared" si="77"/>
        <v>0</v>
      </c>
      <c r="AG63" s="6" t="e">
        <f t="shared" si="78"/>
        <v>#DIV/0!</v>
      </c>
      <c r="AH63" s="13">
        <f t="shared" si="79"/>
        <v>0</v>
      </c>
      <c r="AR63" s="31" t="s">
        <v>52</v>
      </c>
      <c r="AS63" s="17" t="e">
        <f t="shared" si="80"/>
        <v>#DIV/0!</v>
      </c>
      <c r="AT63" s="17" t="e">
        <f t="shared" si="81"/>
        <v>#DIV/0!</v>
      </c>
      <c r="AU63" s="17" t="e">
        <f t="shared" si="82"/>
        <v>#DIV/0!</v>
      </c>
      <c r="AV63" s="17" t="e">
        <f t="shared" si="83"/>
        <v>#DIV/0!</v>
      </c>
      <c r="AW63" s="17" t="e">
        <f t="shared" si="84"/>
        <v>#DIV/0!</v>
      </c>
      <c r="AX63" s="17" t="e">
        <f t="shared" si="85"/>
        <v>#DIV/0!</v>
      </c>
      <c r="AY63" s="57" t="e">
        <f t="shared" si="86"/>
        <v>#DIV/0!</v>
      </c>
      <c r="AZ63" s="46"/>
      <c r="BA63" s="17"/>
      <c r="BB63" s="17"/>
      <c r="BC63" s="17"/>
      <c r="BD63" s="17"/>
      <c r="BE63" s="17"/>
      <c r="BF63" s="57" t="e">
        <f t="shared" si="87"/>
        <v>#DIV/0!</v>
      </c>
      <c r="BG63" s="46" t="e">
        <f t="shared" si="88"/>
        <v>#DIV/0!</v>
      </c>
      <c r="BH63" s="17" t="e">
        <f t="shared" si="89"/>
        <v>#DIV/0!</v>
      </c>
      <c r="BI63" s="17" t="e">
        <f t="shared" si="90"/>
        <v>#DIV/0!</v>
      </c>
      <c r="BJ63" s="17" t="e">
        <f t="shared" si="91"/>
        <v>#DIV/0!</v>
      </c>
      <c r="BK63" s="17" t="e">
        <f t="shared" si="92"/>
        <v>#DIV/0!</v>
      </c>
      <c r="BL63" s="17" t="e">
        <f t="shared" si="93"/>
        <v>#DIV/0!</v>
      </c>
      <c r="BM63" s="57" t="e">
        <f t="shared" si="94"/>
        <v>#DIV/0!</v>
      </c>
      <c r="BN63" s="46" t="e">
        <f t="shared" si="95"/>
        <v>#DIV/0!</v>
      </c>
      <c r="BO63" s="17" t="e">
        <f t="shared" si="96"/>
        <v>#DIV/0!</v>
      </c>
      <c r="BP63" s="17" t="e">
        <f t="shared" si="97"/>
        <v>#DIV/0!</v>
      </c>
      <c r="BQ63" s="17" t="e">
        <f t="shared" si="98"/>
        <v>#DIV/0!</v>
      </c>
      <c r="BR63" s="17" t="e">
        <f t="shared" si="99"/>
        <v>#DIV/0!</v>
      </c>
      <c r="BS63" s="17" t="e">
        <f t="shared" si="100"/>
        <v>#DIV/0!</v>
      </c>
      <c r="BT63" s="57" t="e">
        <f t="shared" si="101"/>
        <v>#DIV/0!</v>
      </c>
      <c r="BU63" s="46"/>
      <c r="BV63" s="17"/>
      <c r="BW63" s="17"/>
      <c r="BX63" s="17"/>
      <c r="BY63" s="17"/>
      <c r="BZ63" s="17"/>
      <c r="CA63" s="57" t="e">
        <f t="shared" si="102"/>
        <v>#DIV/0!</v>
      </c>
      <c r="CB63" s="46"/>
      <c r="CC63" s="17"/>
      <c r="CD63" s="17"/>
      <c r="CE63" s="17"/>
      <c r="CF63" s="17"/>
      <c r="CG63" s="17"/>
      <c r="CH63" s="57" t="e">
        <f t="shared" si="103"/>
        <v>#DIV/0!</v>
      </c>
    </row>
    <row r="64" spans="1:86" ht="17" thickTop="1" thickBot="1" x14ac:dyDescent="0.25">
      <c r="C64" s="31" t="s">
        <v>55</v>
      </c>
      <c r="D64" s="16">
        <v>282.00000000000011</v>
      </c>
      <c r="E64" s="17">
        <v>114.1</v>
      </c>
      <c r="F64" s="15"/>
      <c r="H64" s="6" t="e">
        <f t="shared" si="65"/>
        <v>#DIV/0!</v>
      </c>
      <c r="I64" s="13">
        <f t="shared" si="66"/>
        <v>0</v>
      </c>
      <c r="J64" s="15"/>
      <c r="L64" s="6" t="e">
        <f t="shared" si="67"/>
        <v>#DIV/0!</v>
      </c>
      <c r="M64" s="13">
        <f t="shared" si="68"/>
        <v>0</v>
      </c>
      <c r="N64" s="15"/>
      <c r="P64" s="6" t="e">
        <f t="shared" si="69"/>
        <v>#DIV/0!</v>
      </c>
      <c r="Q64" s="13">
        <f t="shared" si="70"/>
        <v>0</v>
      </c>
      <c r="R64" s="15"/>
      <c r="S64" s="18"/>
      <c r="T64" s="6" t="e">
        <f t="shared" si="71"/>
        <v>#DIV/0!</v>
      </c>
      <c r="U64" s="13">
        <f t="shared" si="72"/>
        <v>0</v>
      </c>
      <c r="V64" s="15"/>
      <c r="X64" s="6" t="e">
        <f t="shared" si="73"/>
        <v>#DIV/0!</v>
      </c>
      <c r="Y64" s="13">
        <f t="shared" si="74"/>
        <v>0</v>
      </c>
      <c r="Z64" s="15"/>
      <c r="AB64" s="6" t="e">
        <f t="shared" si="75"/>
        <v>#DIV/0!</v>
      </c>
      <c r="AC64" s="13">
        <f t="shared" si="76"/>
        <v>0</v>
      </c>
      <c r="AD64" s="15"/>
      <c r="AE64" s="31" t="s">
        <v>55</v>
      </c>
      <c r="AF64" s="13">
        <f t="shared" si="77"/>
        <v>0</v>
      </c>
      <c r="AG64" s="6" t="e">
        <f t="shared" si="78"/>
        <v>#DIV/0!</v>
      </c>
      <c r="AH64" s="13">
        <f t="shared" si="79"/>
        <v>0</v>
      </c>
      <c r="AR64" s="31" t="s">
        <v>53</v>
      </c>
      <c r="AS64" s="17" t="e">
        <f t="shared" si="80"/>
        <v>#DIV/0!</v>
      </c>
      <c r="AT64" s="17" t="e">
        <f t="shared" si="81"/>
        <v>#DIV/0!</v>
      </c>
      <c r="AU64" s="17" t="e">
        <f t="shared" si="82"/>
        <v>#DIV/0!</v>
      </c>
      <c r="AV64" s="17" t="e">
        <f t="shared" si="83"/>
        <v>#DIV/0!</v>
      </c>
      <c r="AW64" s="17" t="e">
        <f t="shared" si="84"/>
        <v>#DIV/0!</v>
      </c>
      <c r="AX64" s="17" t="e">
        <f t="shared" si="85"/>
        <v>#DIV/0!</v>
      </c>
      <c r="AY64" s="57" t="e">
        <f t="shared" si="86"/>
        <v>#DIV/0!</v>
      </c>
      <c r="AZ64" s="46"/>
      <c r="BA64" s="17"/>
      <c r="BB64" s="17"/>
      <c r="BC64" s="17"/>
      <c r="BD64" s="17"/>
      <c r="BE64" s="17"/>
      <c r="BF64" s="57" t="e">
        <f t="shared" si="87"/>
        <v>#DIV/0!</v>
      </c>
      <c r="BG64" s="46" t="e">
        <f t="shared" si="88"/>
        <v>#DIV/0!</v>
      </c>
      <c r="BH64" s="17" t="e">
        <f t="shared" si="89"/>
        <v>#DIV/0!</v>
      </c>
      <c r="BI64" s="17" t="e">
        <f t="shared" si="90"/>
        <v>#DIV/0!</v>
      </c>
      <c r="BJ64" s="17" t="e">
        <f t="shared" si="91"/>
        <v>#DIV/0!</v>
      </c>
      <c r="BK64" s="17" t="e">
        <f t="shared" si="92"/>
        <v>#DIV/0!</v>
      </c>
      <c r="BL64" s="17" t="e">
        <f t="shared" si="93"/>
        <v>#DIV/0!</v>
      </c>
      <c r="BM64" s="57" t="e">
        <f t="shared" si="94"/>
        <v>#DIV/0!</v>
      </c>
      <c r="BN64" s="46" t="e">
        <f t="shared" si="95"/>
        <v>#DIV/0!</v>
      </c>
      <c r="BO64" s="17" t="e">
        <f t="shared" si="96"/>
        <v>#DIV/0!</v>
      </c>
      <c r="BP64" s="17" t="e">
        <f t="shared" si="97"/>
        <v>#DIV/0!</v>
      </c>
      <c r="BQ64" s="17" t="e">
        <f t="shared" si="98"/>
        <v>#DIV/0!</v>
      </c>
      <c r="BR64" s="17" t="e">
        <f t="shared" si="99"/>
        <v>#DIV/0!</v>
      </c>
      <c r="BS64" s="17" t="e">
        <f t="shared" si="100"/>
        <v>#DIV/0!</v>
      </c>
      <c r="BT64" s="57" t="e">
        <f t="shared" si="101"/>
        <v>#DIV/0!</v>
      </c>
      <c r="BU64" s="46"/>
      <c r="BV64" s="17"/>
      <c r="BW64" s="17"/>
      <c r="BX64" s="17"/>
      <c r="BY64" s="17"/>
      <c r="BZ64" s="17"/>
      <c r="CA64" s="57" t="e">
        <f t="shared" si="102"/>
        <v>#DIV/0!</v>
      </c>
      <c r="CB64" s="46"/>
      <c r="CC64" s="17"/>
      <c r="CD64" s="17"/>
      <c r="CE64" s="17"/>
      <c r="CF64" s="17"/>
      <c r="CG64" s="17"/>
      <c r="CH64" s="57" t="e">
        <f t="shared" si="103"/>
        <v>#DIV/0!</v>
      </c>
    </row>
    <row r="65" spans="1:86" ht="17" thickTop="1" thickBot="1" x14ac:dyDescent="0.25">
      <c r="C65" s="31" t="s">
        <v>56</v>
      </c>
      <c r="D65" s="16">
        <v>246.29999999999995</v>
      </c>
      <c r="E65" s="17">
        <v>114.1</v>
      </c>
      <c r="F65" s="15"/>
      <c r="H65" s="6" t="e">
        <f t="shared" si="65"/>
        <v>#DIV/0!</v>
      </c>
      <c r="I65" s="13">
        <f t="shared" si="66"/>
        <v>0</v>
      </c>
      <c r="J65" s="15"/>
      <c r="L65" s="6" t="e">
        <f t="shared" si="67"/>
        <v>#DIV/0!</v>
      </c>
      <c r="M65" s="13">
        <f t="shared" si="68"/>
        <v>0</v>
      </c>
      <c r="N65" s="15"/>
      <c r="P65" s="6" t="e">
        <f t="shared" si="69"/>
        <v>#DIV/0!</v>
      </c>
      <c r="Q65" s="13">
        <f t="shared" si="70"/>
        <v>0</v>
      </c>
      <c r="R65" s="15"/>
      <c r="S65" s="18"/>
      <c r="T65" s="6" t="e">
        <f t="shared" si="71"/>
        <v>#DIV/0!</v>
      </c>
      <c r="U65" s="13">
        <f t="shared" si="72"/>
        <v>0</v>
      </c>
      <c r="V65" s="15"/>
      <c r="X65" s="6" t="e">
        <f t="shared" si="73"/>
        <v>#DIV/0!</v>
      </c>
      <c r="Y65" s="13">
        <f t="shared" si="74"/>
        <v>0</v>
      </c>
      <c r="Z65" s="15"/>
      <c r="AB65" s="6" t="e">
        <f t="shared" si="75"/>
        <v>#DIV/0!</v>
      </c>
      <c r="AC65" s="13">
        <f t="shared" si="76"/>
        <v>0</v>
      </c>
      <c r="AD65" s="15"/>
      <c r="AE65" s="31" t="s">
        <v>56</v>
      </c>
      <c r="AF65" s="13">
        <f t="shared" si="77"/>
        <v>0</v>
      </c>
      <c r="AG65" s="6" t="e">
        <f t="shared" si="78"/>
        <v>#DIV/0!</v>
      </c>
      <c r="AH65" s="13">
        <f t="shared" si="79"/>
        <v>0</v>
      </c>
      <c r="AR65" s="31" t="s">
        <v>54</v>
      </c>
      <c r="AS65" s="17" t="e">
        <f t="shared" si="80"/>
        <v>#DIV/0!</v>
      </c>
      <c r="AT65" s="17" t="e">
        <f t="shared" si="81"/>
        <v>#DIV/0!</v>
      </c>
      <c r="AU65" s="17" t="e">
        <f t="shared" si="82"/>
        <v>#DIV/0!</v>
      </c>
      <c r="AV65" s="17" t="e">
        <f t="shared" si="83"/>
        <v>#DIV/0!</v>
      </c>
      <c r="AW65" s="17" t="e">
        <f t="shared" si="84"/>
        <v>#DIV/0!</v>
      </c>
      <c r="AX65" s="17" t="e">
        <f t="shared" si="85"/>
        <v>#DIV/0!</v>
      </c>
      <c r="AY65" s="57" t="e">
        <f t="shared" si="86"/>
        <v>#DIV/0!</v>
      </c>
      <c r="AZ65" s="46"/>
      <c r="BA65" s="17"/>
      <c r="BB65" s="17"/>
      <c r="BC65" s="17"/>
      <c r="BD65" s="17"/>
      <c r="BE65" s="17"/>
      <c r="BF65" s="57" t="e">
        <f t="shared" si="87"/>
        <v>#DIV/0!</v>
      </c>
      <c r="BG65" s="46" t="e">
        <f t="shared" si="88"/>
        <v>#DIV/0!</v>
      </c>
      <c r="BH65" s="17" t="e">
        <f t="shared" si="89"/>
        <v>#DIV/0!</v>
      </c>
      <c r="BI65" s="17" t="e">
        <f t="shared" si="90"/>
        <v>#DIV/0!</v>
      </c>
      <c r="BJ65" s="17" t="e">
        <f t="shared" si="91"/>
        <v>#DIV/0!</v>
      </c>
      <c r="BK65" s="17" t="e">
        <f t="shared" si="92"/>
        <v>#DIV/0!</v>
      </c>
      <c r="BL65" s="17" t="e">
        <f t="shared" si="93"/>
        <v>#DIV/0!</v>
      </c>
      <c r="BM65" s="57" t="e">
        <f t="shared" si="94"/>
        <v>#DIV/0!</v>
      </c>
      <c r="BN65" s="46" t="e">
        <f t="shared" si="95"/>
        <v>#DIV/0!</v>
      </c>
      <c r="BO65" s="17" t="e">
        <f t="shared" si="96"/>
        <v>#DIV/0!</v>
      </c>
      <c r="BP65" s="17" t="e">
        <f t="shared" si="97"/>
        <v>#DIV/0!</v>
      </c>
      <c r="BQ65" s="17" t="e">
        <f t="shared" si="98"/>
        <v>#DIV/0!</v>
      </c>
      <c r="BR65" s="17" t="e">
        <f t="shared" si="99"/>
        <v>#DIV/0!</v>
      </c>
      <c r="BS65" s="17" t="e">
        <f t="shared" si="100"/>
        <v>#DIV/0!</v>
      </c>
      <c r="BT65" s="57" t="e">
        <f t="shared" si="101"/>
        <v>#DIV/0!</v>
      </c>
      <c r="BU65" s="46"/>
      <c r="BV65" s="17"/>
      <c r="BW65" s="17"/>
      <c r="BX65" s="17"/>
      <c r="BY65" s="17"/>
      <c r="BZ65" s="17"/>
      <c r="CA65" s="57" t="e">
        <f t="shared" si="102"/>
        <v>#DIV/0!</v>
      </c>
      <c r="CB65" s="46"/>
      <c r="CC65" s="17"/>
      <c r="CD65" s="17"/>
      <c r="CE65" s="17"/>
      <c r="CF65" s="17"/>
      <c r="CG65" s="17"/>
      <c r="CH65" s="57" t="e">
        <f t="shared" si="103"/>
        <v>#DIV/0!</v>
      </c>
    </row>
    <row r="66" spans="1:86" ht="17" thickTop="1" thickBot="1" x14ac:dyDescent="0.25">
      <c r="C66" s="31" t="s">
        <v>57</v>
      </c>
      <c r="D66" s="16">
        <v>131.69999999999993</v>
      </c>
      <c r="E66" s="17">
        <v>114.1</v>
      </c>
      <c r="F66" s="15"/>
      <c r="H66" s="6" t="e">
        <f t="shared" si="65"/>
        <v>#DIV/0!</v>
      </c>
      <c r="I66" s="13">
        <f t="shared" si="66"/>
        <v>0</v>
      </c>
      <c r="J66" s="15"/>
      <c r="L66" s="6" t="e">
        <f t="shared" si="67"/>
        <v>#DIV/0!</v>
      </c>
      <c r="M66" s="13">
        <f t="shared" si="68"/>
        <v>0</v>
      </c>
      <c r="N66" s="15"/>
      <c r="P66" s="6" t="e">
        <f t="shared" si="69"/>
        <v>#DIV/0!</v>
      </c>
      <c r="Q66" s="13">
        <f t="shared" si="70"/>
        <v>0</v>
      </c>
      <c r="R66" s="15"/>
      <c r="S66" s="18"/>
      <c r="T66" s="6" t="e">
        <f t="shared" si="71"/>
        <v>#DIV/0!</v>
      </c>
      <c r="U66" s="13">
        <f t="shared" si="72"/>
        <v>0</v>
      </c>
      <c r="V66" s="15"/>
      <c r="X66" s="6" t="e">
        <f t="shared" si="73"/>
        <v>#DIV/0!</v>
      </c>
      <c r="Y66" s="13">
        <f t="shared" si="74"/>
        <v>0</v>
      </c>
      <c r="Z66" s="15"/>
      <c r="AB66" s="6" t="e">
        <f t="shared" si="75"/>
        <v>#DIV/0!</v>
      </c>
      <c r="AC66" s="13">
        <f t="shared" si="76"/>
        <v>0</v>
      </c>
      <c r="AD66" s="15"/>
      <c r="AE66" s="31" t="s">
        <v>57</v>
      </c>
      <c r="AF66" s="13">
        <f t="shared" si="77"/>
        <v>0</v>
      </c>
      <c r="AG66" s="6" t="e">
        <f t="shared" si="78"/>
        <v>#DIV/0!</v>
      </c>
      <c r="AH66" s="13">
        <f t="shared" si="79"/>
        <v>0</v>
      </c>
      <c r="AR66" s="31" t="s">
        <v>55</v>
      </c>
      <c r="AS66" s="17" t="e">
        <f t="shared" si="80"/>
        <v>#DIV/0!</v>
      </c>
      <c r="AT66" s="17" t="e">
        <f t="shared" si="81"/>
        <v>#DIV/0!</v>
      </c>
      <c r="AU66" s="17" t="e">
        <f t="shared" si="82"/>
        <v>#DIV/0!</v>
      </c>
      <c r="AV66" s="17" t="e">
        <f t="shared" si="83"/>
        <v>#DIV/0!</v>
      </c>
      <c r="AW66" s="17" t="e">
        <f t="shared" si="84"/>
        <v>#DIV/0!</v>
      </c>
      <c r="AX66" s="17" t="e">
        <f t="shared" si="85"/>
        <v>#DIV/0!</v>
      </c>
      <c r="AY66" s="57" t="e">
        <f t="shared" si="86"/>
        <v>#DIV/0!</v>
      </c>
      <c r="AZ66" s="46"/>
      <c r="BA66" s="17"/>
      <c r="BB66" s="17"/>
      <c r="BC66" s="17"/>
      <c r="BD66" s="17"/>
      <c r="BE66" s="17"/>
      <c r="BF66" s="57" t="e">
        <f t="shared" si="87"/>
        <v>#DIV/0!</v>
      </c>
      <c r="BG66" s="46" t="e">
        <f t="shared" si="88"/>
        <v>#DIV/0!</v>
      </c>
      <c r="BH66" s="17" t="e">
        <f t="shared" si="89"/>
        <v>#DIV/0!</v>
      </c>
      <c r="BI66" s="17" t="e">
        <f t="shared" si="90"/>
        <v>#DIV/0!</v>
      </c>
      <c r="BJ66" s="17" t="e">
        <f t="shared" si="91"/>
        <v>#DIV/0!</v>
      </c>
      <c r="BK66" s="17" t="e">
        <f t="shared" si="92"/>
        <v>#DIV/0!</v>
      </c>
      <c r="BL66" s="17" t="e">
        <f t="shared" si="93"/>
        <v>#DIV/0!</v>
      </c>
      <c r="BM66" s="57" t="e">
        <f t="shared" si="94"/>
        <v>#DIV/0!</v>
      </c>
      <c r="BN66" s="46" t="e">
        <f t="shared" si="95"/>
        <v>#DIV/0!</v>
      </c>
      <c r="BO66" s="17" t="e">
        <f t="shared" si="96"/>
        <v>#DIV/0!</v>
      </c>
      <c r="BP66" s="17" t="e">
        <f t="shared" si="97"/>
        <v>#DIV/0!</v>
      </c>
      <c r="BQ66" s="17" t="e">
        <f t="shared" si="98"/>
        <v>#DIV/0!</v>
      </c>
      <c r="BR66" s="17" t="e">
        <f t="shared" si="99"/>
        <v>#DIV/0!</v>
      </c>
      <c r="BS66" s="17" t="e">
        <f t="shared" si="100"/>
        <v>#DIV/0!</v>
      </c>
      <c r="BT66" s="57" t="e">
        <f t="shared" si="101"/>
        <v>#DIV/0!</v>
      </c>
      <c r="BU66" s="46"/>
      <c r="BV66" s="17"/>
      <c r="BW66" s="17"/>
      <c r="BX66" s="17"/>
      <c r="BY66" s="17"/>
      <c r="BZ66" s="17"/>
      <c r="CA66" s="57" t="e">
        <f t="shared" si="102"/>
        <v>#DIV/0!</v>
      </c>
      <c r="CB66" s="46"/>
      <c r="CC66" s="17"/>
      <c r="CD66" s="17"/>
      <c r="CE66" s="17"/>
      <c r="CF66" s="17"/>
      <c r="CG66" s="17"/>
      <c r="CH66" s="57" t="e">
        <f t="shared" si="103"/>
        <v>#DIV/0!</v>
      </c>
    </row>
    <row r="67" spans="1:86" ht="17" thickTop="1" thickBot="1" x14ac:dyDescent="0.25">
      <c r="C67" s="31" t="s">
        <v>58</v>
      </c>
      <c r="D67" s="16">
        <v>152.69999999999993</v>
      </c>
      <c r="E67" s="17">
        <v>114.1</v>
      </c>
      <c r="F67" s="15"/>
      <c r="H67" s="6" t="e">
        <f t="shared" si="65"/>
        <v>#DIV/0!</v>
      </c>
      <c r="I67" s="13">
        <f t="shared" si="66"/>
        <v>0</v>
      </c>
      <c r="J67" s="15"/>
      <c r="L67" s="6" t="e">
        <f t="shared" si="67"/>
        <v>#DIV/0!</v>
      </c>
      <c r="M67" s="13">
        <f t="shared" si="68"/>
        <v>0</v>
      </c>
      <c r="N67" s="15"/>
      <c r="P67" s="6" t="e">
        <f t="shared" si="69"/>
        <v>#DIV/0!</v>
      </c>
      <c r="Q67" s="13">
        <f t="shared" si="70"/>
        <v>0</v>
      </c>
      <c r="R67" s="15"/>
      <c r="T67" s="6" t="e">
        <f t="shared" si="71"/>
        <v>#DIV/0!</v>
      </c>
      <c r="U67" s="13">
        <f t="shared" si="72"/>
        <v>0</v>
      </c>
      <c r="V67" s="15"/>
      <c r="X67" s="6" t="e">
        <f t="shared" si="73"/>
        <v>#DIV/0!</v>
      </c>
      <c r="Y67" s="13">
        <f t="shared" si="74"/>
        <v>0</v>
      </c>
      <c r="Z67" s="15"/>
      <c r="AB67" s="6" t="e">
        <f t="shared" si="75"/>
        <v>#DIV/0!</v>
      </c>
      <c r="AC67" s="13">
        <f t="shared" si="76"/>
        <v>0</v>
      </c>
      <c r="AD67" s="15"/>
      <c r="AE67" s="31" t="s">
        <v>58</v>
      </c>
      <c r="AF67" s="13">
        <f t="shared" si="77"/>
        <v>0</v>
      </c>
      <c r="AG67" s="6" t="e">
        <f t="shared" si="78"/>
        <v>#DIV/0!</v>
      </c>
      <c r="AH67" s="13">
        <f t="shared" si="79"/>
        <v>0</v>
      </c>
      <c r="AR67" s="31" t="s">
        <v>56</v>
      </c>
      <c r="AS67" s="17" t="e">
        <f t="shared" si="80"/>
        <v>#DIV/0!</v>
      </c>
      <c r="AT67" s="17" t="e">
        <f t="shared" si="81"/>
        <v>#DIV/0!</v>
      </c>
      <c r="AU67" s="17" t="e">
        <f t="shared" si="82"/>
        <v>#DIV/0!</v>
      </c>
      <c r="AV67" s="17" t="e">
        <f t="shared" si="83"/>
        <v>#DIV/0!</v>
      </c>
      <c r="AW67" s="17" t="e">
        <f t="shared" si="84"/>
        <v>#DIV/0!</v>
      </c>
      <c r="AX67" s="17" t="e">
        <f t="shared" si="85"/>
        <v>#DIV/0!</v>
      </c>
      <c r="AY67" s="57" t="e">
        <f t="shared" si="86"/>
        <v>#DIV/0!</v>
      </c>
      <c r="AZ67" s="46"/>
      <c r="BA67" s="17"/>
      <c r="BB67" s="17"/>
      <c r="BC67" s="17"/>
      <c r="BD67" s="17"/>
      <c r="BE67" s="17"/>
      <c r="BF67" s="57" t="e">
        <f t="shared" si="87"/>
        <v>#DIV/0!</v>
      </c>
      <c r="BG67" s="46" t="e">
        <f t="shared" si="88"/>
        <v>#DIV/0!</v>
      </c>
      <c r="BH67" s="17" t="e">
        <f t="shared" si="89"/>
        <v>#DIV/0!</v>
      </c>
      <c r="BI67" s="17" t="e">
        <f t="shared" si="90"/>
        <v>#DIV/0!</v>
      </c>
      <c r="BJ67" s="17" t="e">
        <f t="shared" si="91"/>
        <v>#DIV/0!</v>
      </c>
      <c r="BK67" s="17" t="e">
        <f t="shared" si="92"/>
        <v>#DIV/0!</v>
      </c>
      <c r="BL67" s="17" t="e">
        <f t="shared" si="93"/>
        <v>#DIV/0!</v>
      </c>
      <c r="BM67" s="57" t="e">
        <f t="shared" si="94"/>
        <v>#DIV/0!</v>
      </c>
      <c r="BN67" s="46" t="e">
        <f t="shared" si="95"/>
        <v>#DIV/0!</v>
      </c>
      <c r="BO67" s="17" t="e">
        <f t="shared" si="96"/>
        <v>#DIV/0!</v>
      </c>
      <c r="BP67" s="17" t="e">
        <f t="shared" si="97"/>
        <v>#DIV/0!</v>
      </c>
      <c r="BQ67" s="17" t="e">
        <f t="shared" si="98"/>
        <v>#DIV/0!</v>
      </c>
      <c r="BR67" s="17" t="e">
        <f t="shared" si="99"/>
        <v>#DIV/0!</v>
      </c>
      <c r="BS67" s="17" t="e">
        <f t="shared" si="100"/>
        <v>#DIV/0!</v>
      </c>
      <c r="BT67" s="57" t="e">
        <f t="shared" si="101"/>
        <v>#DIV/0!</v>
      </c>
      <c r="BU67" s="46"/>
      <c r="BV67" s="17"/>
      <c r="BW67" s="17"/>
      <c r="BX67" s="17"/>
      <c r="BY67" s="17"/>
      <c r="BZ67" s="17"/>
      <c r="CA67" s="57" t="e">
        <f t="shared" si="102"/>
        <v>#DIV/0!</v>
      </c>
      <c r="CB67" s="46"/>
      <c r="CC67" s="17"/>
      <c r="CD67" s="17"/>
      <c r="CE67" s="17"/>
      <c r="CF67" s="17"/>
      <c r="CG67" s="17"/>
      <c r="CH67" s="57" t="e">
        <f t="shared" si="103"/>
        <v>#DIV/0!</v>
      </c>
    </row>
    <row r="68" spans="1:86" ht="17" thickTop="1" thickBot="1" x14ac:dyDescent="0.25">
      <c r="C68" s="31" t="s">
        <v>59</v>
      </c>
      <c r="D68" s="16">
        <v>157.59999999999991</v>
      </c>
      <c r="E68" s="17">
        <v>114.1</v>
      </c>
      <c r="F68" s="15"/>
      <c r="H68" s="6" t="e">
        <f t="shared" si="65"/>
        <v>#DIV/0!</v>
      </c>
      <c r="I68" s="13">
        <f t="shared" si="66"/>
        <v>0</v>
      </c>
      <c r="J68" s="15"/>
      <c r="L68" s="6" t="e">
        <f t="shared" si="67"/>
        <v>#DIV/0!</v>
      </c>
      <c r="M68" s="13">
        <f t="shared" si="68"/>
        <v>0</v>
      </c>
      <c r="N68" s="15"/>
      <c r="P68" s="6" t="e">
        <f t="shared" si="69"/>
        <v>#DIV/0!</v>
      </c>
      <c r="Q68" s="13">
        <f t="shared" si="70"/>
        <v>0</v>
      </c>
      <c r="R68" s="15"/>
      <c r="T68" s="6" t="e">
        <f t="shared" si="71"/>
        <v>#DIV/0!</v>
      </c>
      <c r="U68" s="13">
        <f t="shared" si="72"/>
        <v>0</v>
      </c>
      <c r="V68" s="15"/>
      <c r="X68" s="6" t="e">
        <f t="shared" si="73"/>
        <v>#DIV/0!</v>
      </c>
      <c r="Y68" s="13">
        <f t="shared" si="74"/>
        <v>0</v>
      </c>
      <c r="Z68" s="15"/>
      <c r="AB68" s="6" t="e">
        <f t="shared" si="75"/>
        <v>#DIV/0!</v>
      </c>
      <c r="AC68" s="13">
        <f t="shared" si="76"/>
        <v>0</v>
      </c>
      <c r="AD68" s="15"/>
      <c r="AE68" s="31" t="s">
        <v>59</v>
      </c>
      <c r="AF68" s="13">
        <f t="shared" si="77"/>
        <v>0</v>
      </c>
      <c r="AG68" s="6" t="e">
        <f t="shared" si="78"/>
        <v>#DIV/0!</v>
      </c>
      <c r="AH68" s="13">
        <f t="shared" si="79"/>
        <v>0</v>
      </c>
      <c r="AR68" s="31" t="s">
        <v>57</v>
      </c>
      <c r="AS68" s="17" t="e">
        <f t="shared" si="80"/>
        <v>#DIV/0!</v>
      </c>
      <c r="AT68" s="17" t="e">
        <f t="shared" si="81"/>
        <v>#DIV/0!</v>
      </c>
      <c r="AU68" s="17" t="e">
        <f t="shared" si="82"/>
        <v>#DIV/0!</v>
      </c>
      <c r="AV68" s="17" t="e">
        <f t="shared" si="83"/>
        <v>#DIV/0!</v>
      </c>
      <c r="AW68" s="17" t="e">
        <f t="shared" si="84"/>
        <v>#DIV/0!</v>
      </c>
      <c r="AX68" s="17" t="e">
        <f t="shared" si="85"/>
        <v>#DIV/0!</v>
      </c>
      <c r="AY68" s="57" t="e">
        <f t="shared" si="86"/>
        <v>#DIV/0!</v>
      </c>
      <c r="AZ68" s="46"/>
      <c r="BA68" s="17"/>
      <c r="BB68" s="17"/>
      <c r="BC68" s="17"/>
      <c r="BD68" s="17"/>
      <c r="BE68" s="17"/>
      <c r="BF68" s="57" t="e">
        <f t="shared" si="87"/>
        <v>#DIV/0!</v>
      </c>
      <c r="BG68" s="46" t="e">
        <f t="shared" si="88"/>
        <v>#DIV/0!</v>
      </c>
      <c r="BH68" s="17" t="e">
        <f t="shared" si="89"/>
        <v>#DIV/0!</v>
      </c>
      <c r="BI68" s="17" t="e">
        <f t="shared" si="90"/>
        <v>#DIV/0!</v>
      </c>
      <c r="BJ68" s="17" t="e">
        <f t="shared" si="91"/>
        <v>#DIV/0!</v>
      </c>
      <c r="BK68" s="17" t="e">
        <f t="shared" si="92"/>
        <v>#DIV/0!</v>
      </c>
      <c r="BL68" s="17" t="e">
        <f t="shared" si="93"/>
        <v>#DIV/0!</v>
      </c>
      <c r="BM68" s="57" t="e">
        <f t="shared" si="94"/>
        <v>#DIV/0!</v>
      </c>
      <c r="BN68" s="46" t="e">
        <f t="shared" si="95"/>
        <v>#DIV/0!</v>
      </c>
      <c r="BO68" s="17" t="e">
        <f t="shared" si="96"/>
        <v>#DIV/0!</v>
      </c>
      <c r="BP68" s="17" t="e">
        <f t="shared" si="97"/>
        <v>#DIV/0!</v>
      </c>
      <c r="BQ68" s="17" t="e">
        <f t="shared" si="98"/>
        <v>#DIV/0!</v>
      </c>
      <c r="BR68" s="17" t="e">
        <f t="shared" si="99"/>
        <v>#DIV/0!</v>
      </c>
      <c r="BS68" s="17" t="e">
        <f t="shared" si="100"/>
        <v>#DIV/0!</v>
      </c>
      <c r="BT68" s="57" t="e">
        <f t="shared" si="101"/>
        <v>#DIV/0!</v>
      </c>
      <c r="BU68" s="46"/>
      <c r="BV68" s="17"/>
      <c r="BW68" s="17"/>
      <c r="BX68" s="17"/>
      <c r="BY68" s="17"/>
      <c r="BZ68" s="17"/>
      <c r="CA68" s="57" t="e">
        <f t="shared" si="102"/>
        <v>#DIV/0!</v>
      </c>
      <c r="CB68" s="46"/>
      <c r="CC68" s="17"/>
      <c r="CD68" s="17"/>
      <c r="CE68" s="17"/>
      <c r="CF68" s="17"/>
      <c r="CG68" s="17"/>
      <c r="CH68" s="57" t="e">
        <f t="shared" si="103"/>
        <v>#DIV/0!</v>
      </c>
    </row>
    <row r="69" spans="1:86" ht="17" thickTop="1" thickBot="1" x14ac:dyDescent="0.25">
      <c r="C69" s="31" t="s">
        <v>60</v>
      </c>
      <c r="D69" s="16">
        <v>218.39999999999998</v>
      </c>
      <c r="E69" s="17">
        <v>114.1</v>
      </c>
      <c r="F69" s="15"/>
      <c r="H69" s="6" t="e">
        <f t="shared" si="65"/>
        <v>#DIV/0!</v>
      </c>
      <c r="I69" s="13">
        <f t="shared" si="66"/>
        <v>0</v>
      </c>
      <c r="J69" s="15"/>
      <c r="L69" s="6" t="e">
        <f t="shared" si="67"/>
        <v>#DIV/0!</v>
      </c>
      <c r="M69" s="13">
        <f t="shared" si="68"/>
        <v>0</v>
      </c>
      <c r="N69" s="15"/>
      <c r="P69" s="6" t="e">
        <f t="shared" si="69"/>
        <v>#DIV/0!</v>
      </c>
      <c r="Q69" s="13">
        <f t="shared" si="70"/>
        <v>0</v>
      </c>
      <c r="R69" s="15"/>
      <c r="T69" s="6" t="e">
        <f t="shared" si="71"/>
        <v>#DIV/0!</v>
      </c>
      <c r="U69" s="13">
        <f t="shared" si="72"/>
        <v>0</v>
      </c>
      <c r="V69" s="15"/>
      <c r="X69" s="6" t="e">
        <f t="shared" si="73"/>
        <v>#DIV/0!</v>
      </c>
      <c r="Y69" s="13">
        <f t="shared" si="74"/>
        <v>0</v>
      </c>
      <c r="Z69" s="15"/>
      <c r="AB69" s="6" t="e">
        <f t="shared" si="75"/>
        <v>#DIV/0!</v>
      </c>
      <c r="AC69" s="13">
        <f t="shared" si="76"/>
        <v>0</v>
      </c>
      <c r="AD69" s="15"/>
      <c r="AE69" s="31" t="s">
        <v>60</v>
      </c>
      <c r="AF69" s="13">
        <f t="shared" si="77"/>
        <v>0</v>
      </c>
      <c r="AG69" s="6" t="e">
        <f t="shared" si="78"/>
        <v>#DIV/0!</v>
      </c>
      <c r="AH69" s="13">
        <f t="shared" si="79"/>
        <v>0</v>
      </c>
      <c r="AR69" s="31" t="s">
        <v>58</v>
      </c>
      <c r="AS69" s="17" t="e">
        <f t="shared" si="80"/>
        <v>#DIV/0!</v>
      </c>
      <c r="AT69" s="17" t="e">
        <f t="shared" si="81"/>
        <v>#DIV/0!</v>
      </c>
      <c r="AU69" s="17" t="e">
        <f t="shared" si="82"/>
        <v>#DIV/0!</v>
      </c>
      <c r="AV69" s="17" t="e">
        <f t="shared" si="83"/>
        <v>#DIV/0!</v>
      </c>
      <c r="AW69" s="17" t="e">
        <f t="shared" si="84"/>
        <v>#DIV/0!</v>
      </c>
      <c r="AX69" s="17" t="e">
        <f t="shared" si="85"/>
        <v>#DIV/0!</v>
      </c>
      <c r="AY69" s="57" t="e">
        <f t="shared" si="86"/>
        <v>#DIV/0!</v>
      </c>
      <c r="AZ69" s="46"/>
      <c r="BA69" s="17"/>
      <c r="BB69" s="17"/>
      <c r="BC69" s="17"/>
      <c r="BD69" s="17"/>
      <c r="BE69" s="17"/>
      <c r="BF69" s="57" t="e">
        <f t="shared" si="87"/>
        <v>#DIV/0!</v>
      </c>
      <c r="BG69" s="46" t="e">
        <f t="shared" si="88"/>
        <v>#DIV/0!</v>
      </c>
      <c r="BH69" s="17" t="e">
        <f t="shared" si="89"/>
        <v>#DIV/0!</v>
      </c>
      <c r="BI69" s="17" t="e">
        <f t="shared" si="90"/>
        <v>#DIV/0!</v>
      </c>
      <c r="BJ69" s="17" t="e">
        <f t="shared" si="91"/>
        <v>#DIV/0!</v>
      </c>
      <c r="BK69" s="17" t="e">
        <f t="shared" si="92"/>
        <v>#DIV/0!</v>
      </c>
      <c r="BL69" s="17" t="e">
        <f t="shared" si="93"/>
        <v>#DIV/0!</v>
      </c>
      <c r="BM69" s="57" t="e">
        <f t="shared" si="94"/>
        <v>#DIV/0!</v>
      </c>
      <c r="BN69" s="46" t="e">
        <f t="shared" si="95"/>
        <v>#DIV/0!</v>
      </c>
      <c r="BO69" s="17" t="e">
        <f t="shared" si="96"/>
        <v>#DIV/0!</v>
      </c>
      <c r="BP69" s="17" t="e">
        <f t="shared" si="97"/>
        <v>#DIV/0!</v>
      </c>
      <c r="BQ69" s="17" t="e">
        <f t="shared" si="98"/>
        <v>#DIV/0!</v>
      </c>
      <c r="BR69" s="17" t="e">
        <f t="shared" si="99"/>
        <v>#DIV/0!</v>
      </c>
      <c r="BS69" s="17" t="e">
        <f t="shared" si="100"/>
        <v>#DIV/0!</v>
      </c>
      <c r="BT69" s="57" t="e">
        <f t="shared" si="101"/>
        <v>#DIV/0!</v>
      </c>
      <c r="BU69" s="46"/>
      <c r="BV69" s="17"/>
      <c r="BW69" s="17"/>
      <c r="BX69" s="17"/>
      <c r="BY69" s="17"/>
      <c r="BZ69" s="17"/>
      <c r="CA69" s="57" t="e">
        <f t="shared" si="102"/>
        <v>#DIV/0!</v>
      </c>
      <c r="CB69" s="46"/>
      <c r="CC69" s="17"/>
      <c r="CD69" s="17"/>
      <c r="CE69" s="17"/>
      <c r="CF69" s="17"/>
      <c r="CG69" s="17"/>
      <c r="CH69" s="57" t="e">
        <f t="shared" si="103"/>
        <v>#DIV/0!</v>
      </c>
    </row>
    <row r="70" spans="1:86" ht="17" thickTop="1" thickBot="1" x14ac:dyDescent="0.25">
      <c r="C70" s="31" t="s">
        <v>61</v>
      </c>
      <c r="D70" s="16">
        <v>207.69999999999993</v>
      </c>
      <c r="E70" s="17">
        <v>114.1</v>
      </c>
      <c r="F70" s="15"/>
      <c r="H70" s="6" t="e">
        <f t="shared" si="65"/>
        <v>#DIV/0!</v>
      </c>
      <c r="I70" s="13">
        <f t="shared" si="66"/>
        <v>0</v>
      </c>
      <c r="J70" s="15"/>
      <c r="L70" s="6" t="e">
        <f t="shared" si="67"/>
        <v>#DIV/0!</v>
      </c>
      <c r="M70" s="13">
        <f t="shared" si="68"/>
        <v>0</v>
      </c>
      <c r="N70" s="15"/>
      <c r="P70" s="6" t="e">
        <f t="shared" si="69"/>
        <v>#DIV/0!</v>
      </c>
      <c r="Q70" s="13">
        <f t="shared" si="70"/>
        <v>0</v>
      </c>
      <c r="R70" s="15"/>
      <c r="T70" s="6" t="e">
        <f t="shared" si="71"/>
        <v>#DIV/0!</v>
      </c>
      <c r="U70" s="13">
        <f t="shared" si="72"/>
        <v>0</v>
      </c>
      <c r="V70" s="15"/>
      <c r="X70" s="6" t="e">
        <f t="shared" si="73"/>
        <v>#DIV/0!</v>
      </c>
      <c r="Y70" s="13">
        <f t="shared" si="74"/>
        <v>0</v>
      </c>
      <c r="Z70" s="15"/>
      <c r="AB70" s="6" t="e">
        <f t="shared" si="75"/>
        <v>#DIV/0!</v>
      </c>
      <c r="AC70" s="13">
        <f t="shared" si="76"/>
        <v>0</v>
      </c>
      <c r="AD70" s="15"/>
      <c r="AE70" s="31" t="s">
        <v>61</v>
      </c>
      <c r="AF70" s="13">
        <f t="shared" si="77"/>
        <v>0</v>
      </c>
      <c r="AG70" s="6" t="e">
        <f t="shared" si="78"/>
        <v>#DIV/0!</v>
      </c>
      <c r="AH70" s="13">
        <f t="shared" si="79"/>
        <v>0</v>
      </c>
      <c r="AR70" s="31" t="s">
        <v>59</v>
      </c>
      <c r="AS70" s="17" t="e">
        <f t="shared" si="80"/>
        <v>#DIV/0!</v>
      </c>
      <c r="AT70" s="17" t="e">
        <f t="shared" si="81"/>
        <v>#DIV/0!</v>
      </c>
      <c r="AU70" s="17" t="e">
        <f t="shared" si="82"/>
        <v>#DIV/0!</v>
      </c>
      <c r="AV70" s="17" t="e">
        <f t="shared" si="83"/>
        <v>#DIV/0!</v>
      </c>
      <c r="AW70" s="17" t="e">
        <f t="shared" si="84"/>
        <v>#DIV/0!</v>
      </c>
      <c r="AX70" s="17" t="e">
        <f t="shared" si="85"/>
        <v>#DIV/0!</v>
      </c>
      <c r="AY70" s="57" t="e">
        <f t="shared" si="86"/>
        <v>#DIV/0!</v>
      </c>
      <c r="AZ70" s="46"/>
      <c r="BA70" s="17"/>
      <c r="BB70" s="17"/>
      <c r="BC70" s="17"/>
      <c r="BD70" s="17"/>
      <c r="BE70" s="17"/>
      <c r="BF70" s="57" t="e">
        <f t="shared" si="87"/>
        <v>#DIV/0!</v>
      </c>
      <c r="BG70" s="46" t="e">
        <f t="shared" si="88"/>
        <v>#DIV/0!</v>
      </c>
      <c r="BH70" s="17" t="e">
        <f t="shared" si="89"/>
        <v>#DIV/0!</v>
      </c>
      <c r="BI70" s="17" t="e">
        <f t="shared" si="90"/>
        <v>#DIV/0!</v>
      </c>
      <c r="BJ70" s="17" t="e">
        <f t="shared" si="91"/>
        <v>#DIV/0!</v>
      </c>
      <c r="BK70" s="17" t="e">
        <f t="shared" si="92"/>
        <v>#DIV/0!</v>
      </c>
      <c r="BL70" s="17" t="e">
        <f t="shared" si="93"/>
        <v>#DIV/0!</v>
      </c>
      <c r="BM70" s="57" t="e">
        <f t="shared" si="94"/>
        <v>#DIV/0!</v>
      </c>
      <c r="BN70" s="46" t="e">
        <f t="shared" si="95"/>
        <v>#DIV/0!</v>
      </c>
      <c r="BO70" s="17" t="e">
        <f t="shared" si="96"/>
        <v>#DIV/0!</v>
      </c>
      <c r="BP70" s="17" t="e">
        <f t="shared" si="97"/>
        <v>#DIV/0!</v>
      </c>
      <c r="BQ70" s="17" t="e">
        <f t="shared" si="98"/>
        <v>#DIV/0!</v>
      </c>
      <c r="BR70" s="17" t="e">
        <f t="shared" si="99"/>
        <v>#DIV/0!</v>
      </c>
      <c r="BS70" s="17" t="e">
        <f t="shared" si="100"/>
        <v>#DIV/0!</v>
      </c>
      <c r="BT70" s="57" t="e">
        <f t="shared" si="101"/>
        <v>#DIV/0!</v>
      </c>
      <c r="BU70" s="46"/>
      <c r="BV70" s="17"/>
      <c r="BW70" s="17"/>
      <c r="BX70" s="17"/>
      <c r="BY70" s="17"/>
      <c r="BZ70" s="17"/>
      <c r="CA70" s="57" t="e">
        <f t="shared" si="102"/>
        <v>#DIV/0!</v>
      </c>
      <c r="CB70" s="46"/>
      <c r="CC70" s="17"/>
      <c r="CD70" s="17"/>
      <c r="CE70" s="17"/>
      <c r="CF70" s="17"/>
      <c r="CG70" s="17"/>
      <c r="CH70" s="57" t="e">
        <f t="shared" si="103"/>
        <v>#DIV/0!</v>
      </c>
    </row>
    <row r="71" spans="1:86" ht="17" thickTop="1" thickBot="1" x14ac:dyDescent="0.25">
      <c r="C71" s="31" t="s">
        <v>62</v>
      </c>
      <c r="D71" s="16">
        <v>126.59999999999991</v>
      </c>
      <c r="E71" s="17">
        <v>114.1</v>
      </c>
      <c r="F71" s="15"/>
      <c r="H71" s="6" t="e">
        <f t="shared" si="65"/>
        <v>#DIV/0!</v>
      </c>
      <c r="I71" s="13">
        <f t="shared" si="66"/>
        <v>0</v>
      </c>
      <c r="J71" s="15"/>
      <c r="L71" s="6" t="e">
        <f t="shared" si="67"/>
        <v>#DIV/0!</v>
      </c>
      <c r="M71" s="13">
        <f t="shared" si="68"/>
        <v>0</v>
      </c>
      <c r="N71" s="15"/>
      <c r="P71" s="6" t="e">
        <f t="shared" si="69"/>
        <v>#DIV/0!</v>
      </c>
      <c r="Q71" s="13">
        <f t="shared" si="70"/>
        <v>0</v>
      </c>
      <c r="R71" s="15"/>
      <c r="T71" s="6" t="e">
        <f t="shared" si="71"/>
        <v>#DIV/0!</v>
      </c>
      <c r="U71" s="13">
        <f t="shared" si="72"/>
        <v>0</v>
      </c>
      <c r="V71" s="15"/>
      <c r="X71" s="6" t="e">
        <f t="shared" si="73"/>
        <v>#DIV/0!</v>
      </c>
      <c r="Y71" s="13">
        <f t="shared" si="74"/>
        <v>0</v>
      </c>
      <c r="Z71" s="15"/>
      <c r="AB71" s="6" t="e">
        <f t="shared" si="75"/>
        <v>#DIV/0!</v>
      </c>
      <c r="AC71" s="13">
        <f t="shared" si="76"/>
        <v>0</v>
      </c>
      <c r="AD71" s="15"/>
      <c r="AE71" s="31" t="s">
        <v>62</v>
      </c>
      <c r="AF71" s="13">
        <f t="shared" si="77"/>
        <v>0</v>
      </c>
      <c r="AG71" s="6" t="e">
        <f t="shared" si="78"/>
        <v>#DIV/0!</v>
      </c>
      <c r="AH71" s="13">
        <f t="shared" si="79"/>
        <v>0</v>
      </c>
      <c r="AR71" s="31" t="s">
        <v>60</v>
      </c>
      <c r="AS71" s="17" t="e">
        <f t="shared" si="80"/>
        <v>#DIV/0!</v>
      </c>
      <c r="AT71" s="17" t="e">
        <f t="shared" si="81"/>
        <v>#DIV/0!</v>
      </c>
      <c r="AU71" s="17" t="e">
        <f t="shared" si="82"/>
        <v>#DIV/0!</v>
      </c>
      <c r="AV71" s="17" t="e">
        <f t="shared" si="83"/>
        <v>#DIV/0!</v>
      </c>
      <c r="AW71" s="17" t="e">
        <f t="shared" si="84"/>
        <v>#DIV/0!</v>
      </c>
      <c r="AX71" s="17" t="e">
        <f t="shared" si="85"/>
        <v>#DIV/0!</v>
      </c>
      <c r="AY71" s="57" t="e">
        <f t="shared" si="86"/>
        <v>#DIV/0!</v>
      </c>
      <c r="AZ71" s="46"/>
      <c r="BA71" s="17"/>
      <c r="BB71" s="17"/>
      <c r="BC71" s="17"/>
      <c r="BD71" s="17"/>
      <c r="BE71" s="17"/>
      <c r="BF71" s="57" t="e">
        <f t="shared" si="87"/>
        <v>#DIV/0!</v>
      </c>
      <c r="BG71" s="46" t="e">
        <f t="shared" si="88"/>
        <v>#DIV/0!</v>
      </c>
      <c r="BH71" s="17" t="e">
        <f t="shared" si="89"/>
        <v>#DIV/0!</v>
      </c>
      <c r="BI71" s="17" t="e">
        <f t="shared" si="90"/>
        <v>#DIV/0!</v>
      </c>
      <c r="BJ71" s="17" t="e">
        <f t="shared" si="91"/>
        <v>#DIV/0!</v>
      </c>
      <c r="BK71" s="17" t="e">
        <f t="shared" si="92"/>
        <v>#DIV/0!</v>
      </c>
      <c r="BL71" s="17" t="e">
        <f t="shared" si="93"/>
        <v>#DIV/0!</v>
      </c>
      <c r="BM71" s="57" t="e">
        <f t="shared" si="94"/>
        <v>#DIV/0!</v>
      </c>
      <c r="BN71" s="46" t="e">
        <f t="shared" si="95"/>
        <v>#DIV/0!</v>
      </c>
      <c r="BO71" s="17" t="e">
        <f t="shared" si="96"/>
        <v>#DIV/0!</v>
      </c>
      <c r="BP71" s="17" t="e">
        <f t="shared" si="97"/>
        <v>#DIV/0!</v>
      </c>
      <c r="BQ71" s="17" t="e">
        <f t="shared" si="98"/>
        <v>#DIV/0!</v>
      </c>
      <c r="BR71" s="17" t="e">
        <f t="shared" si="99"/>
        <v>#DIV/0!</v>
      </c>
      <c r="BS71" s="17" t="e">
        <f t="shared" si="100"/>
        <v>#DIV/0!</v>
      </c>
      <c r="BT71" s="57" t="e">
        <f t="shared" si="101"/>
        <v>#DIV/0!</v>
      </c>
      <c r="BU71" s="46"/>
      <c r="BV71" s="17"/>
      <c r="BW71" s="17"/>
      <c r="BX71" s="17"/>
      <c r="BY71" s="17"/>
      <c r="BZ71" s="17"/>
      <c r="CA71" s="57" t="e">
        <f t="shared" si="102"/>
        <v>#DIV/0!</v>
      </c>
      <c r="CB71" s="46"/>
      <c r="CC71" s="17"/>
      <c r="CD71" s="17"/>
      <c r="CE71" s="17"/>
      <c r="CF71" s="17"/>
      <c r="CG71" s="17"/>
      <c r="CH71" s="57" t="e">
        <f t="shared" si="103"/>
        <v>#DIV/0!</v>
      </c>
    </row>
    <row r="72" spans="1:86" ht="17" thickTop="1" thickBot="1" x14ac:dyDescent="0.25">
      <c r="C72" s="31" t="s">
        <v>63</v>
      </c>
      <c r="D72" s="16">
        <v>213.59999999999991</v>
      </c>
      <c r="E72" s="17">
        <v>114.1</v>
      </c>
      <c r="F72" s="15"/>
      <c r="H72" s="6" t="e">
        <f t="shared" si="65"/>
        <v>#DIV/0!</v>
      </c>
      <c r="I72" s="13">
        <f t="shared" si="66"/>
        <v>0</v>
      </c>
      <c r="J72" s="15"/>
      <c r="L72" s="6" t="e">
        <f t="shared" si="67"/>
        <v>#DIV/0!</v>
      </c>
      <c r="M72" s="13">
        <f t="shared" si="68"/>
        <v>0</v>
      </c>
      <c r="N72" s="15"/>
      <c r="P72" s="6" t="e">
        <f t="shared" si="69"/>
        <v>#DIV/0!</v>
      </c>
      <c r="Q72" s="13">
        <f t="shared" si="70"/>
        <v>0</v>
      </c>
      <c r="R72" s="15"/>
      <c r="T72" s="6" t="e">
        <f t="shared" si="71"/>
        <v>#DIV/0!</v>
      </c>
      <c r="U72" s="13">
        <f t="shared" si="72"/>
        <v>0</v>
      </c>
      <c r="V72" s="15"/>
      <c r="X72" s="6" t="e">
        <f t="shared" si="73"/>
        <v>#DIV/0!</v>
      </c>
      <c r="Y72" s="13">
        <f t="shared" si="74"/>
        <v>0</v>
      </c>
      <c r="Z72" s="15"/>
      <c r="AB72" s="6" t="e">
        <f t="shared" si="75"/>
        <v>#DIV/0!</v>
      </c>
      <c r="AC72" s="13">
        <f t="shared" si="76"/>
        <v>0</v>
      </c>
      <c r="AD72" s="15"/>
      <c r="AE72" s="31" t="s">
        <v>63</v>
      </c>
      <c r="AF72" s="13">
        <f t="shared" si="77"/>
        <v>0</v>
      </c>
      <c r="AG72" s="6" t="e">
        <f t="shared" si="78"/>
        <v>#DIV/0!</v>
      </c>
      <c r="AH72" s="13">
        <f t="shared" si="79"/>
        <v>0</v>
      </c>
      <c r="AR72" s="31" t="s">
        <v>61</v>
      </c>
      <c r="AS72" s="17" t="e">
        <f t="shared" si="80"/>
        <v>#DIV/0!</v>
      </c>
      <c r="AT72" s="17" t="e">
        <f t="shared" si="81"/>
        <v>#DIV/0!</v>
      </c>
      <c r="AU72" s="17" t="e">
        <f t="shared" si="82"/>
        <v>#DIV/0!</v>
      </c>
      <c r="AV72" s="17" t="e">
        <f t="shared" si="83"/>
        <v>#DIV/0!</v>
      </c>
      <c r="AW72" s="17" t="e">
        <f t="shared" si="84"/>
        <v>#DIV/0!</v>
      </c>
      <c r="AX72" s="17" t="e">
        <f t="shared" si="85"/>
        <v>#DIV/0!</v>
      </c>
      <c r="AY72" s="57" t="e">
        <f t="shared" si="86"/>
        <v>#DIV/0!</v>
      </c>
      <c r="AZ72" s="46"/>
      <c r="BA72" s="17"/>
      <c r="BB72" s="17"/>
      <c r="BC72" s="17"/>
      <c r="BD72" s="17"/>
      <c r="BE72" s="17"/>
      <c r="BF72" s="57" t="e">
        <f t="shared" si="87"/>
        <v>#DIV/0!</v>
      </c>
      <c r="BG72" s="46" t="e">
        <f t="shared" si="88"/>
        <v>#DIV/0!</v>
      </c>
      <c r="BH72" s="17" t="e">
        <f t="shared" si="89"/>
        <v>#DIV/0!</v>
      </c>
      <c r="BI72" s="17" t="e">
        <f t="shared" si="90"/>
        <v>#DIV/0!</v>
      </c>
      <c r="BJ72" s="17" t="e">
        <f t="shared" si="91"/>
        <v>#DIV/0!</v>
      </c>
      <c r="BK72" s="17" t="e">
        <f t="shared" si="92"/>
        <v>#DIV/0!</v>
      </c>
      <c r="BL72" s="17" t="e">
        <f t="shared" si="93"/>
        <v>#DIV/0!</v>
      </c>
      <c r="BM72" s="57" t="e">
        <f t="shared" si="94"/>
        <v>#DIV/0!</v>
      </c>
      <c r="BN72" s="46" t="e">
        <f t="shared" si="95"/>
        <v>#DIV/0!</v>
      </c>
      <c r="BO72" s="17" t="e">
        <f t="shared" si="96"/>
        <v>#DIV/0!</v>
      </c>
      <c r="BP72" s="17" t="e">
        <f t="shared" si="97"/>
        <v>#DIV/0!</v>
      </c>
      <c r="BQ72" s="17" t="e">
        <f t="shared" si="98"/>
        <v>#DIV/0!</v>
      </c>
      <c r="BR72" s="17" t="e">
        <f t="shared" si="99"/>
        <v>#DIV/0!</v>
      </c>
      <c r="BS72" s="17" t="e">
        <f t="shared" si="100"/>
        <v>#DIV/0!</v>
      </c>
      <c r="BT72" s="57" t="e">
        <f t="shared" si="101"/>
        <v>#DIV/0!</v>
      </c>
      <c r="BU72" s="46"/>
      <c r="BV72" s="17"/>
      <c r="BW72" s="17"/>
      <c r="BX72" s="17"/>
      <c r="BY72" s="17"/>
      <c r="BZ72" s="17"/>
      <c r="CA72" s="57" t="e">
        <f t="shared" si="102"/>
        <v>#DIV/0!</v>
      </c>
      <c r="CB72" s="46"/>
      <c r="CC72" s="17"/>
      <c r="CD72" s="17"/>
      <c r="CE72" s="17"/>
      <c r="CF72" s="17"/>
      <c r="CG72" s="17"/>
      <c r="CH72" s="57" t="e">
        <f t="shared" si="103"/>
        <v>#DIV/0!</v>
      </c>
    </row>
    <row r="73" spans="1:86" ht="17" thickTop="1" thickBot="1" x14ac:dyDescent="0.25">
      <c r="C73" s="31" t="s">
        <v>64</v>
      </c>
      <c r="D73" s="16">
        <v>416.09999999999991</v>
      </c>
      <c r="E73" s="17">
        <v>114.1</v>
      </c>
      <c r="F73" s="15"/>
      <c r="H73" s="6" t="e">
        <f t="shared" si="65"/>
        <v>#DIV/0!</v>
      </c>
      <c r="I73" s="13">
        <f t="shared" si="66"/>
        <v>0</v>
      </c>
      <c r="J73" s="15"/>
      <c r="L73" s="6" t="e">
        <f t="shared" si="67"/>
        <v>#DIV/0!</v>
      </c>
      <c r="M73" s="13">
        <f t="shared" si="68"/>
        <v>0</v>
      </c>
      <c r="N73" s="15"/>
      <c r="P73" s="6" t="e">
        <f t="shared" si="69"/>
        <v>#DIV/0!</v>
      </c>
      <c r="Q73" s="13">
        <f t="shared" si="70"/>
        <v>0</v>
      </c>
      <c r="R73" s="15"/>
      <c r="T73" s="6" t="e">
        <f t="shared" si="71"/>
        <v>#DIV/0!</v>
      </c>
      <c r="U73" s="13">
        <f t="shared" si="72"/>
        <v>0</v>
      </c>
      <c r="V73" s="15"/>
      <c r="X73" s="6" t="e">
        <f t="shared" si="73"/>
        <v>#DIV/0!</v>
      </c>
      <c r="Y73" s="13">
        <f t="shared" si="74"/>
        <v>0</v>
      </c>
      <c r="Z73" s="15"/>
      <c r="AB73" s="6" t="e">
        <f t="shared" si="75"/>
        <v>#DIV/0!</v>
      </c>
      <c r="AC73" s="13">
        <f t="shared" si="76"/>
        <v>0</v>
      </c>
      <c r="AD73" s="15"/>
      <c r="AE73" s="31" t="s">
        <v>64</v>
      </c>
      <c r="AF73" s="13">
        <f t="shared" si="77"/>
        <v>0</v>
      </c>
      <c r="AG73" s="6" t="e">
        <f t="shared" si="78"/>
        <v>#DIV/0!</v>
      </c>
      <c r="AH73" s="13">
        <f t="shared" si="79"/>
        <v>0</v>
      </c>
      <c r="AR73" s="31" t="s">
        <v>62</v>
      </c>
      <c r="AS73" s="17" t="e">
        <f t="shared" si="80"/>
        <v>#DIV/0!</v>
      </c>
      <c r="AT73" s="17" t="e">
        <f t="shared" si="81"/>
        <v>#DIV/0!</v>
      </c>
      <c r="AU73" s="17" t="e">
        <f t="shared" si="82"/>
        <v>#DIV/0!</v>
      </c>
      <c r="AV73" s="17" t="e">
        <f t="shared" si="83"/>
        <v>#DIV/0!</v>
      </c>
      <c r="AW73" s="17" t="e">
        <f t="shared" si="84"/>
        <v>#DIV/0!</v>
      </c>
      <c r="AX73" s="17" t="e">
        <f t="shared" si="85"/>
        <v>#DIV/0!</v>
      </c>
      <c r="AY73" s="57" t="e">
        <f t="shared" si="86"/>
        <v>#DIV/0!</v>
      </c>
      <c r="AZ73" s="46"/>
      <c r="BA73" s="17"/>
      <c r="BB73" s="17"/>
      <c r="BC73" s="17"/>
      <c r="BD73" s="17"/>
      <c r="BE73" s="17"/>
      <c r="BF73" s="57" t="e">
        <f t="shared" si="87"/>
        <v>#DIV/0!</v>
      </c>
      <c r="BG73" s="46" t="e">
        <f t="shared" si="88"/>
        <v>#DIV/0!</v>
      </c>
      <c r="BH73" s="17" t="e">
        <f t="shared" si="89"/>
        <v>#DIV/0!</v>
      </c>
      <c r="BI73" s="17" t="e">
        <f t="shared" si="90"/>
        <v>#DIV/0!</v>
      </c>
      <c r="BJ73" s="17" t="e">
        <f t="shared" si="91"/>
        <v>#DIV/0!</v>
      </c>
      <c r="BK73" s="17" t="e">
        <f t="shared" si="92"/>
        <v>#DIV/0!</v>
      </c>
      <c r="BL73" s="17" t="e">
        <f t="shared" si="93"/>
        <v>#DIV/0!</v>
      </c>
      <c r="BM73" s="57" t="e">
        <f t="shared" si="94"/>
        <v>#DIV/0!</v>
      </c>
      <c r="BN73" s="46" t="e">
        <f t="shared" si="95"/>
        <v>#DIV/0!</v>
      </c>
      <c r="BO73" s="17" t="e">
        <f t="shared" si="96"/>
        <v>#DIV/0!</v>
      </c>
      <c r="BP73" s="17" t="e">
        <f t="shared" si="97"/>
        <v>#DIV/0!</v>
      </c>
      <c r="BQ73" s="17" t="e">
        <f t="shared" si="98"/>
        <v>#DIV/0!</v>
      </c>
      <c r="BR73" s="17" t="e">
        <f t="shared" si="99"/>
        <v>#DIV/0!</v>
      </c>
      <c r="BS73" s="17" t="e">
        <f t="shared" si="100"/>
        <v>#DIV/0!</v>
      </c>
      <c r="BT73" s="57" t="e">
        <f t="shared" si="101"/>
        <v>#DIV/0!</v>
      </c>
      <c r="BU73" s="46"/>
      <c r="BV73" s="17"/>
      <c r="BW73" s="17"/>
      <c r="BX73" s="17"/>
      <c r="BY73" s="17"/>
      <c r="BZ73" s="17"/>
      <c r="CA73" s="57" t="e">
        <f t="shared" si="102"/>
        <v>#DIV/0!</v>
      </c>
      <c r="CB73" s="46"/>
      <c r="CC73" s="17"/>
      <c r="CD73" s="17"/>
      <c r="CE73" s="17"/>
      <c r="CF73" s="17"/>
      <c r="CG73" s="17"/>
      <c r="CH73" s="57" t="e">
        <f t="shared" si="103"/>
        <v>#DIV/0!</v>
      </c>
    </row>
    <row r="74" spans="1:86" ht="17" thickTop="1" thickBot="1" x14ac:dyDescent="0.25">
      <c r="C74" s="31" t="s">
        <v>65</v>
      </c>
      <c r="D74" s="16">
        <v>256.39999999999986</v>
      </c>
      <c r="E74" s="17">
        <v>114.1</v>
      </c>
      <c r="F74" s="15"/>
      <c r="H74" s="6" t="e">
        <f t="shared" si="65"/>
        <v>#DIV/0!</v>
      </c>
      <c r="I74" s="13">
        <f t="shared" si="66"/>
        <v>0</v>
      </c>
      <c r="J74" s="15"/>
      <c r="L74" s="6" t="e">
        <f t="shared" si="67"/>
        <v>#DIV/0!</v>
      </c>
      <c r="M74" s="13">
        <f t="shared" si="68"/>
        <v>0</v>
      </c>
      <c r="N74" s="15"/>
      <c r="P74" s="6" t="e">
        <f t="shared" si="69"/>
        <v>#DIV/0!</v>
      </c>
      <c r="Q74" s="13">
        <f t="shared" si="70"/>
        <v>0</v>
      </c>
      <c r="R74" s="15"/>
      <c r="T74" s="6" t="e">
        <f t="shared" si="71"/>
        <v>#DIV/0!</v>
      </c>
      <c r="U74" s="13">
        <f t="shared" si="72"/>
        <v>0</v>
      </c>
      <c r="V74" s="15"/>
      <c r="X74" s="6" t="e">
        <f t="shared" si="73"/>
        <v>#DIV/0!</v>
      </c>
      <c r="Y74" s="13">
        <f t="shared" si="74"/>
        <v>0</v>
      </c>
      <c r="Z74" s="15"/>
      <c r="AB74" s="6" t="e">
        <f t="shared" si="75"/>
        <v>#DIV/0!</v>
      </c>
      <c r="AC74" s="13">
        <f t="shared" si="76"/>
        <v>0</v>
      </c>
      <c r="AD74" s="15"/>
      <c r="AE74" s="31" t="s">
        <v>65</v>
      </c>
      <c r="AF74" s="13">
        <f t="shared" si="77"/>
        <v>0</v>
      </c>
      <c r="AG74" s="6" t="e">
        <f t="shared" si="78"/>
        <v>#DIV/0!</v>
      </c>
      <c r="AH74" s="13">
        <f t="shared" si="79"/>
        <v>0</v>
      </c>
      <c r="AR74" s="31" t="s">
        <v>63</v>
      </c>
      <c r="AS74" s="17" t="e">
        <f t="shared" si="80"/>
        <v>#DIV/0!</v>
      </c>
      <c r="AT74" s="17" t="e">
        <f t="shared" si="81"/>
        <v>#DIV/0!</v>
      </c>
      <c r="AU74" s="17" t="e">
        <f t="shared" si="82"/>
        <v>#DIV/0!</v>
      </c>
      <c r="AV74" s="17" t="e">
        <f t="shared" si="83"/>
        <v>#DIV/0!</v>
      </c>
      <c r="AW74" s="17" t="e">
        <f t="shared" si="84"/>
        <v>#DIV/0!</v>
      </c>
      <c r="AX74" s="17" t="e">
        <f t="shared" si="85"/>
        <v>#DIV/0!</v>
      </c>
      <c r="AY74" s="57" t="e">
        <f t="shared" si="86"/>
        <v>#DIV/0!</v>
      </c>
      <c r="AZ74" s="46"/>
      <c r="BA74" s="17"/>
      <c r="BB74" s="17"/>
      <c r="BC74" s="17"/>
      <c r="BD74" s="17"/>
      <c r="BE74" s="17"/>
      <c r="BF74" s="57" t="e">
        <f t="shared" si="87"/>
        <v>#DIV/0!</v>
      </c>
      <c r="BG74" s="46" t="e">
        <f t="shared" si="88"/>
        <v>#DIV/0!</v>
      </c>
      <c r="BH74" s="17" t="e">
        <f t="shared" si="89"/>
        <v>#DIV/0!</v>
      </c>
      <c r="BI74" s="17" t="e">
        <f t="shared" si="90"/>
        <v>#DIV/0!</v>
      </c>
      <c r="BJ74" s="17" t="e">
        <f t="shared" si="91"/>
        <v>#DIV/0!</v>
      </c>
      <c r="BK74" s="17" t="e">
        <f t="shared" si="92"/>
        <v>#DIV/0!</v>
      </c>
      <c r="BL74" s="17" t="e">
        <f t="shared" si="93"/>
        <v>#DIV/0!</v>
      </c>
      <c r="BM74" s="57" t="e">
        <f t="shared" si="94"/>
        <v>#DIV/0!</v>
      </c>
      <c r="BN74" s="46" t="e">
        <f t="shared" si="95"/>
        <v>#DIV/0!</v>
      </c>
      <c r="BO74" s="17" t="e">
        <f t="shared" si="96"/>
        <v>#DIV/0!</v>
      </c>
      <c r="BP74" s="17" t="e">
        <f t="shared" si="97"/>
        <v>#DIV/0!</v>
      </c>
      <c r="BQ74" s="17" t="e">
        <f t="shared" si="98"/>
        <v>#DIV/0!</v>
      </c>
      <c r="BR74" s="17" t="e">
        <f t="shared" si="99"/>
        <v>#DIV/0!</v>
      </c>
      <c r="BS74" s="17" t="e">
        <f t="shared" si="100"/>
        <v>#DIV/0!</v>
      </c>
      <c r="BT74" s="57" t="e">
        <f t="shared" si="101"/>
        <v>#DIV/0!</v>
      </c>
      <c r="BU74" s="46"/>
      <c r="BV74" s="17"/>
      <c r="BW74" s="17"/>
      <c r="BX74" s="17"/>
      <c r="BY74" s="17"/>
      <c r="BZ74" s="17"/>
      <c r="CA74" s="57" t="e">
        <f t="shared" si="102"/>
        <v>#DIV/0!</v>
      </c>
      <c r="CB74" s="46"/>
      <c r="CC74" s="17"/>
      <c r="CD74" s="17"/>
      <c r="CE74" s="17"/>
      <c r="CF74" s="17"/>
      <c r="CG74" s="17"/>
      <c r="CH74" s="57" t="e">
        <f t="shared" si="103"/>
        <v>#DIV/0!</v>
      </c>
    </row>
    <row r="75" spans="1:86" ht="17" thickTop="1" thickBot="1" x14ac:dyDescent="0.25">
      <c r="C75" s="31" t="s">
        <v>66</v>
      </c>
      <c r="D75" s="16">
        <v>352.79999999999995</v>
      </c>
      <c r="E75" s="17">
        <v>114.1</v>
      </c>
      <c r="F75" s="15"/>
      <c r="H75" s="6" t="e">
        <f t="shared" si="65"/>
        <v>#DIV/0!</v>
      </c>
      <c r="I75" s="13">
        <f t="shared" si="66"/>
        <v>0</v>
      </c>
      <c r="J75" s="15"/>
      <c r="L75" s="6" t="e">
        <f t="shared" si="67"/>
        <v>#DIV/0!</v>
      </c>
      <c r="M75" s="13">
        <f t="shared" si="68"/>
        <v>0</v>
      </c>
      <c r="N75" s="15"/>
      <c r="P75" s="6" t="e">
        <f t="shared" si="69"/>
        <v>#DIV/0!</v>
      </c>
      <c r="Q75" s="13">
        <f t="shared" si="70"/>
        <v>0</v>
      </c>
      <c r="R75" s="15"/>
      <c r="T75" s="6" t="e">
        <f t="shared" si="71"/>
        <v>#DIV/0!</v>
      </c>
      <c r="U75" s="13">
        <f t="shared" si="72"/>
        <v>0</v>
      </c>
      <c r="V75" s="15"/>
      <c r="X75" s="6" t="e">
        <f t="shared" si="73"/>
        <v>#DIV/0!</v>
      </c>
      <c r="Y75" s="13">
        <f t="shared" si="74"/>
        <v>0</v>
      </c>
      <c r="Z75" s="15"/>
      <c r="AB75" s="6" t="e">
        <f t="shared" si="75"/>
        <v>#DIV/0!</v>
      </c>
      <c r="AC75" s="13">
        <f t="shared" si="76"/>
        <v>0</v>
      </c>
      <c r="AD75" s="15"/>
      <c r="AE75" s="31" t="s">
        <v>66</v>
      </c>
      <c r="AF75" s="13">
        <f t="shared" si="77"/>
        <v>0</v>
      </c>
      <c r="AG75" s="6" t="e">
        <f t="shared" si="78"/>
        <v>#DIV/0!</v>
      </c>
      <c r="AH75" s="13">
        <f t="shared" si="79"/>
        <v>0</v>
      </c>
      <c r="AR75" s="31" t="s">
        <v>64</v>
      </c>
      <c r="AS75" s="17" t="e">
        <f>$H42/$N167</f>
        <v>#DIV/0!</v>
      </c>
      <c r="AT75" s="17" t="e">
        <f>$L42/$N167</f>
        <v>#DIV/0!</v>
      </c>
      <c r="AU75" s="17" t="e">
        <f>$P42/$N167</f>
        <v>#DIV/0!</v>
      </c>
      <c r="AV75" s="17" t="e">
        <f>$T42/$N167</f>
        <v>#DIV/0!</v>
      </c>
      <c r="AW75" s="17" t="e">
        <f>$X42/$N167</f>
        <v>#DIV/0!</v>
      </c>
      <c r="AX75" s="17" t="e">
        <f>$AB42/$N167</f>
        <v>#DIV/0!</v>
      </c>
      <c r="AY75" s="57" t="e">
        <f>$AG42/$N167</f>
        <v>#DIV/0!</v>
      </c>
      <c r="AZ75" s="46"/>
      <c r="BA75" s="17"/>
      <c r="BB75" s="17"/>
      <c r="BC75" s="17"/>
      <c r="BD75" s="17"/>
      <c r="BE75" s="17"/>
      <c r="BF75" s="57"/>
      <c r="BG75" s="46" t="e">
        <f>$H42/$H198</f>
        <v>#DIV/0!</v>
      </c>
      <c r="BH75" s="17" t="e">
        <f>$L42/$L198</f>
        <v>#DIV/0!</v>
      </c>
      <c r="BI75" s="17" t="e">
        <f>$P42/$P198</f>
        <v>#DIV/0!</v>
      </c>
      <c r="BJ75" s="17" t="e">
        <f>$T42/$T198</f>
        <v>#DIV/0!</v>
      </c>
      <c r="BK75" s="17" t="e">
        <f>$X42/$X198</f>
        <v>#DIV/0!</v>
      </c>
      <c r="BL75" s="17" t="e">
        <f>$AB42/$AB198</f>
        <v>#DIV/0!</v>
      </c>
      <c r="BM75" s="57" t="e">
        <f>$AG42/$AG198</f>
        <v>#DIV/0!</v>
      </c>
      <c r="BN75" s="46" t="e">
        <f>$H42/$H229</f>
        <v>#DIV/0!</v>
      </c>
      <c r="BO75" s="17" t="e">
        <f>$L42/$L229</f>
        <v>#DIV/0!</v>
      </c>
      <c r="BP75" s="17" t="e">
        <f>$P42/$P229</f>
        <v>#DIV/0!</v>
      </c>
      <c r="BQ75" s="17" t="e">
        <f>$T42/$T229</f>
        <v>#DIV/0!</v>
      </c>
      <c r="BR75" s="17" t="e">
        <f>$X42/$X229</f>
        <v>#DIV/0!</v>
      </c>
      <c r="BS75" s="17" t="e">
        <f>$AB42/$AB229</f>
        <v>#DIV/0!</v>
      </c>
      <c r="BT75" s="57" t="e">
        <f>$AG42/$AG229</f>
        <v>#DIV/0!</v>
      </c>
      <c r="BU75" s="46"/>
      <c r="BV75" s="17"/>
      <c r="BW75" s="17"/>
      <c r="BX75" s="17"/>
      <c r="BY75" s="17"/>
      <c r="BZ75" s="17"/>
      <c r="CA75" s="57" t="e">
        <f>N167/H167</f>
        <v>#DIV/0!</v>
      </c>
      <c r="CB75" s="46"/>
      <c r="CC75" s="17"/>
      <c r="CD75" s="17"/>
      <c r="CE75" s="17"/>
      <c r="CF75" s="17"/>
      <c r="CG75" s="17"/>
      <c r="CH75" s="57" t="e">
        <f>N167/AO167</f>
        <v>#DIV/0!</v>
      </c>
    </row>
    <row r="76" spans="1:86" ht="17" thickTop="1" thickBot="1" x14ac:dyDescent="0.25">
      <c r="C76" s="31" t="s">
        <v>67</v>
      </c>
      <c r="D76" s="16">
        <v>358.4</v>
      </c>
      <c r="E76" s="17">
        <v>114.1</v>
      </c>
      <c r="F76" s="15"/>
      <c r="H76" s="6" t="e">
        <f t="shared" si="65"/>
        <v>#DIV/0!</v>
      </c>
      <c r="I76" s="13">
        <f t="shared" si="66"/>
        <v>0</v>
      </c>
      <c r="J76" s="15"/>
      <c r="L76" s="6" t="e">
        <f t="shared" si="67"/>
        <v>#DIV/0!</v>
      </c>
      <c r="M76" s="13">
        <f t="shared" si="68"/>
        <v>0</v>
      </c>
      <c r="N76" s="15"/>
      <c r="P76" s="6" t="e">
        <f t="shared" si="69"/>
        <v>#DIV/0!</v>
      </c>
      <c r="Q76" s="13">
        <f t="shared" si="70"/>
        <v>0</v>
      </c>
      <c r="R76" s="15"/>
      <c r="T76" s="6" t="e">
        <f t="shared" si="71"/>
        <v>#DIV/0!</v>
      </c>
      <c r="U76" s="13">
        <f t="shared" si="72"/>
        <v>0</v>
      </c>
      <c r="V76" s="15"/>
      <c r="X76" s="6" t="e">
        <f t="shared" si="73"/>
        <v>#DIV/0!</v>
      </c>
      <c r="Y76" s="13">
        <f t="shared" si="74"/>
        <v>0</v>
      </c>
      <c r="Z76" s="15"/>
      <c r="AB76" s="6" t="e">
        <f t="shared" si="75"/>
        <v>#DIV/0!</v>
      </c>
      <c r="AC76" s="13">
        <f t="shared" si="76"/>
        <v>0</v>
      </c>
      <c r="AD76" s="15"/>
      <c r="AE76" s="31" t="s">
        <v>67</v>
      </c>
      <c r="AF76" s="13">
        <f t="shared" si="77"/>
        <v>0</v>
      </c>
      <c r="AG76" s="6" t="e">
        <f t="shared" si="78"/>
        <v>#DIV/0!</v>
      </c>
      <c r="AH76" s="13">
        <f t="shared" si="79"/>
        <v>0</v>
      </c>
      <c r="AR76" s="31" t="s">
        <v>65</v>
      </c>
      <c r="AS76" s="17" t="e">
        <f t="shared" si="80"/>
        <v>#DIV/0!</v>
      </c>
      <c r="AT76" s="17" t="e">
        <f t="shared" si="81"/>
        <v>#DIV/0!</v>
      </c>
      <c r="AU76" s="17" t="e">
        <f t="shared" si="82"/>
        <v>#DIV/0!</v>
      </c>
      <c r="AV76" s="17" t="e">
        <f t="shared" si="83"/>
        <v>#DIV/0!</v>
      </c>
      <c r="AW76" s="17" t="e">
        <f t="shared" ref="AW76:AW80" si="104">X43/$N168</f>
        <v>#DIV/0!</v>
      </c>
      <c r="AX76" s="17" t="e">
        <f t="shared" ref="AX76:AX80" si="105">AB43/$N168</f>
        <v>#DIV/0!</v>
      </c>
      <c r="AY76" s="57" t="e">
        <f t="shared" ref="AY76:AY80" si="106">AG43/$N168</f>
        <v>#DIV/0!</v>
      </c>
      <c r="AZ76" s="46"/>
      <c r="BA76" s="17"/>
      <c r="BB76" s="17"/>
      <c r="BC76" s="17"/>
      <c r="BD76" s="17"/>
      <c r="BE76" s="17"/>
      <c r="BF76" s="57"/>
      <c r="BG76" s="46" t="e">
        <f t="shared" si="88"/>
        <v>#DIV/0!</v>
      </c>
      <c r="BH76" s="17" t="e">
        <f t="shared" si="89"/>
        <v>#DIV/0!</v>
      </c>
      <c r="BI76" s="17" t="e">
        <f t="shared" si="90"/>
        <v>#DIV/0!</v>
      </c>
      <c r="BJ76" s="17" t="e">
        <f t="shared" si="91"/>
        <v>#DIV/0!</v>
      </c>
      <c r="BK76" s="17" t="e">
        <f t="shared" si="92"/>
        <v>#DIV/0!</v>
      </c>
      <c r="BL76" s="17" t="e">
        <f t="shared" si="93"/>
        <v>#DIV/0!</v>
      </c>
      <c r="BM76" s="57" t="e">
        <f t="shared" si="94"/>
        <v>#DIV/0!</v>
      </c>
      <c r="BN76" s="46" t="e">
        <f t="shared" si="95"/>
        <v>#DIV/0!</v>
      </c>
      <c r="BO76" s="17" t="e">
        <f t="shared" si="96"/>
        <v>#DIV/0!</v>
      </c>
      <c r="BP76" s="17" t="e">
        <f t="shared" si="97"/>
        <v>#DIV/0!</v>
      </c>
      <c r="BQ76" s="17" t="e">
        <f t="shared" si="98"/>
        <v>#DIV/0!</v>
      </c>
      <c r="BR76" s="17" t="e">
        <f t="shared" si="99"/>
        <v>#DIV/0!</v>
      </c>
      <c r="BS76" s="17" t="e">
        <f t="shared" si="100"/>
        <v>#DIV/0!</v>
      </c>
      <c r="BT76" s="57" t="e">
        <f t="shared" si="101"/>
        <v>#DIV/0!</v>
      </c>
      <c r="BU76" s="46"/>
      <c r="BV76" s="17"/>
      <c r="BW76" s="17"/>
      <c r="BX76" s="17"/>
      <c r="BY76" s="17"/>
      <c r="BZ76" s="17"/>
      <c r="CA76" s="57" t="e">
        <f t="shared" ref="CA76:CA80" si="107">N168/H168</f>
        <v>#DIV/0!</v>
      </c>
      <c r="CB76" s="46"/>
      <c r="CC76" s="17"/>
      <c r="CD76" s="17"/>
      <c r="CE76" s="17"/>
      <c r="CF76" s="17"/>
      <c r="CG76" s="17"/>
      <c r="CH76" s="57" t="e">
        <f t="shared" ref="CH76:CH80" si="108">N168/AO168</f>
        <v>#DIV/0!</v>
      </c>
    </row>
    <row r="77" spans="1:86" ht="17" thickTop="1" thickBot="1" x14ac:dyDescent="0.25">
      <c r="C77" s="31" t="s">
        <v>68</v>
      </c>
      <c r="D77" s="16">
        <v>323.60000000000002</v>
      </c>
      <c r="E77" s="17">
        <v>114.1</v>
      </c>
      <c r="F77" s="15"/>
      <c r="H77" s="6" t="e">
        <f t="shared" si="65"/>
        <v>#DIV/0!</v>
      </c>
      <c r="I77" s="13">
        <f t="shared" si="66"/>
        <v>0</v>
      </c>
      <c r="J77" s="15"/>
      <c r="L77" s="6" t="e">
        <f t="shared" si="67"/>
        <v>#DIV/0!</v>
      </c>
      <c r="M77" s="13">
        <f t="shared" si="68"/>
        <v>0</v>
      </c>
      <c r="N77" s="15"/>
      <c r="P77" s="6" t="e">
        <f t="shared" si="69"/>
        <v>#DIV/0!</v>
      </c>
      <c r="Q77" s="13">
        <f t="shared" si="70"/>
        <v>0</v>
      </c>
      <c r="R77" s="15"/>
      <c r="T77" s="6" t="e">
        <f t="shared" si="71"/>
        <v>#DIV/0!</v>
      </c>
      <c r="U77" s="13">
        <f t="shared" si="72"/>
        <v>0</v>
      </c>
      <c r="V77" s="15"/>
      <c r="X77" s="6" t="e">
        <f t="shared" si="73"/>
        <v>#DIV/0!</v>
      </c>
      <c r="Y77" s="13">
        <f t="shared" si="74"/>
        <v>0</v>
      </c>
      <c r="Z77" s="15"/>
      <c r="AB77" s="6" t="e">
        <f t="shared" si="75"/>
        <v>#DIV/0!</v>
      </c>
      <c r="AC77" s="13">
        <f t="shared" si="76"/>
        <v>0</v>
      </c>
      <c r="AD77" s="15"/>
      <c r="AE77" s="31" t="s">
        <v>68</v>
      </c>
      <c r="AF77" s="13">
        <f t="shared" si="77"/>
        <v>0</v>
      </c>
      <c r="AG77" s="6" t="e">
        <f t="shared" si="78"/>
        <v>#DIV/0!</v>
      </c>
      <c r="AH77" s="13">
        <f t="shared" si="79"/>
        <v>0</v>
      </c>
      <c r="AR77" s="31" t="s">
        <v>66</v>
      </c>
      <c r="AS77" s="17" t="e">
        <f t="shared" si="80"/>
        <v>#DIV/0!</v>
      </c>
      <c r="AT77" s="17" t="e">
        <f t="shared" si="81"/>
        <v>#DIV/0!</v>
      </c>
      <c r="AU77" s="17" t="e">
        <f t="shared" si="82"/>
        <v>#DIV/0!</v>
      </c>
      <c r="AV77" s="17" t="e">
        <f t="shared" si="83"/>
        <v>#DIV/0!</v>
      </c>
      <c r="AW77" s="17" t="e">
        <f t="shared" si="104"/>
        <v>#DIV/0!</v>
      </c>
      <c r="AX77" s="17" t="e">
        <f t="shared" si="105"/>
        <v>#DIV/0!</v>
      </c>
      <c r="AY77" s="57" t="e">
        <f t="shared" si="106"/>
        <v>#DIV/0!</v>
      </c>
      <c r="AZ77" s="46"/>
      <c r="BA77" s="17"/>
      <c r="BB77" s="17"/>
      <c r="BC77" s="17"/>
      <c r="BD77" s="17"/>
      <c r="BE77" s="17"/>
      <c r="BF77" s="57"/>
      <c r="BG77" s="46" t="e">
        <f t="shared" si="88"/>
        <v>#DIV/0!</v>
      </c>
      <c r="BH77" s="17" t="e">
        <f t="shared" si="89"/>
        <v>#DIV/0!</v>
      </c>
      <c r="BI77" s="17" t="e">
        <f t="shared" si="90"/>
        <v>#DIV/0!</v>
      </c>
      <c r="BJ77" s="17" t="e">
        <f t="shared" si="91"/>
        <v>#DIV/0!</v>
      </c>
      <c r="BK77" s="17" t="e">
        <f t="shared" si="92"/>
        <v>#DIV/0!</v>
      </c>
      <c r="BL77" s="17" t="e">
        <f t="shared" si="93"/>
        <v>#DIV/0!</v>
      </c>
      <c r="BM77" s="57" t="e">
        <f t="shared" si="94"/>
        <v>#DIV/0!</v>
      </c>
      <c r="BN77" s="46" t="e">
        <f t="shared" si="95"/>
        <v>#DIV/0!</v>
      </c>
      <c r="BO77" s="17" t="e">
        <f t="shared" si="96"/>
        <v>#DIV/0!</v>
      </c>
      <c r="BP77" s="17" t="e">
        <f t="shared" si="97"/>
        <v>#DIV/0!</v>
      </c>
      <c r="BQ77" s="17" t="e">
        <f t="shared" si="98"/>
        <v>#DIV/0!</v>
      </c>
      <c r="BR77" s="17" t="e">
        <f t="shared" si="99"/>
        <v>#DIV/0!</v>
      </c>
      <c r="BS77" s="17" t="e">
        <f t="shared" si="100"/>
        <v>#DIV/0!</v>
      </c>
      <c r="BT77" s="57" t="e">
        <f t="shared" si="101"/>
        <v>#DIV/0!</v>
      </c>
      <c r="BU77" s="46"/>
      <c r="BV77" s="17"/>
      <c r="BW77" s="17"/>
      <c r="BX77" s="17"/>
      <c r="BY77" s="17"/>
      <c r="BZ77" s="17"/>
      <c r="CA77" s="57" t="e">
        <f t="shared" si="107"/>
        <v>#DIV/0!</v>
      </c>
      <c r="CB77" s="46"/>
      <c r="CC77" s="17"/>
      <c r="CD77" s="17"/>
      <c r="CE77" s="17"/>
      <c r="CF77" s="17"/>
      <c r="CG77" s="17"/>
      <c r="CH77" s="57" t="e">
        <f t="shared" si="108"/>
        <v>#DIV/0!</v>
      </c>
    </row>
    <row r="78" spans="1:86" ht="17" thickTop="1" thickBot="1" x14ac:dyDescent="0.25">
      <c r="C78" s="31" t="s">
        <v>69</v>
      </c>
      <c r="D78" s="16">
        <v>284.10000000000014</v>
      </c>
      <c r="E78" s="17">
        <v>114.1</v>
      </c>
      <c r="F78" s="15"/>
      <c r="H78" s="6" t="e">
        <f t="shared" si="65"/>
        <v>#DIV/0!</v>
      </c>
      <c r="I78" s="13">
        <f t="shared" si="66"/>
        <v>0</v>
      </c>
      <c r="J78" s="15"/>
      <c r="L78" s="6" t="e">
        <f t="shared" si="67"/>
        <v>#DIV/0!</v>
      </c>
      <c r="M78" s="13">
        <f t="shared" si="68"/>
        <v>0</v>
      </c>
      <c r="N78" s="15"/>
      <c r="P78" s="6" t="e">
        <f t="shared" si="69"/>
        <v>#DIV/0!</v>
      </c>
      <c r="Q78" s="13">
        <f t="shared" si="70"/>
        <v>0</v>
      </c>
      <c r="R78" s="15"/>
      <c r="T78" s="6" t="e">
        <f t="shared" si="71"/>
        <v>#DIV/0!</v>
      </c>
      <c r="U78" s="13">
        <f t="shared" si="72"/>
        <v>0</v>
      </c>
      <c r="V78" s="15"/>
      <c r="X78" s="6" t="e">
        <f t="shared" si="73"/>
        <v>#DIV/0!</v>
      </c>
      <c r="Y78" s="13">
        <f t="shared" si="74"/>
        <v>0</v>
      </c>
      <c r="Z78" s="15"/>
      <c r="AB78" s="6" t="e">
        <f t="shared" si="75"/>
        <v>#DIV/0!</v>
      </c>
      <c r="AC78" s="13">
        <f t="shared" si="76"/>
        <v>0</v>
      </c>
      <c r="AD78" s="15"/>
      <c r="AE78" s="31" t="s">
        <v>69</v>
      </c>
      <c r="AF78" s="13">
        <f t="shared" si="77"/>
        <v>0</v>
      </c>
      <c r="AG78" s="6" t="e">
        <f t="shared" si="78"/>
        <v>#DIV/0!</v>
      </c>
      <c r="AH78" s="13">
        <f t="shared" si="79"/>
        <v>0</v>
      </c>
      <c r="AR78" s="31" t="s">
        <v>67</v>
      </c>
      <c r="AS78" s="17" t="e">
        <f t="shared" si="80"/>
        <v>#DIV/0!</v>
      </c>
      <c r="AT78" s="17" t="e">
        <f t="shared" si="81"/>
        <v>#DIV/0!</v>
      </c>
      <c r="AU78" s="17" t="e">
        <f t="shared" si="82"/>
        <v>#DIV/0!</v>
      </c>
      <c r="AV78" s="17" t="e">
        <f t="shared" si="83"/>
        <v>#DIV/0!</v>
      </c>
      <c r="AW78" s="17" t="e">
        <f t="shared" si="104"/>
        <v>#DIV/0!</v>
      </c>
      <c r="AX78" s="17" t="e">
        <f t="shared" si="105"/>
        <v>#DIV/0!</v>
      </c>
      <c r="AY78" s="57" t="e">
        <f t="shared" si="106"/>
        <v>#DIV/0!</v>
      </c>
      <c r="AZ78" s="46"/>
      <c r="BA78" s="17"/>
      <c r="BB78" s="17"/>
      <c r="BC78" s="17"/>
      <c r="BD78" s="17"/>
      <c r="BE78" s="17"/>
      <c r="BF78" s="57"/>
      <c r="BG78" s="46" t="e">
        <f t="shared" si="88"/>
        <v>#DIV/0!</v>
      </c>
      <c r="BH78" s="17" t="e">
        <f t="shared" si="89"/>
        <v>#DIV/0!</v>
      </c>
      <c r="BI78" s="17" t="e">
        <f t="shared" si="90"/>
        <v>#DIV/0!</v>
      </c>
      <c r="BJ78" s="17" t="e">
        <f t="shared" si="91"/>
        <v>#DIV/0!</v>
      </c>
      <c r="BK78" s="17" t="e">
        <f t="shared" si="92"/>
        <v>#DIV/0!</v>
      </c>
      <c r="BL78" s="17" t="e">
        <f t="shared" si="93"/>
        <v>#DIV/0!</v>
      </c>
      <c r="BM78" s="57" t="e">
        <f t="shared" si="94"/>
        <v>#DIV/0!</v>
      </c>
      <c r="BN78" s="46" t="e">
        <f t="shared" si="95"/>
        <v>#DIV/0!</v>
      </c>
      <c r="BO78" s="17" t="e">
        <f t="shared" si="96"/>
        <v>#DIV/0!</v>
      </c>
      <c r="BP78" s="17" t="e">
        <f t="shared" si="97"/>
        <v>#DIV/0!</v>
      </c>
      <c r="BQ78" s="17" t="e">
        <f t="shared" si="98"/>
        <v>#DIV/0!</v>
      </c>
      <c r="BR78" s="17" t="e">
        <f t="shared" si="99"/>
        <v>#DIV/0!</v>
      </c>
      <c r="BS78" s="17" t="e">
        <f t="shared" si="100"/>
        <v>#DIV/0!</v>
      </c>
      <c r="BT78" s="57" t="e">
        <f t="shared" si="101"/>
        <v>#DIV/0!</v>
      </c>
      <c r="BU78" s="46"/>
      <c r="BV78" s="17"/>
      <c r="BW78" s="17"/>
      <c r="BX78" s="17"/>
      <c r="BY78" s="17"/>
      <c r="BZ78" s="17"/>
      <c r="CA78" s="57" t="e">
        <f t="shared" si="107"/>
        <v>#DIV/0!</v>
      </c>
      <c r="CB78" s="46"/>
      <c r="CC78" s="17"/>
      <c r="CD78" s="17"/>
      <c r="CE78" s="17"/>
      <c r="CF78" s="17"/>
      <c r="CG78" s="17"/>
      <c r="CH78" s="57" t="e">
        <f t="shared" si="108"/>
        <v>#DIV/0!</v>
      </c>
    </row>
    <row r="79" spans="1:86" x14ac:dyDescent="0.2">
      <c r="A79" s="19"/>
      <c r="B79" s="19"/>
      <c r="C79" s="19"/>
      <c r="D79" s="19"/>
      <c r="E79" s="19"/>
      <c r="F79" s="19"/>
      <c r="G79" s="28" t="s">
        <v>46</v>
      </c>
      <c r="H79" s="29" t="e">
        <f>AVERAGE(H57:H78)</f>
        <v>#DIV/0!</v>
      </c>
      <c r="I79" s="29">
        <f>AVERAGE(I57:I78)</f>
        <v>0</v>
      </c>
      <c r="J79" s="20"/>
      <c r="K79" s="28" t="s">
        <v>46</v>
      </c>
      <c r="L79" s="29" t="e">
        <f>AVERAGE(L57:L78)</f>
        <v>#DIV/0!</v>
      </c>
      <c r="M79" s="29">
        <f>AVERAGE(M57:M78)</f>
        <v>0</v>
      </c>
      <c r="N79" s="20"/>
      <c r="O79" s="28" t="s">
        <v>46</v>
      </c>
      <c r="P79" s="29" t="e">
        <f>AVERAGE(P57:P78)</f>
        <v>#DIV/0!</v>
      </c>
      <c r="Q79" s="29">
        <f>AVERAGE(Q57:Q78)</f>
        <v>0</v>
      </c>
      <c r="R79" s="20"/>
      <c r="S79" s="28" t="s">
        <v>46</v>
      </c>
      <c r="T79" s="29" t="e">
        <f>AVERAGE(T57:T78)</f>
        <v>#DIV/0!</v>
      </c>
      <c r="U79" s="29">
        <f>AVERAGE(U57:U78)</f>
        <v>0</v>
      </c>
      <c r="V79" s="20"/>
      <c r="W79" s="28" t="s">
        <v>46</v>
      </c>
      <c r="X79" s="29" t="e">
        <f>AVERAGE(X57:X78)</f>
        <v>#DIV/0!</v>
      </c>
      <c r="Y79" s="29">
        <f>AVERAGE(Y57:Y78)</f>
        <v>0</v>
      </c>
      <c r="Z79" s="20"/>
      <c r="AA79" s="28" t="s">
        <v>46</v>
      </c>
      <c r="AB79" s="29" t="e">
        <f>AVERAGE(AB57:AB78)</f>
        <v>#DIV/0!</v>
      </c>
      <c r="AC79" s="29">
        <f>AVERAGE(AC57:AC78)</f>
        <v>0</v>
      </c>
      <c r="AD79" s="20"/>
      <c r="AE79" s="19"/>
      <c r="AF79" s="28" t="s">
        <v>46</v>
      </c>
      <c r="AG79" s="29" t="e">
        <f>AVERAGE(AG57:AG78)</f>
        <v>#DIV/0!</v>
      </c>
      <c r="AH79" s="29">
        <f>AVERAGE(AH57:AH78)</f>
        <v>0</v>
      </c>
      <c r="AI79" s="19"/>
      <c r="AJ79" s="19"/>
      <c r="AK79" s="19"/>
      <c r="AL79" s="19"/>
      <c r="AM79" s="19"/>
      <c r="AN79" s="19"/>
      <c r="AR79" s="31" t="s">
        <v>68</v>
      </c>
      <c r="AS79" s="17" t="e">
        <f t="shared" si="80"/>
        <v>#DIV/0!</v>
      </c>
      <c r="AT79" s="17" t="e">
        <f t="shared" si="81"/>
        <v>#DIV/0!</v>
      </c>
      <c r="AU79" s="17" t="e">
        <f t="shared" si="82"/>
        <v>#DIV/0!</v>
      </c>
      <c r="AV79" s="17" t="e">
        <f t="shared" si="83"/>
        <v>#DIV/0!</v>
      </c>
      <c r="AW79" s="17" t="e">
        <f t="shared" si="104"/>
        <v>#DIV/0!</v>
      </c>
      <c r="AX79" s="17" t="e">
        <f t="shared" si="105"/>
        <v>#DIV/0!</v>
      </c>
      <c r="AY79" s="57" t="e">
        <f t="shared" si="106"/>
        <v>#DIV/0!</v>
      </c>
      <c r="AZ79" s="46"/>
      <c r="BA79" s="17"/>
      <c r="BB79" s="17"/>
      <c r="BC79" s="17"/>
      <c r="BD79" s="17"/>
      <c r="BE79" s="17"/>
      <c r="BF79" s="57"/>
      <c r="BG79" s="46" t="e">
        <f t="shared" si="88"/>
        <v>#DIV/0!</v>
      </c>
      <c r="BH79" s="17" t="e">
        <f t="shared" si="89"/>
        <v>#DIV/0!</v>
      </c>
      <c r="BI79" s="17" t="e">
        <f t="shared" si="90"/>
        <v>#DIV/0!</v>
      </c>
      <c r="BJ79" s="17" t="e">
        <f t="shared" si="91"/>
        <v>#DIV/0!</v>
      </c>
      <c r="BK79" s="17" t="e">
        <f t="shared" si="92"/>
        <v>#DIV/0!</v>
      </c>
      <c r="BL79" s="17" t="e">
        <f t="shared" si="93"/>
        <v>#DIV/0!</v>
      </c>
      <c r="BM79" s="57" t="e">
        <f t="shared" si="94"/>
        <v>#DIV/0!</v>
      </c>
      <c r="BN79" s="46" t="e">
        <f t="shared" si="95"/>
        <v>#DIV/0!</v>
      </c>
      <c r="BO79" s="17" t="e">
        <f t="shared" si="96"/>
        <v>#DIV/0!</v>
      </c>
      <c r="BP79" s="17" t="e">
        <f t="shared" si="97"/>
        <v>#DIV/0!</v>
      </c>
      <c r="BQ79" s="17" t="e">
        <f t="shared" si="98"/>
        <v>#DIV/0!</v>
      </c>
      <c r="BR79" s="17" t="e">
        <f t="shared" si="99"/>
        <v>#DIV/0!</v>
      </c>
      <c r="BS79" s="17" t="e">
        <f t="shared" si="100"/>
        <v>#DIV/0!</v>
      </c>
      <c r="BT79" s="57" t="e">
        <f t="shared" si="101"/>
        <v>#DIV/0!</v>
      </c>
      <c r="BU79" s="46"/>
      <c r="BV79" s="17"/>
      <c r="BW79" s="17"/>
      <c r="BX79" s="17"/>
      <c r="BY79" s="17"/>
      <c r="BZ79" s="17"/>
      <c r="CA79" s="57" t="e">
        <f t="shared" si="107"/>
        <v>#DIV/0!</v>
      </c>
      <c r="CB79" s="46"/>
      <c r="CC79" s="17"/>
      <c r="CD79" s="17"/>
      <c r="CE79" s="17"/>
      <c r="CF79" s="17"/>
      <c r="CG79" s="17"/>
      <c r="CH79" s="57" t="e">
        <f t="shared" si="108"/>
        <v>#DIV/0!</v>
      </c>
    </row>
    <row r="80" spans="1:86" ht="16" thickBot="1" x14ac:dyDescent="0.25">
      <c r="G80" s="17" t="s">
        <v>47</v>
      </c>
      <c r="H80" s="6" t="e">
        <f>STDEV(H57:H78)</f>
        <v>#DIV/0!</v>
      </c>
      <c r="I80" s="6">
        <f>STDEV(I57:I78)</f>
        <v>0</v>
      </c>
      <c r="J80" s="15"/>
      <c r="K80" s="17" t="s">
        <v>47</v>
      </c>
      <c r="L80" s="6" t="e">
        <f>STDEV(L57:L78)</f>
        <v>#DIV/0!</v>
      </c>
      <c r="M80" s="6">
        <f>STDEV(M57:M78)</f>
        <v>0</v>
      </c>
      <c r="N80" s="15"/>
      <c r="O80" s="17" t="s">
        <v>47</v>
      </c>
      <c r="P80" s="6" t="e">
        <f>STDEV(P57:P78)</f>
        <v>#DIV/0!</v>
      </c>
      <c r="Q80" s="6">
        <f>STDEV(Q57:Q78)</f>
        <v>0</v>
      </c>
      <c r="R80" s="15"/>
      <c r="S80" s="17" t="s">
        <v>47</v>
      </c>
      <c r="T80" s="6" t="e">
        <f>STDEV(T57:T78)</f>
        <v>#DIV/0!</v>
      </c>
      <c r="U80" s="6">
        <f>STDEV(U57:U78)</f>
        <v>0</v>
      </c>
      <c r="V80" s="15"/>
      <c r="W80" s="17" t="s">
        <v>47</v>
      </c>
      <c r="X80" s="6" t="e">
        <f>STDEV(X57:X78)</f>
        <v>#DIV/0!</v>
      </c>
      <c r="Y80" s="6">
        <f>STDEV(Y57:Y78)</f>
        <v>0</v>
      </c>
      <c r="Z80" s="15"/>
      <c r="AA80" s="17" t="s">
        <v>47</v>
      </c>
      <c r="AB80" s="6" t="e">
        <f>STDEV(AB57:AB78)</f>
        <v>#DIV/0!</v>
      </c>
      <c r="AC80" s="6">
        <f>STDEV(AC57:AC78)</f>
        <v>0</v>
      </c>
      <c r="AD80" s="15"/>
      <c r="AF80" s="17" t="s">
        <v>47</v>
      </c>
      <c r="AG80" s="6" t="e">
        <f>STDEV(AG57:AG78)</f>
        <v>#DIV/0!</v>
      </c>
      <c r="AH80" s="6">
        <f>STDEV(AH57:AH78)</f>
        <v>0</v>
      </c>
      <c r="AR80" s="31" t="s">
        <v>69</v>
      </c>
      <c r="AS80" s="17" t="e">
        <f t="shared" si="80"/>
        <v>#DIV/0!</v>
      </c>
      <c r="AT80" s="17" t="e">
        <f t="shared" si="81"/>
        <v>#DIV/0!</v>
      </c>
      <c r="AU80" s="17" t="e">
        <f t="shared" si="82"/>
        <v>#DIV/0!</v>
      </c>
      <c r="AV80" s="17" t="e">
        <f t="shared" si="83"/>
        <v>#DIV/0!</v>
      </c>
      <c r="AW80" s="17" t="e">
        <f t="shared" si="104"/>
        <v>#DIV/0!</v>
      </c>
      <c r="AX80" s="17" t="e">
        <f t="shared" si="105"/>
        <v>#DIV/0!</v>
      </c>
      <c r="AY80" s="57" t="e">
        <f t="shared" si="106"/>
        <v>#DIV/0!</v>
      </c>
      <c r="AZ80" s="46"/>
      <c r="BA80" s="17"/>
      <c r="BB80" s="17"/>
      <c r="BC80" s="17"/>
      <c r="BD80" s="17"/>
      <c r="BE80" s="17"/>
      <c r="BF80" s="57"/>
      <c r="BG80" s="46" t="e">
        <f t="shared" si="88"/>
        <v>#DIV/0!</v>
      </c>
      <c r="BH80" s="17" t="e">
        <f t="shared" si="89"/>
        <v>#DIV/0!</v>
      </c>
      <c r="BI80" s="17" t="e">
        <f t="shared" si="90"/>
        <v>#DIV/0!</v>
      </c>
      <c r="BJ80" s="17" t="e">
        <f t="shared" si="91"/>
        <v>#DIV/0!</v>
      </c>
      <c r="BK80" s="17" t="e">
        <f t="shared" si="92"/>
        <v>#DIV/0!</v>
      </c>
      <c r="BL80" s="17" t="e">
        <f t="shared" si="93"/>
        <v>#DIV/0!</v>
      </c>
      <c r="BM80" s="57" t="e">
        <f t="shared" si="94"/>
        <v>#DIV/0!</v>
      </c>
      <c r="BN80" s="46" t="e">
        <f t="shared" si="95"/>
        <v>#DIV/0!</v>
      </c>
      <c r="BO80" s="17" t="e">
        <f t="shared" si="96"/>
        <v>#DIV/0!</v>
      </c>
      <c r="BP80" s="17" t="e">
        <f t="shared" si="97"/>
        <v>#DIV/0!</v>
      </c>
      <c r="BQ80" s="17" t="e">
        <f t="shared" si="98"/>
        <v>#DIV/0!</v>
      </c>
      <c r="BR80" s="17" t="e">
        <f t="shared" si="99"/>
        <v>#DIV/0!</v>
      </c>
      <c r="BS80" s="17" t="e">
        <f t="shared" si="100"/>
        <v>#DIV/0!</v>
      </c>
      <c r="BT80" s="57" t="e">
        <f t="shared" si="101"/>
        <v>#DIV/0!</v>
      </c>
      <c r="BU80" s="46"/>
      <c r="BV80" s="17"/>
      <c r="BW80" s="17"/>
      <c r="BX80" s="17"/>
      <c r="BY80" s="17"/>
      <c r="BZ80" s="17"/>
      <c r="CA80" s="57" t="e">
        <f t="shared" si="107"/>
        <v>#DIV/0!</v>
      </c>
      <c r="CB80" s="46"/>
      <c r="CC80" s="17"/>
      <c r="CD80" s="17"/>
      <c r="CE80" s="17"/>
      <c r="CF80" s="17"/>
      <c r="CG80" s="17"/>
      <c r="CH80" s="57" t="e">
        <f t="shared" si="108"/>
        <v>#DIV/0!</v>
      </c>
    </row>
    <row r="81" spans="1:86" x14ac:dyDescent="0.2">
      <c r="AR81" s="28" t="s">
        <v>46</v>
      </c>
      <c r="AS81" s="55" t="e">
        <f t="shared" ref="AS81:AY81" si="109">AVERAGE(AS59:AS80)</f>
        <v>#DIV/0!</v>
      </c>
      <c r="AT81" s="55" t="e">
        <f t="shared" si="109"/>
        <v>#DIV/0!</v>
      </c>
      <c r="AU81" s="55" t="e">
        <f t="shared" si="109"/>
        <v>#DIV/0!</v>
      </c>
      <c r="AV81" s="55" t="e">
        <f t="shared" si="109"/>
        <v>#DIV/0!</v>
      </c>
      <c r="AW81" s="55" t="e">
        <f t="shared" si="109"/>
        <v>#DIV/0!</v>
      </c>
      <c r="AX81" s="55" t="e">
        <f t="shared" si="109"/>
        <v>#DIV/0!</v>
      </c>
      <c r="AY81" s="58" t="e">
        <f t="shared" si="109"/>
        <v>#DIV/0!</v>
      </c>
      <c r="AZ81" s="61"/>
      <c r="BA81" s="55"/>
      <c r="BB81" s="55"/>
      <c r="BC81" s="55"/>
      <c r="BD81" s="55"/>
      <c r="BE81" s="55"/>
      <c r="BF81" s="58" t="e">
        <f t="shared" ref="BF81:BT81" si="110">AVERAGE(BF59:BF80)</f>
        <v>#DIV/0!</v>
      </c>
      <c r="BG81" s="61" t="e">
        <f t="shared" si="110"/>
        <v>#DIV/0!</v>
      </c>
      <c r="BH81" s="55" t="e">
        <f t="shared" si="110"/>
        <v>#DIV/0!</v>
      </c>
      <c r="BI81" s="55" t="e">
        <f t="shared" si="110"/>
        <v>#DIV/0!</v>
      </c>
      <c r="BJ81" s="55" t="e">
        <f t="shared" si="110"/>
        <v>#DIV/0!</v>
      </c>
      <c r="BK81" s="55" t="e">
        <f t="shared" si="110"/>
        <v>#DIV/0!</v>
      </c>
      <c r="BL81" s="55" t="e">
        <f t="shared" si="110"/>
        <v>#DIV/0!</v>
      </c>
      <c r="BM81" s="58" t="e">
        <f t="shared" si="110"/>
        <v>#DIV/0!</v>
      </c>
      <c r="BN81" s="61" t="e">
        <f t="shared" si="110"/>
        <v>#DIV/0!</v>
      </c>
      <c r="BO81" s="55" t="e">
        <f t="shared" si="110"/>
        <v>#DIV/0!</v>
      </c>
      <c r="BP81" s="55" t="e">
        <f t="shared" si="110"/>
        <v>#DIV/0!</v>
      </c>
      <c r="BQ81" s="55" t="e">
        <f t="shared" si="110"/>
        <v>#DIV/0!</v>
      </c>
      <c r="BR81" s="55" t="e">
        <f t="shared" si="110"/>
        <v>#DIV/0!</v>
      </c>
      <c r="BS81" s="55" t="e">
        <f t="shared" si="110"/>
        <v>#DIV/0!</v>
      </c>
      <c r="BT81" s="58" t="e">
        <f t="shared" si="110"/>
        <v>#DIV/0!</v>
      </c>
      <c r="BU81" s="61"/>
      <c r="BV81" s="55"/>
      <c r="BW81" s="55"/>
      <c r="BX81" s="55"/>
      <c r="BY81" s="55"/>
      <c r="BZ81" s="55"/>
      <c r="CA81" s="58" t="e">
        <f>AVERAGE(CA59:CA80)</f>
        <v>#DIV/0!</v>
      </c>
      <c r="CB81" s="46"/>
      <c r="CC81" s="17"/>
      <c r="CD81" s="17"/>
      <c r="CE81" s="17"/>
      <c r="CF81" s="17"/>
      <c r="CG81" s="17"/>
      <c r="CH81" s="58" t="e">
        <f>AVERAGE(CH59:CH80)</f>
        <v>#DIV/0!</v>
      </c>
    </row>
    <row r="82" spans="1:86" x14ac:dyDescent="0.2">
      <c r="AR82" s="17" t="s">
        <v>47</v>
      </c>
      <c r="AS82" s="56" t="e">
        <f t="shared" ref="AS82:AY82" si="111">STDEV(AS59:AS80)</f>
        <v>#DIV/0!</v>
      </c>
      <c r="AT82" s="56" t="e">
        <f t="shared" si="111"/>
        <v>#DIV/0!</v>
      </c>
      <c r="AU82" s="56" t="e">
        <f t="shared" si="111"/>
        <v>#DIV/0!</v>
      </c>
      <c r="AV82" s="56" t="e">
        <f t="shared" si="111"/>
        <v>#DIV/0!</v>
      </c>
      <c r="AW82" s="56" t="e">
        <f t="shared" si="111"/>
        <v>#DIV/0!</v>
      </c>
      <c r="AX82" s="56" t="e">
        <f t="shared" si="111"/>
        <v>#DIV/0!</v>
      </c>
      <c r="AY82" s="59" t="e">
        <f t="shared" si="111"/>
        <v>#DIV/0!</v>
      </c>
      <c r="AZ82" s="62"/>
      <c r="BA82" s="56"/>
      <c r="BB82" s="56"/>
      <c r="BC82" s="56"/>
      <c r="BD82" s="56"/>
      <c r="BE82" s="56"/>
      <c r="BF82" s="59" t="e">
        <f t="shared" ref="BF82:BT82" si="112">STDEV(BF59:BF80)</f>
        <v>#DIV/0!</v>
      </c>
      <c r="BG82" s="62" t="e">
        <f t="shared" si="112"/>
        <v>#DIV/0!</v>
      </c>
      <c r="BH82" s="56" t="e">
        <f t="shared" si="112"/>
        <v>#DIV/0!</v>
      </c>
      <c r="BI82" s="56" t="e">
        <f t="shared" si="112"/>
        <v>#DIV/0!</v>
      </c>
      <c r="BJ82" s="56" t="e">
        <f t="shared" si="112"/>
        <v>#DIV/0!</v>
      </c>
      <c r="BK82" s="56" t="e">
        <f t="shared" si="112"/>
        <v>#DIV/0!</v>
      </c>
      <c r="BL82" s="56" t="e">
        <f t="shared" si="112"/>
        <v>#DIV/0!</v>
      </c>
      <c r="BM82" s="59" t="e">
        <f t="shared" si="112"/>
        <v>#DIV/0!</v>
      </c>
      <c r="BN82" s="62" t="e">
        <f t="shared" si="112"/>
        <v>#DIV/0!</v>
      </c>
      <c r="BO82" s="56" t="e">
        <f t="shared" si="112"/>
        <v>#DIV/0!</v>
      </c>
      <c r="BP82" s="56" t="e">
        <f t="shared" si="112"/>
        <v>#DIV/0!</v>
      </c>
      <c r="BQ82" s="56" t="e">
        <f t="shared" si="112"/>
        <v>#DIV/0!</v>
      </c>
      <c r="BR82" s="56" t="e">
        <f t="shared" si="112"/>
        <v>#DIV/0!</v>
      </c>
      <c r="BS82" s="56" t="e">
        <f t="shared" si="112"/>
        <v>#DIV/0!</v>
      </c>
      <c r="BT82" s="59" t="e">
        <f t="shared" si="112"/>
        <v>#DIV/0!</v>
      </c>
      <c r="BU82" s="62"/>
      <c r="BV82" s="56"/>
      <c r="BW82" s="56"/>
      <c r="BX82" s="56"/>
      <c r="BY82" s="56"/>
      <c r="BZ82" s="56"/>
      <c r="CA82" s="59" t="e">
        <f>STDEV(CA59:CA80)</f>
        <v>#DIV/0!</v>
      </c>
      <c r="CB82" s="46"/>
      <c r="CC82" s="17"/>
      <c r="CD82" s="17"/>
      <c r="CE82" s="17"/>
      <c r="CF82" s="17"/>
      <c r="CG82" s="17"/>
      <c r="CH82" s="59" t="e">
        <f>STDEV(CH59:CH80)</f>
        <v>#DIV/0!</v>
      </c>
    </row>
    <row r="83" spans="1:86" ht="16" x14ac:dyDescent="0.2">
      <c r="B83" s="136" t="s">
        <v>101</v>
      </c>
      <c r="C83" s="137"/>
      <c r="D83" s="137"/>
      <c r="E83" s="137"/>
      <c r="G83" s="1" t="s">
        <v>82</v>
      </c>
      <c r="H83" s="2"/>
      <c r="I83" s="2"/>
      <c r="J83" s="2"/>
      <c r="L83" t="s">
        <v>1</v>
      </c>
      <c r="N83" t="s">
        <v>83</v>
      </c>
    </row>
    <row r="84" spans="1:86" ht="16" x14ac:dyDescent="0.2">
      <c r="A84" s="3"/>
      <c r="B84" s="137"/>
      <c r="C84" s="137"/>
      <c r="D84" s="137"/>
      <c r="E84" s="137"/>
      <c r="G84" t="s">
        <v>3</v>
      </c>
    </row>
    <row r="86" spans="1:86" x14ac:dyDescent="0.2">
      <c r="B86" s="138" t="s">
        <v>5</v>
      </c>
      <c r="C86" s="138"/>
      <c r="G86" s="5" t="s">
        <v>76</v>
      </c>
      <c r="I86" s="4"/>
      <c r="J86" s="6"/>
      <c r="K86" s="5" t="s">
        <v>77</v>
      </c>
      <c r="L86" s="4"/>
      <c r="M86" s="4"/>
      <c r="N86" s="6"/>
      <c r="O86" s="5" t="s">
        <v>78</v>
      </c>
      <c r="P86" s="4"/>
      <c r="Q86" s="4"/>
      <c r="R86" s="6"/>
      <c r="S86" s="5" t="s">
        <v>79</v>
      </c>
      <c r="T86" s="4"/>
      <c r="U86" s="4"/>
      <c r="V86" s="6"/>
      <c r="W86" s="5" t="s">
        <v>80</v>
      </c>
      <c r="X86" s="4"/>
      <c r="Y86" s="4"/>
      <c r="Z86" s="6"/>
      <c r="AA86" s="5" t="s">
        <v>81</v>
      </c>
      <c r="AB86" s="4"/>
      <c r="AC86" s="4"/>
      <c r="AD86" s="6"/>
      <c r="AE86" s="7"/>
      <c r="AG86" s="5" t="s">
        <v>4</v>
      </c>
      <c r="AI86" s="6"/>
    </row>
    <row r="87" spans="1:86" ht="53.25" customHeight="1" thickBot="1" x14ac:dyDescent="0.25">
      <c r="A87" s="22"/>
      <c r="B87" s="22"/>
      <c r="C87" s="22"/>
      <c r="D87" s="4" t="s">
        <v>18</v>
      </c>
      <c r="E87" s="22" t="s">
        <v>12</v>
      </c>
      <c r="F87" s="4" t="s">
        <v>13</v>
      </c>
      <c r="G87" s="87" t="s">
        <v>14</v>
      </c>
      <c r="H87" s="88" t="s">
        <v>35</v>
      </c>
      <c r="I87" s="22" t="s">
        <v>45</v>
      </c>
      <c r="J87" s="4" t="s">
        <v>17</v>
      </c>
      <c r="K87" s="87" t="s">
        <v>14</v>
      </c>
      <c r="L87" s="88" t="s">
        <v>35</v>
      </c>
      <c r="M87" s="22" t="s">
        <v>45</v>
      </c>
      <c r="N87" s="4" t="s">
        <v>17</v>
      </c>
      <c r="O87" s="87" t="s">
        <v>14</v>
      </c>
      <c r="P87" s="88" t="s">
        <v>35</v>
      </c>
      <c r="Q87" s="22" t="s">
        <v>45</v>
      </c>
      <c r="R87" s="4" t="s">
        <v>17</v>
      </c>
      <c r="S87" s="87" t="s">
        <v>14</v>
      </c>
      <c r="T87" s="88" t="s">
        <v>35</v>
      </c>
      <c r="U87" s="22" t="s">
        <v>45</v>
      </c>
      <c r="V87" s="4" t="s">
        <v>17</v>
      </c>
      <c r="W87" s="87" t="s">
        <v>14</v>
      </c>
      <c r="X87" s="88" t="s">
        <v>35</v>
      </c>
      <c r="Y87" s="22" t="s">
        <v>45</v>
      </c>
      <c r="Z87" s="4" t="s">
        <v>17</v>
      </c>
      <c r="AA87" s="87" t="s">
        <v>14</v>
      </c>
      <c r="AB87" s="88" t="s">
        <v>35</v>
      </c>
      <c r="AC87" s="22" t="s">
        <v>45</v>
      </c>
      <c r="AD87" s="4" t="s">
        <v>17</v>
      </c>
      <c r="AE87" s="11" t="s">
        <v>4</v>
      </c>
      <c r="AF87" s="89" t="s">
        <v>16</v>
      </c>
      <c r="AG87" s="88" t="s">
        <v>35</v>
      </c>
      <c r="AH87" s="90" t="s">
        <v>45</v>
      </c>
      <c r="AI87" s="91" t="s">
        <v>17</v>
      </c>
      <c r="AK87" s="21"/>
      <c r="AL87" s="9"/>
      <c r="AM87" s="8"/>
    </row>
    <row r="88" spans="1:86" ht="17" thickTop="1" thickBot="1" x14ac:dyDescent="0.25">
      <c r="A88" s="14"/>
      <c r="B88" s="14"/>
      <c r="C88" s="35" t="s">
        <v>48</v>
      </c>
      <c r="D88" s="14">
        <v>298.40000000000009</v>
      </c>
      <c r="E88" s="36">
        <v>154.52000000000001</v>
      </c>
      <c r="F88" s="32"/>
      <c r="G88" s="27"/>
      <c r="H88" s="12" t="e">
        <f t="shared" ref="H88:H109" si="113">(G88*$E88/$F88)/$D88</f>
        <v>#DIV/0!</v>
      </c>
      <c r="I88" s="13">
        <f t="shared" ref="I88:I109" si="114">G88*$D88</f>
        <v>0</v>
      </c>
      <c r="J88" s="32"/>
      <c r="K88" s="14"/>
      <c r="L88" s="12" t="e">
        <f t="shared" ref="L88:L109" si="115">(K88*$E88/$F88)/$D88</f>
        <v>#DIV/0!</v>
      </c>
      <c r="M88" s="13">
        <f t="shared" ref="M88:M109" si="116">K88*$D88</f>
        <v>0</v>
      </c>
      <c r="N88" s="32"/>
      <c r="O88" s="14"/>
      <c r="P88" s="12" t="e">
        <f t="shared" ref="P88:P109" si="117">(O88*$E88/$F88)/$D88</f>
        <v>#DIV/0!</v>
      </c>
      <c r="Q88" s="13">
        <f t="shared" ref="Q88:Q109" si="118">O88*$D88</f>
        <v>0</v>
      </c>
      <c r="R88" s="32"/>
      <c r="S88" s="34"/>
      <c r="T88" s="12" t="e">
        <f t="shared" ref="T88:T109" si="119">(S88*$E88/$F88)/$D88</f>
        <v>#DIV/0!</v>
      </c>
      <c r="U88" s="13">
        <f t="shared" ref="U88:U109" si="120">S88*$D88</f>
        <v>0</v>
      </c>
      <c r="V88" s="32"/>
      <c r="W88" s="14"/>
      <c r="X88" s="12" t="e">
        <f t="shared" ref="X88:X109" si="121">(W88*$E88/$F88)/$D88</f>
        <v>#DIV/0!</v>
      </c>
      <c r="Y88" s="13">
        <f t="shared" ref="Y88:Y109" si="122">W88*$D88</f>
        <v>0</v>
      </c>
      <c r="Z88" s="32"/>
      <c r="AA88" s="14"/>
      <c r="AB88" s="12" t="e">
        <f t="shared" ref="AB88:AB109" si="123">(AA88*$E88/$F88)/$D88</f>
        <v>#DIV/0!</v>
      </c>
      <c r="AC88" s="13">
        <f t="shared" ref="AC88:AC109" si="124">AA88*$D88</f>
        <v>0</v>
      </c>
      <c r="AD88" s="32"/>
      <c r="AE88" s="35" t="s">
        <v>48</v>
      </c>
      <c r="AF88" s="13">
        <f t="shared" ref="AF88:AF109" si="125">G88+K88+O88+S88+W88+AA88</f>
        <v>0</v>
      </c>
      <c r="AG88" s="12" t="e">
        <f t="shared" ref="AG88:AG109" si="126">(AF88*$E88/$F88)/$D88</f>
        <v>#DIV/0!</v>
      </c>
      <c r="AH88" s="13">
        <f t="shared" ref="AH88:AH109" si="127">AF88*$D88</f>
        <v>0</v>
      </c>
      <c r="AI88" s="14"/>
      <c r="AJ88" s="14"/>
    </row>
    <row r="89" spans="1:86" ht="17" thickTop="1" thickBot="1" x14ac:dyDescent="0.25">
      <c r="C89" s="31" t="s">
        <v>49</v>
      </c>
      <c r="D89" s="16">
        <v>241.89999999999998</v>
      </c>
      <c r="E89" s="36">
        <v>154.52000000000001</v>
      </c>
      <c r="F89" s="15"/>
      <c r="H89" s="6" t="e">
        <f t="shared" si="113"/>
        <v>#DIV/0!</v>
      </c>
      <c r="I89" s="13">
        <f t="shared" si="114"/>
        <v>0</v>
      </c>
      <c r="J89" s="15"/>
      <c r="L89" s="6" t="e">
        <f t="shared" si="115"/>
        <v>#DIV/0!</v>
      </c>
      <c r="M89" s="13">
        <f t="shared" si="116"/>
        <v>0</v>
      </c>
      <c r="N89" s="15"/>
      <c r="P89" s="6" t="e">
        <f t="shared" si="117"/>
        <v>#DIV/0!</v>
      </c>
      <c r="Q89" s="13">
        <f t="shared" si="118"/>
        <v>0</v>
      </c>
      <c r="R89" s="15"/>
      <c r="S89" s="18"/>
      <c r="T89" s="6" t="e">
        <f t="shared" si="119"/>
        <v>#DIV/0!</v>
      </c>
      <c r="U89" s="13">
        <f t="shared" si="120"/>
        <v>0</v>
      </c>
      <c r="V89" s="15"/>
      <c r="X89" s="6" t="e">
        <f t="shared" si="121"/>
        <v>#DIV/0!</v>
      </c>
      <c r="Y89" s="13">
        <f t="shared" si="122"/>
        <v>0</v>
      </c>
      <c r="Z89" s="15"/>
      <c r="AB89" s="6" t="e">
        <f t="shared" si="123"/>
        <v>#DIV/0!</v>
      </c>
      <c r="AC89" s="13">
        <f t="shared" si="124"/>
        <v>0</v>
      </c>
      <c r="AD89" s="15"/>
      <c r="AE89" s="31" t="s">
        <v>49</v>
      </c>
      <c r="AF89" s="13">
        <f t="shared" si="125"/>
        <v>0</v>
      </c>
      <c r="AG89" s="6" t="e">
        <f t="shared" si="126"/>
        <v>#DIV/0!</v>
      </c>
      <c r="AH89" s="13">
        <f t="shared" si="127"/>
        <v>0</v>
      </c>
    </row>
    <row r="90" spans="1:86" ht="17" thickTop="1" thickBot="1" x14ac:dyDescent="0.25">
      <c r="C90" s="31" t="s">
        <v>50</v>
      </c>
      <c r="D90" s="16">
        <v>352.50000000000011</v>
      </c>
      <c r="E90" s="36">
        <v>154.52000000000001</v>
      </c>
      <c r="F90" s="15"/>
      <c r="H90" s="6" t="e">
        <f t="shared" si="113"/>
        <v>#DIV/0!</v>
      </c>
      <c r="I90" s="13">
        <f t="shared" si="114"/>
        <v>0</v>
      </c>
      <c r="J90" s="15"/>
      <c r="L90" s="6" t="e">
        <f t="shared" si="115"/>
        <v>#DIV/0!</v>
      </c>
      <c r="M90" s="13">
        <f t="shared" si="116"/>
        <v>0</v>
      </c>
      <c r="N90" s="15"/>
      <c r="P90" s="6" t="e">
        <f t="shared" si="117"/>
        <v>#DIV/0!</v>
      </c>
      <c r="Q90" s="13">
        <f t="shared" si="118"/>
        <v>0</v>
      </c>
      <c r="R90" s="15"/>
      <c r="S90" s="18"/>
      <c r="T90" s="6" t="e">
        <f t="shared" si="119"/>
        <v>#DIV/0!</v>
      </c>
      <c r="U90" s="13">
        <f t="shared" si="120"/>
        <v>0</v>
      </c>
      <c r="V90" s="15"/>
      <c r="X90" s="6" t="e">
        <f t="shared" si="121"/>
        <v>#DIV/0!</v>
      </c>
      <c r="Y90" s="13">
        <f t="shared" si="122"/>
        <v>0</v>
      </c>
      <c r="Z90" s="15"/>
      <c r="AB90" s="6" t="e">
        <f t="shared" si="123"/>
        <v>#DIV/0!</v>
      </c>
      <c r="AC90" s="13">
        <f t="shared" si="124"/>
        <v>0</v>
      </c>
      <c r="AD90" s="15"/>
      <c r="AE90" s="31" t="s">
        <v>50</v>
      </c>
      <c r="AF90" s="13">
        <f t="shared" si="125"/>
        <v>0</v>
      </c>
      <c r="AG90" s="6" t="e">
        <f t="shared" si="126"/>
        <v>#DIV/0!</v>
      </c>
      <c r="AH90" s="13">
        <f t="shared" si="127"/>
        <v>0</v>
      </c>
    </row>
    <row r="91" spans="1:86" ht="17" thickTop="1" thickBot="1" x14ac:dyDescent="0.25">
      <c r="C91" s="31" t="s">
        <v>51</v>
      </c>
      <c r="D91" s="16">
        <v>317.80000000000007</v>
      </c>
      <c r="E91" s="36">
        <v>154.52000000000001</v>
      </c>
      <c r="F91" s="15"/>
      <c r="H91" s="6" t="e">
        <f t="shared" si="113"/>
        <v>#DIV/0!</v>
      </c>
      <c r="I91" s="13">
        <f t="shared" si="114"/>
        <v>0</v>
      </c>
      <c r="J91" s="15"/>
      <c r="L91" s="6" t="e">
        <f t="shared" si="115"/>
        <v>#DIV/0!</v>
      </c>
      <c r="M91" s="13">
        <f t="shared" si="116"/>
        <v>0</v>
      </c>
      <c r="N91" s="15"/>
      <c r="P91" s="6" t="e">
        <f t="shared" si="117"/>
        <v>#DIV/0!</v>
      </c>
      <c r="Q91" s="13">
        <f t="shared" si="118"/>
        <v>0</v>
      </c>
      <c r="R91" s="15"/>
      <c r="S91" s="18"/>
      <c r="T91" s="6" t="e">
        <f t="shared" si="119"/>
        <v>#DIV/0!</v>
      </c>
      <c r="U91" s="13">
        <f t="shared" si="120"/>
        <v>0</v>
      </c>
      <c r="V91" s="15"/>
      <c r="X91" s="6" t="e">
        <f t="shared" si="121"/>
        <v>#DIV/0!</v>
      </c>
      <c r="Y91" s="13">
        <f t="shared" si="122"/>
        <v>0</v>
      </c>
      <c r="Z91" s="15"/>
      <c r="AB91" s="6" t="e">
        <f t="shared" si="123"/>
        <v>#DIV/0!</v>
      </c>
      <c r="AC91" s="13">
        <f t="shared" si="124"/>
        <v>0</v>
      </c>
      <c r="AD91" s="15"/>
      <c r="AE91" s="31" t="s">
        <v>51</v>
      </c>
      <c r="AF91" s="13">
        <f t="shared" si="125"/>
        <v>0</v>
      </c>
      <c r="AG91" s="6" t="e">
        <f t="shared" si="126"/>
        <v>#DIV/0!</v>
      </c>
      <c r="AH91" s="13">
        <f t="shared" si="127"/>
        <v>0</v>
      </c>
    </row>
    <row r="92" spans="1:86" ht="17" thickTop="1" thickBot="1" x14ac:dyDescent="0.25">
      <c r="C92" s="31" t="s">
        <v>52</v>
      </c>
      <c r="D92" s="16">
        <v>193.40000000000009</v>
      </c>
      <c r="E92" s="36">
        <v>154.52000000000001</v>
      </c>
      <c r="F92" s="15"/>
      <c r="H92" s="6" t="e">
        <f t="shared" si="113"/>
        <v>#DIV/0!</v>
      </c>
      <c r="I92" s="13">
        <f t="shared" si="114"/>
        <v>0</v>
      </c>
      <c r="J92" s="15"/>
      <c r="L92" s="6" t="e">
        <f t="shared" si="115"/>
        <v>#DIV/0!</v>
      </c>
      <c r="M92" s="13">
        <f t="shared" si="116"/>
        <v>0</v>
      </c>
      <c r="N92" s="15"/>
      <c r="P92" s="6" t="e">
        <f t="shared" si="117"/>
        <v>#DIV/0!</v>
      </c>
      <c r="Q92" s="13">
        <f t="shared" si="118"/>
        <v>0</v>
      </c>
      <c r="R92" s="15"/>
      <c r="S92" s="18"/>
      <c r="T92" s="6" t="e">
        <f t="shared" si="119"/>
        <v>#DIV/0!</v>
      </c>
      <c r="U92" s="13">
        <f t="shared" si="120"/>
        <v>0</v>
      </c>
      <c r="V92" s="15"/>
      <c r="X92" s="6" t="e">
        <f t="shared" si="121"/>
        <v>#DIV/0!</v>
      </c>
      <c r="Y92" s="13">
        <f t="shared" si="122"/>
        <v>0</v>
      </c>
      <c r="Z92" s="15"/>
      <c r="AB92" s="6" t="e">
        <f t="shared" si="123"/>
        <v>#DIV/0!</v>
      </c>
      <c r="AC92" s="13">
        <f t="shared" si="124"/>
        <v>0</v>
      </c>
      <c r="AD92" s="15"/>
      <c r="AE92" s="31" t="s">
        <v>52</v>
      </c>
      <c r="AF92" s="13">
        <f t="shared" si="125"/>
        <v>0</v>
      </c>
      <c r="AG92" s="6" t="e">
        <f t="shared" si="126"/>
        <v>#DIV/0!</v>
      </c>
      <c r="AH92" s="13">
        <f t="shared" si="127"/>
        <v>0</v>
      </c>
    </row>
    <row r="93" spans="1:86" ht="17" thickTop="1" thickBot="1" x14ac:dyDescent="0.25">
      <c r="C93" s="31" t="s">
        <v>53</v>
      </c>
      <c r="D93" s="16">
        <v>255.39999999999998</v>
      </c>
      <c r="E93" s="36">
        <v>154.52000000000001</v>
      </c>
      <c r="F93" s="15"/>
      <c r="H93" s="6" t="e">
        <f t="shared" si="113"/>
        <v>#DIV/0!</v>
      </c>
      <c r="I93" s="13">
        <f t="shared" si="114"/>
        <v>0</v>
      </c>
      <c r="J93" s="15"/>
      <c r="L93" s="6" t="e">
        <f t="shared" si="115"/>
        <v>#DIV/0!</v>
      </c>
      <c r="M93" s="13">
        <f t="shared" si="116"/>
        <v>0</v>
      </c>
      <c r="N93" s="15"/>
      <c r="P93" s="6" t="e">
        <f t="shared" si="117"/>
        <v>#DIV/0!</v>
      </c>
      <c r="Q93" s="13">
        <f t="shared" si="118"/>
        <v>0</v>
      </c>
      <c r="R93" s="15"/>
      <c r="S93" s="18"/>
      <c r="T93" s="6" t="e">
        <f t="shared" si="119"/>
        <v>#DIV/0!</v>
      </c>
      <c r="U93" s="13">
        <f t="shared" si="120"/>
        <v>0</v>
      </c>
      <c r="V93" s="15"/>
      <c r="X93" s="6" t="e">
        <f t="shared" si="121"/>
        <v>#DIV/0!</v>
      </c>
      <c r="Y93" s="13">
        <f t="shared" si="122"/>
        <v>0</v>
      </c>
      <c r="Z93" s="15"/>
      <c r="AB93" s="6" t="e">
        <f t="shared" si="123"/>
        <v>#DIV/0!</v>
      </c>
      <c r="AC93" s="13">
        <f t="shared" si="124"/>
        <v>0</v>
      </c>
      <c r="AD93" s="15"/>
      <c r="AE93" s="31" t="s">
        <v>53</v>
      </c>
      <c r="AF93" s="13">
        <f t="shared" si="125"/>
        <v>0</v>
      </c>
      <c r="AG93" s="6" t="e">
        <f t="shared" si="126"/>
        <v>#DIV/0!</v>
      </c>
      <c r="AH93" s="13">
        <f t="shared" si="127"/>
        <v>0</v>
      </c>
    </row>
    <row r="94" spans="1:86" ht="17" thickTop="1" thickBot="1" x14ac:dyDescent="0.25">
      <c r="C94" s="31" t="s">
        <v>54</v>
      </c>
      <c r="D94" s="16">
        <v>344.4</v>
      </c>
      <c r="E94" s="36">
        <v>154.52000000000001</v>
      </c>
      <c r="F94" s="15"/>
      <c r="H94" s="6" t="e">
        <f t="shared" si="113"/>
        <v>#DIV/0!</v>
      </c>
      <c r="I94" s="13">
        <f t="shared" si="114"/>
        <v>0</v>
      </c>
      <c r="J94" s="15"/>
      <c r="L94" s="6" t="e">
        <f t="shared" si="115"/>
        <v>#DIV/0!</v>
      </c>
      <c r="M94" s="13">
        <f t="shared" si="116"/>
        <v>0</v>
      </c>
      <c r="N94" s="15"/>
      <c r="P94" s="6" t="e">
        <f t="shared" si="117"/>
        <v>#DIV/0!</v>
      </c>
      <c r="Q94" s="13">
        <f t="shared" si="118"/>
        <v>0</v>
      </c>
      <c r="R94" s="15"/>
      <c r="S94" s="18"/>
      <c r="T94" s="6" t="e">
        <f t="shared" si="119"/>
        <v>#DIV/0!</v>
      </c>
      <c r="U94" s="13">
        <f t="shared" si="120"/>
        <v>0</v>
      </c>
      <c r="V94" s="15"/>
      <c r="X94" s="6" t="e">
        <f t="shared" si="121"/>
        <v>#DIV/0!</v>
      </c>
      <c r="Y94" s="13">
        <f t="shared" si="122"/>
        <v>0</v>
      </c>
      <c r="Z94" s="15"/>
      <c r="AB94" s="6" t="e">
        <f t="shared" si="123"/>
        <v>#DIV/0!</v>
      </c>
      <c r="AC94" s="13">
        <f t="shared" si="124"/>
        <v>0</v>
      </c>
      <c r="AD94" s="15"/>
      <c r="AE94" s="31" t="s">
        <v>54</v>
      </c>
      <c r="AF94" s="13">
        <f t="shared" si="125"/>
        <v>0</v>
      </c>
      <c r="AG94" s="6" t="e">
        <f t="shared" si="126"/>
        <v>#DIV/0!</v>
      </c>
      <c r="AH94" s="13">
        <f t="shared" si="127"/>
        <v>0</v>
      </c>
    </row>
    <row r="95" spans="1:86" ht="17" thickTop="1" thickBot="1" x14ac:dyDescent="0.25">
      <c r="C95" s="31" t="s">
        <v>55</v>
      </c>
      <c r="D95" s="16">
        <v>282.00000000000011</v>
      </c>
      <c r="E95" s="36">
        <v>154.52000000000001</v>
      </c>
      <c r="F95" s="15"/>
      <c r="H95" s="6" t="e">
        <f t="shared" si="113"/>
        <v>#DIV/0!</v>
      </c>
      <c r="I95" s="13">
        <f t="shared" si="114"/>
        <v>0</v>
      </c>
      <c r="J95" s="15"/>
      <c r="L95" s="6" t="e">
        <f t="shared" si="115"/>
        <v>#DIV/0!</v>
      </c>
      <c r="M95" s="13">
        <f t="shared" si="116"/>
        <v>0</v>
      </c>
      <c r="N95" s="15"/>
      <c r="P95" s="6" t="e">
        <f t="shared" si="117"/>
        <v>#DIV/0!</v>
      </c>
      <c r="Q95" s="13">
        <f t="shared" si="118"/>
        <v>0</v>
      </c>
      <c r="R95" s="15"/>
      <c r="S95" s="18"/>
      <c r="T95" s="6" t="e">
        <f t="shared" si="119"/>
        <v>#DIV/0!</v>
      </c>
      <c r="U95" s="13">
        <f t="shared" si="120"/>
        <v>0</v>
      </c>
      <c r="V95" s="15"/>
      <c r="X95" s="6" t="e">
        <f t="shared" si="121"/>
        <v>#DIV/0!</v>
      </c>
      <c r="Y95" s="13">
        <f t="shared" si="122"/>
        <v>0</v>
      </c>
      <c r="Z95" s="15"/>
      <c r="AB95" s="6" t="e">
        <f t="shared" si="123"/>
        <v>#DIV/0!</v>
      </c>
      <c r="AC95" s="13">
        <f t="shared" si="124"/>
        <v>0</v>
      </c>
      <c r="AD95" s="15"/>
      <c r="AE95" s="31" t="s">
        <v>55</v>
      </c>
      <c r="AF95" s="13">
        <f t="shared" si="125"/>
        <v>0</v>
      </c>
      <c r="AG95" s="6" t="e">
        <f t="shared" si="126"/>
        <v>#DIV/0!</v>
      </c>
      <c r="AH95" s="13">
        <f t="shared" si="127"/>
        <v>0</v>
      </c>
    </row>
    <row r="96" spans="1:86" ht="17" thickTop="1" thickBot="1" x14ac:dyDescent="0.25">
      <c r="C96" s="31" t="s">
        <v>56</v>
      </c>
      <c r="D96" s="16">
        <v>246.29999999999995</v>
      </c>
      <c r="E96" s="36">
        <v>154.52000000000001</v>
      </c>
      <c r="F96" s="15"/>
      <c r="H96" s="6" t="e">
        <f t="shared" si="113"/>
        <v>#DIV/0!</v>
      </c>
      <c r="I96" s="13">
        <f t="shared" si="114"/>
        <v>0</v>
      </c>
      <c r="J96" s="15"/>
      <c r="L96" s="6" t="e">
        <f t="shared" si="115"/>
        <v>#DIV/0!</v>
      </c>
      <c r="M96" s="13">
        <f t="shared" si="116"/>
        <v>0</v>
      </c>
      <c r="N96" s="15"/>
      <c r="P96" s="6" t="e">
        <f t="shared" si="117"/>
        <v>#DIV/0!</v>
      </c>
      <c r="Q96" s="13">
        <f t="shared" si="118"/>
        <v>0</v>
      </c>
      <c r="R96" s="15"/>
      <c r="S96" s="18"/>
      <c r="T96" s="6" t="e">
        <f t="shared" si="119"/>
        <v>#DIV/0!</v>
      </c>
      <c r="U96" s="13">
        <f t="shared" si="120"/>
        <v>0</v>
      </c>
      <c r="V96" s="15"/>
      <c r="X96" s="6" t="e">
        <f t="shared" si="121"/>
        <v>#DIV/0!</v>
      </c>
      <c r="Y96" s="13">
        <f t="shared" si="122"/>
        <v>0</v>
      </c>
      <c r="Z96" s="15"/>
      <c r="AB96" s="6" t="e">
        <f t="shared" si="123"/>
        <v>#DIV/0!</v>
      </c>
      <c r="AC96" s="13">
        <f t="shared" si="124"/>
        <v>0</v>
      </c>
      <c r="AD96" s="15"/>
      <c r="AE96" s="31" t="s">
        <v>56</v>
      </c>
      <c r="AF96" s="13">
        <f t="shared" si="125"/>
        <v>0</v>
      </c>
      <c r="AG96" s="6" t="e">
        <f t="shared" si="126"/>
        <v>#DIV/0!</v>
      </c>
      <c r="AH96" s="13">
        <f t="shared" si="127"/>
        <v>0</v>
      </c>
    </row>
    <row r="97" spans="1:40" ht="17" thickTop="1" thickBot="1" x14ac:dyDescent="0.25">
      <c r="C97" s="31" t="s">
        <v>57</v>
      </c>
      <c r="D97" s="16">
        <v>131.69999999999993</v>
      </c>
      <c r="E97" s="36">
        <v>154.52000000000001</v>
      </c>
      <c r="F97" s="15"/>
      <c r="H97" s="6" t="e">
        <f t="shared" si="113"/>
        <v>#DIV/0!</v>
      </c>
      <c r="I97" s="13">
        <f t="shared" si="114"/>
        <v>0</v>
      </c>
      <c r="J97" s="15"/>
      <c r="L97" s="6" t="e">
        <f t="shared" si="115"/>
        <v>#DIV/0!</v>
      </c>
      <c r="M97" s="13">
        <f t="shared" si="116"/>
        <v>0</v>
      </c>
      <c r="N97" s="15"/>
      <c r="P97" s="6" t="e">
        <f t="shared" si="117"/>
        <v>#DIV/0!</v>
      </c>
      <c r="Q97" s="13">
        <f t="shared" si="118"/>
        <v>0</v>
      </c>
      <c r="R97" s="15"/>
      <c r="S97" s="18"/>
      <c r="T97" s="6" t="e">
        <f t="shared" si="119"/>
        <v>#DIV/0!</v>
      </c>
      <c r="U97" s="13">
        <f t="shared" si="120"/>
        <v>0</v>
      </c>
      <c r="V97" s="15"/>
      <c r="X97" s="6" t="e">
        <f t="shared" si="121"/>
        <v>#DIV/0!</v>
      </c>
      <c r="Y97" s="13">
        <f t="shared" si="122"/>
        <v>0</v>
      </c>
      <c r="Z97" s="15"/>
      <c r="AB97" s="6" t="e">
        <f t="shared" si="123"/>
        <v>#DIV/0!</v>
      </c>
      <c r="AC97" s="13">
        <f t="shared" si="124"/>
        <v>0</v>
      </c>
      <c r="AD97" s="15"/>
      <c r="AE97" s="31" t="s">
        <v>57</v>
      </c>
      <c r="AF97" s="13">
        <f t="shared" si="125"/>
        <v>0</v>
      </c>
      <c r="AG97" s="6" t="e">
        <f t="shared" si="126"/>
        <v>#DIV/0!</v>
      </c>
      <c r="AH97" s="13">
        <f t="shared" si="127"/>
        <v>0</v>
      </c>
    </row>
    <row r="98" spans="1:40" ht="17" thickTop="1" thickBot="1" x14ac:dyDescent="0.25">
      <c r="C98" s="31" t="s">
        <v>58</v>
      </c>
      <c r="D98" s="16">
        <v>152.69999999999993</v>
      </c>
      <c r="E98" s="36">
        <v>154.52000000000001</v>
      </c>
      <c r="F98" s="15"/>
      <c r="H98" s="6" t="e">
        <f t="shared" si="113"/>
        <v>#DIV/0!</v>
      </c>
      <c r="I98" s="13">
        <f t="shared" si="114"/>
        <v>0</v>
      </c>
      <c r="J98" s="15"/>
      <c r="L98" s="6" t="e">
        <f t="shared" si="115"/>
        <v>#DIV/0!</v>
      </c>
      <c r="M98" s="13">
        <f t="shared" si="116"/>
        <v>0</v>
      </c>
      <c r="N98" s="15"/>
      <c r="P98" s="6" t="e">
        <f t="shared" si="117"/>
        <v>#DIV/0!</v>
      </c>
      <c r="Q98" s="13">
        <f t="shared" si="118"/>
        <v>0</v>
      </c>
      <c r="R98" s="15"/>
      <c r="T98" s="6" t="e">
        <f t="shared" si="119"/>
        <v>#DIV/0!</v>
      </c>
      <c r="U98" s="13">
        <f t="shared" si="120"/>
        <v>0</v>
      </c>
      <c r="V98" s="15"/>
      <c r="X98" s="6" t="e">
        <f t="shared" si="121"/>
        <v>#DIV/0!</v>
      </c>
      <c r="Y98" s="13">
        <f t="shared" si="122"/>
        <v>0</v>
      </c>
      <c r="Z98" s="15"/>
      <c r="AB98" s="6" t="e">
        <f t="shared" si="123"/>
        <v>#DIV/0!</v>
      </c>
      <c r="AC98" s="13">
        <f t="shared" si="124"/>
        <v>0</v>
      </c>
      <c r="AD98" s="15"/>
      <c r="AE98" s="31" t="s">
        <v>58</v>
      </c>
      <c r="AF98" s="13">
        <f t="shared" si="125"/>
        <v>0</v>
      </c>
      <c r="AG98" s="6" t="e">
        <f t="shared" si="126"/>
        <v>#DIV/0!</v>
      </c>
      <c r="AH98" s="13">
        <f t="shared" si="127"/>
        <v>0</v>
      </c>
    </row>
    <row r="99" spans="1:40" ht="17" thickTop="1" thickBot="1" x14ac:dyDescent="0.25">
      <c r="C99" s="31" t="s">
        <v>59</v>
      </c>
      <c r="D99" s="16">
        <v>157.59999999999991</v>
      </c>
      <c r="E99" s="36">
        <v>154.52000000000001</v>
      </c>
      <c r="F99" s="15"/>
      <c r="H99" s="6" t="e">
        <f t="shared" si="113"/>
        <v>#DIV/0!</v>
      </c>
      <c r="I99" s="13">
        <f t="shared" si="114"/>
        <v>0</v>
      </c>
      <c r="J99" s="15"/>
      <c r="L99" s="6" t="e">
        <f t="shared" si="115"/>
        <v>#DIV/0!</v>
      </c>
      <c r="M99" s="13">
        <f t="shared" si="116"/>
        <v>0</v>
      </c>
      <c r="N99" s="15"/>
      <c r="P99" s="6" t="e">
        <f t="shared" si="117"/>
        <v>#DIV/0!</v>
      </c>
      <c r="Q99" s="13">
        <f t="shared" si="118"/>
        <v>0</v>
      </c>
      <c r="R99" s="15"/>
      <c r="T99" s="6" t="e">
        <f t="shared" si="119"/>
        <v>#DIV/0!</v>
      </c>
      <c r="U99" s="13">
        <f t="shared" si="120"/>
        <v>0</v>
      </c>
      <c r="V99" s="15"/>
      <c r="X99" s="6" t="e">
        <f t="shared" si="121"/>
        <v>#DIV/0!</v>
      </c>
      <c r="Y99" s="13">
        <f t="shared" si="122"/>
        <v>0</v>
      </c>
      <c r="Z99" s="15"/>
      <c r="AB99" s="6" t="e">
        <f t="shared" si="123"/>
        <v>#DIV/0!</v>
      </c>
      <c r="AC99" s="13">
        <f t="shared" si="124"/>
        <v>0</v>
      </c>
      <c r="AD99" s="15"/>
      <c r="AE99" s="31" t="s">
        <v>59</v>
      </c>
      <c r="AF99" s="13">
        <f t="shared" si="125"/>
        <v>0</v>
      </c>
      <c r="AG99" s="6" t="e">
        <f t="shared" si="126"/>
        <v>#DIV/0!</v>
      </c>
      <c r="AH99" s="13">
        <f t="shared" si="127"/>
        <v>0</v>
      </c>
    </row>
    <row r="100" spans="1:40" ht="17" thickTop="1" thickBot="1" x14ac:dyDescent="0.25">
      <c r="C100" s="31" t="s">
        <v>60</v>
      </c>
      <c r="D100" s="16">
        <v>218.39999999999998</v>
      </c>
      <c r="E100" s="36">
        <v>154.52000000000001</v>
      </c>
      <c r="F100" s="15"/>
      <c r="H100" s="6" t="e">
        <f t="shared" si="113"/>
        <v>#DIV/0!</v>
      </c>
      <c r="I100" s="13">
        <f t="shared" si="114"/>
        <v>0</v>
      </c>
      <c r="J100" s="15"/>
      <c r="L100" s="6" t="e">
        <f t="shared" si="115"/>
        <v>#DIV/0!</v>
      </c>
      <c r="M100" s="13">
        <f t="shared" si="116"/>
        <v>0</v>
      </c>
      <c r="N100" s="15"/>
      <c r="P100" s="6" t="e">
        <f t="shared" si="117"/>
        <v>#DIV/0!</v>
      </c>
      <c r="Q100" s="13">
        <f t="shared" si="118"/>
        <v>0</v>
      </c>
      <c r="R100" s="15"/>
      <c r="T100" s="6" t="e">
        <f t="shared" si="119"/>
        <v>#DIV/0!</v>
      </c>
      <c r="U100" s="13">
        <f t="shared" si="120"/>
        <v>0</v>
      </c>
      <c r="V100" s="15"/>
      <c r="X100" s="6" t="e">
        <f t="shared" si="121"/>
        <v>#DIV/0!</v>
      </c>
      <c r="Y100" s="13">
        <f t="shared" si="122"/>
        <v>0</v>
      </c>
      <c r="Z100" s="15"/>
      <c r="AB100" s="6" t="e">
        <f t="shared" si="123"/>
        <v>#DIV/0!</v>
      </c>
      <c r="AC100" s="13">
        <f t="shared" si="124"/>
        <v>0</v>
      </c>
      <c r="AD100" s="15"/>
      <c r="AE100" s="31" t="s">
        <v>60</v>
      </c>
      <c r="AF100" s="13">
        <f t="shared" si="125"/>
        <v>0</v>
      </c>
      <c r="AG100" s="6" t="e">
        <f t="shared" si="126"/>
        <v>#DIV/0!</v>
      </c>
      <c r="AH100" s="13">
        <f t="shared" si="127"/>
        <v>0</v>
      </c>
    </row>
    <row r="101" spans="1:40" ht="17" thickTop="1" thickBot="1" x14ac:dyDescent="0.25">
      <c r="C101" s="31" t="s">
        <v>61</v>
      </c>
      <c r="D101" s="16">
        <v>207.69999999999993</v>
      </c>
      <c r="E101" s="36">
        <v>154.52000000000001</v>
      </c>
      <c r="F101" s="15"/>
      <c r="H101" s="6" t="e">
        <f t="shared" si="113"/>
        <v>#DIV/0!</v>
      </c>
      <c r="I101" s="13">
        <f t="shared" si="114"/>
        <v>0</v>
      </c>
      <c r="J101" s="15"/>
      <c r="L101" s="6" t="e">
        <f t="shared" si="115"/>
        <v>#DIV/0!</v>
      </c>
      <c r="M101" s="13">
        <f t="shared" si="116"/>
        <v>0</v>
      </c>
      <c r="N101" s="15"/>
      <c r="P101" s="6" t="e">
        <f t="shared" si="117"/>
        <v>#DIV/0!</v>
      </c>
      <c r="Q101" s="13">
        <f t="shared" si="118"/>
        <v>0</v>
      </c>
      <c r="R101" s="15"/>
      <c r="T101" s="6" t="e">
        <f t="shared" si="119"/>
        <v>#DIV/0!</v>
      </c>
      <c r="U101" s="13">
        <f t="shared" si="120"/>
        <v>0</v>
      </c>
      <c r="V101" s="15"/>
      <c r="X101" s="6" t="e">
        <f t="shared" si="121"/>
        <v>#DIV/0!</v>
      </c>
      <c r="Y101" s="13">
        <f t="shared" si="122"/>
        <v>0</v>
      </c>
      <c r="Z101" s="15"/>
      <c r="AB101" s="6" t="e">
        <f t="shared" si="123"/>
        <v>#DIV/0!</v>
      </c>
      <c r="AC101" s="13">
        <f t="shared" si="124"/>
        <v>0</v>
      </c>
      <c r="AD101" s="15"/>
      <c r="AE101" s="31" t="s">
        <v>61</v>
      </c>
      <c r="AF101" s="13">
        <f t="shared" si="125"/>
        <v>0</v>
      </c>
      <c r="AG101" s="6" t="e">
        <f t="shared" si="126"/>
        <v>#DIV/0!</v>
      </c>
      <c r="AH101" s="13">
        <f t="shared" si="127"/>
        <v>0</v>
      </c>
    </row>
    <row r="102" spans="1:40" ht="17" thickTop="1" thickBot="1" x14ac:dyDescent="0.25">
      <c r="C102" s="31" t="s">
        <v>62</v>
      </c>
      <c r="D102" s="16">
        <v>126.59999999999991</v>
      </c>
      <c r="E102" s="36">
        <v>154.52000000000001</v>
      </c>
      <c r="F102" s="15"/>
      <c r="H102" s="6" t="e">
        <f t="shared" si="113"/>
        <v>#DIV/0!</v>
      </c>
      <c r="I102" s="13">
        <f t="shared" si="114"/>
        <v>0</v>
      </c>
      <c r="J102" s="15"/>
      <c r="L102" s="6" t="e">
        <f t="shared" si="115"/>
        <v>#DIV/0!</v>
      </c>
      <c r="M102" s="13">
        <f t="shared" si="116"/>
        <v>0</v>
      </c>
      <c r="N102" s="15"/>
      <c r="P102" s="6" t="e">
        <f t="shared" si="117"/>
        <v>#DIV/0!</v>
      </c>
      <c r="Q102" s="13">
        <f t="shared" si="118"/>
        <v>0</v>
      </c>
      <c r="R102" s="15"/>
      <c r="T102" s="6" t="e">
        <f t="shared" si="119"/>
        <v>#DIV/0!</v>
      </c>
      <c r="U102" s="13">
        <f t="shared" si="120"/>
        <v>0</v>
      </c>
      <c r="V102" s="15"/>
      <c r="X102" s="6" t="e">
        <f t="shared" si="121"/>
        <v>#DIV/0!</v>
      </c>
      <c r="Y102" s="13">
        <f t="shared" si="122"/>
        <v>0</v>
      </c>
      <c r="Z102" s="15"/>
      <c r="AB102" s="6" t="e">
        <f t="shared" si="123"/>
        <v>#DIV/0!</v>
      </c>
      <c r="AC102" s="13">
        <f t="shared" si="124"/>
        <v>0</v>
      </c>
      <c r="AD102" s="15"/>
      <c r="AE102" s="31" t="s">
        <v>62</v>
      </c>
      <c r="AF102" s="13">
        <f t="shared" si="125"/>
        <v>0</v>
      </c>
      <c r="AG102" s="6" t="e">
        <f t="shared" si="126"/>
        <v>#DIV/0!</v>
      </c>
      <c r="AH102" s="13">
        <f t="shared" si="127"/>
        <v>0</v>
      </c>
    </row>
    <row r="103" spans="1:40" ht="17" thickTop="1" thickBot="1" x14ac:dyDescent="0.25">
      <c r="C103" s="31" t="s">
        <v>63</v>
      </c>
      <c r="D103" s="16">
        <v>213.59999999999991</v>
      </c>
      <c r="E103" s="36">
        <v>154.52000000000001</v>
      </c>
      <c r="F103" s="15"/>
      <c r="H103" s="6" t="e">
        <f t="shared" si="113"/>
        <v>#DIV/0!</v>
      </c>
      <c r="I103" s="13">
        <f t="shared" si="114"/>
        <v>0</v>
      </c>
      <c r="J103" s="15"/>
      <c r="L103" s="6" t="e">
        <f t="shared" si="115"/>
        <v>#DIV/0!</v>
      </c>
      <c r="M103" s="13">
        <f t="shared" si="116"/>
        <v>0</v>
      </c>
      <c r="N103" s="15"/>
      <c r="P103" s="6" t="e">
        <f t="shared" si="117"/>
        <v>#DIV/0!</v>
      </c>
      <c r="Q103" s="13">
        <f t="shared" si="118"/>
        <v>0</v>
      </c>
      <c r="R103" s="15"/>
      <c r="T103" s="6" t="e">
        <f t="shared" si="119"/>
        <v>#DIV/0!</v>
      </c>
      <c r="U103" s="13">
        <f t="shared" si="120"/>
        <v>0</v>
      </c>
      <c r="V103" s="15"/>
      <c r="X103" s="6" t="e">
        <f t="shared" si="121"/>
        <v>#DIV/0!</v>
      </c>
      <c r="Y103" s="13">
        <f t="shared" si="122"/>
        <v>0</v>
      </c>
      <c r="Z103" s="15"/>
      <c r="AB103" s="6" t="e">
        <f t="shared" si="123"/>
        <v>#DIV/0!</v>
      </c>
      <c r="AC103" s="13">
        <f t="shared" si="124"/>
        <v>0</v>
      </c>
      <c r="AD103" s="15"/>
      <c r="AE103" s="31" t="s">
        <v>63</v>
      </c>
      <c r="AF103" s="13">
        <f t="shared" si="125"/>
        <v>0</v>
      </c>
      <c r="AG103" s="6" t="e">
        <f t="shared" si="126"/>
        <v>#DIV/0!</v>
      </c>
      <c r="AH103" s="13">
        <f t="shared" si="127"/>
        <v>0</v>
      </c>
    </row>
    <row r="104" spans="1:40" ht="17" thickTop="1" thickBot="1" x14ac:dyDescent="0.25">
      <c r="C104" s="31" t="s">
        <v>64</v>
      </c>
      <c r="D104" s="16">
        <v>416.09999999999991</v>
      </c>
      <c r="E104" s="36">
        <v>154.52000000000001</v>
      </c>
      <c r="F104" s="15"/>
      <c r="H104" s="6" t="e">
        <f t="shared" si="113"/>
        <v>#DIV/0!</v>
      </c>
      <c r="I104" s="13">
        <f t="shared" si="114"/>
        <v>0</v>
      </c>
      <c r="J104" s="15"/>
      <c r="L104" s="6" t="e">
        <f t="shared" si="115"/>
        <v>#DIV/0!</v>
      </c>
      <c r="M104" s="13">
        <f t="shared" si="116"/>
        <v>0</v>
      </c>
      <c r="N104" s="15"/>
      <c r="P104" s="6" t="e">
        <f t="shared" si="117"/>
        <v>#DIV/0!</v>
      </c>
      <c r="Q104" s="13">
        <f t="shared" si="118"/>
        <v>0</v>
      </c>
      <c r="R104" s="15"/>
      <c r="T104" s="6" t="e">
        <f t="shared" si="119"/>
        <v>#DIV/0!</v>
      </c>
      <c r="U104" s="13">
        <f t="shared" si="120"/>
        <v>0</v>
      </c>
      <c r="V104" s="15"/>
      <c r="X104" s="6" t="e">
        <f t="shared" si="121"/>
        <v>#DIV/0!</v>
      </c>
      <c r="Y104" s="13">
        <f t="shared" si="122"/>
        <v>0</v>
      </c>
      <c r="Z104" s="15"/>
      <c r="AB104" s="6" t="e">
        <f t="shared" si="123"/>
        <v>#DIV/0!</v>
      </c>
      <c r="AC104" s="13">
        <f t="shared" si="124"/>
        <v>0</v>
      </c>
      <c r="AD104" s="15"/>
      <c r="AE104" s="31" t="s">
        <v>64</v>
      </c>
      <c r="AF104" s="13">
        <f t="shared" si="125"/>
        <v>0</v>
      </c>
      <c r="AG104" s="6" t="e">
        <f t="shared" si="126"/>
        <v>#DIV/0!</v>
      </c>
      <c r="AH104" s="13">
        <f t="shared" si="127"/>
        <v>0</v>
      </c>
    </row>
    <row r="105" spans="1:40" ht="17" thickTop="1" thickBot="1" x14ac:dyDescent="0.25">
      <c r="C105" s="31" t="s">
        <v>65</v>
      </c>
      <c r="D105" s="16">
        <v>256.39999999999986</v>
      </c>
      <c r="E105" s="36">
        <v>154.52000000000001</v>
      </c>
      <c r="F105" s="15"/>
      <c r="H105" s="6" t="e">
        <f t="shared" si="113"/>
        <v>#DIV/0!</v>
      </c>
      <c r="I105" s="13">
        <f t="shared" si="114"/>
        <v>0</v>
      </c>
      <c r="J105" s="15"/>
      <c r="L105" s="6" t="e">
        <f t="shared" si="115"/>
        <v>#DIV/0!</v>
      </c>
      <c r="M105" s="13">
        <f t="shared" si="116"/>
        <v>0</v>
      </c>
      <c r="N105" s="15"/>
      <c r="P105" s="6" t="e">
        <f t="shared" si="117"/>
        <v>#DIV/0!</v>
      </c>
      <c r="Q105" s="13">
        <f t="shared" si="118"/>
        <v>0</v>
      </c>
      <c r="R105" s="15"/>
      <c r="T105" s="6" t="e">
        <f t="shared" si="119"/>
        <v>#DIV/0!</v>
      </c>
      <c r="U105" s="13">
        <f t="shared" si="120"/>
        <v>0</v>
      </c>
      <c r="V105" s="15"/>
      <c r="X105" s="6" t="e">
        <f t="shared" si="121"/>
        <v>#DIV/0!</v>
      </c>
      <c r="Y105" s="13">
        <f t="shared" si="122"/>
        <v>0</v>
      </c>
      <c r="Z105" s="15"/>
      <c r="AB105" s="6" t="e">
        <f t="shared" si="123"/>
        <v>#DIV/0!</v>
      </c>
      <c r="AC105" s="13">
        <f t="shared" si="124"/>
        <v>0</v>
      </c>
      <c r="AD105" s="15"/>
      <c r="AE105" s="31" t="s">
        <v>65</v>
      </c>
      <c r="AF105" s="13">
        <f t="shared" si="125"/>
        <v>0</v>
      </c>
      <c r="AG105" s="6" t="e">
        <f t="shared" si="126"/>
        <v>#DIV/0!</v>
      </c>
      <c r="AH105" s="13">
        <f t="shared" si="127"/>
        <v>0</v>
      </c>
    </row>
    <row r="106" spans="1:40" ht="17" thickTop="1" thickBot="1" x14ac:dyDescent="0.25">
      <c r="C106" s="31" t="s">
        <v>66</v>
      </c>
      <c r="D106" s="16">
        <v>352.79999999999995</v>
      </c>
      <c r="E106" s="36">
        <v>154.52000000000001</v>
      </c>
      <c r="F106" s="15"/>
      <c r="H106" s="6" t="e">
        <f t="shared" si="113"/>
        <v>#DIV/0!</v>
      </c>
      <c r="I106" s="13">
        <f t="shared" si="114"/>
        <v>0</v>
      </c>
      <c r="J106" s="15"/>
      <c r="L106" s="6" t="e">
        <f t="shared" si="115"/>
        <v>#DIV/0!</v>
      </c>
      <c r="M106" s="13">
        <f t="shared" si="116"/>
        <v>0</v>
      </c>
      <c r="N106" s="15"/>
      <c r="P106" s="6" t="e">
        <f t="shared" si="117"/>
        <v>#DIV/0!</v>
      </c>
      <c r="Q106" s="13">
        <f t="shared" si="118"/>
        <v>0</v>
      </c>
      <c r="R106" s="15"/>
      <c r="T106" s="6" t="e">
        <f t="shared" si="119"/>
        <v>#DIV/0!</v>
      </c>
      <c r="U106" s="13">
        <f t="shared" si="120"/>
        <v>0</v>
      </c>
      <c r="V106" s="15"/>
      <c r="X106" s="6" t="e">
        <f t="shared" si="121"/>
        <v>#DIV/0!</v>
      </c>
      <c r="Y106" s="13">
        <f t="shared" si="122"/>
        <v>0</v>
      </c>
      <c r="Z106" s="15"/>
      <c r="AB106" s="6" t="e">
        <f t="shared" si="123"/>
        <v>#DIV/0!</v>
      </c>
      <c r="AC106" s="13">
        <f t="shared" si="124"/>
        <v>0</v>
      </c>
      <c r="AD106" s="15"/>
      <c r="AE106" s="31" t="s">
        <v>66</v>
      </c>
      <c r="AF106" s="13">
        <f t="shared" si="125"/>
        <v>0</v>
      </c>
      <c r="AG106" s="6" t="e">
        <f t="shared" si="126"/>
        <v>#DIV/0!</v>
      </c>
      <c r="AH106" s="13">
        <f t="shared" si="127"/>
        <v>0</v>
      </c>
    </row>
    <row r="107" spans="1:40" ht="17" thickTop="1" thickBot="1" x14ac:dyDescent="0.25">
      <c r="C107" s="31" t="s">
        <v>67</v>
      </c>
      <c r="D107" s="16">
        <v>358.4</v>
      </c>
      <c r="E107" s="36">
        <v>154.52000000000001</v>
      </c>
      <c r="F107" s="15"/>
      <c r="H107" s="6" t="e">
        <f t="shared" si="113"/>
        <v>#DIV/0!</v>
      </c>
      <c r="I107" s="13">
        <f t="shared" si="114"/>
        <v>0</v>
      </c>
      <c r="J107" s="15"/>
      <c r="L107" s="6" t="e">
        <f t="shared" si="115"/>
        <v>#DIV/0!</v>
      </c>
      <c r="M107" s="13">
        <f t="shared" si="116"/>
        <v>0</v>
      </c>
      <c r="N107" s="15"/>
      <c r="P107" s="6" t="e">
        <f t="shared" si="117"/>
        <v>#DIV/0!</v>
      </c>
      <c r="Q107" s="13">
        <f t="shared" si="118"/>
        <v>0</v>
      </c>
      <c r="R107" s="15"/>
      <c r="T107" s="6" t="e">
        <f t="shared" si="119"/>
        <v>#DIV/0!</v>
      </c>
      <c r="U107" s="13">
        <f t="shared" si="120"/>
        <v>0</v>
      </c>
      <c r="V107" s="15"/>
      <c r="X107" s="6" t="e">
        <f t="shared" si="121"/>
        <v>#DIV/0!</v>
      </c>
      <c r="Y107" s="13">
        <f t="shared" si="122"/>
        <v>0</v>
      </c>
      <c r="Z107" s="15"/>
      <c r="AB107" s="6" t="e">
        <f t="shared" si="123"/>
        <v>#DIV/0!</v>
      </c>
      <c r="AC107" s="13">
        <f t="shared" si="124"/>
        <v>0</v>
      </c>
      <c r="AD107" s="15"/>
      <c r="AE107" s="31" t="s">
        <v>67</v>
      </c>
      <c r="AF107" s="13">
        <f t="shared" si="125"/>
        <v>0</v>
      </c>
      <c r="AG107" s="6" t="e">
        <f t="shared" si="126"/>
        <v>#DIV/0!</v>
      </c>
      <c r="AH107" s="13">
        <f t="shared" si="127"/>
        <v>0</v>
      </c>
    </row>
    <row r="108" spans="1:40" ht="17" thickTop="1" thickBot="1" x14ac:dyDescent="0.25">
      <c r="C108" s="31" t="s">
        <v>68</v>
      </c>
      <c r="D108" s="16">
        <v>323.60000000000002</v>
      </c>
      <c r="E108" s="36">
        <v>154.52000000000001</v>
      </c>
      <c r="F108" s="15"/>
      <c r="H108" s="6" t="e">
        <f t="shared" si="113"/>
        <v>#DIV/0!</v>
      </c>
      <c r="I108" s="13">
        <f t="shared" si="114"/>
        <v>0</v>
      </c>
      <c r="J108" s="15"/>
      <c r="L108" s="6" t="e">
        <f t="shared" si="115"/>
        <v>#DIV/0!</v>
      </c>
      <c r="M108" s="13">
        <f t="shared" si="116"/>
        <v>0</v>
      </c>
      <c r="N108" s="15"/>
      <c r="P108" s="6" t="e">
        <f t="shared" si="117"/>
        <v>#DIV/0!</v>
      </c>
      <c r="Q108" s="13">
        <f t="shared" si="118"/>
        <v>0</v>
      </c>
      <c r="R108" s="15"/>
      <c r="T108" s="6" t="e">
        <f t="shared" si="119"/>
        <v>#DIV/0!</v>
      </c>
      <c r="U108" s="13">
        <f t="shared" si="120"/>
        <v>0</v>
      </c>
      <c r="V108" s="15"/>
      <c r="X108" s="6" t="e">
        <f t="shared" si="121"/>
        <v>#DIV/0!</v>
      </c>
      <c r="Y108" s="13">
        <f t="shared" si="122"/>
        <v>0</v>
      </c>
      <c r="Z108" s="15"/>
      <c r="AB108" s="6" t="e">
        <f t="shared" si="123"/>
        <v>#DIV/0!</v>
      </c>
      <c r="AC108" s="13">
        <f t="shared" si="124"/>
        <v>0</v>
      </c>
      <c r="AD108" s="15"/>
      <c r="AE108" s="31" t="s">
        <v>68</v>
      </c>
      <c r="AF108" s="13">
        <f t="shared" si="125"/>
        <v>0</v>
      </c>
      <c r="AG108" s="6" t="e">
        <f t="shared" si="126"/>
        <v>#DIV/0!</v>
      </c>
      <c r="AH108" s="13">
        <f t="shared" si="127"/>
        <v>0</v>
      </c>
    </row>
    <row r="109" spans="1:40" ht="17" thickTop="1" thickBot="1" x14ac:dyDescent="0.25">
      <c r="C109" s="31" t="s">
        <v>69</v>
      </c>
      <c r="D109" s="16">
        <v>284.10000000000014</v>
      </c>
      <c r="E109" s="36">
        <v>154.52000000000001</v>
      </c>
      <c r="F109" s="15"/>
      <c r="H109" s="6" t="e">
        <f t="shared" si="113"/>
        <v>#DIV/0!</v>
      </c>
      <c r="I109" s="13">
        <f t="shared" si="114"/>
        <v>0</v>
      </c>
      <c r="J109" s="15"/>
      <c r="L109" s="6" t="e">
        <f t="shared" si="115"/>
        <v>#DIV/0!</v>
      </c>
      <c r="M109" s="13">
        <f t="shared" si="116"/>
        <v>0</v>
      </c>
      <c r="N109" s="15"/>
      <c r="P109" s="6" t="e">
        <f t="shared" si="117"/>
        <v>#DIV/0!</v>
      </c>
      <c r="Q109" s="13">
        <f t="shared" si="118"/>
        <v>0</v>
      </c>
      <c r="R109" s="15"/>
      <c r="T109" s="6" t="e">
        <f t="shared" si="119"/>
        <v>#DIV/0!</v>
      </c>
      <c r="U109" s="13">
        <f t="shared" si="120"/>
        <v>0</v>
      </c>
      <c r="V109" s="15"/>
      <c r="X109" s="6" t="e">
        <f t="shared" si="121"/>
        <v>#DIV/0!</v>
      </c>
      <c r="Y109" s="13">
        <f t="shared" si="122"/>
        <v>0</v>
      </c>
      <c r="Z109" s="15"/>
      <c r="AB109" s="6" t="e">
        <f t="shared" si="123"/>
        <v>#DIV/0!</v>
      </c>
      <c r="AC109" s="13">
        <f t="shared" si="124"/>
        <v>0</v>
      </c>
      <c r="AD109" s="15"/>
      <c r="AE109" s="31" t="s">
        <v>69</v>
      </c>
      <c r="AF109" s="13">
        <f t="shared" si="125"/>
        <v>0</v>
      </c>
      <c r="AG109" s="6" t="e">
        <f t="shared" si="126"/>
        <v>#DIV/0!</v>
      </c>
      <c r="AH109" s="13">
        <f t="shared" si="127"/>
        <v>0</v>
      </c>
    </row>
    <row r="110" spans="1:40" x14ac:dyDescent="0.2">
      <c r="A110" s="19"/>
      <c r="B110" s="19"/>
      <c r="C110" s="19"/>
      <c r="D110" s="19"/>
      <c r="E110" s="19"/>
      <c r="F110" s="19"/>
      <c r="G110" s="28" t="s">
        <v>46</v>
      </c>
      <c r="H110" s="29" t="e">
        <f>AVERAGE(H88:H109)</f>
        <v>#DIV/0!</v>
      </c>
      <c r="I110" s="29">
        <f>AVERAGE(I88:I109)</f>
        <v>0</v>
      </c>
      <c r="J110" s="20"/>
      <c r="K110" s="28" t="s">
        <v>46</v>
      </c>
      <c r="L110" s="29" t="e">
        <f>AVERAGE(L88:L109)</f>
        <v>#DIV/0!</v>
      </c>
      <c r="M110" s="29">
        <f>AVERAGE(M88:M109)</f>
        <v>0</v>
      </c>
      <c r="N110" s="20"/>
      <c r="O110" s="28" t="s">
        <v>46</v>
      </c>
      <c r="P110" s="29" t="e">
        <f>AVERAGE(P88:P109)</f>
        <v>#DIV/0!</v>
      </c>
      <c r="Q110" s="29">
        <f>AVERAGE(Q88:Q109)</f>
        <v>0</v>
      </c>
      <c r="R110" s="20"/>
      <c r="S110" s="28" t="s">
        <v>46</v>
      </c>
      <c r="T110" s="29" t="e">
        <f>AVERAGE(T88:T109)</f>
        <v>#DIV/0!</v>
      </c>
      <c r="U110" s="29">
        <f>AVERAGE(U88:U109)</f>
        <v>0</v>
      </c>
      <c r="V110" s="20"/>
      <c r="W110" s="28" t="s">
        <v>46</v>
      </c>
      <c r="X110" s="29" t="e">
        <f>AVERAGE(X88:X109)</f>
        <v>#DIV/0!</v>
      </c>
      <c r="Y110" s="29">
        <f>AVERAGE(Y88:Y109)</f>
        <v>0</v>
      </c>
      <c r="Z110" s="20"/>
      <c r="AA110" s="28" t="s">
        <v>46</v>
      </c>
      <c r="AB110" s="29" t="e">
        <f>AVERAGE(AB88:AB109)</f>
        <v>#DIV/0!</v>
      </c>
      <c r="AC110" s="29">
        <f>AVERAGE(AC88:AC109)</f>
        <v>0</v>
      </c>
      <c r="AD110" s="20"/>
      <c r="AE110" s="19"/>
      <c r="AF110" s="28" t="s">
        <v>46</v>
      </c>
      <c r="AG110" s="29" t="e">
        <f>AVERAGE(AG88:AG109)</f>
        <v>#DIV/0!</v>
      </c>
      <c r="AH110" s="29">
        <f>AVERAGE(AH88:AH109)</f>
        <v>0</v>
      </c>
      <c r="AI110" s="19"/>
      <c r="AJ110" s="19"/>
      <c r="AK110" s="19"/>
      <c r="AL110" s="19"/>
      <c r="AM110" s="19"/>
      <c r="AN110" s="19"/>
    </row>
    <row r="111" spans="1:40" x14ac:dyDescent="0.2">
      <c r="G111" s="17" t="s">
        <v>47</v>
      </c>
      <c r="H111" s="6" t="e">
        <f>STDEV(H88:H109)</f>
        <v>#DIV/0!</v>
      </c>
      <c r="I111" s="6">
        <f>STDEV(I88:I109)</f>
        <v>0</v>
      </c>
      <c r="J111" s="15"/>
      <c r="K111" s="17" t="s">
        <v>47</v>
      </c>
      <c r="L111" s="6" t="e">
        <f>STDEV(L88:L109)</f>
        <v>#DIV/0!</v>
      </c>
      <c r="M111" s="6">
        <f>STDEV(M88:M109)</f>
        <v>0</v>
      </c>
      <c r="N111" s="15"/>
      <c r="O111" s="17" t="s">
        <v>47</v>
      </c>
      <c r="P111" s="6" t="e">
        <f>STDEV(P88:P109)</f>
        <v>#DIV/0!</v>
      </c>
      <c r="Q111" s="6">
        <f>STDEV(Q88:Q109)</f>
        <v>0</v>
      </c>
      <c r="R111" s="15"/>
      <c r="S111" s="17" t="s">
        <v>47</v>
      </c>
      <c r="T111" s="6" t="e">
        <f>STDEV(T88:T109)</f>
        <v>#DIV/0!</v>
      </c>
      <c r="U111" s="6">
        <f>STDEV(U88:U109)</f>
        <v>0</v>
      </c>
      <c r="V111" s="15"/>
      <c r="W111" s="17" t="s">
        <v>47</v>
      </c>
      <c r="X111" s="6" t="e">
        <f>STDEV(X88:X109)</f>
        <v>#DIV/0!</v>
      </c>
      <c r="Y111" s="6">
        <f>STDEV(Y88:Y109)</f>
        <v>0</v>
      </c>
      <c r="Z111" s="15"/>
      <c r="AA111" s="17" t="s">
        <v>47</v>
      </c>
      <c r="AB111" s="6" t="e">
        <f>STDEV(AB88:AB109)</f>
        <v>#DIV/0!</v>
      </c>
      <c r="AC111" s="6">
        <f>STDEV(AC88:AC109)</f>
        <v>0</v>
      </c>
      <c r="AD111" s="15"/>
      <c r="AF111" s="17" t="s">
        <v>47</v>
      </c>
      <c r="AG111" s="6" t="e">
        <f>STDEV(AG88:AG109)</f>
        <v>#DIV/0!</v>
      </c>
      <c r="AH111" s="6">
        <f>STDEV(AH88:AH109)</f>
        <v>0</v>
      </c>
    </row>
    <row r="114" spans="1:39" ht="16" x14ac:dyDescent="0.2">
      <c r="B114" s="136" t="s">
        <v>102</v>
      </c>
      <c r="C114" s="137"/>
      <c r="D114" s="137"/>
      <c r="E114" s="137"/>
      <c r="G114" s="1" t="s">
        <v>82</v>
      </c>
      <c r="H114" s="2"/>
      <c r="I114" s="2"/>
      <c r="J114" s="2"/>
      <c r="L114" t="s">
        <v>1</v>
      </c>
      <c r="N114" t="s">
        <v>83</v>
      </c>
    </row>
    <row r="115" spans="1:39" ht="16" x14ac:dyDescent="0.2">
      <c r="A115" s="3"/>
      <c r="B115" s="137"/>
      <c r="C115" s="137"/>
      <c r="D115" s="137"/>
      <c r="E115" s="137"/>
      <c r="G115" t="s">
        <v>3</v>
      </c>
    </row>
    <row r="117" spans="1:39" x14ac:dyDescent="0.2">
      <c r="B117" s="138" t="s">
        <v>5</v>
      </c>
      <c r="C117" s="138"/>
      <c r="G117" s="5" t="s">
        <v>84</v>
      </c>
      <c r="I117" s="4"/>
      <c r="J117" s="6"/>
      <c r="K117" s="5" t="s">
        <v>85</v>
      </c>
      <c r="L117" s="4"/>
      <c r="M117" s="4"/>
      <c r="N117" s="6"/>
      <c r="O117" s="5"/>
      <c r="P117" s="4"/>
      <c r="Q117" s="4"/>
      <c r="R117" s="6"/>
      <c r="S117" s="5"/>
      <c r="T117" s="4"/>
      <c r="U117" s="4"/>
      <c r="V117" s="6"/>
      <c r="W117" s="5"/>
      <c r="X117" s="4"/>
      <c r="Y117" s="4"/>
      <c r="Z117" s="6"/>
      <c r="AA117" s="5" t="s">
        <v>86</v>
      </c>
      <c r="AB117" s="4"/>
      <c r="AC117" s="4"/>
      <c r="AD117" s="6"/>
      <c r="AE117" s="7"/>
      <c r="AG117" s="5" t="s">
        <v>4</v>
      </c>
      <c r="AI117" s="6"/>
    </row>
    <row r="118" spans="1:39" ht="33" thickBot="1" x14ac:dyDescent="0.25">
      <c r="A118" s="22"/>
      <c r="B118" s="22"/>
      <c r="C118" s="22"/>
      <c r="D118" s="4" t="s">
        <v>18</v>
      </c>
      <c r="E118" s="22" t="s">
        <v>12</v>
      </c>
      <c r="F118" s="4" t="s">
        <v>13</v>
      </c>
      <c r="G118" s="87" t="s">
        <v>14</v>
      </c>
      <c r="H118" s="88" t="s">
        <v>35</v>
      </c>
      <c r="I118" s="22" t="s">
        <v>45</v>
      </c>
      <c r="J118" s="4" t="s">
        <v>17</v>
      </c>
      <c r="K118" s="87" t="s">
        <v>14</v>
      </c>
      <c r="L118" s="88" t="s">
        <v>35</v>
      </c>
      <c r="M118" s="22" t="s">
        <v>45</v>
      </c>
      <c r="N118" s="4" t="s">
        <v>17</v>
      </c>
      <c r="O118" s="87" t="s">
        <v>14</v>
      </c>
      <c r="P118" s="88" t="s">
        <v>35</v>
      </c>
      <c r="Q118" s="22" t="s">
        <v>45</v>
      </c>
      <c r="R118" s="4" t="s">
        <v>17</v>
      </c>
      <c r="S118" s="87" t="s">
        <v>14</v>
      </c>
      <c r="T118" s="88" t="s">
        <v>35</v>
      </c>
      <c r="U118" s="22" t="s">
        <v>45</v>
      </c>
      <c r="V118" s="4" t="s">
        <v>17</v>
      </c>
      <c r="W118" s="87" t="s">
        <v>14</v>
      </c>
      <c r="X118" s="88" t="s">
        <v>35</v>
      </c>
      <c r="Y118" s="22" t="s">
        <v>45</v>
      </c>
      <c r="Z118" s="4" t="s">
        <v>17</v>
      </c>
      <c r="AA118" s="87" t="s">
        <v>14</v>
      </c>
      <c r="AB118" s="88" t="s">
        <v>35</v>
      </c>
      <c r="AC118" s="22" t="s">
        <v>45</v>
      </c>
      <c r="AD118" s="4" t="s">
        <v>17</v>
      </c>
      <c r="AE118" s="11" t="s">
        <v>4</v>
      </c>
      <c r="AF118" s="89" t="s">
        <v>16</v>
      </c>
      <c r="AG118" s="88" t="s">
        <v>35</v>
      </c>
      <c r="AH118" s="90" t="s">
        <v>45</v>
      </c>
      <c r="AI118" s="91" t="s">
        <v>17</v>
      </c>
      <c r="AK118" s="21"/>
      <c r="AL118" s="9"/>
      <c r="AM118" s="8"/>
    </row>
    <row r="119" spans="1:39" ht="17" thickTop="1" thickBot="1" x14ac:dyDescent="0.25">
      <c r="A119" s="14"/>
      <c r="B119" s="14"/>
      <c r="C119" s="35" t="s">
        <v>48</v>
      </c>
      <c r="D119" s="14">
        <v>298.40000000000009</v>
      </c>
      <c r="E119" s="49">
        <v>154.52000000000001</v>
      </c>
      <c r="F119" s="32"/>
      <c r="G119" s="27"/>
      <c r="H119" s="12" t="e">
        <f t="shared" ref="H119:H140" si="128">(G119*$E119/$F119)/$D119</f>
        <v>#DIV/0!</v>
      </c>
      <c r="I119" s="13">
        <f t="shared" ref="I119:I140" si="129">G119*$D119</f>
        <v>0</v>
      </c>
      <c r="J119" s="32"/>
      <c r="K119" s="14"/>
      <c r="L119" s="12" t="e">
        <f t="shared" ref="L119:L140" si="130">(K119*$E119/$F119)/$D119</f>
        <v>#DIV/0!</v>
      </c>
      <c r="M119" s="13">
        <f t="shared" ref="M119:M140" si="131">K119*$D119</f>
        <v>0</v>
      </c>
      <c r="N119" s="32"/>
      <c r="O119" s="14"/>
      <c r="P119" s="12" t="e">
        <f t="shared" ref="P119:P140" si="132">(O119*$E119/$F119)/$D119</f>
        <v>#DIV/0!</v>
      </c>
      <c r="Q119" s="13">
        <f t="shared" ref="Q119:Q140" si="133">O119*$D119</f>
        <v>0</v>
      </c>
      <c r="R119" s="32"/>
      <c r="S119" s="34"/>
      <c r="T119" s="12" t="e">
        <f t="shared" ref="T119:T140" si="134">(S119*$E119/$F119)/$D119</f>
        <v>#DIV/0!</v>
      </c>
      <c r="U119" s="13">
        <f t="shared" ref="U119:U140" si="135">S119*$D119</f>
        <v>0</v>
      </c>
      <c r="V119" s="32"/>
      <c r="W119" s="14"/>
      <c r="X119" s="12" t="e">
        <f t="shared" ref="X119:X140" si="136">(W119*$E119/$F119)/$D119</f>
        <v>#DIV/0!</v>
      </c>
      <c r="Y119" s="13">
        <f t="shared" ref="Y119:Y140" si="137">W119*$D119</f>
        <v>0</v>
      </c>
      <c r="Z119" s="32"/>
      <c r="AA119" s="14"/>
      <c r="AB119" s="12" t="e">
        <f t="shared" ref="AB119:AB140" si="138">(AA119*$E119/$F119)/$D119</f>
        <v>#DIV/0!</v>
      </c>
      <c r="AC119" s="13">
        <f t="shared" ref="AC119:AC140" si="139">AA119*$D119</f>
        <v>0</v>
      </c>
      <c r="AD119" s="32"/>
      <c r="AE119" s="35" t="s">
        <v>48</v>
      </c>
      <c r="AF119" s="13">
        <f t="shared" ref="AF119:AF140" si="140">G119+K119+O119+S119+W119+AA119</f>
        <v>0</v>
      </c>
      <c r="AG119" s="12" t="e">
        <f t="shared" ref="AG119:AG140" si="141">(AF119*$E119/$F119)/$D119</f>
        <v>#DIV/0!</v>
      </c>
      <c r="AH119" s="13">
        <f t="shared" ref="AH119:AH140" si="142">AF119*$D119</f>
        <v>0</v>
      </c>
      <c r="AI119" s="14"/>
      <c r="AJ119" s="14"/>
    </row>
    <row r="120" spans="1:39" ht="17" thickTop="1" thickBot="1" x14ac:dyDescent="0.25">
      <c r="C120" s="31" t="s">
        <v>49</v>
      </c>
      <c r="D120" s="16">
        <v>241.89999999999998</v>
      </c>
      <c r="E120" s="36">
        <v>154.52000000000001</v>
      </c>
      <c r="F120" s="15"/>
      <c r="H120" s="6" t="e">
        <f t="shared" si="128"/>
        <v>#DIV/0!</v>
      </c>
      <c r="I120" s="13">
        <f t="shared" si="129"/>
        <v>0</v>
      </c>
      <c r="J120" s="15"/>
      <c r="L120" s="6" t="e">
        <f t="shared" si="130"/>
        <v>#DIV/0!</v>
      </c>
      <c r="M120" s="13">
        <f t="shared" si="131"/>
        <v>0</v>
      </c>
      <c r="N120" s="15"/>
      <c r="P120" s="6" t="e">
        <f t="shared" si="132"/>
        <v>#DIV/0!</v>
      </c>
      <c r="Q120" s="13">
        <f t="shared" si="133"/>
        <v>0</v>
      </c>
      <c r="R120" s="15"/>
      <c r="S120" s="18"/>
      <c r="T120" s="6" t="e">
        <f t="shared" si="134"/>
        <v>#DIV/0!</v>
      </c>
      <c r="U120" s="13">
        <f t="shared" si="135"/>
        <v>0</v>
      </c>
      <c r="V120" s="15"/>
      <c r="X120" s="6" t="e">
        <f t="shared" si="136"/>
        <v>#DIV/0!</v>
      </c>
      <c r="Y120" s="13">
        <f t="shared" si="137"/>
        <v>0</v>
      </c>
      <c r="Z120" s="15"/>
      <c r="AB120" s="6" t="e">
        <f t="shared" si="138"/>
        <v>#DIV/0!</v>
      </c>
      <c r="AC120" s="13">
        <f t="shared" si="139"/>
        <v>0</v>
      </c>
      <c r="AD120" s="15"/>
      <c r="AE120" s="31" t="s">
        <v>49</v>
      </c>
      <c r="AF120" s="13">
        <f t="shared" si="140"/>
        <v>0</v>
      </c>
      <c r="AG120" s="6" t="e">
        <f t="shared" si="141"/>
        <v>#DIV/0!</v>
      </c>
      <c r="AH120" s="13">
        <f t="shared" si="142"/>
        <v>0</v>
      </c>
    </row>
    <row r="121" spans="1:39" ht="17" thickTop="1" thickBot="1" x14ac:dyDescent="0.25">
      <c r="C121" s="31" t="s">
        <v>50</v>
      </c>
      <c r="D121" s="16">
        <v>352.50000000000011</v>
      </c>
      <c r="E121" s="36">
        <v>154.52000000000001</v>
      </c>
      <c r="F121" s="15"/>
      <c r="H121" s="6" t="e">
        <f t="shared" si="128"/>
        <v>#DIV/0!</v>
      </c>
      <c r="I121" s="13">
        <f t="shared" si="129"/>
        <v>0</v>
      </c>
      <c r="J121" s="15"/>
      <c r="L121" s="6" t="e">
        <f t="shared" si="130"/>
        <v>#DIV/0!</v>
      </c>
      <c r="M121" s="13">
        <f t="shared" si="131"/>
        <v>0</v>
      </c>
      <c r="N121" s="15"/>
      <c r="P121" s="6" t="e">
        <f t="shared" si="132"/>
        <v>#DIV/0!</v>
      </c>
      <c r="Q121" s="13">
        <f t="shared" si="133"/>
        <v>0</v>
      </c>
      <c r="R121" s="15"/>
      <c r="S121" s="18"/>
      <c r="T121" s="6" t="e">
        <f t="shared" si="134"/>
        <v>#DIV/0!</v>
      </c>
      <c r="U121" s="13">
        <f t="shared" si="135"/>
        <v>0</v>
      </c>
      <c r="V121" s="15"/>
      <c r="X121" s="6" t="e">
        <f t="shared" si="136"/>
        <v>#DIV/0!</v>
      </c>
      <c r="Y121" s="13">
        <f t="shared" si="137"/>
        <v>0</v>
      </c>
      <c r="Z121" s="15"/>
      <c r="AB121" s="6" t="e">
        <f t="shared" si="138"/>
        <v>#DIV/0!</v>
      </c>
      <c r="AC121" s="13">
        <f t="shared" si="139"/>
        <v>0</v>
      </c>
      <c r="AD121" s="15"/>
      <c r="AE121" s="31" t="s">
        <v>50</v>
      </c>
      <c r="AF121" s="13">
        <f t="shared" si="140"/>
        <v>0</v>
      </c>
      <c r="AG121" s="6" t="e">
        <f t="shared" si="141"/>
        <v>#DIV/0!</v>
      </c>
      <c r="AH121" s="13">
        <f t="shared" si="142"/>
        <v>0</v>
      </c>
    </row>
    <row r="122" spans="1:39" ht="17" thickTop="1" thickBot="1" x14ac:dyDescent="0.25">
      <c r="C122" s="31" t="s">
        <v>51</v>
      </c>
      <c r="D122" s="16">
        <v>317.80000000000007</v>
      </c>
      <c r="E122" s="36">
        <v>154.52000000000001</v>
      </c>
      <c r="F122" s="15"/>
      <c r="H122" s="6" t="e">
        <f t="shared" si="128"/>
        <v>#DIV/0!</v>
      </c>
      <c r="I122" s="13">
        <f t="shared" si="129"/>
        <v>0</v>
      </c>
      <c r="J122" s="15"/>
      <c r="L122" s="6" t="e">
        <f t="shared" si="130"/>
        <v>#DIV/0!</v>
      </c>
      <c r="M122" s="13">
        <f t="shared" si="131"/>
        <v>0</v>
      </c>
      <c r="N122" s="15"/>
      <c r="P122" s="6" t="e">
        <f t="shared" si="132"/>
        <v>#DIV/0!</v>
      </c>
      <c r="Q122" s="13">
        <f t="shared" si="133"/>
        <v>0</v>
      </c>
      <c r="R122" s="15"/>
      <c r="S122" s="18"/>
      <c r="T122" s="6" t="e">
        <f t="shared" si="134"/>
        <v>#DIV/0!</v>
      </c>
      <c r="U122" s="13">
        <f t="shared" si="135"/>
        <v>0</v>
      </c>
      <c r="V122" s="15"/>
      <c r="X122" s="6" t="e">
        <f t="shared" si="136"/>
        <v>#DIV/0!</v>
      </c>
      <c r="Y122" s="13">
        <f t="shared" si="137"/>
        <v>0</v>
      </c>
      <c r="Z122" s="15"/>
      <c r="AB122" s="6" t="e">
        <f t="shared" si="138"/>
        <v>#DIV/0!</v>
      </c>
      <c r="AC122" s="13">
        <f t="shared" si="139"/>
        <v>0</v>
      </c>
      <c r="AD122" s="15"/>
      <c r="AE122" s="31" t="s">
        <v>51</v>
      </c>
      <c r="AF122" s="13">
        <f t="shared" si="140"/>
        <v>0</v>
      </c>
      <c r="AG122" s="6" t="e">
        <f t="shared" si="141"/>
        <v>#DIV/0!</v>
      </c>
      <c r="AH122" s="13">
        <f t="shared" si="142"/>
        <v>0</v>
      </c>
    </row>
    <row r="123" spans="1:39" ht="17" thickTop="1" thickBot="1" x14ac:dyDescent="0.25">
      <c r="C123" s="31" t="s">
        <v>52</v>
      </c>
      <c r="D123" s="16">
        <v>193.40000000000009</v>
      </c>
      <c r="E123" s="36">
        <v>154.52000000000001</v>
      </c>
      <c r="F123" s="15"/>
      <c r="H123" s="6" t="e">
        <f t="shared" si="128"/>
        <v>#DIV/0!</v>
      </c>
      <c r="I123" s="13">
        <f t="shared" si="129"/>
        <v>0</v>
      </c>
      <c r="J123" s="15"/>
      <c r="L123" s="6" t="e">
        <f t="shared" si="130"/>
        <v>#DIV/0!</v>
      </c>
      <c r="M123" s="13">
        <f t="shared" si="131"/>
        <v>0</v>
      </c>
      <c r="N123" s="15"/>
      <c r="P123" s="6" t="e">
        <f t="shared" si="132"/>
        <v>#DIV/0!</v>
      </c>
      <c r="Q123" s="13">
        <f t="shared" si="133"/>
        <v>0</v>
      </c>
      <c r="R123" s="15"/>
      <c r="S123" s="18"/>
      <c r="T123" s="6" t="e">
        <f t="shared" si="134"/>
        <v>#DIV/0!</v>
      </c>
      <c r="U123" s="13">
        <f t="shared" si="135"/>
        <v>0</v>
      </c>
      <c r="V123" s="15"/>
      <c r="X123" s="6" t="e">
        <f t="shared" si="136"/>
        <v>#DIV/0!</v>
      </c>
      <c r="Y123" s="13">
        <f t="shared" si="137"/>
        <v>0</v>
      </c>
      <c r="Z123" s="15"/>
      <c r="AB123" s="6" t="e">
        <f t="shared" si="138"/>
        <v>#DIV/0!</v>
      </c>
      <c r="AC123" s="13">
        <f t="shared" si="139"/>
        <v>0</v>
      </c>
      <c r="AD123" s="15"/>
      <c r="AE123" s="31" t="s">
        <v>52</v>
      </c>
      <c r="AF123" s="13">
        <f t="shared" si="140"/>
        <v>0</v>
      </c>
      <c r="AG123" s="6" t="e">
        <f t="shared" si="141"/>
        <v>#DIV/0!</v>
      </c>
      <c r="AH123" s="13">
        <f t="shared" si="142"/>
        <v>0</v>
      </c>
    </row>
    <row r="124" spans="1:39" ht="17" thickTop="1" thickBot="1" x14ac:dyDescent="0.25">
      <c r="C124" s="31" t="s">
        <v>53</v>
      </c>
      <c r="D124" s="16">
        <v>255.39999999999998</v>
      </c>
      <c r="E124" s="36">
        <v>154.52000000000001</v>
      </c>
      <c r="F124" s="15"/>
      <c r="H124" s="6" t="e">
        <f t="shared" si="128"/>
        <v>#DIV/0!</v>
      </c>
      <c r="I124" s="13">
        <f t="shared" si="129"/>
        <v>0</v>
      </c>
      <c r="J124" s="15"/>
      <c r="L124" s="6" t="e">
        <f t="shared" si="130"/>
        <v>#DIV/0!</v>
      </c>
      <c r="M124" s="13">
        <f t="shared" si="131"/>
        <v>0</v>
      </c>
      <c r="N124" s="15"/>
      <c r="P124" s="6" t="e">
        <f t="shared" si="132"/>
        <v>#DIV/0!</v>
      </c>
      <c r="Q124" s="13">
        <f t="shared" si="133"/>
        <v>0</v>
      </c>
      <c r="R124" s="15"/>
      <c r="S124" s="18"/>
      <c r="T124" s="6" t="e">
        <f t="shared" si="134"/>
        <v>#DIV/0!</v>
      </c>
      <c r="U124" s="13">
        <f t="shared" si="135"/>
        <v>0</v>
      </c>
      <c r="V124" s="15"/>
      <c r="X124" s="6" t="e">
        <f t="shared" si="136"/>
        <v>#DIV/0!</v>
      </c>
      <c r="Y124" s="13">
        <f t="shared" si="137"/>
        <v>0</v>
      </c>
      <c r="Z124" s="15"/>
      <c r="AB124" s="6" t="e">
        <f t="shared" si="138"/>
        <v>#DIV/0!</v>
      </c>
      <c r="AC124" s="13">
        <f t="shared" si="139"/>
        <v>0</v>
      </c>
      <c r="AD124" s="15"/>
      <c r="AE124" s="31" t="s">
        <v>53</v>
      </c>
      <c r="AF124" s="13">
        <f t="shared" si="140"/>
        <v>0</v>
      </c>
      <c r="AG124" s="6" t="e">
        <f t="shared" si="141"/>
        <v>#DIV/0!</v>
      </c>
      <c r="AH124" s="13">
        <f t="shared" si="142"/>
        <v>0</v>
      </c>
    </row>
    <row r="125" spans="1:39" ht="17" thickTop="1" thickBot="1" x14ac:dyDescent="0.25">
      <c r="C125" s="31" t="s">
        <v>54</v>
      </c>
      <c r="D125" s="16">
        <v>344.4</v>
      </c>
      <c r="E125" s="36">
        <v>154.52000000000001</v>
      </c>
      <c r="F125" s="15"/>
      <c r="H125" s="6" t="e">
        <f t="shared" si="128"/>
        <v>#DIV/0!</v>
      </c>
      <c r="I125" s="13">
        <f t="shared" si="129"/>
        <v>0</v>
      </c>
      <c r="J125" s="15"/>
      <c r="L125" s="6" t="e">
        <f t="shared" si="130"/>
        <v>#DIV/0!</v>
      </c>
      <c r="M125" s="13">
        <f t="shared" si="131"/>
        <v>0</v>
      </c>
      <c r="N125" s="15"/>
      <c r="P125" s="6" t="e">
        <f t="shared" si="132"/>
        <v>#DIV/0!</v>
      </c>
      <c r="Q125" s="13">
        <f t="shared" si="133"/>
        <v>0</v>
      </c>
      <c r="R125" s="15"/>
      <c r="S125" s="18"/>
      <c r="T125" s="6" t="e">
        <f t="shared" si="134"/>
        <v>#DIV/0!</v>
      </c>
      <c r="U125" s="13">
        <f t="shared" si="135"/>
        <v>0</v>
      </c>
      <c r="V125" s="15"/>
      <c r="X125" s="6" t="e">
        <f t="shared" si="136"/>
        <v>#DIV/0!</v>
      </c>
      <c r="Y125" s="13">
        <f t="shared" si="137"/>
        <v>0</v>
      </c>
      <c r="Z125" s="15"/>
      <c r="AB125" s="6" t="e">
        <f t="shared" si="138"/>
        <v>#DIV/0!</v>
      </c>
      <c r="AC125" s="13">
        <f t="shared" si="139"/>
        <v>0</v>
      </c>
      <c r="AD125" s="15"/>
      <c r="AE125" s="31" t="s">
        <v>54</v>
      </c>
      <c r="AF125" s="13">
        <f t="shared" si="140"/>
        <v>0</v>
      </c>
      <c r="AG125" s="6" t="e">
        <f t="shared" si="141"/>
        <v>#DIV/0!</v>
      </c>
      <c r="AH125" s="13">
        <f t="shared" si="142"/>
        <v>0</v>
      </c>
    </row>
    <row r="126" spans="1:39" ht="17" thickTop="1" thickBot="1" x14ac:dyDescent="0.25">
      <c r="C126" s="31" t="s">
        <v>55</v>
      </c>
      <c r="D126" s="16">
        <v>282.00000000000011</v>
      </c>
      <c r="E126" s="36">
        <v>154.52000000000001</v>
      </c>
      <c r="F126" s="15"/>
      <c r="H126" s="6" t="e">
        <f t="shared" si="128"/>
        <v>#DIV/0!</v>
      </c>
      <c r="I126" s="13">
        <f t="shared" si="129"/>
        <v>0</v>
      </c>
      <c r="J126" s="15"/>
      <c r="L126" s="6" t="e">
        <f t="shared" si="130"/>
        <v>#DIV/0!</v>
      </c>
      <c r="M126" s="13">
        <f t="shared" si="131"/>
        <v>0</v>
      </c>
      <c r="N126" s="15"/>
      <c r="P126" s="6" t="e">
        <f t="shared" si="132"/>
        <v>#DIV/0!</v>
      </c>
      <c r="Q126" s="13">
        <f t="shared" si="133"/>
        <v>0</v>
      </c>
      <c r="R126" s="15"/>
      <c r="S126" s="18"/>
      <c r="T126" s="6" t="e">
        <f t="shared" si="134"/>
        <v>#DIV/0!</v>
      </c>
      <c r="U126" s="13">
        <f t="shared" si="135"/>
        <v>0</v>
      </c>
      <c r="V126" s="15"/>
      <c r="X126" s="6" t="e">
        <f t="shared" si="136"/>
        <v>#DIV/0!</v>
      </c>
      <c r="Y126" s="13">
        <f t="shared" si="137"/>
        <v>0</v>
      </c>
      <c r="Z126" s="15"/>
      <c r="AB126" s="6" t="e">
        <f t="shared" si="138"/>
        <v>#DIV/0!</v>
      </c>
      <c r="AC126" s="13">
        <f t="shared" si="139"/>
        <v>0</v>
      </c>
      <c r="AD126" s="15"/>
      <c r="AE126" s="31" t="s">
        <v>55</v>
      </c>
      <c r="AF126" s="13">
        <f t="shared" si="140"/>
        <v>0</v>
      </c>
      <c r="AG126" s="6" t="e">
        <f t="shared" si="141"/>
        <v>#DIV/0!</v>
      </c>
      <c r="AH126" s="13">
        <f t="shared" si="142"/>
        <v>0</v>
      </c>
    </row>
    <row r="127" spans="1:39" ht="17" thickTop="1" thickBot="1" x14ac:dyDescent="0.25">
      <c r="C127" s="31" t="s">
        <v>56</v>
      </c>
      <c r="D127" s="16">
        <v>246.29999999999995</v>
      </c>
      <c r="E127" s="36">
        <v>154.52000000000001</v>
      </c>
      <c r="F127" s="15"/>
      <c r="H127" s="6" t="e">
        <f t="shared" si="128"/>
        <v>#DIV/0!</v>
      </c>
      <c r="I127" s="13">
        <f t="shared" si="129"/>
        <v>0</v>
      </c>
      <c r="J127" s="15"/>
      <c r="L127" s="6" t="e">
        <f t="shared" si="130"/>
        <v>#DIV/0!</v>
      </c>
      <c r="M127" s="13">
        <f t="shared" si="131"/>
        <v>0</v>
      </c>
      <c r="N127" s="15"/>
      <c r="P127" s="6" t="e">
        <f t="shared" si="132"/>
        <v>#DIV/0!</v>
      </c>
      <c r="Q127" s="13">
        <f t="shared" si="133"/>
        <v>0</v>
      </c>
      <c r="R127" s="15"/>
      <c r="S127" s="18"/>
      <c r="T127" s="6" t="e">
        <f t="shared" si="134"/>
        <v>#DIV/0!</v>
      </c>
      <c r="U127" s="13">
        <f t="shared" si="135"/>
        <v>0</v>
      </c>
      <c r="V127" s="15"/>
      <c r="X127" s="6" t="e">
        <f t="shared" si="136"/>
        <v>#DIV/0!</v>
      </c>
      <c r="Y127" s="13">
        <f t="shared" si="137"/>
        <v>0</v>
      </c>
      <c r="Z127" s="15"/>
      <c r="AB127" s="6" t="e">
        <f t="shared" si="138"/>
        <v>#DIV/0!</v>
      </c>
      <c r="AC127" s="13">
        <f t="shared" si="139"/>
        <v>0</v>
      </c>
      <c r="AD127" s="15"/>
      <c r="AE127" s="31" t="s">
        <v>56</v>
      </c>
      <c r="AF127" s="13">
        <f t="shared" si="140"/>
        <v>0</v>
      </c>
      <c r="AG127" s="6" t="e">
        <f t="shared" si="141"/>
        <v>#DIV/0!</v>
      </c>
      <c r="AH127" s="13">
        <f t="shared" si="142"/>
        <v>0</v>
      </c>
    </row>
    <row r="128" spans="1:39" ht="17" thickTop="1" thickBot="1" x14ac:dyDescent="0.25">
      <c r="C128" s="31" t="s">
        <v>57</v>
      </c>
      <c r="D128" s="16">
        <v>131.69999999999993</v>
      </c>
      <c r="E128" s="36">
        <v>154.52000000000001</v>
      </c>
      <c r="F128" s="15"/>
      <c r="H128" s="6" t="e">
        <f t="shared" si="128"/>
        <v>#DIV/0!</v>
      </c>
      <c r="I128" s="13">
        <f t="shared" si="129"/>
        <v>0</v>
      </c>
      <c r="J128" s="15"/>
      <c r="L128" s="6" t="e">
        <f t="shared" si="130"/>
        <v>#DIV/0!</v>
      </c>
      <c r="M128" s="13">
        <f t="shared" si="131"/>
        <v>0</v>
      </c>
      <c r="N128" s="15"/>
      <c r="P128" s="6" t="e">
        <f t="shared" si="132"/>
        <v>#DIV/0!</v>
      </c>
      <c r="Q128" s="13">
        <f t="shared" si="133"/>
        <v>0</v>
      </c>
      <c r="R128" s="15"/>
      <c r="S128" s="18"/>
      <c r="T128" s="6" t="e">
        <f t="shared" si="134"/>
        <v>#DIV/0!</v>
      </c>
      <c r="U128" s="13">
        <f t="shared" si="135"/>
        <v>0</v>
      </c>
      <c r="V128" s="15"/>
      <c r="X128" s="6" t="e">
        <f t="shared" si="136"/>
        <v>#DIV/0!</v>
      </c>
      <c r="Y128" s="13">
        <f t="shared" si="137"/>
        <v>0</v>
      </c>
      <c r="Z128" s="15"/>
      <c r="AB128" s="6" t="e">
        <f t="shared" si="138"/>
        <v>#DIV/0!</v>
      </c>
      <c r="AC128" s="13">
        <f t="shared" si="139"/>
        <v>0</v>
      </c>
      <c r="AD128" s="15"/>
      <c r="AE128" s="31" t="s">
        <v>57</v>
      </c>
      <c r="AF128" s="13">
        <f t="shared" si="140"/>
        <v>0</v>
      </c>
      <c r="AG128" s="6" t="e">
        <f t="shared" si="141"/>
        <v>#DIV/0!</v>
      </c>
      <c r="AH128" s="13">
        <f t="shared" si="142"/>
        <v>0</v>
      </c>
    </row>
    <row r="129" spans="1:40" ht="17" thickTop="1" thickBot="1" x14ac:dyDescent="0.25">
      <c r="C129" s="31" t="s">
        <v>58</v>
      </c>
      <c r="D129" s="16">
        <v>152.69999999999993</v>
      </c>
      <c r="E129" s="36">
        <v>154.52000000000001</v>
      </c>
      <c r="F129" s="15"/>
      <c r="H129" s="6" t="e">
        <f t="shared" si="128"/>
        <v>#DIV/0!</v>
      </c>
      <c r="I129" s="13">
        <f t="shared" si="129"/>
        <v>0</v>
      </c>
      <c r="J129" s="15"/>
      <c r="L129" s="6" t="e">
        <f t="shared" si="130"/>
        <v>#DIV/0!</v>
      </c>
      <c r="M129" s="13">
        <f t="shared" si="131"/>
        <v>0</v>
      </c>
      <c r="N129" s="15"/>
      <c r="P129" s="6" t="e">
        <f t="shared" si="132"/>
        <v>#DIV/0!</v>
      </c>
      <c r="Q129" s="13">
        <f t="shared" si="133"/>
        <v>0</v>
      </c>
      <c r="R129" s="15"/>
      <c r="T129" s="6" t="e">
        <f t="shared" si="134"/>
        <v>#DIV/0!</v>
      </c>
      <c r="U129" s="13">
        <f t="shared" si="135"/>
        <v>0</v>
      </c>
      <c r="V129" s="15"/>
      <c r="X129" s="6" t="e">
        <f t="shared" si="136"/>
        <v>#DIV/0!</v>
      </c>
      <c r="Y129" s="13">
        <f t="shared" si="137"/>
        <v>0</v>
      </c>
      <c r="Z129" s="15"/>
      <c r="AB129" s="6" t="e">
        <f t="shared" si="138"/>
        <v>#DIV/0!</v>
      </c>
      <c r="AC129" s="13">
        <f t="shared" si="139"/>
        <v>0</v>
      </c>
      <c r="AD129" s="15"/>
      <c r="AE129" s="31" t="s">
        <v>58</v>
      </c>
      <c r="AF129" s="13">
        <f t="shared" si="140"/>
        <v>0</v>
      </c>
      <c r="AG129" s="6" t="e">
        <f t="shared" si="141"/>
        <v>#DIV/0!</v>
      </c>
      <c r="AH129" s="13">
        <f t="shared" si="142"/>
        <v>0</v>
      </c>
    </row>
    <row r="130" spans="1:40" ht="17" thickTop="1" thickBot="1" x14ac:dyDescent="0.25">
      <c r="C130" s="31" t="s">
        <v>59</v>
      </c>
      <c r="D130" s="16">
        <v>157.59999999999991</v>
      </c>
      <c r="E130" s="36">
        <v>154.52000000000001</v>
      </c>
      <c r="F130" s="15"/>
      <c r="H130" s="6" t="e">
        <f t="shared" si="128"/>
        <v>#DIV/0!</v>
      </c>
      <c r="I130" s="13">
        <f t="shared" si="129"/>
        <v>0</v>
      </c>
      <c r="J130" s="15"/>
      <c r="L130" s="6" t="e">
        <f t="shared" si="130"/>
        <v>#DIV/0!</v>
      </c>
      <c r="M130" s="13">
        <f t="shared" si="131"/>
        <v>0</v>
      </c>
      <c r="N130" s="15"/>
      <c r="P130" s="6" t="e">
        <f t="shared" si="132"/>
        <v>#DIV/0!</v>
      </c>
      <c r="Q130" s="13">
        <f t="shared" si="133"/>
        <v>0</v>
      </c>
      <c r="R130" s="15"/>
      <c r="T130" s="6" t="e">
        <f t="shared" si="134"/>
        <v>#DIV/0!</v>
      </c>
      <c r="U130" s="13">
        <f t="shared" si="135"/>
        <v>0</v>
      </c>
      <c r="V130" s="15"/>
      <c r="X130" s="6" t="e">
        <f t="shared" si="136"/>
        <v>#DIV/0!</v>
      </c>
      <c r="Y130" s="13">
        <f t="shared" si="137"/>
        <v>0</v>
      </c>
      <c r="Z130" s="15"/>
      <c r="AB130" s="6" t="e">
        <f t="shared" si="138"/>
        <v>#DIV/0!</v>
      </c>
      <c r="AC130" s="13">
        <f t="shared" si="139"/>
        <v>0</v>
      </c>
      <c r="AD130" s="15"/>
      <c r="AE130" s="31" t="s">
        <v>59</v>
      </c>
      <c r="AF130" s="13">
        <f t="shared" si="140"/>
        <v>0</v>
      </c>
      <c r="AG130" s="6" t="e">
        <f t="shared" si="141"/>
        <v>#DIV/0!</v>
      </c>
      <c r="AH130" s="13">
        <f t="shared" si="142"/>
        <v>0</v>
      </c>
    </row>
    <row r="131" spans="1:40" ht="17" thickTop="1" thickBot="1" x14ac:dyDescent="0.25">
      <c r="C131" s="31" t="s">
        <v>60</v>
      </c>
      <c r="D131" s="16">
        <v>218.39999999999998</v>
      </c>
      <c r="E131" s="36">
        <v>154.52000000000001</v>
      </c>
      <c r="F131" s="15"/>
      <c r="H131" s="6" t="e">
        <f t="shared" si="128"/>
        <v>#DIV/0!</v>
      </c>
      <c r="I131" s="13">
        <f t="shared" si="129"/>
        <v>0</v>
      </c>
      <c r="J131" s="15"/>
      <c r="L131" s="6" t="e">
        <f t="shared" si="130"/>
        <v>#DIV/0!</v>
      </c>
      <c r="M131" s="13">
        <f t="shared" si="131"/>
        <v>0</v>
      </c>
      <c r="N131" s="15"/>
      <c r="P131" s="6" t="e">
        <f t="shared" si="132"/>
        <v>#DIV/0!</v>
      </c>
      <c r="Q131" s="13">
        <f t="shared" si="133"/>
        <v>0</v>
      </c>
      <c r="R131" s="15"/>
      <c r="T131" s="6" t="e">
        <f t="shared" si="134"/>
        <v>#DIV/0!</v>
      </c>
      <c r="U131" s="13">
        <f t="shared" si="135"/>
        <v>0</v>
      </c>
      <c r="V131" s="15"/>
      <c r="X131" s="6" t="e">
        <f t="shared" si="136"/>
        <v>#DIV/0!</v>
      </c>
      <c r="Y131" s="13">
        <f t="shared" si="137"/>
        <v>0</v>
      </c>
      <c r="Z131" s="15"/>
      <c r="AB131" s="6" t="e">
        <f t="shared" si="138"/>
        <v>#DIV/0!</v>
      </c>
      <c r="AC131" s="13">
        <f t="shared" si="139"/>
        <v>0</v>
      </c>
      <c r="AD131" s="15"/>
      <c r="AE131" s="31" t="s">
        <v>60</v>
      </c>
      <c r="AF131" s="13">
        <f t="shared" si="140"/>
        <v>0</v>
      </c>
      <c r="AG131" s="6" t="e">
        <f t="shared" si="141"/>
        <v>#DIV/0!</v>
      </c>
      <c r="AH131" s="13">
        <f t="shared" si="142"/>
        <v>0</v>
      </c>
    </row>
    <row r="132" spans="1:40" ht="17" thickTop="1" thickBot="1" x14ac:dyDescent="0.25">
      <c r="C132" s="31" t="s">
        <v>61</v>
      </c>
      <c r="D132" s="16">
        <v>207.69999999999993</v>
      </c>
      <c r="E132" s="36">
        <v>154.52000000000001</v>
      </c>
      <c r="F132" s="15"/>
      <c r="H132" s="6" t="e">
        <f t="shared" si="128"/>
        <v>#DIV/0!</v>
      </c>
      <c r="I132" s="13">
        <f t="shared" si="129"/>
        <v>0</v>
      </c>
      <c r="J132" s="15"/>
      <c r="L132" s="6" t="e">
        <f t="shared" si="130"/>
        <v>#DIV/0!</v>
      </c>
      <c r="M132" s="13">
        <f t="shared" si="131"/>
        <v>0</v>
      </c>
      <c r="N132" s="15"/>
      <c r="P132" s="6" t="e">
        <f t="shared" si="132"/>
        <v>#DIV/0!</v>
      </c>
      <c r="Q132" s="13">
        <f t="shared" si="133"/>
        <v>0</v>
      </c>
      <c r="R132" s="15"/>
      <c r="T132" s="6" t="e">
        <f t="shared" si="134"/>
        <v>#DIV/0!</v>
      </c>
      <c r="U132" s="13">
        <f t="shared" si="135"/>
        <v>0</v>
      </c>
      <c r="V132" s="15"/>
      <c r="X132" s="6" t="e">
        <f t="shared" si="136"/>
        <v>#DIV/0!</v>
      </c>
      <c r="Y132" s="13">
        <f t="shared" si="137"/>
        <v>0</v>
      </c>
      <c r="Z132" s="15"/>
      <c r="AB132" s="6" t="e">
        <f t="shared" si="138"/>
        <v>#DIV/0!</v>
      </c>
      <c r="AC132" s="13">
        <f t="shared" si="139"/>
        <v>0</v>
      </c>
      <c r="AD132" s="15"/>
      <c r="AE132" s="31" t="s">
        <v>61</v>
      </c>
      <c r="AF132" s="13">
        <f t="shared" si="140"/>
        <v>0</v>
      </c>
      <c r="AG132" s="6" t="e">
        <f t="shared" si="141"/>
        <v>#DIV/0!</v>
      </c>
      <c r="AH132" s="13">
        <f t="shared" si="142"/>
        <v>0</v>
      </c>
    </row>
    <row r="133" spans="1:40" ht="17" thickTop="1" thickBot="1" x14ac:dyDescent="0.25">
      <c r="C133" s="31" t="s">
        <v>62</v>
      </c>
      <c r="D133" s="16">
        <v>126.59999999999991</v>
      </c>
      <c r="E133" s="36">
        <v>154.52000000000001</v>
      </c>
      <c r="F133" s="15"/>
      <c r="H133" s="6" t="e">
        <f t="shared" si="128"/>
        <v>#DIV/0!</v>
      </c>
      <c r="I133" s="13">
        <f t="shared" si="129"/>
        <v>0</v>
      </c>
      <c r="J133" s="15"/>
      <c r="L133" s="6" t="e">
        <f t="shared" si="130"/>
        <v>#DIV/0!</v>
      </c>
      <c r="M133" s="13">
        <f t="shared" si="131"/>
        <v>0</v>
      </c>
      <c r="N133" s="15"/>
      <c r="P133" s="6" t="e">
        <f t="shared" si="132"/>
        <v>#DIV/0!</v>
      </c>
      <c r="Q133" s="13">
        <f t="shared" si="133"/>
        <v>0</v>
      </c>
      <c r="R133" s="15"/>
      <c r="T133" s="6" t="e">
        <f t="shared" si="134"/>
        <v>#DIV/0!</v>
      </c>
      <c r="U133" s="13">
        <f t="shared" si="135"/>
        <v>0</v>
      </c>
      <c r="V133" s="15"/>
      <c r="X133" s="6" t="e">
        <f t="shared" si="136"/>
        <v>#DIV/0!</v>
      </c>
      <c r="Y133" s="13">
        <f t="shared" si="137"/>
        <v>0</v>
      </c>
      <c r="Z133" s="15"/>
      <c r="AB133" s="6" t="e">
        <f t="shared" si="138"/>
        <v>#DIV/0!</v>
      </c>
      <c r="AC133" s="13">
        <f t="shared" si="139"/>
        <v>0</v>
      </c>
      <c r="AD133" s="15"/>
      <c r="AE133" s="31" t="s">
        <v>62</v>
      </c>
      <c r="AF133" s="13">
        <f t="shared" si="140"/>
        <v>0</v>
      </c>
      <c r="AG133" s="6" t="e">
        <f t="shared" si="141"/>
        <v>#DIV/0!</v>
      </c>
      <c r="AH133" s="13">
        <f t="shared" si="142"/>
        <v>0</v>
      </c>
    </row>
    <row r="134" spans="1:40" ht="17" thickTop="1" thickBot="1" x14ac:dyDescent="0.25">
      <c r="C134" s="31" t="s">
        <v>63</v>
      </c>
      <c r="D134" s="16">
        <v>213.59999999999991</v>
      </c>
      <c r="E134" s="36">
        <v>154.52000000000001</v>
      </c>
      <c r="F134" s="15"/>
      <c r="H134" s="6" t="e">
        <f t="shared" si="128"/>
        <v>#DIV/0!</v>
      </c>
      <c r="I134" s="13">
        <f t="shared" si="129"/>
        <v>0</v>
      </c>
      <c r="J134" s="15"/>
      <c r="L134" s="6" t="e">
        <f t="shared" si="130"/>
        <v>#DIV/0!</v>
      </c>
      <c r="M134" s="13">
        <f t="shared" si="131"/>
        <v>0</v>
      </c>
      <c r="N134" s="15"/>
      <c r="P134" s="6" t="e">
        <f t="shared" si="132"/>
        <v>#DIV/0!</v>
      </c>
      <c r="Q134" s="13">
        <f t="shared" si="133"/>
        <v>0</v>
      </c>
      <c r="R134" s="15"/>
      <c r="T134" s="6" t="e">
        <f t="shared" si="134"/>
        <v>#DIV/0!</v>
      </c>
      <c r="U134" s="13">
        <f t="shared" si="135"/>
        <v>0</v>
      </c>
      <c r="V134" s="15"/>
      <c r="X134" s="6" t="e">
        <f t="shared" si="136"/>
        <v>#DIV/0!</v>
      </c>
      <c r="Y134" s="13">
        <f t="shared" si="137"/>
        <v>0</v>
      </c>
      <c r="Z134" s="15"/>
      <c r="AB134" s="6" t="e">
        <f t="shared" si="138"/>
        <v>#DIV/0!</v>
      </c>
      <c r="AC134" s="13">
        <f t="shared" si="139"/>
        <v>0</v>
      </c>
      <c r="AD134" s="15"/>
      <c r="AE134" s="31" t="s">
        <v>63</v>
      </c>
      <c r="AF134" s="13">
        <f t="shared" si="140"/>
        <v>0</v>
      </c>
      <c r="AG134" s="6" t="e">
        <f t="shared" si="141"/>
        <v>#DIV/0!</v>
      </c>
      <c r="AH134" s="13">
        <f t="shared" si="142"/>
        <v>0</v>
      </c>
    </row>
    <row r="135" spans="1:40" ht="17" thickTop="1" thickBot="1" x14ac:dyDescent="0.25">
      <c r="C135" s="31" t="s">
        <v>64</v>
      </c>
      <c r="D135" s="16">
        <v>416.09999999999991</v>
      </c>
      <c r="E135" s="36">
        <v>154.52000000000001</v>
      </c>
      <c r="F135" s="15"/>
      <c r="H135" s="6" t="e">
        <f t="shared" si="128"/>
        <v>#DIV/0!</v>
      </c>
      <c r="I135" s="13">
        <f t="shared" si="129"/>
        <v>0</v>
      </c>
      <c r="J135" s="15"/>
      <c r="L135" s="6" t="e">
        <f t="shared" si="130"/>
        <v>#DIV/0!</v>
      </c>
      <c r="M135" s="13">
        <f t="shared" si="131"/>
        <v>0</v>
      </c>
      <c r="N135" s="15"/>
      <c r="P135" s="6" t="e">
        <f t="shared" si="132"/>
        <v>#DIV/0!</v>
      </c>
      <c r="Q135" s="13">
        <f t="shared" si="133"/>
        <v>0</v>
      </c>
      <c r="R135" s="15"/>
      <c r="T135" s="6" t="e">
        <f t="shared" si="134"/>
        <v>#DIV/0!</v>
      </c>
      <c r="U135" s="13">
        <f t="shared" si="135"/>
        <v>0</v>
      </c>
      <c r="V135" s="15"/>
      <c r="X135" s="6" t="e">
        <f t="shared" si="136"/>
        <v>#DIV/0!</v>
      </c>
      <c r="Y135" s="13">
        <f t="shared" si="137"/>
        <v>0</v>
      </c>
      <c r="Z135" s="15"/>
      <c r="AB135" s="6" t="e">
        <f t="shared" si="138"/>
        <v>#DIV/0!</v>
      </c>
      <c r="AC135" s="13">
        <f t="shared" si="139"/>
        <v>0</v>
      </c>
      <c r="AD135" s="15"/>
      <c r="AE135" s="31" t="s">
        <v>64</v>
      </c>
      <c r="AF135" s="13">
        <f t="shared" si="140"/>
        <v>0</v>
      </c>
      <c r="AG135" s="6" t="e">
        <f t="shared" si="141"/>
        <v>#DIV/0!</v>
      </c>
      <c r="AH135" s="13">
        <f t="shared" si="142"/>
        <v>0</v>
      </c>
    </row>
    <row r="136" spans="1:40" ht="17" thickTop="1" thickBot="1" x14ac:dyDescent="0.25">
      <c r="C136" s="31" t="s">
        <v>65</v>
      </c>
      <c r="D136" s="16">
        <v>256.39999999999986</v>
      </c>
      <c r="E136" s="36">
        <v>154.52000000000001</v>
      </c>
      <c r="F136" s="15"/>
      <c r="H136" s="6" t="e">
        <f t="shared" si="128"/>
        <v>#DIV/0!</v>
      </c>
      <c r="I136" s="13">
        <f t="shared" si="129"/>
        <v>0</v>
      </c>
      <c r="J136" s="15"/>
      <c r="L136" s="6" t="e">
        <f t="shared" si="130"/>
        <v>#DIV/0!</v>
      </c>
      <c r="M136" s="13">
        <f t="shared" si="131"/>
        <v>0</v>
      </c>
      <c r="N136" s="15"/>
      <c r="P136" s="6" t="e">
        <f t="shared" si="132"/>
        <v>#DIV/0!</v>
      </c>
      <c r="Q136" s="13">
        <f t="shared" si="133"/>
        <v>0</v>
      </c>
      <c r="R136" s="15"/>
      <c r="T136" s="6" t="e">
        <f t="shared" si="134"/>
        <v>#DIV/0!</v>
      </c>
      <c r="U136" s="13">
        <f t="shared" si="135"/>
        <v>0</v>
      </c>
      <c r="V136" s="15"/>
      <c r="X136" s="6" t="e">
        <f t="shared" si="136"/>
        <v>#DIV/0!</v>
      </c>
      <c r="Y136" s="13">
        <f t="shared" si="137"/>
        <v>0</v>
      </c>
      <c r="Z136" s="15"/>
      <c r="AB136" s="6" t="e">
        <f t="shared" si="138"/>
        <v>#DIV/0!</v>
      </c>
      <c r="AC136" s="13">
        <f t="shared" si="139"/>
        <v>0</v>
      </c>
      <c r="AD136" s="15"/>
      <c r="AE136" s="31" t="s">
        <v>65</v>
      </c>
      <c r="AF136" s="13">
        <f t="shared" si="140"/>
        <v>0</v>
      </c>
      <c r="AG136" s="6" t="e">
        <f t="shared" si="141"/>
        <v>#DIV/0!</v>
      </c>
      <c r="AH136" s="13">
        <f t="shared" si="142"/>
        <v>0</v>
      </c>
    </row>
    <row r="137" spans="1:40" ht="17" thickTop="1" thickBot="1" x14ac:dyDescent="0.25">
      <c r="C137" s="31" t="s">
        <v>66</v>
      </c>
      <c r="D137" s="16">
        <v>352.79999999999995</v>
      </c>
      <c r="E137" s="36">
        <v>154.52000000000001</v>
      </c>
      <c r="F137" s="15"/>
      <c r="H137" s="6" t="e">
        <f t="shared" si="128"/>
        <v>#DIV/0!</v>
      </c>
      <c r="I137" s="13">
        <f t="shared" si="129"/>
        <v>0</v>
      </c>
      <c r="J137" s="15"/>
      <c r="L137" s="6" t="e">
        <f t="shared" si="130"/>
        <v>#DIV/0!</v>
      </c>
      <c r="M137" s="13">
        <f t="shared" si="131"/>
        <v>0</v>
      </c>
      <c r="N137" s="15"/>
      <c r="P137" s="6" t="e">
        <f t="shared" si="132"/>
        <v>#DIV/0!</v>
      </c>
      <c r="Q137" s="13">
        <f t="shared" si="133"/>
        <v>0</v>
      </c>
      <c r="R137" s="15"/>
      <c r="T137" s="6" t="e">
        <f t="shared" si="134"/>
        <v>#DIV/0!</v>
      </c>
      <c r="U137" s="13">
        <f t="shared" si="135"/>
        <v>0</v>
      </c>
      <c r="V137" s="15"/>
      <c r="X137" s="6" t="e">
        <f t="shared" si="136"/>
        <v>#DIV/0!</v>
      </c>
      <c r="Y137" s="13">
        <f t="shared" si="137"/>
        <v>0</v>
      </c>
      <c r="Z137" s="15"/>
      <c r="AB137" s="6" t="e">
        <f t="shared" si="138"/>
        <v>#DIV/0!</v>
      </c>
      <c r="AC137" s="13">
        <f t="shared" si="139"/>
        <v>0</v>
      </c>
      <c r="AD137" s="15"/>
      <c r="AE137" s="31" t="s">
        <v>66</v>
      </c>
      <c r="AF137" s="13">
        <f t="shared" si="140"/>
        <v>0</v>
      </c>
      <c r="AG137" s="6" t="e">
        <f t="shared" si="141"/>
        <v>#DIV/0!</v>
      </c>
      <c r="AH137" s="13">
        <f t="shared" si="142"/>
        <v>0</v>
      </c>
    </row>
    <row r="138" spans="1:40" ht="17" thickTop="1" thickBot="1" x14ac:dyDescent="0.25">
      <c r="C138" s="31" t="s">
        <v>67</v>
      </c>
      <c r="D138" s="16">
        <v>358.4</v>
      </c>
      <c r="E138" s="36">
        <v>154.52000000000001</v>
      </c>
      <c r="F138" s="15"/>
      <c r="H138" s="6" t="e">
        <f t="shared" si="128"/>
        <v>#DIV/0!</v>
      </c>
      <c r="I138" s="13">
        <f t="shared" si="129"/>
        <v>0</v>
      </c>
      <c r="J138" s="15"/>
      <c r="L138" s="6" t="e">
        <f t="shared" si="130"/>
        <v>#DIV/0!</v>
      </c>
      <c r="M138" s="13">
        <f t="shared" si="131"/>
        <v>0</v>
      </c>
      <c r="N138" s="15"/>
      <c r="P138" s="6" t="e">
        <f t="shared" si="132"/>
        <v>#DIV/0!</v>
      </c>
      <c r="Q138" s="13">
        <f t="shared" si="133"/>
        <v>0</v>
      </c>
      <c r="R138" s="15"/>
      <c r="T138" s="6" t="e">
        <f t="shared" si="134"/>
        <v>#DIV/0!</v>
      </c>
      <c r="U138" s="13">
        <f t="shared" si="135"/>
        <v>0</v>
      </c>
      <c r="V138" s="15"/>
      <c r="X138" s="6" t="e">
        <f t="shared" si="136"/>
        <v>#DIV/0!</v>
      </c>
      <c r="Y138" s="13">
        <f t="shared" si="137"/>
        <v>0</v>
      </c>
      <c r="Z138" s="15"/>
      <c r="AB138" s="6" t="e">
        <f t="shared" si="138"/>
        <v>#DIV/0!</v>
      </c>
      <c r="AC138" s="13">
        <f t="shared" si="139"/>
        <v>0</v>
      </c>
      <c r="AD138" s="15"/>
      <c r="AE138" s="31" t="s">
        <v>67</v>
      </c>
      <c r="AF138" s="13">
        <f t="shared" si="140"/>
        <v>0</v>
      </c>
      <c r="AG138" s="6" t="e">
        <f t="shared" si="141"/>
        <v>#DIV/0!</v>
      </c>
      <c r="AH138" s="13">
        <f t="shared" si="142"/>
        <v>0</v>
      </c>
    </row>
    <row r="139" spans="1:40" ht="17" thickTop="1" thickBot="1" x14ac:dyDescent="0.25">
      <c r="C139" s="31" t="s">
        <v>68</v>
      </c>
      <c r="D139" s="16">
        <v>323.60000000000002</v>
      </c>
      <c r="E139" s="36">
        <v>154.52000000000001</v>
      </c>
      <c r="F139" s="15"/>
      <c r="H139" s="6" t="e">
        <f t="shared" si="128"/>
        <v>#DIV/0!</v>
      </c>
      <c r="I139" s="13">
        <f t="shared" si="129"/>
        <v>0</v>
      </c>
      <c r="J139" s="15"/>
      <c r="L139" s="6" t="e">
        <f t="shared" si="130"/>
        <v>#DIV/0!</v>
      </c>
      <c r="M139" s="13">
        <f t="shared" si="131"/>
        <v>0</v>
      </c>
      <c r="N139" s="15"/>
      <c r="P139" s="6" t="e">
        <f t="shared" si="132"/>
        <v>#DIV/0!</v>
      </c>
      <c r="Q139" s="13">
        <f t="shared" si="133"/>
        <v>0</v>
      </c>
      <c r="R139" s="15"/>
      <c r="T139" s="6" t="e">
        <f t="shared" si="134"/>
        <v>#DIV/0!</v>
      </c>
      <c r="U139" s="13">
        <f t="shared" si="135"/>
        <v>0</v>
      </c>
      <c r="V139" s="15"/>
      <c r="X139" s="6" t="e">
        <f t="shared" si="136"/>
        <v>#DIV/0!</v>
      </c>
      <c r="Y139" s="13">
        <f t="shared" si="137"/>
        <v>0</v>
      </c>
      <c r="Z139" s="15"/>
      <c r="AB139" s="6" t="e">
        <f t="shared" si="138"/>
        <v>#DIV/0!</v>
      </c>
      <c r="AC139" s="13">
        <f t="shared" si="139"/>
        <v>0</v>
      </c>
      <c r="AD139" s="15"/>
      <c r="AE139" s="31" t="s">
        <v>68</v>
      </c>
      <c r="AF139" s="13">
        <f t="shared" si="140"/>
        <v>0</v>
      </c>
      <c r="AG139" s="6" t="e">
        <f t="shared" si="141"/>
        <v>#DIV/0!</v>
      </c>
      <c r="AH139" s="13">
        <f t="shared" si="142"/>
        <v>0</v>
      </c>
    </row>
    <row r="140" spans="1:40" ht="17" thickTop="1" thickBot="1" x14ac:dyDescent="0.25">
      <c r="C140" s="31" t="s">
        <v>69</v>
      </c>
      <c r="D140" s="16">
        <v>284.10000000000014</v>
      </c>
      <c r="E140" s="48">
        <v>154.52000000000001</v>
      </c>
      <c r="F140" s="15"/>
      <c r="H140" s="6" t="e">
        <f t="shared" si="128"/>
        <v>#DIV/0!</v>
      </c>
      <c r="I140" s="13">
        <f t="shared" si="129"/>
        <v>0</v>
      </c>
      <c r="J140" s="15"/>
      <c r="L140" s="6" t="e">
        <f t="shared" si="130"/>
        <v>#DIV/0!</v>
      </c>
      <c r="M140" s="13">
        <f t="shared" si="131"/>
        <v>0</v>
      </c>
      <c r="N140" s="15"/>
      <c r="P140" s="6" t="e">
        <f t="shared" si="132"/>
        <v>#DIV/0!</v>
      </c>
      <c r="Q140" s="13">
        <f t="shared" si="133"/>
        <v>0</v>
      </c>
      <c r="R140" s="15"/>
      <c r="T140" s="6" t="e">
        <f t="shared" si="134"/>
        <v>#DIV/0!</v>
      </c>
      <c r="U140" s="13">
        <f t="shared" si="135"/>
        <v>0</v>
      </c>
      <c r="V140" s="15"/>
      <c r="X140" s="6" t="e">
        <f t="shared" si="136"/>
        <v>#DIV/0!</v>
      </c>
      <c r="Y140" s="13">
        <f t="shared" si="137"/>
        <v>0</v>
      </c>
      <c r="Z140" s="15"/>
      <c r="AB140" s="6" t="e">
        <f t="shared" si="138"/>
        <v>#DIV/0!</v>
      </c>
      <c r="AC140" s="13">
        <f t="shared" si="139"/>
        <v>0</v>
      </c>
      <c r="AD140" s="15"/>
      <c r="AE140" s="31" t="s">
        <v>69</v>
      </c>
      <c r="AF140" s="13">
        <f t="shared" si="140"/>
        <v>0</v>
      </c>
      <c r="AG140" s="6" t="e">
        <f t="shared" si="141"/>
        <v>#DIV/0!</v>
      </c>
      <c r="AH140" s="13">
        <f t="shared" si="142"/>
        <v>0</v>
      </c>
    </row>
    <row r="141" spans="1:40" x14ac:dyDescent="0.2">
      <c r="A141" s="19"/>
      <c r="B141" s="19"/>
      <c r="C141" s="19"/>
      <c r="D141" s="19"/>
      <c r="E141" s="19"/>
      <c r="F141" s="19"/>
      <c r="G141" s="28" t="s">
        <v>46</v>
      </c>
      <c r="H141" s="29" t="e">
        <f>AVERAGE(H119:H140)</f>
        <v>#DIV/0!</v>
      </c>
      <c r="I141" s="29">
        <f>AVERAGE(I119:I140)</f>
        <v>0</v>
      </c>
      <c r="J141" s="20"/>
      <c r="K141" s="28" t="s">
        <v>46</v>
      </c>
      <c r="L141" s="29" t="e">
        <f>AVERAGE(L119:L140)</f>
        <v>#DIV/0!</v>
      </c>
      <c r="M141" s="29">
        <f>AVERAGE(M119:M140)</f>
        <v>0</v>
      </c>
      <c r="N141" s="20"/>
      <c r="O141" s="28" t="s">
        <v>46</v>
      </c>
      <c r="P141" s="29" t="e">
        <f>AVERAGE(P119:P140)</f>
        <v>#DIV/0!</v>
      </c>
      <c r="Q141" s="29">
        <f>AVERAGE(Q119:Q140)</f>
        <v>0</v>
      </c>
      <c r="R141" s="20"/>
      <c r="S141" s="28" t="s">
        <v>46</v>
      </c>
      <c r="T141" s="29" t="e">
        <f>AVERAGE(T119:T140)</f>
        <v>#DIV/0!</v>
      </c>
      <c r="U141" s="29">
        <f>AVERAGE(U119:U140)</f>
        <v>0</v>
      </c>
      <c r="V141" s="20"/>
      <c r="W141" s="28" t="s">
        <v>46</v>
      </c>
      <c r="X141" s="29" t="e">
        <f>AVERAGE(X119:X140)</f>
        <v>#DIV/0!</v>
      </c>
      <c r="Y141" s="29">
        <f>AVERAGE(Y119:Y140)</f>
        <v>0</v>
      </c>
      <c r="Z141" s="20"/>
      <c r="AA141" s="28" t="s">
        <v>46</v>
      </c>
      <c r="AB141" s="29" t="e">
        <f>AVERAGE(AB119:AB140)</f>
        <v>#DIV/0!</v>
      </c>
      <c r="AC141" s="29">
        <f>AVERAGE(AC119:AC140)</f>
        <v>0</v>
      </c>
      <c r="AD141" s="20"/>
      <c r="AE141" s="19"/>
      <c r="AF141" s="28" t="s">
        <v>46</v>
      </c>
      <c r="AG141" s="29" t="e">
        <f>AVERAGE(AG119:AG140)</f>
        <v>#DIV/0!</v>
      </c>
      <c r="AH141" s="29">
        <f>AVERAGE(AH119:AH140)</f>
        <v>0</v>
      </c>
      <c r="AI141" s="19"/>
      <c r="AJ141" s="19"/>
      <c r="AK141" s="19"/>
      <c r="AL141" s="19"/>
      <c r="AM141" s="19"/>
      <c r="AN141" s="19"/>
    </row>
    <row r="142" spans="1:40" x14ac:dyDescent="0.2">
      <c r="G142" s="17" t="s">
        <v>47</v>
      </c>
      <c r="H142" s="6" t="e">
        <f>STDEV(H119:H140)</f>
        <v>#DIV/0!</v>
      </c>
      <c r="I142" s="6">
        <f>STDEV(I119:I140)</f>
        <v>0</v>
      </c>
      <c r="J142" s="15"/>
      <c r="K142" s="17" t="s">
        <v>47</v>
      </c>
      <c r="L142" s="6" t="e">
        <f>STDEV(L119:L140)</f>
        <v>#DIV/0!</v>
      </c>
      <c r="M142" s="6">
        <f>STDEV(M119:M140)</f>
        <v>0</v>
      </c>
      <c r="N142" s="15"/>
      <c r="O142" s="17" t="s">
        <v>47</v>
      </c>
      <c r="P142" s="6" t="e">
        <f>STDEV(P119:P140)</f>
        <v>#DIV/0!</v>
      </c>
      <c r="Q142" s="6">
        <f>STDEV(Q119:Q140)</f>
        <v>0</v>
      </c>
      <c r="R142" s="15"/>
      <c r="S142" s="17" t="s">
        <v>47</v>
      </c>
      <c r="T142" s="6" t="e">
        <f>STDEV(T119:T140)</f>
        <v>#DIV/0!</v>
      </c>
      <c r="U142" s="6">
        <f>STDEV(U119:U140)</f>
        <v>0</v>
      </c>
      <c r="V142" s="15"/>
      <c r="W142" s="17" t="s">
        <v>47</v>
      </c>
      <c r="X142" s="6" t="e">
        <f>STDEV(X119:X140)</f>
        <v>#DIV/0!</v>
      </c>
      <c r="Y142" s="6">
        <f>STDEV(Y119:Y140)</f>
        <v>0</v>
      </c>
      <c r="Z142" s="15"/>
      <c r="AA142" s="17" t="s">
        <v>47</v>
      </c>
      <c r="AB142" s="6" t="e">
        <f>STDEV(AB119:AB140)</f>
        <v>#DIV/0!</v>
      </c>
      <c r="AC142" s="6">
        <f>STDEV(AC119:AC140)</f>
        <v>0</v>
      </c>
      <c r="AD142" s="15"/>
      <c r="AF142" s="17" t="s">
        <v>47</v>
      </c>
      <c r="AG142" s="6" t="e">
        <f>STDEV(AG119:AG140)</f>
        <v>#DIV/0!</v>
      </c>
      <c r="AH142" s="6">
        <f>STDEV(AH119:AH140)</f>
        <v>0</v>
      </c>
    </row>
    <row r="146" spans="1:47" ht="16" x14ac:dyDescent="0.2">
      <c r="B146" s="139" t="s">
        <v>103</v>
      </c>
      <c r="C146" s="140"/>
      <c r="D146" s="140"/>
      <c r="E146" s="140"/>
      <c r="G146" s="1" t="s">
        <v>91</v>
      </c>
      <c r="H146" s="2"/>
      <c r="I146" s="2"/>
      <c r="J146" s="2"/>
      <c r="L146" s="1" t="s">
        <v>95</v>
      </c>
      <c r="M146" s="2"/>
      <c r="N146" s="2"/>
      <c r="O146" s="2"/>
      <c r="R146" s="1" t="s">
        <v>93</v>
      </c>
      <c r="S146" s="2"/>
      <c r="T146" s="2"/>
      <c r="U146" s="2"/>
      <c r="X146" s="1" t="s">
        <v>97</v>
      </c>
      <c r="Y146" s="2"/>
      <c r="Z146" s="2"/>
      <c r="AA146" s="2"/>
      <c r="AB146" s="2"/>
    </row>
    <row r="147" spans="1:47" ht="16" x14ac:dyDescent="0.2">
      <c r="A147" s="3"/>
      <c r="B147" s="140"/>
      <c r="C147" s="140"/>
      <c r="D147" s="140"/>
      <c r="E147" s="140"/>
      <c r="G147" t="s">
        <v>3</v>
      </c>
      <c r="H147" t="s">
        <v>1</v>
      </c>
      <c r="I147" t="s">
        <v>92</v>
      </c>
      <c r="M147" t="s">
        <v>1</v>
      </c>
      <c r="N147" t="s">
        <v>96</v>
      </c>
      <c r="R147" t="s">
        <v>1</v>
      </c>
      <c r="S147" t="s">
        <v>94</v>
      </c>
      <c r="Y147" t="s">
        <v>1</v>
      </c>
      <c r="Z147" t="s">
        <v>98</v>
      </c>
    </row>
    <row r="149" spans="1:47" x14ac:dyDescent="0.2">
      <c r="B149" s="138" t="s">
        <v>5</v>
      </c>
      <c r="C149" s="138"/>
      <c r="G149" s="5" t="s">
        <v>87</v>
      </c>
      <c r="I149" s="4"/>
      <c r="J149" s="6"/>
      <c r="K149" s="7"/>
      <c r="M149" s="11" t="s">
        <v>88</v>
      </c>
      <c r="N149" s="4"/>
      <c r="O149" s="4"/>
      <c r="P149" s="6"/>
      <c r="Q149" s="7"/>
      <c r="S149" s="11" t="s">
        <v>89</v>
      </c>
      <c r="T149" s="4"/>
      <c r="U149" s="4"/>
      <c r="V149" s="6"/>
      <c r="W149" s="7"/>
      <c r="Y149" s="11" t="s">
        <v>90</v>
      </c>
      <c r="Z149" s="4"/>
      <c r="AA149" s="4"/>
      <c r="AB149" s="6"/>
      <c r="AC149" s="7"/>
      <c r="AE149" s="11" t="s">
        <v>10</v>
      </c>
      <c r="AF149" s="4"/>
      <c r="AG149" s="4"/>
      <c r="AH149" s="6"/>
      <c r="AI149" s="5" t="s">
        <v>11</v>
      </c>
      <c r="AJ149" s="4"/>
      <c r="AK149" s="4"/>
      <c r="AL149" s="6"/>
      <c r="AM149" s="7"/>
      <c r="AO149" s="11" t="s">
        <v>4</v>
      </c>
      <c r="AQ149" s="6"/>
    </row>
    <row r="150" spans="1:47" ht="41.25" customHeight="1" thickBot="1" x14ac:dyDescent="0.25">
      <c r="A150" s="17"/>
      <c r="B150" s="17"/>
      <c r="C150" s="17"/>
      <c r="D150" s="86" t="s">
        <v>18</v>
      </c>
      <c r="E150" s="17" t="s">
        <v>12</v>
      </c>
      <c r="F150" s="4" t="s">
        <v>13</v>
      </c>
      <c r="G150" s="87" t="s">
        <v>14</v>
      </c>
      <c r="H150" s="88" t="s">
        <v>35</v>
      </c>
      <c r="I150" s="22" t="s">
        <v>45</v>
      </c>
      <c r="J150" s="4" t="s">
        <v>17</v>
      </c>
      <c r="K150" s="17" t="s">
        <v>12</v>
      </c>
      <c r="L150" s="86" t="s">
        <v>13</v>
      </c>
      <c r="M150" s="94" t="s">
        <v>14</v>
      </c>
      <c r="N150" s="95" t="s">
        <v>35</v>
      </c>
      <c r="O150" s="17" t="s">
        <v>45</v>
      </c>
      <c r="P150" s="86" t="s">
        <v>17</v>
      </c>
      <c r="Q150" s="17" t="s">
        <v>12</v>
      </c>
      <c r="R150" s="86" t="s">
        <v>13</v>
      </c>
      <c r="S150" s="94" t="s">
        <v>14</v>
      </c>
      <c r="T150" s="95" t="s">
        <v>35</v>
      </c>
      <c r="U150" s="17" t="s">
        <v>45</v>
      </c>
      <c r="V150" s="86" t="s">
        <v>17</v>
      </c>
      <c r="W150" s="17" t="s">
        <v>12</v>
      </c>
      <c r="X150" s="86" t="s">
        <v>13</v>
      </c>
      <c r="Y150" s="94" t="s">
        <v>14</v>
      </c>
      <c r="Z150" s="95" t="s">
        <v>35</v>
      </c>
      <c r="AA150" s="17" t="s">
        <v>45</v>
      </c>
      <c r="AB150" s="86" t="s">
        <v>17</v>
      </c>
      <c r="AC150" s="17" t="s">
        <v>12</v>
      </c>
      <c r="AD150" s="86" t="s">
        <v>13</v>
      </c>
      <c r="AE150" s="94" t="s">
        <v>14</v>
      </c>
      <c r="AF150" s="95" t="s">
        <v>35</v>
      </c>
      <c r="AG150" s="17" t="s">
        <v>45</v>
      </c>
      <c r="AH150" s="86" t="s">
        <v>17</v>
      </c>
      <c r="AI150" s="87" t="s">
        <v>14</v>
      </c>
      <c r="AJ150" s="88" t="s">
        <v>35</v>
      </c>
      <c r="AK150" s="22" t="s">
        <v>45</v>
      </c>
      <c r="AL150" s="4" t="s">
        <v>17</v>
      </c>
      <c r="AM150" s="25" t="s">
        <v>4</v>
      </c>
      <c r="AN150" s="33" t="s">
        <v>16</v>
      </c>
      <c r="AO150" s="24" t="s">
        <v>15</v>
      </c>
      <c r="AP150" s="22" t="s">
        <v>45</v>
      </c>
      <c r="AQ150" s="11" t="s">
        <v>17</v>
      </c>
      <c r="AS150" s="21"/>
      <c r="AT150" s="9"/>
      <c r="AU150" s="8"/>
    </row>
    <row r="151" spans="1:47" ht="17" thickTop="1" thickBot="1" x14ac:dyDescent="0.25">
      <c r="A151" s="14"/>
      <c r="B151" s="14"/>
      <c r="C151" s="35" t="s">
        <v>48</v>
      </c>
      <c r="D151" s="14">
        <v>298.40000000000009</v>
      </c>
      <c r="E151" s="36">
        <v>66.75</v>
      </c>
      <c r="F151" s="32"/>
      <c r="G151" s="27"/>
      <c r="H151" s="12" t="e">
        <f t="shared" ref="H151:H172" si="143">(G151*$E151/$F151)/$D151</f>
        <v>#DIV/0!</v>
      </c>
      <c r="I151" s="13">
        <f t="shared" ref="I151:I172" si="144">G151*$D151</f>
        <v>0</v>
      </c>
      <c r="J151" s="14"/>
      <c r="K151" s="45">
        <v>89.85</v>
      </c>
      <c r="L151" s="14"/>
      <c r="M151" s="14"/>
      <c r="N151" s="12" t="e">
        <f>(M151*$K151/$L151)/$D151</f>
        <v>#DIV/0!</v>
      </c>
      <c r="O151" s="13">
        <f t="shared" ref="O151:O172" si="145">M151*$D151</f>
        <v>0</v>
      </c>
      <c r="P151" s="14"/>
      <c r="Q151" s="45">
        <v>68.37</v>
      </c>
      <c r="R151" s="14"/>
      <c r="S151" s="14"/>
      <c r="T151" s="12" t="e">
        <f>(S151*$Q151/$R151)/$D151</f>
        <v>#DIV/0!</v>
      </c>
      <c r="U151" s="13">
        <f t="shared" ref="U151:U172" si="146">S151*$D151</f>
        <v>0</v>
      </c>
      <c r="V151" s="14"/>
      <c r="W151" s="45">
        <v>93.28</v>
      </c>
      <c r="X151" s="14"/>
      <c r="Y151" s="34"/>
      <c r="Z151" s="12" t="e">
        <f>(Y151*$W151/$X151)/$D151</f>
        <v>#DIV/0!</v>
      </c>
      <c r="AA151" s="13">
        <f t="shared" ref="AA151:AA172" si="147">Y151*$D151</f>
        <v>0</v>
      </c>
      <c r="AB151" s="14"/>
      <c r="AC151" s="45">
        <v>114.1</v>
      </c>
      <c r="AD151" s="14"/>
      <c r="AE151" s="14"/>
      <c r="AF151" s="12" t="e">
        <f>(AE151*$AC151/$AD151)/$D151</f>
        <v>#DIV/0!</v>
      </c>
      <c r="AG151" s="13">
        <f t="shared" ref="AG151:AG172" si="148">AE151*$D151</f>
        <v>0</v>
      </c>
      <c r="AH151" s="32"/>
      <c r="AI151" s="14"/>
      <c r="AJ151" s="12" t="e">
        <f t="shared" ref="AJ151:AJ172" si="149">(AI151*$E151/$F151)/$D151</f>
        <v>#DIV/0!</v>
      </c>
      <c r="AK151" s="13">
        <f t="shared" ref="AK151:AK172" si="150">AI151*$D151</f>
        <v>0</v>
      </c>
      <c r="AL151" s="32"/>
      <c r="AM151" s="35" t="s">
        <v>48</v>
      </c>
      <c r="AN151" s="13">
        <f t="shared" ref="AN151:AN172" si="151">G151+M151+S151+Y151+AE151+AI151</f>
        <v>0</v>
      </c>
      <c r="AO151" s="12" t="e">
        <f t="shared" ref="AO151:AO172" si="152">(AN151*$E151/$F151)/$D151</f>
        <v>#DIV/0!</v>
      </c>
      <c r="AP151" s="13">
        <f t="shared" ref="AP151:AP172" si="153">AN151*$D151</f>
        <v>0</v>
      </c>
      <c r="AQ151" s="14"/>
      <c r="AR151" s="14"/>
    </row>
    <row r="152" spans="1:47" ht="17" thickTop="1" thickBot="1" x14ac:dyDescent="0.25">
      <c r="C152" s="31" t="s">
        <v>49</v>
      </c>
      <c r="D152" s="16">
        <v>241.89999999999998</v>
      </c>
      <c r="E152" s="36">
        <v>66.75</v>
      </c>
      <c r="F152" s="15"/>
      <c r="H152" s="6" t="e">
        <f t="shared" si="143"/>
        <v>#DIV/0!</v>
      </c>
      <c r="I152" s="13">
        <f t="shared" si="144"/>
        <v>0</v>
      </c>
      <c r="K152" s="45">
        <v>89.85</v>
      </c>
      <c r="N152" s="12" t="e">
        <f t="shared" ref="N152:N172" si="154">(M152*$K152/$L152)/$D152</f>
        <v>#DIV/0!</v>
      </c>
      <c r="O152" s="13">
        <f t="shared" si="145"/>
        <v>0</v>
      </c>
      <c r="Q152" s="45">
        <v>68.37</v>
      </c>
      <c r="T152" s="12" t="e">
        <f t="shared" ref="T152:T172" si="155">(S152*$Q152/$R152)/$D152</f>
        <v>#DIV/0!</v>
      </c>
      <c r="U152" s="13">
        <f t="shared" si="146"/>
        <v>0</v>
      </c>
      <c r="W152" s="45">
        <v>93.28</v>
      </c>
      <c r="Y152" s="18"/>
      <c r="Z152" s="12" t="e">
        <f t="shared" ref="Z152:Z172" si="156">(Y152*$W152/$X152)/$D152</f>
        <v>#DIV/0!</v>
      </c>
      <c r="AA152" s="13">
        <f t="shared" si="147"/>
        <v>0</v>
      </c>
      <c r="AC152" s="46">
        <v>114.1</v>
      </c>
      <c r="AF152" s="12" t="e">
        <f t="shared" ref="AF152:AF172" si="157">(AE152*$AC152/$AD152)/$D152</f>
        <v>#DIV/0!</v>
      </c>
      <c r="AG152" s="13">
        <f t="shared" si="148"/>
        <v>0</v>
      </c>
      <c r="AH152" s="15"/>
      <c r="AJ152" s="6" t="e">
        <f t="shared" si="149"/>
        <v>#DIV/0!</v>
      </c>
      <c r="AK152" s="13">
        <f t="shared" si="150"/>
        <v>0</v>
      </c>
      <c r="AL152" s="15"/>
      <c r="AM152" s="31" t="s">
        <v>49</v>
      </c>
      <c r="AN152" s="13">
        <f t="shared" si="151"/>
        <v>0</v>
      </c>
      <c r="AO152" s="6" t="e">
        <f t="shared" si="152"/>
        <v>#DIV/0!</v>
      </c>
      <c r="AP152" s="13">
        <f t="shared" si="153"/>
        <v>0</v>
      </c>
    </row>
    <row r="153" spans="1:47" ht="17" thickTop="1" thickBot="1" x14ac:dyDescent="0.25">
      <c r="C153" s="31" t="s">
        <v>50</v>
      </c>
      <c r="D153" s="16">
        <v>352.50000000000011</v>
      </c>
      <c r="E153" s="36">
        <v>66.75</v>
      </c>
      <c r="F153" s="15"/>
      <c r="H153" s="6" t="e">
        <f t="shared" si="143"/>
        <v>#DIV/0!</v>
      </c>
      <c r="I153" s="13">
        <f t="shared" si="144"/>
        <v>0</v>
      </c>
      <c r="K153" s="45">
        <v>89.85</v>
      </c>
      <c r="N153" s="12" t="e">
        <f t="shared" si="154"/>
        <v>#DIV/0!</v>
      </c>
      <c r="O153" s="13">
        <f t="shared" si="145"/>
        <v>0</v>
      </c>
      <c r="Q153" s="45">
        <v>68.37</v>
      </c>
      <c r="T153" s="12" t="e">
        <f t="shared" si="155"/>
        <v>#DIV/0!</v>
      </c>
      <c r="U153" s="13">
        <f t="shared" si="146"/>
        <v>0</v>
      </c>
      <c r="W153" s="45">
        <v>93.28</v>
      </c>
      <c r="Y153" s="18"/>
      <c r="Z153" s="12" t="e">
        <f t="shared" si="156"/>
        <v>#DIV/0!</v>
      </c>
      <c r="AA153" s="13">
        <f t="shared" si="147"/>
        <v>0</v>
      </c>
      <c r="AC153" s="46">
        <v>114.1</v>
      </c>
      <c r="AF153" s="12" t="e">
        <f t="shared" si="157"/>
        <v>#DIV/0!</v>
      </c>
      <c r="AG153" s="13">
        <f t="shared" si="148"/>
        <v>0</v>
      </c>
      <c r="AH153" s="15"/>
      <c r="AJ153" s="6" t="e">
        <f t="shared" si="149"/>
        <v>#DIV/0!</v>
      </c>
      <c r="AK153" s="13">
        <f t="shared" si="150"/>
        <v>0</v>
      </c>
      <c r="AL153" s="15"/>
      <c r="AM153" s="31" t="s">
        <v>50</v>
      </c>
      <c r="AN153" s="13">
        <f t="shared" si="151"/>
        <v>0</v>
      </c>
      <c r="AO153" s="6" t="e">
        <f t="shared" si="152"/>
        <v>#DIV/0!</v>
      </c>
      <c r="AP153" s="13">
        <f t="shared" si="153"/>
        <v>0</v>
      </c>
    </row>
    <row r="154" spans="1:47" ht="17" thickTop="1" thickBot="1" x14ac:dyDescent="0.25">
      <c r="C154" s="31" t="s">
        <v>51</v>
      </c>
      <c r="D154" s="16">
        <v>317.80000000000007</v>
      </c>
      <c r="E154" s="36">
        <v>66.75</v>
      </c>
      <c r="F154" s="15"/>
      <c r="H154" s="6" t="e">
        <f t="shared" si="143"/>
        <v>#DIV/0!</v>
      </c>
      <c r="I154" s="13">
        <f t="shared" si="144"/>
        <v>0</v>
      </c>
      <c r="K154" s="45">
        <v>89.85</v>
      </c>
      <c r="N154" s="12" t="e">
        <f t="shared" si="154"/>
        <v>#DIV/0!</v>
      </c>
      <c r="O154" s="13">
        <f t="shared" si="145"/>
        <v>0</v>
      </c>
      <c r="Q154" s="45">
        <v>68.37</v>
      </c>
      <c r="T154" s="12" t="e">
        <f t="shared" si="155"/>
        <v>#DIV/0!</v>
      </c>
      <c r="U154" s="13">
        <f t="shared" si="146"/>
        <v>0</v>
      </c>
      <c r="W154" s="45">
        <v>93.28</v>
      </c>
      <c r="Y154" s="18"/>
      <c r="Z154" s="12" t="e">
        <f t="shared" si="156"/>
        <v>#DIV/0!</v>
      </c>
      <c r="AA154" s="13">
        <f t="shared" si="147"/>
        <v>0</v>
      </c>
      <c r="AC154" s="46">
        <v>114.1</v>
      </c>
      <c r="AF154" s="12" t="e">
        <f t="shared" si="157"/>
        <v>#DIV/0!</v>
      </c>
      <c r="AG154" s="13">
        <f t="shared" si="148"/>
        <v>0</v>
      </c>
      <c r="AH154" s="15"/>
      <c r="AJ154" s="6" t="e">
        <f t="shared" si="149"/>
        <v>#DIV/0!</v>
      </c>
      <c r="AK154" s="13">
        <f t="shared" si="150"/>
        <v>0</v>
      </c>
      <c r="AL154" s="15"/>
      <c r="AM154" s="31" t="s">
        <v>51</v>
      </c>
      <c r="AN154" s="13">
        <f t="shared" si="151"/>
        <v>0</v>
      </c>
      <c r="AO154" s="6" t="e">
        <f t="shared" si="152"/>
        <v>#DIV/0!</v>
      </c>
      <c r="AP154" s="13">
        <f t="shared" si="153"/>
        <v>0</v>
      </c>
    </row>
    <row r="155" spans="1:47" ht="17" thickTop="1" thickBot="1" x14ac:dyDescent="0.25">
      <c r="C155" s="31" t="s">
        <v>52</v>
      </c>
      <c r="D155" s="16">
        <v>193.40000000000009</v>
      </c>
      <c r="E155" s="36">
        <v>66.75</v>
      </c>
      <c r="F155" s="15"/>
      <c r="H155" s="6" t="e">
        <f t="shared" si="143"/>
        <v>#DIV/0!</v>
      </c>
      <c r="I155" s="13">
        <f t="shared" si="144"/>
        <v>0</v>
      </c>
      <c r="K155" s="45">
        <v>89.85</v>
      </c>
      <c r="N155" s="12" t="e">
        <f t="shared" si="154"/>
        <v>#DIV/0!</v>
      </c>
      <c r="O155" s="13">
        <f t="shared" si="145"/>
        <v>0</v>
      </c>
      <c r="Q155" s="45">
        <v>68.37</v>
      </c>
      <c r="T155" s="12" t="e">
        <f t="shared" si="155"/>
        <v>#DIV/0!</v>
      </c>
      <c r="U155" s="13">
        <f t="shared" si="146"/>
        <v>0</v>
      </c>
      <c r="W155" s="45">
        <v>93.28</v>
      </c>
      <c r="Y155" s="18"/>
      <c r="Z155" s="12" t="e">
        <f t="shared" si="156"/>
        <v>#DIV/0!</v>
      </c>
      <c r="AA155" s="13">
        <f t="shared" si="147"/>
        <v>0</v>
      </c>
      <c r="AC155" s="46">
        <v>114.1</v>
      </c>
      <c r="AF155" s="12" t="e">
        <f t="shared" si="157"/>
        <v>#DIV/0!</v>
      </c>
      <c r="AG155" s="13">
        <f t="shared" si="148"/>
        <v>0</v>
      </c>
      <c r="AH155" s="15"/>
      <c r="AJ155" s="6" t="e">
        <f t="shared" si="149"/>
        <v>#DIV/0!</v>
      </c>
      <c r="AK155" s="13">
        <f t="shared" si="150"/>
        <v>0</v>
      </c>
      <c r="AL155" s="15"/>
      <c r="AM155" s="31" t="s">
        <v>52</v>
      </c>
      <c r="AN155" s="13">
        <f t="shared" si="151"/>
        <v>0</v>
      </c>
      <c r="AO155" s="6" t="e">
        <f t="shared" si="152"/>
        <v>#DIV/0!</v>
      </c>
      <c r="AP155" s="13">
        <f t="shared" si="153"/>
        <v>0</v>
      </c>
    </row>
    <row r="156" spans="1:47" ht="17" thickTop="1" thickBot="1" x14ac:dyDescent="0.25">
      <c r="C156" s="31" t="s">
        <v>53</v>
      </c>
      <c r="D156" s="16">
        <v>255.39999999999998</v>
      </c>
      <c r="E156" s="36">
        <v>66.75</v>
      </c>
      <c r="F156" s="15"/>
      <c r="H156" s="6" t="e">
        <f t="shared" si="143"/>
        <v>#DIV/0!</v>
      </c>
      <c r="I156" s="13">
        <f t="shared" si="144"/>
        <v>0</v>
      </c>
      <c r="K156" s="45">
        <v>89.85</v>
      </c>
      <c r="N156" s="12" t="e">
        <f t="shared" si="154"/>
        <v>#DIV/0!</v>
      </c>
      <c r="O156" s="13">
        <f t="shared" si="145"/>
        <v>0</v>
      </c>
      <c r="Q156" s="45">
        <v>68.37</v>
      </c>
      <c r="T156" s="12" t="e">
        <f t="shared" si="155"/>
        <v>#DIV/0!</v>
      </c>
      <c r="U156" s="13">
        <f t="shared" si="146"/>
        <v>0</v>
      </c>
      <c r="W156" s="45">
        <v>93.28</v>
      </c>
      <c r="Y156" s="18"/>
      <c r="Z156" s="12" t="e">
        <f t="shared" si="156"/>
        <v>#DIV/0!</v>
      </c>
      <c r="AA156" s="13">
        <f t="shared" si="147"/>
        <v>0</v>
      </c>
      <c r="AC156" s="46">
        <v>114.1</v>
      </c>
      <c r="AF156" s="12" t="e">
        <f t="shared" si="157"/>
        <v>#DIV/0!</v>
      </c>
      <c r="AG156" s="13">
        <f t="shared" si="148"/>
        <v>0</v>
      </c>
      <c r="AH156" s="15"/>
      <c r="AJ156" s="6" t="e">
        <f t="shared" si="149"/>
        <v>#DIV/0!</v>
      </c>
      <c r="AK156" s="13">
        <f t="shared" si="150"/>
        <v>0</v>
      </c>
      <c r="AL156" s="15"/>
      <c r="AM156" s="31" t="s">
        <v>53</v>
      </c>
      <c r="AN156" s="13">
        <f t="shared" si="151"/>
        <v>0</v>
      </c>
      <c r="AO156" s="6" t="e">
        <f t="shared" si="152"/>
        <v>#DIV/0!</v>
      </c>
      <c r="AP156" s="13">
        <f t="shared" si="153"/>
        <v>0</v>
      </c>
    </row>
    <row r="157" spans="1:47" ht="17" thickTop="1" thickBot="1" x14ac:dyDescent="0.25">
      <c r="C157" s="31" t="s">
        <v>54</v>
      </c>
      <c r="D157" s="16">
        <v>344.4</v>
      </c>
      <c r="E157" s="36">
        <v>66.75</v>
      </c>
      <c r="F157" s="15"/>
      <c r="H157" s="6" t="e">
        <f t="shared" si="143"/>
        <v>#DIV/0!</v>
      </c>
      <c r="I157" s="13">
        <f t="shared" si="144"/>
        <v>0</v>
      </c>
      <c r="K157" s="45">
        <v>89.85</v>
      </c>
      <c r="N157" s="12" t="e">
        <f t="shared" si="154"/>
        <v>#DIV/0!</v>
      </c>
      <c r="O157" s="13">
        <f t="shared" si="145"/>
        <v>0</v>
      </c>
      <c r="Q157" s="45">
        <v>68.37</v>
      </c>
      <c r="T157" s="12" t="e">
        <f t="shared" si="155"/>
        <v>#DIV/0!</v>
      </c>
      <c r="U157" s="13">
        <f t="shared" si="146"/>
        <v>0</v>
      </c>
      <c r="W157" s="45">
        <v>93.28</v>
      </c>
      <c r="Y157" s="18"/>
      <c r="Z157" s="12" t="e">
        <f t="shared" si="156"/>
        <v>#DIV/0!</v>
      </c>
      <c r="AA157" s="13">
        <f t="shared" si="147"/>
        <v>0</v>
      </c>
      <c r="AC157" s="46">
        <v>114.1</v>
      </c>
      <c r="AF157" s="12" t="e">
        <f t="shared" si="157"/>
        <v>#DIV/0!</v>
      </c>
      <c r="AG157" s="13">
        <f t="shared" si="148"/>
        <v>0</v>
      </c>
      <c r="AH157" s="15"/>
      <c r="AJ157" s="6" t="e">
        <f t="shared" si="149"/>
        <v>#DIV/0!</v>
      </c>
      <c r="AK157" s="13">
        <f t="shared" si="150"/>
        <v>0</v>
      </c>
      <c r="AL157" s="15"/>
      <c r="AM157" s="31" t="s">
        <v>54</v>
      </c>
      <c r="AN157" s="13">
        <f t="shared" si="151"/>
        <v>0</v>
      </c>
      <c r="AO157" s="6" t="e">
        <f t="shared" si="152"/>
        <v>#DIV/0!</v>
      </c>
      <c r="AP157" s="13">
        <f t="shared" si="153"/>
        <v>0</v>
      </c>
    </row>
    <row r="158" spans="1:47" ht="17" thickTop="1" thickBot="1" x14ac:dyDescent="0.25">
      <c r="C158" s="31" t="s">
        <v>55</v>
      </c>
      <c r="D158" s="16">
        <v>282.00000000000011</v>
      </c>
      <c r="E158" s="36">
        <v>66.75</v>
      </c>
      <c r="F158" s="15"/>
      <c r="H158" s="6" t="e">
        <f t="shared" si="143"/>
        <v>#DIV/0!</v>
      </c>
      <c r="I158" s="13">
        <f t="shared" si="144"/>
        <v>0</v>
      </c>
      <c r="K158" s="45">
        <v>89.85</v>
      </c>
      <c r="N158" s="12" t="e">
        <f t="shared" si="154"/>
        <v>#DIV/0!</v>
      </c>
      <c r="O158" s="13">
        <f t="shared" si="145"/>
        <v>0</v>
      </c>
      <c r="Q158" s="45">
        <v>68.37</v>
      </c>
      <c r="T158" s="12" t="e">
        <f t="shared" si="155"/>
        <v>#DIV/0!</v>
      </c>
      <c r="U158" s="13">
        <f t="shared" si="146"/>
        <v>0</v>
      </c>
      <c r="W158" s="45">
        <v>93.28</v>
      </c>
      <c r="Y158" s="18"/>
      <c r="Z158" s="12" t="e">
        <f t="shared" si="156"/>
        <v>#DIV/0!</v>
      </c>
      <c r="AA158" s="13">
        <f t="shared" si="147"/>
        <v>0</v>
      </c>
      <c r="AC158" s="46">
        <v>114.1</v>
      </c>
      <c r="AF158" s="12" t="e">
        <f t="shared" si="157"/>
        <v>#DIV/0!</v>
      </c>
      <c r="AG158" s="13">
        <f t="shared" si="148"/>
        <v>0</v>
      </c>
      <c r="AH158" s="15"/>
      <c r="AJ158" s="6" t="e">
        <f t="shared" si="149"/>
        <v>#DIV/0!</v>
      </c>
      <c r="AK158" s="13">
        <f t="shared" si="150"/>
        <v>0</v>
      </c>
      <c r="AL158" s="15"/>
      <c r="AM158" s="31" t="s">
        <v>55</v>
      </c>
      <c r="AN158" s="13">
        <f t="shared" si="151"/>
        <v>0</v>
      </c>
      <c r="AO158" s="6" t="e">
        <f t="shared" si="152"/>
        <v>#DIV/0!</v>
      </c>
      <c r="AP158" s="13">
        <f t="shared" si="153"/>
        <v>0</v>
      </c>
    </row>
    <row r="159" spans="1:47" ht="17" thickTop="1" thickBot="1" x14ac:dyDescent="0.25">
      <c r="C159" s="31" t="s">
        <v>56</v>
      </c>
      <c r="D159" s="16">
        <v>246.29999999999995</v>
      </c>
      <c r="E159" s="36">
        <v>66.75</v>
      </c>
      <c r="F159" s="15"/>
      <c r="H159" s="6" t="e">
        <f t="shared" si="143"/>
        <v>#DIV/0!</v>
      </c>
      <c r="I159" s="13">
        <f t="shared" si="144"/>
        <v>0</v>
      </c>
      <c r="K159" s="45">
        <v>89.85</v>
      </c>
      <c r="N159" s="12" t="e">
        <f t="shared" si="154"/>
        <v>#DIV/0!</v>
      </c>
      <c r="O159" s="13">
        <f t="shared" si="145"/>
        <v>0</v>
      </c>
      <c r="Q159" s="45">
        <v>68.37</v>
      </c>
      <c r="T159" s="12" t="e">
        <f t="shared" si="155"/>
        <v>#DIV/0!</v>
      </c>
      <c r="U159" s="13">
        <f t="shared" si="146"/>
        <v>0</v>
      </c>
      <c r="W159" s="45">
        <v>93.28</v>
      </c>
      <c r="Y159" s="18"/>
      <c r="Z159" s="12" t="e">
        <f t="shared" si="156"/>
        <v>#DIV/0!</v>
      </c>
      <c r="AA159" s="13">
        <f t="shared" si="147"/>
        <v>0</v>
      </c>
      <c r="AC159" s="46">
        <v>114.1</v>
      </c>
      <c r="AF159" s="12" t="e">
        <f t="shared" si="157"/>
        <v>#DIV/0!</v>
      </c>
      <c r="AG159" s="13">
        <f t="shared" si="148"/>
        <v>0</v>
      </c>
      <c r="AH159" s="15"/>
      <c r="AJ159" s="6" t="e">
        <f t="shared" si="149"/>
        <v>#DIV/0!</v>
      </c>
      <c r="AK159" s="13">
        <f t="shared" si="150"/>
        <v>0</v>
      </c>
      <c r="AL159" s="15"/>
      <c r="AM159" s="31" t="s">
        <v>56</v>
      </c>
      <c r="AN159" s="13">
        <f t="shared" si="151"/>
        <v>0</v>
      </c>
      <c r="AO159" s="6" t="e">
        <f t="shared" si="152"/>
        <v>#DIV/0!</v>
      </c>
      <c r="AP159" s="13">
        <f t="shared" si="153"/>
        <v>0</v>
      </c>
    </row>
    <row r="160" spans="1:47" ht="17" thickTop="1" thickBot="1" x14ac:dyDescent="0.25">
      <c r="C160" s="31" t="s">
        <v>57</v>
      </c>
      <c r="D160" s="16">
        <v>131.69999999999993</v>
      </c>
      <c r="E160" s="36">
        <v>66.75</v>
      </c>
      <c r="F160" s="15"/>
      <c r="H160" s="6" t="e">
        <f t="shared" si="143"/>
        <v>#DIV/0!</v>
      </c>
      <c r="I160" s="13">
        <f t="shared" si="144"/>
        <v>0</v>
      </c>
      <c r="K160" s="45">
        <v>89.85</v>
      </c>
      <c r="N160" s="12" t="e">
        <f t="shared" si="154"/>
        <v>#DIV/0!</v>
      </c>
      <c r="O160" s="13">
        <f t="shared" si="145"/>
        <v>0</v>
      </c>
      <c r="Q160" s="45">
        <v>68.37</v>
      </c>
      <c r="T160" s="12" t="e">
        <f t="shared" si="155"/>
        <v>#DIV/0!</v>
      </c>
      <c r="U160" s="13">
        <f t="shared" si="146"/>
        <v>0</v>
      </c>
      <c r="W160" s="45">
        <v>93.28</v>
      </c>
      <c r="Y160" s="18"/>
      <c r="Z160" s="12" t="e">
        <f t="shared" si="156"/>
        <v>#DIV/0!</v>
      </c>
      <c r="AA160" s="13">
        <f t="shared" si="147"/>
        <v>0</v>
      </c>
      <c r="AC160" s="46">
        <v>114.1</v>
      </c>
      <c r="AF160" s="12" t="e">
        <f t="shared" si="157"/>
        <v>#DIV/0!</v>
      </c>
      <c r="AG160" s="13">
        <f t="shared" si="148"/>
        <v>0</v>
      </c>
      <c r="AH160" s="15"/>
      <c r="AJ160" s="6" t="e">
        <f t="shared" si="149"/>
        <v>#DIV/0!</v>
      </c>
      <c r="AK160" s="13">
        <f t="shared" si="150"/>
        <v>0</v>
      </c>
      <c r="AL160" s="15"/>
      <c r="AM160" s="31" t="s">
        <v>57</v>
      </c>
      <c r="AN160" s="13">
        <f t="shared" si="151"/>
        <v>0</v>
      </c>
      <c r="AO160" s="6" t="e">
        <f t="shared" si="152"/>
        <v>#DIV/0!</v>
      </c>
      <c r="AP160" s="13">
        <f t="shared" si="153"/>
        <v>0</v>
      </c>
    </row>
    <row r="161" spans="3:42" ht="17" thickTop="1" thickBot="1" x14ac:dyDescent="0.25">
      <c r="C161" s="31" t="s">
        <v>58</v>
      </c>
      <c r="D161" s="16">
        <v>152.69999999999993</v>
      </c>
      <c r="E161" s="36">
        <v>66.75</v>
      </c>
      <c r="F161" s="15"/>
      <c r="H161" s="6" t="e">
        <f t="shared" si="143"/>
        <v>#DIV/0!</v>
      </c>
      <c r="I161" s="13">
        <f t="shared" si="144"/>
        <v>0</v>
      </c>
      <c r="K161" s="45">
        <v>89.85</v>
      </c>
      <c r="N161" s="12" t="e">
        <f t="shared" si="154"/>
        <v>#DIV/0!</v>
      </c>
      <c r="O161" s="13">
        <f t="shared" si="145"/>
        <v>0</v>
      </c>
      <c r="Q161" s="45">
        <v>68.37</v>
      </c>
      <c r="T161" s="12" t="e">
        <f t="shared" si="155"/>
        <v>#DIV/0!</v>
      </c>
      <c r="U161" s="13">
        <f t="shared" si="146"/>
        <v>0</v>
      </c>
      <c r="W161" s="45">
        <v>93.28</v>
      </c>
      <c r="Z161" s="12" t="e">
        <f t="shared" si="156"/>
        <v>#DIV/0!</v>
      </c>
      <c r="AA161" s="13">
        <f t="shared" si="147"/>
        <v>0</v>
      </c>
      <c r="AC161" s="46">
        <v>114.1</v>
      </c>
      <c r="AF161" s="12" t="e">
        <f t="shared" si="157"/>
        <v>#DIV/0!</v>
      </c>
      <c r="AG161" s="13">
        <f t="shared" si="148"/>
        <v>0</v>
      </c>
      <c r="AH161" s="15"/>
      <c r="AJ161" s="6" t="e">
        <f t="shared" si="149"/>
        <v>#DIV/0!</v>
      </c>
      <c r="AK161" s="13">
        <f t="shared" si="150"/>
        <v>0</v>
      </c>
      <c r="AL161" s="15"/>
      <c r="AM161" s="31" t="s">
        <v>58</v>
      </c>
      <c r="AN161" s="13">
        <f t="shared" si="151"/>
        <v>0</v>
      </c>
      <c r="AO161" s="6" t="e">
        <f t="shared" si="152"/>
        <v>#DIV/0!</v>
      </c>
      <c r="AP161" s="13">
        <f t="shared" si="153"/>
        <v>0</v>
      </c>
    </row>
    <row r="162" spans="3:42" ht="17" thickTop="1" thickBot="1" x14ac:dyDescent="0.25">
      <c r="C162" s="31" t="s">
        <v>59</v>
      </c>
      <c r="D162" s="16">
        <v>157.59999999999991</v>
      </c>
      <c r="E162" s="36">
        <v>66.75</v>
      </c>
      <c r="F162" s="15"/>
      <c r="H162" s="6" t="e">
        <f t="shared" si="143"/>
        <v>#DIV/0!</v>
      </c>
      <c r="I162" s="13">
        <f t="shared" si="144"/>
        <v>0</v>
      </c>
      <c r="K162" s="45">
        <v>89.85</v>
      </c>
      <c r="N162" s="12" t="e">
        <f t="shared" si="154"/>
        <v>#DIV/0!</v>
      </c>
      <c r="O162" s="13">
        <f t="shared" si="145"/>
        <v>0</v>
      </c>
      <c r="Q162" s="45">
        <v>68.37</v>
      </c>
      <c r="T162" s="12" t="e">
        <f t="shared" si="155"/>
        <v>#DIV/0!</v>
      </c>
      <c r="U162" s="13">
        <f t="shared" si="146"/>
        <v>0</v>
      </c>
      <c r="W162" s="45">
        <v>93.28</v>
      </c>
      <c r="Z162" s="12" t="e">
        <f t="shared" si="156"/>
        <v>#DIV/0!</v>
      </c>
      <c r="AA162" s="13">
        <f t="shared" si="147"/>
        <v>0</v>
      </c>
      <c r="AC162" s="46">
        <v>114.1</v>
      </c>
      <c r="AF162" s="12" t="e">
        <f t="shared" si="157"/>
        <v>#DIV/0!</v>
      </c>
      <c r="AG162" s="13">
        <f t="shared" si="148"/>
        <v>0</v>
      </c>
      <c r="AH162" s="15"/>
      <c r="AJ162" s="6" t="e">
        <f t="shared" si="149"/>
        <v>#DIV/0!</v>
      </c>
      <c r="AK162" s="13">
        <f t="shared" si="150"/>
        <v>0</v>
      </c>
      <c r="AL162" s="15"/>
      <c r="AM162" s="31" t="s">
        <v>59</v>
      </c>
      <c r="AN162" s="13">
        <f t="shared" si="151"/>
        <v>0</v>
      </c>
      <c r="AO162" s="6" t="e">
        <f t="shared" si="152"/>
        <v>#DIV/0!</v>
      </c>
      <c r="AP162" s="13">
        <f t="shared" si="153"/>
        <v>0</v>
      </c>
    </row>
    <row r="163" spans="3:42" ht="17" thickTop="1" thickBot="1" x14ac:dyDescent="0.25">
      <c r="C163" s="31" t="s">
        <v>60</v>
      </c>
      <c r="D163" s="16">
        <v>218.39999999999998</v>
      </c>
      <c r="E163" s="36">
        <v>66.75</v>
      </c>
      <c r="F163" s="15"/>
      <c r="H163" s="6" t="e">
        <f t="shared" si="143"/>
        <v>#DIV/0!</v>
      </c>
      <c r="I163" s="13">
        <f t="shared" si="144"/>
        <v>0</v>
      </c>
      <c r="K163" s="45">
        <v>89.85</v>
      </c>
      <c r="N163" s="12" t="e">
        <f t="shared" si="154"/>
        <v>#DIV/0!</v>
      </c>
      <c r="O163" s="13">
        <f t="shared" si="145"/>
        <v>0</v>
      </c>
      <c r="Q163" s="45">
        <v>68.37</v>
      </c>
      <c r="T163" s="12" t="e">
        <f t="shared" si="155"/>
        <v>#DIV/0!</v>
      </c>
      <c r="U163" s="13">
        <f t="shared" si="146"/>
        <v>0</v>
      </c>
      <c r="W163" s="45">
        <v>93.28</v>
      </c>
      <c r="Z163" s="12" t="e">
        <f t="shared" si="156"/>
        <v>#DIV/0!</v>
      </c>
      <c r="AA163" s="13">
        <f t="shared" si="147"/>
        <v>0</v>
      </c>
      <c r="AC163" s="46">
        <v>114.1</v>
      </c>
      <c r="AF163" s="12" t="e">
        <f t="shared" si="157"/>
        <v>#DIV/0!</v>
      </c>
      <c r="AG163" s="13">
        <f t="shared" si="148"/>
        <v>0</v>
      </c>
      <c r="AH163" s="15"/>
      <c r="AJ163" s="6" t="e">
        <f t="shared" si="149"/>
        <v>#DIV/0!</v>
      </c>
      <c r="AK163" s="13">
        <f t="shared" si="150"/>
        <v>0</v>
      </c>
      <c r="AL163" s="15"/>
      <c r="AM163" s="31" t="s">
        <v>60</v>
      </c>
      <c r="AN163" s="13">
        <f t="shared" si="151"/>
        <v>0</v>
      </c>
      <c r="AO163" s="6" t="e">
        <f t="shared" si="152"/>
        <v>#DIV/0!</v>
      </c>
      <c r="AP163" s="13">
        <f t="shared" si="153"/>
        <v>0</v>
      </c>
    </row>
    <row r="164" spans="3:42" ht="17" thickTop="1" thickBot="1" x14ac:dyDescent="0.25">
      <c r="C164" s="31" t="s">
        <v>61</v>
      </c>
      <c r="D164" s="16">
        <v>207.69999999999993</v>
      </c>
      <c r="E164" s="36">
        <v>66.75</v>
      </c>
      <c r="F164" s="15"/>
      <c r="H164" s="6" t="e">
        <f t="shared" si="143"/>
        <v>#DIV/0!</v>
      </c>
      <c r="I164" s="13">
        <f t="shared" si="144"/>
        <v>0</v>
      </c>
      <c r="K164" s="45">
        <v>89.85</v>
      </c>
      <c r="N164" s="12" t="e">
        <f t="shared" si="154"/>
        <v>#DIV/0!</v>
      </c>
      <c r="O164" s="13">
        <f t="shared" si="145"/>
        <v>0</v>
      </c>
      <c r="Q164" s="45">
        <v>68.37</v>
      </c>
      <c r="T164" s="12" t="e">
        <f t="shared" si="155"/>
        <v>#DIV/0!</v>
      </c>
      <c r="U164" s="13">
        <f t="shared" si="146"/>
        <v>0</v>
      </c>
      <c r="W164" s="45">
        <v>93.28</v>
      </c>
      <c r="Z164" s="12" t="e">
        <f t="shared" si="156"/>
        <v>#DIV/0!</v>
      </c>
      <c r="AA164" s="13">
        <f t="shared" si="147"/>
        <v>0</v>
      </c>
      <c r="AC164" s="46">
        <v>114.1</v>
      </c>
      <c r="AF164" s="12" t="e">
        <f t="shared" si="157"/>
        <v>#DIV/0!</v>
      </c>
      <c r="AG164" s="13">
        <f t="shared" si="148"/>
        <v>0</v>
      </c>
      <c r="AH164" s="15"/>
      <c r="AJ164" s="6" t="e">
        <f t="shared" si="149"/>
        <v>#DIV/0!</v>
      </c>
      <c r="AK164" s="13">
        <f t="shared" si="150"/>
        <v>0</v>
      </c>
      <c r="AL164" s="15"/>
      <c r="AM164" s="31" t="s">
        <v>61</v>
      </c>
      <c r="AN164" s="13">
        <f t="shared" si="151"/>
        <v>0</v>
      </c>
      <c r="AO164" s="6" t="e">
        <f t="shared" si="152"/>
        <v>#DIV/0!</v>
      </c>
      <c r="AP164" s="13">
        <f t="shared" si="153"/>
        <v>0</v>
      </c>
    </row>
    <row r="165" spans="3:42" ht="17" thickTop="1" thickBot="1" x14ac:dyDescent="0.25">
      <c r="C165" s="31" t="s">
        <v>62</v>
      </c>
      <c r="D165" s="16">
        <v>126.59999999999991</v>
      </c>
      <c r="E165" s="36">
        <v>66.75</v>
      </c>
      <c r="F165" s="15"/>
      <c r="H165" s="6" t="e">
        <f t="shared" si="143"/>
        <v>#DIV/0!</v>
      </c>
      <c r="I165" s="13">
        <f t="shared" si="144"/>
        <v>0</v>
      </c>
      <c r="K165" s="45">
        <v>89.85</v>
      </c>
      <c r="N165" s="12" t="e">
        <f t="shared" si="154"/>
        <v>#DIV/0!</v>
      </c>
      <c r="O165" s="13">
        <f t="shared" si="145"/>
        <v>0</v>
      </c>
      <c r="Q165" s="45">
        <v>68.37</v>
      </c>
      <c r="T165" s="12" t="e">
        <f t="shared" si="155"/>
        <v>#DIV/0!</v>
      </c>
      <c r="U165" s="13">
        <f t="shared" si="146"/>
        <v>0</v>
      </c>
      <c r="W165" s="45">
        <v>93.28</v>
      </c>
      <c r="Z165" s="12" t="e">
        <f t="shared" si="156"/>
        <v>#DIV/0!</v>
      </c>
      <c r="AA165" s="13">
        <f t="shared" si="147"/>
        <v>0</v>
      </c>
      <c r="AC165" s="46">
        <v>114.1</v>
      </c>
      <c r="AF165" s="12" t="e">
        <f t="shared" si="157"/>
        <v>#DIV/0!</v>
      </c>
      <c r="AG165" s="13">
        <f t="shared" si="148"/>
        <v>0</v>
      </c>
      <c r="AH165" s="15"/>
      <c r="AJ165" s="6" t="e">
        <f t="shared" si="149"/>
        <v>#DIV/0!</v>
      </c>
      <c r="AK165" s="13">
        <f t="shared" si="150"/>
        <v>0</v>
      </c>
      <c r="AL165" s="15"/>
      <c r="AM165" s="31" t="s">
        <v>62</v>
      </c>
      <c r="AN165" s="13">
        <f t="shared" si="151"/>
        <v>0</v>
      </c>
      <c r="AO165" s="6" t="e">
        <f t="shared" si="152"/>
        <v>#DIV/0!</v>
      </c>
      <c r="AP165" s="13">
        <f t="shared" si="153"/>
        <v>0</v>
      </c>
    </row>
    <row r="166" spans="3:42" ht="17" thickTop="1" thickBot="1" x14ac:dyDescent="0.25">
      <c r="C166" s="31" t="s">
        <v>63</v>
      </c>
      <c r="D166" s="16">
        <v>213.59999999999991</v>
      </c>
      <c r="E166" s="36">
        <v>66.75</v>
      </c>
      <c r="F166" s="15"/>
      <c r="H166" s="6" t="e">
        <f t="shared" si="143"/>
        <v>#DIV/0!</v>
      </c>
      <c r="I166" s="13">
        <f t="shared" si="144"/>
        <v>0</v>
      </c>
      <c r="K166" s="45">
        <v>89.85</v>
      </c>
      <c r="N166" s="12" t="e">
        <f t="shared" si="154"/>
        <v>#DIV/0!</v>
      </c>
      <c r="O166" s="13">
        <f t="shared" si="145"/>
        <v>0</v>
      </c>
      <c r="Q166" s="45">
        <v>68.37</v>
      </c>
      <c r="T166" s="12" t="e">
        <f t="shared" si="155"/>
        <v>#DIV/0!</v>
      </c>
      <c r="U166" s="13">
        <f t="shared" si="146"/>
        <v>0</v>
      </c>
      <c r="W166" s="45">
        <v>93.28</v>
      </c>
      <c r="Z166" s="12" t="e">
        <f t="shared" si="156"/>
        <v>#DIV/0!</v>
      </c>
      <c r="AA166" s="13">
        <f t="shared" si="147"/>
        <v>0</v>
      </c>
      <c r="AC166" s="46">
        <v>114.1</v>
      </c>
      <c r="AF166" s="12" t="e">
        <f t="shared" si="157"/>
        <v>#DIV/0!</v>
      </c>
      <c r="AG166" s="13">
        <f t="shared" si="148"/>
        <v>0</v>
      </c>
      <c r="AH166" s="15"/>
      <c r="AJ166" s="6" t="e">
        <f t="shared" si="149"/>
        <v>#DIV/0!</v>
      </c>
      <c r="AK166" s="13">
        <f t="shared" si="150"/>
        <v>0</v>
      </c>
      <c r="AL166" s="15"/>
      <c r="AM166" s="31" t="s">
        <v>63</v>
      </c>
      <c r="AN166" s="13">
        <f t="shared" si="151"/>
        <v>0</v>
      </c>
      <c r="AO166" s="6" t="e">
        <f t="shared" si="152"/>
        <v>#DIV/0!</v>
      </c>
      <c r="AP166" s="13">
        <f t="shared" si="153"/>
        <v>0</v>
      </c>
    </row>
    <row r="167" spans="3:42" ht="17" thickTop="1" thickBot="1" x14ac:dyDescent="0.25">
      <c r="C167" s="31" t="s">
        <v>64</v>
      </c>
      <c r="D167" s="16">
        <v>416.09999999999991</v>
      </c>
      <c r="E167" s="36">
        <v>66.75</v>
      </c>
      <c r="F167" s="15"/>
      <c r="H167" s="6" t="e">
        <f t="shared" si="143"/>
        <v>#DIV/0!</v>
      </c>
      <c r="I167" s="13">
        <f t="shared" si="144"/>
        <v>0</v>
      </c>
      <c r="K167" s="45">
        <v>89.85</v>
      </c>
      <c r="N167" s="12" t="e">
        <f t="shared" si="154"/>
        <v>#DIV/0!</v>
      </c>
      <c r="O167" s="13">
        <f t="shared" si="145"/>
        <v>0</v>
      </c>
      <c r="Q167" s="45">
        <v>68.37</v>
      </c>
      <c r="T167" s="12" t="e">
        <f t="shared" si="155"/>
        <v>#DIV/0!</v>
      </c>
      <c r="U167" s="13">
        <f t="shared" si="146"/>
        <v>0</v>
      </c>
      <c r="W167" s="45">
        <v>93.28</v>
      </c>
      <c r="Z167" s="12" t="e">
        <f t="shared" si="156"/>
        <v>#DIV/0!</v>
      </c>
      <c r="AA167" s="13">
        <f t="shared" si="147"/>
        <v>0</v>
      </c>
      <c r="AC167" s="46">
        <v>114.1</v>
      </c>
      <c r="AF167" s="12" t="e">
        <f t="shared" si="157"/>
        <v>#DIV/0!</v>
      </c>
      <c r="AG167" s="13">
        <f t="shared" si="148"/>
        <v>0</v>
      </c>
      <c r="AH167" s="15"/>
      <c r="AJ167" s="6" t="e">
        <f t="shared" si="149"/>
        <v>#DIV/0!</v>
      </c>
      <c r="AK167" s="13">
        <f t="shared" si="150"/>
        <v>0</v>
      </c>
      <c r="AL167" s="15"/>
      <c r="AM167" s="31" t="s">
        <v>64</v>
      </c>
      <c r="AN167" s="13">
        <f t="shared" si="151"/>
        <v>0</v>
      </c>
      <c r="AO167" s="6" t="e">
        <f t="shared" si="152"/>
        <v>#DIV/0!</v>
      </c>
      <c r="AP167" s="13">
        <f t="shared" si="153"/>
        <v>0</v>
      </c>
    </row>
    <row r="168" spans="3:42" ht="17" thickTop="1" thickBot="1" x14ac:dyDescent="0.25">
      <c r="C168" s="31" t="s">
        <v>65</v>
      </c>
      <c r="D168" s="16">
        <v>256.39999999999986</v>
      </c>
      <c r="E168" s="36">
        <v>66.75</v>
      </c>
      <c r="F168" s="15"/>
      <c r="H168" s="6" t="e">
        <f t="shared" si="143"/>
        <v>#DIV/0!</v>
      </c>
      <c r="I168" s="13">
        <f t="shared" si="144"/>
        <v>0</v>
      </c>
      <c r="K168" s="45">
        <v>89.85</v>
      </c>
      <c r="N168" s="12" t="e">
        <f t="shared" si="154"/>
        <v>#DIV/0!</v>
      </c>
      <c r="O168" s="13">
        <f t="shared" si="145"/>
        <v>0</v>
      </c>
      <c r="Q168" s="45">
        <v>68.37</v>
      </c>
      <c r="T168" s="12" t="e">
        <f t="shared" si="155"/>
        <v>#DIV/0!</v>
      </c>
      <c r="U168" s="13">
        <f t="shared" si="146"/>
        <v>0</v>
      </c>
      <c r="W168" s="45">
        <v>93.28</v>
      </c>
      <c r="Z168" s="12" t="e">
        <f t="shared" si="156"/>
        <v>#DIV/0!</v>
      </c>
      <c r="AA168" s="13">
        <f t="shared" si="147"/>
        <v>0</v>
      </c>
      <c r="AC168" s="46">
        <v>114.1</v>
      </c>
      <c r="AF168" s="12" t="e">
        <f t="shared" si="157"/>
        <v>#DIV/0!</v>
      </c>
      <c r="AG168" s="13">
        <f t="shared" si="148"/>
        <v>0</v>
      </c>
      <c r="AH168" s="15"/>
      <c r="AJ168" s="6" t="e">
        <f t="shared" si="149"/>
        <v>#DIV/0!</v>
      </c>
      <c r="AK168" s="13">
        <f t="shared" si="150"/>
        <v>0</v>
      </c>
      <c r="AL168" s="15"/>
      <c r="AM168" s="31" t="s">
        <v>65</v>
      </c>
      <c r="AN168" s="13">
        <f t="shared" si="151"/>
        <v>0</v>
      </c>
      <c r="AO168" s="6" t="e">
        <f t="shared" si="152"/>
        <v>#DIV/0!</v>
      </c>
      <c r="AP168" s="13">
        <f t="shared" si="153"/>
        <v>0</v>
      </c>
    </row>
    <row r="169" spans="3:42" ht="17" thickTop="1" thickBot="1" x14ac:dyDescent="0.25">
      <c r="C169" s="31" t="s">
        <v>66</v>
      </c>
      <c r="D169" s="16">
        <v>352.79999999999995</v>
      </c>
      <c r="E169" s="36">
        <v>66.75</v>
      </c>
      <c r="F169" s="15"/>
      <c r="H169" s="6" t="e">
        <f t="shared" si="143"/>
        <v>#DIV/0!</v>
      </c>
      <c r="I169" s="13">
        <f t="shared" si="144"/>
        <v>0</v>
      </c>
      <c r="K169" s="45">
        <v>89.85</v>
      </c>
      <c r="N169" s="12" t="e">
        <f t="shared" si="154"/>
        <v>#DIV/0!</v>
      </c>
      <c r="O169" s="13">
        <f t="shared" si="145"/>
        <v>0</v>
      </c>
      <c r="Q169" s="45">
        <v>68.37</v>
      </c>
      <c r="T169" s="12" t="e">
        <f t="shared" si="155"/>
        <v>#DIV/0!</v>
      </c>
      <c r="U169" s="13">
        <f t="shared" si="146"/>
        <v>0</v>
      </c>
      <c r="W169" s="45">
        <v>93.28</v>
      </c>
      <c r="Z169" s="12" t="e">
        <f t="shared" si="156"/>
        <v>#DIV/0!</v>
      </c>
      <c r="AA169" s="13">
        <f t="shared" si="147"/>
        <v>0</v>
      </c>
      <c r="AC169" s="46">
        <v>114.1</v>
      </c>
      <c r="AF169" s="12" t="e">
        <f t="shared" si="157"/>
        <v>#DIV/0!</v>
      </c>
      <c r="AG169" s="13">
        <f t="shared" si="148"/>
        <v>0</v>
      </c>
      <c r="AH169" s="15"/>
      <c r="AJ169" s="6" t="e">
        <f t="shared" si="149"/>
        <v>#DIV/0!</v>
      </c>
      <c r="AK169" s="13">
        <f t="shared" si="150"/>
        <v>0</v>
      </c>
      <c r="AL169" s="15"/>
      <c r="AM169" s="31" t="s">
        <v>66</v>
      </c>
      <c r="AN169" s="13">
        <f t="shared" si="151"/>
        <v>0</v>
      </c>
      <c r="AO169" s="6" t="e">
        <f t="shared" si="152"/>
        <v>#DIV/0!</v>
      </c>
      <c r="AP169" s="13">
        <f t="shared" si="153"/>
        <v>0</v>
      </c>
    </row>
    <row r="170" spans="3:42" ht="17" thickTop="1" thickBot="1" x14ac:dyDescent="0.25">
      <c r="C170" s="31" t="s">
        <v>67</v>
      </c>
      <c r="D170" s="16">
        <v>358.4</v>
      </c>
      <c r="E170" s="36">
        <v>66.75</v>
      </c>
      <c r="F170" s="15"/>
      <c r="H170" s="6" t="e">
        <f t="shared" si="143"/>
        <v>#DIV/0!</v>
      </c>
      <c r="I170" s="13">
        <f t="shared" si="144"/>
        <v>0</v>
      </c>
      <c r="K170" s="45">
        <v>89.85</v>
      </c>
      <c r="N170" s="12" t="e">
        <f t="shared" si="154"/>
        <v>#DIV/0!</v>
      </c>
      <c r="O170" s="13">
        <f t="shared" si="145"/>
        <v>0</v>
      </c>
      <c r="Q170" s="45">
        <v>68.37</v>
      </c>
      <c r="T170" s="12" t="e">
        <f t="shared" si="155"/>
        <v>#DIV/0!</v>
      </c>
      <c r="U170" s="13">
        <f t="shared" si="146"/>
        <v>0</v>
      </c>
      <c r="W170" s="45">
        <v>93.28</v>
      </c>
      <c r="Z170" s="12" t="e">
        <f t="shared" si="156"/>
        <v>#DIV/0!</v>
      </c>
      <c r="AA170" s="13">
        <f t="shared" si="147"/>
        <v>0</v>
      </c>
      <c r="AC170" s="46">
        <v>114.1</v>
      </c>
      <c r="AF170" s="12" t="e">
        <f t="shared" si="157"/>
        <v>#DIV/0!</v>
      </c>
      <c r="AG170" s="13">
        <f t="shared" si="148"/>
        <v>0</v>
      </c>
      <c r="AH170" s="15"/>
      <c r="AJ170" s="6" t="e">
        <f t="shared" si="149"/>
        <v>#DIV/0!</v>
      </c>
      <c r="AK170" s="13">
        <f t="shared" si="150"/>
        <v>0</v>
      </c>
      <c r="AL170" s="15"/>
      <c r="AM170" s="31" t="s">
        <v>67</v>
      </c>
      <c r="AN170" s="13">
        <f t="shared" si="151"/>
        <v>0</v>
      </c>
      <c r="AO170" s="6" t="e">
        <f t="shared" si="152"/>
        <v>#DIV/0!</v>
      </c>
      <c r="AP170" s="13">
        <f t="shared" si="153"/>
        <v>0</v>
      </c>
    </row>
    <row r="171" spans="3:42" ht="17" thickTop="1" thickBot="1" x14ac:dyDescent="0.25">
      <c r="C171" s="31" t="s">
        <v>68</v>
      </c>
      <c r="D171" s="16">
        <v>323.60000000000002</v>
      </c>
      <c r="E171" s="36">
        <v>66.75</v>
      </c>
      <c r="F171" s="15"/>
      <c r="H171" s="6" t="e">
        <f t="shared" si="143"/>
        <v>#DIV/0!</v>
      </c>
      <c r="I171" s="13">
        <f t="shared" si="144"/>
        <v>0</v>
      </c>
      <c r="K171" s="45">
        <v>89.85</v>
      </c>
      <c r="N171" s="12" t="e">
        <f t="shared" si="154"/>
        <v>#DIV/0!</v>
      </c>
      <c r="O171" s="13">
        <f t="shared" si="145"/>
        <v>0</v>
      </c>
      <c r="Q171" s="45">
        <v>68.37</v>
      </c>
      <c r="T171" s="12" t="e">
        <f t="shared" si="155"/>
        <v>#DIV/0!</v>
      </c>
      <c r="U171" s="13">
        <f t="shared" si="146"/>
        <v>0</v>
      </c>
      <c r="W171" s="45">
        <v>93.28</v>
      </c>
      <c r="Z171" s="12" t="e">
        <f t="shared" si="156"/>
        <v>#DIV/0!</v>
      </c>
      <c r="AA171" s="13">
        <f t="shared" si="147"/>
        <v>0</v>
      </c>
      <c r="AC171" s="46">
        <v>114.1</v>
      </c>
      <c r="AF171" s="12" t="e">
        <f t="shared" si="157"/>
        <v>#DIV/0!</v>
      </c>
      <c r="AG171" s="13">
        <f t="shared" si="148"/>
        <v>0</v>
      </c>
      <c r="AH171" s="15"/>
      <c r="AJ171" s="6" t="e">
        <f t="shared" si="149"/>
        <v>#DIV/0!</v>
      </c>
      <c r="AK171" s="13">
        <f t="shared" si="150"/>
        <v>0</v>
      </c>
      <c r="AL171" s="15"/>
      <c r="AM171" s="31" t="s">
        <v>68</v>
      </c>
      <c r="AN171" s="13">
        <f t="shared" si="151"/>
        <v>0</v>
      </c>
      <c r="AO171" s="6" t="e">
        <f t="shared" si="152"/>
        <v>#DIV/0!</v>
      </c>
      <c r="AP171" s="13">
        <f t="shared" si="153"/>
        <v>0</v>
      </c>
    </row>
    <row r="172" spans="3:42" s="39" customFormat="1" ht="17" thickTop="1" thickBot="1" x14ac:dyDescent="0.25">
      <c r="C172" s="40" t="s">
        <v>69</v>
      </c>
      <c r="D172" s="41">
        <v>284.10000000000014</v>
      </c>
      <c r="E172" s="36">
        <v>66.75</v>
      </c>
      <c r="F172" s="42"/>
      <c r="H172" s="43" t="e">
        <f t="shared" si="143"/>
        <v>#DIV/0!</v>
      </c>
      <c r="I172" s="44">
        <f t="shared" si="144"/>
        <v>0</v>
      </c>
      <c r="K172" s="45">
        <v>89.85</v>
      </c>
      <c r="N172" s="50" t="e">
        <f t="shared" si="154"/>
        <v>#DIV/0!</v>
      </c>
      <c r="O172" s="44">
        <f t="shared" si="145"/>
        <v>0</v>
      </c>
      <c r="Q172" s="45">
        <v>68.37</v>
      </c>
      <c r="T172" s="50" t="e">
        <f t="shared" si="155"/>
        <v>#DIV/0!</v>
      </c>
      <c r="U172" s="44">
        <f t="shared" si="146"/>
        <v>0</v>
      </c>
      <c r="W172" s="45">
        <v>93.28</v>
      </c>
      <c r="Z172" s="50" t="e">
        <f t="shared" si="156"/>
        <v>#DIV/0!</v>
      </c>
      <c r="AA172" s="44">
        <f t="shared" si="147"/>
        <v>0</v>
      </c>
      <c r="AC172" s="47">
        <v>114.1</v>
      </c>
      <c r="AF172" s="50" t="e">
        <f t="shared" si="157"/>
        <v>#DIV/0!</v>
      </c>
      <c r="AG172" s="44">
        <f t="shared" si="148"/>
        <v>0</v>
      </c>
      <c r="AH172" s="42"/>
      <c r="AJ172" s="43" t="e">
        <f t="shared" si="149"/>
        <v>#DIV/0!</v>
      </c>
      <c r="AK172" s="44">
        <f t="shared" si="150"/>
        <v>0</v>
      </c>
      <c r="AL172" s="42"/>
      <c r="AM172" s="40" t="s">
        <v>69</v>
      </c>
      <c r="AN172" s="44">
        <f t="shared" si="151"/>
        <v>0</v>
      </c>
      <c r="AO172" s="43" t="e">
        <f t="shared" si="152"/>
        <v>#DIV/0!</v>
      </c>
      <c r="AP172" s="44">
        <f t="shared" si="153"/>
        <v>0</v>
      </c>
    </row>
    <row r="173" spans="3:42" x14ac:dyDescent="0.2">
      <c r="G173" s="28" t="s">
        <v>46</v>
      </c>
      <c r="H173" s="29" t="e">
        <f>AVERAGE(H151:H172)</f>
        <v>#DIV/0!</v>
      </c>
      <c r="I173" s="29">
        <f>AVERAGE(I151:I172)</f>
        <v>0</v>
      </c>
      <c r="J173" s="20"/>
      <c r="M173" s="28" t="s">
        <v>46</v>
      </c>
      <c r="N173" s="29" t="e">
        <f>AVERAGE(L151:L172)</f>
        <v>#DIV/0!</v>
      </c>
      <c r="O173" s="29" t="e">
        <f>AVERAGE(M151:M172)</f>
        <v>#DIV/0!</v>
      </c>
      <c r="P173" s="29"/>
      <c r="Q173" s="29"/>
      <c r="R173" s="20"/>
      <c r="S173" s="28" t="s">
        <v>46</v>
      </c>
      <c r="T173" s="29" t="e">
        <f>AVERAGE(R151:R172)</f>
        <v>#DIV/0!</v>
      </c>
      <c r="U173" s="29" t="e">
        <f>AVERAGE(S151:S172)</f>
        <v>#DIV/0!</v>
      </c>
      <c r="V173" s="20"/>
      <c r="W173" s="28"/>
      <c r="X173" s="29"/>
      <c r="Y173" s="28" t="s">
        <v>46</v>
      </c>
      <c r="Z173" s="29" t="e">
        <f>AVERAGE(X151:X172)</f>
        <v>#DIV/0!</v>
      </c>
      <c r="AA173" s="29" t="e">
        <f>AVERAGE(Y151:Y172)</f>
        <v>#DIV/0!</v>
      </c>
      <c r="AB173" s="29"/>
      <c r="AC173" s="29"/>
      <c r="AD173" s="20"/>
      <c r="AE173" s="28" t="s">
        <v>46</v>
      </c>
      <c r="AF173" s="29" t="e">
        <f>AVERAGE(AD151:AD172)</f>
        <v>#DIV/0!</v>
      </c>
      <c r="AG173" s="29" t="e">
        <f>AVERAGE(AE151:AE172)</f>
        <v>#DIV/0!</v>
      </c>
      <c r="AH173" s="29"/>
      <c r="AI173" s="28" t="s">
        <v>46</v>
      </c>
      <c r="AJ173" s="29" t="e">
        <f>AVERAGE(AH151:AH172)</f>
        <v>#DIV/0!</v>
      </c>
      <c r="AK173" s="29" t="e">
        <f>AVERAGE(AI151:AI172)</f>
        <v>#DIV/0!</v>
      </c>
      <c r="AL173" s="15"/>
      <c r="AN173" s="28" t="s">
        <v>46</v>
      </c>
      <c r="AO173" s="29" t="e">
        <f>AVERAGE(AM151:AM172)</f>
        <v>#DIV/0!</v>
      </c>
      <c r="AP173" s="29">
        <f>AVERAGE(AN151:AN172)</f>
        <v>0</v>
      </c>
    </row>
    <row r="174" spans="3:42" x14ac:dyDescent="0.2">
      <c r="G174" s="17" t="s">
        <v>47</v>
      </c>
      <c r="H174" s="6" t="e">
        <f>STDEV(H151:H172)</f>
        <v>#DIV/0!</v>
      </c>
      <c r="I174" s="6">
        <f>STDEV(I151:I172)</f>
        <v>0</v>
      </c>
      <c r="J174" s="15"/>
      <c r="M174" s="17" t="s">
        <v>47</v>
      </c>
      <c r="N174" s="6" t="e">
        <f>STDEV(L151:L172)</f>
        <v>#DIV/0!</v>
      </c>
      <c r="O174" s="6" t="e">
        <f>STDEV(M151:M172)</f>
        <v>#DIV/0!</v>
      </c>
      <c r="P174" s="6"/>
      <c r="Q174" s="6"/>
      <c r="R174" s="15"/>
      <c r="S174" s="17" t="s">
        <v>47</v>
      </c>
      <c r="T174" s="6" t="e">
        <f>STDEV(R151:R172)</f>
        <v>#DIV/0!</v>
      </c>
      <c r="U174" s="6" t="e">
        <f>STDEV(S151:S172)</f>
        <v>#DIV/0!</v>
      </c>
      <c r="V174" s="15"/>
      <c r="W174" s="17"/>
      <c r="X174" s="6"/>
      <c r="Y174" s="17" t="s">
        <v>47</v>
      </c>
      <c r="Z174" s="6" t="e">
        <f>STDEV(X151:X172)</f>
        <v>#DIV/0!</v>
      </c>
      <c r="AA174" s="6" t="e">
        <f>STDEV(Y151:Y172)</f>
        <v>#DIV/0!</v>
      </c>
      <c r="AB174" s="6"/>
      <c r="AC174" s="6"/>
      <c r="AD174" s="15"/>
      <c r="AE174" s="17" t="s">
        <v>47</v>
      </c>
      <c r="AF174" s="6" t="e">
        <f>STDEV(AD151:AD172)</f>
        <v>#DIV/0!</v>
      </c>
      <c r="AG174" s="6" t="e">
        <f>STDEV(AE151:AE172)</f>
        <v>#DIV/0!</v>
      </c>
      <c r="AH174" s="6"/>
      <c r="AI174" s="17" t="s">
        <v>47</v>
      </c>
      <c r="AJ174" s="6" t="e">
        <f>STDEV(AH151:AH172)</f>
        <v>#DIV/0!</v>
      </c>
      <c r="AK174" s="6" t="e">
        <f>STDEV(AI151:AI172)</f>
        <v>#DIV/0!</v>
      </c>
      <c r="AL174" s="15"/>
      <c r="AN174" s="17" t="s">
        <v>47</v>
      </c>
      <c r="AO174" s="6" t="e">
        <f>STDEV(AM151:AM172)</f>
        <v>#DIV/0!</v>
      </c>
      <c r="AP174" s="6">
        <f>STDEV(AN151:AN172)</f>
        <v>0</v>
      </c>
    </row>
    <row r="177" spans="1:39" ht="16" x14ac:dyDescent="0.2">
      <c r="B177" s="136" t="s">
        <v>104</v>
      </c>
      <c r="C177" s="137"/>
      <c r="D177" s="137"/>
      <c r="E177" s="137"/>
      <c r="G177" s="1" t="s">
        <v>106</v>
      </c>
      <c r="H177" s="2"/>
      <c r="I177" s="2"/>
      <c r="J177" s="2"/>
    </row>
    <row r="178" spans="1:39" ht="16" x14ac:dyDescent="0.2">
      <c r="A178" s="3"/>
      <c r="B178" s="137"/>
      <c r="C178" s="137"/>
      <c r="D178" s="137"/>
      <c r="E178" s="137"/>
      <c r="G178" t="s">
        <v>3</v>
      </c>
      <c r="H178" t="s">
        <v>1</v>
      </c>
      <c r="J178" t="s">
        <v>107</v>
      </c>
    </row>
    <row r="180" spans="1:39" x14ac:dyDescent="0.2">
      <c r="B180" s="138" t="s">
        <v>5</v>
      </c>
      <c r="C180" s="138"/>
      <c r="G180" s="5" t="s">
        <v>84</v>
      </c>
      <c r="I180" s="4"/>
      <c r="J180" s="6"/>
      <c r="K180" s="5" t="s">
        <v>85</v>
      </c>
      <c r="L180" s="4"/>
      <c r="M180" s="4"/>
      <c r="N180" s="6"/>
      <c r="O180" s="5"/>
      <c r="P180" s="4"/>
      <c r="Q180" s="4"/>
      <c r="R180" s="6"/>
      <c r="S180" s="5"/>
      <c r="T180" s="4"/>
      <c r="U180" s="4"/>
      <c r="V180" s="6"/>
      <c r="W180" s="5"/>
      <c r="X180" s="4"/>
      <c r="Y180" s="4"/>
      <c r="Z180" s="6"/>
      <c r="AA180" s="5" t="s">
        <v>86</v>
      </c>
      <c r="AB180" s="4"/>
      <c r="AC180" s="4"/>
      <c r="AD180" s="6"/>
      <c r="AE180" s="7"/>
      <c r="AG180" s="5" t="s">
        <v>4</v>
      </c>
      <c r="AI180" s="6"/>
    </row>
    <row r="181" spans="1:39" ht="33" thickBot="1" x14ac:dyDescent="0.25">
      <c r="A181" s="22"/>
      <c r="B181" s="22"/>
      <c r="C181" s="22"/>
      <c r="D181" s="4" t="s">
        <v>18</v>
      </c>
      <c r="E181" s="22" t="s">
        <v>12</v>
      </c>
      <c r="F181" s="4" t="s">
        <v>13</v>
      </c>
      <c r="G181" s="87" t="s">
        <v>14</v>
      </c>
      <c r="H181" s="88" t="s">
        <v>35</v>
      </c>
      <c r="I181" s="22" t="s">
        <v>45</v>
      </c>
      <c r="J181" s="4" t="s">
        <v>17</v>
      </c>
      <c r="K181" s="87" t="s">
        <v>14</v>
      </c>
      <c r="L181" s="88" t="s">
        <v>35</v>
      </c>
      <c r="M181" s="22" t="s">
        <v>45</v>
      </c>
      <c r="N181" s="4" t="s">
        <v>17</v>
      </c>
      <c r="O181" s="87" t="s">
        <v>14</v>
      </c>
      <c r="P181" s="88" t="s">
        <v>35</v>
      </c>
      <c r="Q181" s="22" t="s">
        <v>45</v>
      </c>
      <c r="R181" s="4" t="s">
        <v>17</v>
      </c>
      <c r="S181" s="87" t="s">
        <v>14</v>
      </c>
      <c r="T181" s="88" t="s">
        <v>35</v>
      </c>
      <c r="U181" s="22" t="s">
        <v>45</v>
      </c>
      <c r="V181" s="4" t="s">
        <v>17</v>
      </c>
      <c r="W181" s="87" t="s">
        <v>14</v>
      </c>
      <c r="X181" s="88" t="s">
        <v>35</v>
      </c>
      <c r="Y181" s="22" t="s">
        <v>45</v>
      </c>
      <c r="Z181" s="4" t="s">
        <v>17</v>
      </c>
      <c r="AA181" s="87" t="s">
        <v>14</v>
      </c>
      <c r="AB181" s="88" t="s">
        <v>35</v>
      </c>
      <c r="AC181" s="22" t="s">
        <v>45</v>
      </c>
      <c r="AD181" s="4" t="s">
        <v>17</v>
      </c>
      <c r="AE181" s="11" t="s">
        <v>4</v>
      </c>
      <c r="AF181" s="89" t="s">
        <v>16</v>
      </c>
      <c r="AG181" s="88" t="s">
        <v>35</v>
      </c>
      <c r="AH181" s="90" t="s">
        <v>45</v>
      </c>
      <c r="AI181" s="91" t="s">
        <v>17</v>
      </c>
      <c r="AK181" s="21"/>
      <c r="AL181" s="9"/>
      <c r="AM181" s="8"/>
    </row>
    <row r="182" spans="1:39" ht="17" thickTop="1" thickBot="1" x14ac:dyDescent="0.25">
      <c r="A182" s="14"/>
      <c r="B182" s="14"/>
      <c r="C182" s="35" t="s">
        <v>48</v>
      </c>
      <c r="D182" s="14">
        <v>298.40000000000009</v>
      </c>
      <c r="E182" s="36">
        <v>149.94</v>
      </c>
      <c r="F182" s="32"/>
      <c r="G182" s="27"/>
      <c r="H182" s="12" t="e">
        <f t="shared" ref="H182:H203" si="158">(G182*$E182/$F182)/$D182</f>
        <v>#DIV/0!</v>
      </c>
      <c r="I182" s="13">
        <f t="shared" ref="I182:I203" si="159">G182*$D182</f>
        <v>0</v>
      </c>
      <c r="J182" s="32"/>
      <c r="K182" s="14"/>
      <c r="L182" s="12" t="e">
        <f t="shared" ref="L182:L203" si="160">(K182*$E182/$F182)/$D182</f>
        <v>#DIV/0!</v>
      </c>
      <c r="M182" s="13">
        <f t="shared" ref="M182:M203" si="161">K182*$D182</f>
        <v>0</v>
      </c>
      <c r="N182" s="32"/>
      <c r="O182" s="14"/>
      <c r="P182" s="12" t="e">
        <f t="shared" ref="P182:P203" si="162">(O182*$E182/$F182)/$D182</f>
        <v>#DIV/0!</v>
      </c>
      <c r="Q182" s="13">
        <f t="shared" ref="Q182:Q203" si="163">O182*$D182</f>
        <v>0</v>
      </c>
      <c r="R182" s="32"/>
      <c r="S182" s="34"/>
      <c r="T182" s="12" t="e">
        <f t="shared" ref="T182:T203" si="164">(S182*$E182/$F182)/$D182</f>
        <v>#DIV/0!</v>
      </c>
      <c r="U182" s="13">
        <f t="shared" ref="U182:U203" si="165">S182*$D182</f>
        <v>0</v>
      </c>
      <c r="V182" s="32"/>
      <c r="W182" s="14"/>
      <c r="X182" s="12" t="e">
        <f t="shared" ref="X182:X203" si="166">(W182*$E182/$F182)/$D182</f>
        <v>#DIV/0!</v>
      </c>
      <c r="Y182" s="13">
        <f t="shared" ref="Y182:Y203" si="167">W182*$D182</f>
        <v>0</v>
      </c>
      <c r="Z182" s="32"/>
      <c r="AA182" s="14"/>
      <c r="AB182" s="12" t="e">
        <f t="shared" ref="AB182:AB203" si="168">(AA182*$E182/$F182)/$D182</f>
        <v>#DIV/0!</v>
      </c>
      <c r="AC182" s="13">
        <f t="shared" ref="AC182:AC203" si="169">AA182*$D182</f>
        <v>0</v>
      </c>
      <c r="AD182" s="32"/>
      <c r="AE182" s="35" t="s">
        <v>48</v>
      </c>
      <c r="AF182" s="13">
        <f t="shared" ref="AF182:AF203" si="170">G182+K182+O182+S182+W182+AA182</f>
        <v>0</v>
      </c>
      <c r="AG182" s="12" t="e">
        <f t="shared" ref="AG182:AG203" si="171">(AF182*$E182/$F182)/$D182</f>
        <v>#DIV/0!</v>
      </c>
      <c r="AH182" s="13">
        <f t="shared" ref="AH182:AH203" si="172">AF182*$D182</f>
        <v>0</v>
      </c>
      <c r="AI182" s="14"/>
      <c r="AJ182" s="14"/>
    </row>
    <row r="183" spans="1:39" ht="17" thickTop="1" thickBot="1" x14ac:dyDescent="0.25">
      <c r="C183" s="31" t="s">
        <v>49</v>
      </c>
      <c r="D183" s="16">
        <v>241.89999999999998</v>
      </c>
      <c r="E183" s="36">
        <v>149.94</v>
      </c>
      <c r="F183" s="15"/>
      <c r="H183" s="6" t="e">
        <f t="shared" si="158"/>
        <v>#DIV/0!</v>
      </c>
      <c r="I183" s="13">
        <f t="shared" si="159"/>
        <v>0</v>
      </c>
      <c r="J183" s="15"/>
      <c r="L183" s="6" t="e">
        <f t="shared" si="160"/>
        <v>#DIV/0!</v>
      </c>
      <c r="M183" s="13">
        <f t="shared" si="161"/>
        <v>0</v>
      </c>
      <c r="N183" s="15"/>
      <c r="P183" s="6" t="e">
        <f t="shared" si="162"/>
        <v>#DIV/0!</v>
      </c>
      <c r="Q183" s="13">
        <f t="shared" si="163"/>
        <v>0</v>
      </c>
      <c r="R183" s="15"/>
      <c r="S183" s="18"/>
      <c r="T183" s="6" t="e">
        <f t="shared" si="164"/>
        <v>#DIV/0!</v>
      </c>
      <c r="U183" s="13">
        <f t="shared" si="165"/>
        <v>0</v>
      </c>
      <c r="V183" s="15"/>
      <c r="X183" s="6" t="e">
        <f t="shared" si="166"/>
        <v>#DIV/0!</v>
      </c>
      <c r="Y183" s="13">
        <f t="shared" si="167"/>
        <v>0</v>
      </c>
      <c r="Z183" s="15"/>
      <c r="AB183" s="6" t="e">
        <f t="shared" si="168"/>
        <v>#DIV/0!</v>
      </c>
      <c r="AC183" s="13">
        <f t="shared" si="169"/>
        <v>0</v>
      </c>
      <c r="AD183" s="15"/>
      <c r="AE183" s="31" t="s">
        <v>49</v>
      </c>
      <c r="AF183" s="13">
        <f t="shared" si="170"/>
        <v>0</v>
      </c>
      <c r="AG183" s="6" t="e">
        <f t="shared" si="171"/>
        <v>#DIV/0!</v>
      </c>
      <c r="AH183" s="13">
        <f t="shared" si="172"/>
        <v>0</v>
      </c>
    </row>
    <row r="184" spans="1:39" ht="17" thickTop="1" thickBot="1" x14ac:dyDescent="0.25">
      <c r="C184" s="31" t="s">
        <v>50</v>
      </c>
      <c r="D184" s="16">
        <v>352.50000000000011</v>
      </c>
      <c r="E184" s="36">
        <v>149.94</v>
      </c>
      <c r="F184" s="15"/>
      <c r="H184" s="6" t="e">
        <f t="shared" si="158"/>
        <v>#DIV/0!</v>
      </c>
      <c r="I184" s="13">
        <f t="shared" si="159"/>
        <v>0</v>
      </c>
      <c r="J184" s="15"/>
      <c r="L184" s="6" t="e">
        <f t="shared" si="160"/>
        <v>#DIV/0!</v>
      </c>
      <c r="M184" s="13">
        <f t="shared" si="161"/>
        <v>0</v>
      </c>
      <c r="N184" s="15"/>
      <c r="P184" s="6" t="e">
        <f t="shared" si="162"/>
        <v>#DIV/0!</v>
      </c>
      <c r="Q184" s="13">
        <f t="shared" si="163"/>
        <v>0</v>
      </c>
      <c r="R184" s="15"/>
      <c r="S184" s="18"/>
      <c r="T184" s="6" t="e">
        <f t="shared" si="164"/>
        <v>#DIV/0!</v>
      </c>
      <c r="U184" s="13">
        <f t="shared" si="165"/>
        <v>0</v>
      </c>
      <c r="V184" s="15"/>
      <c r="X184" s="6" t="e">
        <f t="shared" si="166"/>
        <v>#DIV/0!</v>
      </c>
      <c r="Y184" s="13">
        <f t="shared" si="167"/>
        <v>0</v>
      </c>
      <c r="Z184" s="15"/>
      <c r="AB184" s="6" t="e">
        <f t="shared" si="168"/>
        <v>#DIV/0!</v>
      </c>
      <c r="AC184" s="13">
        <f t="shared" si="169"/>
        <v>0</v>
      </c>
      <c r="AD184" s="15"/>
      <c r="AE184" s="31" t="s">
        <v>50</v>
      </c>
      <c r="AF184" s="13">
        <f t="shared" si="170"/>
        <v>0</v>
      </c>
      <c r="AG184" s="6" t="e">
        <f t="shared" si="171"/>
        <v>#DIV/0!</v>
      </c>
      <c r="AH184" s="13">
        <f t="shared" si="172"/>
        <v>0</v>
      </c>
    </row>
    <row r="185" spans="1:39" ht="17" thickTop="1" thickBot="1" x14ac:dyDescent="0.25">
      <c r="C185" s="31" t="s">
        <v>51</v>
      </c>
      <c r="D185" s="16">
        <v>317.80000000000007</v>
      </c>
      <c r="E185" s="36">
        <v>149.94</v>
      </c>
      <c r="F185" s="15"/>
      <c r="H185" s="6" t="e">
        <f t="shared" si="158"/>
        <v>#DIV/0!</v>
      </c>
      <c r="I185" s="13">
        <f t="shared" si="159"/>
        <v>0</v>
      </c>
      <c r="J185" s="15"/>
      <c r="L185" s="6" t="e">
        <f t="shared" si="160"/>
        <v>#DIV/0!</v>
      </c>
      <c r="M185" s="13">
        <f t="shared" si="161"/>
        <v>0</v>
      </c>
      <c r="N185" s="15"/>
      <c r="P185" s="6" t="e">
        <f t="shared" si="162"/>
        <v>#DIV/0!</v>
      </c>
      <c r="Q185" s="13">
        <f t="shared" si="163"/>
        <v>0</v>
      </c>
      <c r="R185" s="15"/>
      <c r="S185" s="18"/>
      <c r="T185" s="6" t="e">
        <f t="shared" si="164"/>
        <v>#DIV/0!</v>
      </c>
      <c r="U185" s="13">
        <f t="shared" si="165"/>
        <v>0</v>
      </c>
      <c r="V185" s="15"/>
      <c r="X185" s="6" t="e">
        <f t="shared" si="166"/>
        <v>#DIV/0!</v>
      </c>
      <c r="Y185" s="13">
        <f t="shared" si="167"/>
        <v>0</v>
      </c>
      <c r="Z185" s="15"/>
      <c r="AB185" s="6" t="e">
        <f t="shared" si="168"/>
        <v>#DIV/0!</v>
      </c>
      <c r="AC185" s="13">
        <f t="shared" si="169"/>
        <v>0</v>
      </c>
      <c r="AD185" s="15"/>
      <c r="AE185" s="31" t="s">
        <v>51</v>
      </c>
      <c r="AF185" s="13">
        <f t="shared" si="170"/>
        <v>0</v>
      </c>
      <c r="AG185" s="6" t="e">
        <f t="shared" si="171"/>
        <v>#DIV/0!</v>
      </c>
      <c r="AH185" s="13">
        <f t="shared" si="172"/>
        <v>0</v>
      </c>
    </row>
    <row r="186" spans="1:39" ht="17" thickTop="1" thickBot="1" x14ac:dyDescent="0.25">
      <c r="C186" s="31" t="s">
        <v>52</v>
      </c>
      <c r="D186" s="16">
        <v>193.40000000000009</v>
      </c>
      <c r="E186" s="36">
        <v>149.94</v>
      </c>
      <c r="F186" s="15"/>
      <c r="H186" s="6" t="e">
        <f t="shared" si="158"/>
        <v>#DIV/0!</v>
      </c>
      <c r="I186" s="13">
        <f t="shared" si="159"/>
        <v>0</v>
      </c>
      <c r="J186" s="15"/>
      <c r="L186" s="6" t="e">
        <f t="shared" si="160"/>
        <v>#DIV/0!</v>
      </c>
      <c r="M186" s="13">
        <f t="shared" si="161"/>
        <v>0</v>
      </c>
      <c r="N186" s="15"/>
      <c r="P186" s="6" t="e">
        <f t="shared" si="162"/>
        <v>#DIV/0!</v>
      </c>
      <c r="Q186" s="13">
        <f t="shared" si="163"/>
        <v>0</v>
      </c>
      <c r="R186" s="15"/>
      <c r="S186" s="18"/>
      <c r="T186" s="6" t="e">
        <f t="shared" si="164"/>
        <v>#DIV/0!</v>
      </c>
      <c r="U186" s="13">
        <f t="shared" si="165"/>
        <v>0</v>
      </c>
      <c r="V186" s="15"/>
      <c r="X186" s="6" t="e">
        <f t="shared" si="166"/>
        <v>#DIV/0!</v>
      </c>
      <c r="Y186" s="13">
        <f t="shared" si="167"/>
        <v>0</v>
      </c>
      <c r="Z186" s="15"/>
      <c r="AB186" s="6" t="e">
        <f t="shared" si="168"/>
        <v>#DIV/0!</v>
      </c>
      <c r="AC186" s="13">
        <f t="shared" si="169"/>
        <v>0</v>
      </c>
      <c r="AD186" s="15"/>
      <c r="AE186" s="31" t="s">
        <v>52</v>
      </c>
      <c r="AF186" s="13">
        <f t="shared" si="170"/>
        <v>0</v>
      </c>
      <c r="AG186" s="6" t="e">
        <f t="shared" si="171"/>
        <v>#DIV/0!</v>
      </c>
      <c r="AH186" s="13">
        <f t="shared" si="172"/>
        <v>0</v>
      </c>
    </row>
    <row r="187" spans="1:39" ht="17" thickTop="1" thickBot="1" x14ac:dyDescent="0.25">
      <c r="C187" s="31" t="s">
        <v>53</v>
      </c>
      <c r="D187" s="16">
        <v>255.39999999999998</v>
      </c>
      <c r="E187" s="36">
        <v>149.94</v>
      </c>
      <c r="F187" s="15"/>
      <c r="H187" s="6" t="e">
        <f t="shared" si="158"/>
        <v>#DIV/0!</v>
      </c>
      <c r="I187" s="13">
        <f t="shared" si="159"/>
        <v>0</v>
      </c>
      <c r="J187" s="15"/>
      <c r="L187" s="6" t="e">
        <f t="shared" si="160"/>
        <v>#DIV/0!</v>
      </c>
      <c r="M187" s="13">
        <f t="shared" si="161"/>
        <v>0</v>
      </c>
      <c r="N187" s="15"/>
      <c r="P187" s="6" t="e">
        <f t="shared" si="162"/>
        <v>#DIV/0!</v>
      </c>
      <c r="Q187" s="13">
        <f t="shared" si="163"/>
        <v>0</v>
      </c>
      <c r="R187" s="15"/>
      <c r="S187" s="18"/>
      <c r="T187" s="6" t="e">
        <f t="shared" si="164"/>
        <v>#DIV/0!</v>
      </c>
      <c r="U187" s="13">
        <f t="shared" si="165"/>
        <v>0</v>
      </c>
      <c r="V187" s="15"/>
      <c r="X187" s="6" t="e">
        <f t="shared" si="166"/>
        <v>#DIV/0!</v>
      </c>
      <c r="Y187" s="13">
        <f t="shared" si="167"/>
        <v>0</v>
      </c>
      <c r="Z187" s="15"/>
      <c r="AB187" s="6" t="e">
        <f t="shared" si="168"/>
        <v>#DIV/0!</v>
      </c>
      <c r="AC187" s="13">
        <f t="shared" si="169"/>
        <v>0</v>
      </c>
      <c r="AD187" s="15"/>
      <c r="AE187" s="31" t="s">
        <v>53</v>
      </c>
      <c r="AF187" s="13">
        <f t="shared" si="170"/>
        <v>0</v>
      </c>
      <c r="AG187" s="6" t="e">
        <f t="shared" si="171"/>
        <v>#DIV/0!</v>
      </c>
      <c r="AH187" s="13">
        <f t="shared" si="172"/>
        <v>0</v>
      </c>
    </row>
    <row r="188" spans="1:39" ht="17" thickTop="1" thickBot="1" x14ac:dyDescent="0.25">
      <c r="C188" s="31" t="s">
        <v>54</v>
      </c>
      <c r="D188" s="16">
        <v>344.4</v>
      </c>
      <c r="E188" s="36">
        <v>149.94</v>
      </c>
      <c r="F188" s="15"/>
      <c r="H188" s="6" t="e">
        <f t="shared" si="158"/>
        <v>#DIV/0!</v>
      </c>
      <c r="I188" s="13">
        <f t="shared" si="159"/>
        <v>0</v>
      </c>
      <c r="J188" s="15"/>
      <c r="L188" s="6" t="e">
        <f t="shared" si="160"/>
        <v>#DIV/0!</v>
      </c>
      <c r="M188" s="13">
        <f t="shared" si="161"/>
        <v>0</v>
      </c>
      <c r="N188" s="15"/>
      <c r="P188" s="6" t="e">
        <f t="shared" si="162"/>
        <v>#DIV/0!</v>
      </c>
      <c r="Q188" s="13">
        <f t="shared" si="163"/>
        <v>0</v>
      </c>
      <c r="R188" s="15"/>
      <c r="S188" s="18"/>
      <c r="T188" s="6" t="e">
        <f t="shared" si="164"/>
        <v>#DIV/0!</v>
      </c>
      <c r="U188" s="13">
        <f t="shared" si="165"/>
        <v>0</v>
      </c>
      <c r="V188" s="15"/>
      <c r="X188" s="6" t="e">
        <f t="shared" si="166"/>
        <v>#DIV/0!</v>
      </c>
      <c r="Y188" s="13">
        <f t="shared" si="167"/>
        <v>0</v>
      </c>
      <c r="Z188" s="15"/>
      <c r="AB188" s="6" t="e">
        <f t="shared" si="168"/>
        <v>#DIV/0!</v>
      </c>
      <c r="AC188" s="13">
        <f t="shared" si="169"/>
        <v>0</v>
      </c>
      <c r="AD188" s="15"/>
      <c r="AE188" s="31" t="s">
        <v>54</v>
      </c>
      <c r="AF188" s="13">
        <f t="shared" si="170"/>
        <v>0</v>
      </c>
      <c r="AG188" s="6" t="e">
        <f t="shared" si="171"/>
        <v>#DIV/0!</v>
      </c>
      <c r="AH188" s="13">
        <f t="shared" si="172"/>
        <v>0</v>
      </c>
    </row>
    <row r="189" spans="1:39" ht="17" thickTop="1" thickBot="1" x14ac:dyDescent="0.25">
      <c r="C189" s="31" t="s">
        <v>55</v>
      </c>
      <c r="D189" s="16">
        <v>282.00000000000011</v>
      </c>
      <c r="E189" s="36">
        <v>149.94</v>
      </c>
      <c r="F189" s="15"/>
      <c r="H189" s="6" t="e">
        <f t="shared" si="158"/>
        <v>#DIV/0!</v>
      </c>
      <c r="I189" s="13">
        <f t="shared" si="159"/>
        <v>0</v>
      </c>
      <c r="J189" s="15"/>
      <c r="L189" s="6" t="e">
        <f t="shared" si="160"/>
        <v>#DIV/0!</v>
      </c>
      <c r="M189" s="13">
        <f t="shared" si="161"/>
        <v>0</v>
      </c>
      <c r="N189" s="15"/>
      <c r="P189" s="6" t="e">
        <f t="shared" si="162"/>
        <v>#DIV/0!</v>
      </c>
      <c r="Q189" s="13">
        <f t="shared" si="163"/>
        <v>0</v>
      </c>
      <c r="R189" s="15"/>
      <c r="S189" s="18"/>
      <c r="T189" s="6" t="e">
        <f t="shared" si="164"/>
        <v>#DIV/0!</v>
      </c>
      <c r="U189" s="13">
        <f t="shared" si="165"/>
        <v>0</v>
      </c>
      <c r="V189" s="15"/>
      <c r="X189" s="6" t="e">
        <f t="shared" si="166"/>
        <v>#DIV/0!</v>
      </c>
      <c r="Y189" s="13">
        <f t="shared" si="167"/>
        <v>0</v>
      </c>
      <c r="Z189" s="15"/>
      <c r="AB189" s="6" t="e">
        <f t="shared" si="168"/>
        <v>#DIV/0!</v>
      </c>
      <c r="AC189" s="13">
        <f t="shared" si="169"/>
        <v>0</v>
      </c>
      <c r="AD189" s="15"/>
      <c r="AE189" s="31" t="s">
        <v>55</v>
      </c>
      <c r="AF189" s="13">
        <f t="shared" si="170"/>
        <v>0</v>
      </c>
      <c r="AG189" s="6" t="e">
        <f t="shared" si="171"/>
        <v>#DIV/0!</v>
      </c>
      <c r="AH189" s="13">
        <f t="shared" si="172"/>
        <v>0</v>
      </c>
    </row>
    <row r="190" spans="1:39" ht="17" thickTop="1" thickBot="1" x14ac:dyDescent="0.25">
      <c r="C190" s="31" t="s">
        <v>56</v>
      </c>
      <c r="D190" s="16">
        <v>246.29999999999995</v>
      </c>
      <c r="E190" s="36">
        <v>149.94</v>
      </c>
      <c r="F190" s="15"/>
      <c r="H190" s="6" t="e">
        <f t="shared" si="158"/>
        <v>#DIV/0!</v>
      </c>
      <c r="I190" s="13">
        <f t="shared" si="159"/>
        <v>0</v>
      </c>
      <c r="J190" s="15"/>
      <c r="L190" s="6" t="e">
        <f t="shared" si="160"/>
        <v>#DIV/0!</v>
      </c>
      <c r="M190" s="13">
        <f t="shared" si="161"/>
        <v>0</v>
      </c>
      <c r="N190" s="15"/>
      <c r="P190" s="6" t="e">
        <f t="shared" si="162"/>
        <v>#DIV/0!</v>
      </c>
      <c r="Q190" s="13">
        <f t="shared" si="163"/>
        <v>0</v>
      </c>
      <c r="R190" s="15"/>
      <c r="S190" s="18"/>
      <c r="T190" s="6" t="e">
        <f t="shared" si="164"/>
        <v>#DIV/0!</v>
      </c>
      <c r="U190" s="13">
        <f t="shared" si="165"/>
        <v>0</v>
      </c>
      <c r="V190" s="15"/>
      <c r="X190" s="6" t="e">
        <f t="shared" si="166"/>
        <v>#DIV/0!</v>
      </c>
      <c r="Y190" s="13">
        <f t="shared" si="167"/>
        <v>0</v>
      </c>
      <c r="Z190" s="15"/>
      <c r="AB190" s="6" t="e">
        <f t="shared" si="168"/>
        <v>#DIV/0!</v>
      </c>
      <c r="AC190" s="13">
        <f t="shared" si="169"/>
        <v>0</v>
      </c>
      <c r="AD190" s="15"/>
      <c r="AE190" s="31" t="s">
        <v>56</v>
      </c>
      <c r="AF190" s="13">
        <f t="shared" si="170"/>
        <v>0</v>
      </c>
      <c r="AG190" s="6" t="e">
        <f t="shared" si="171"/>
        <v>#DIV/0!</v>
      </c>
      <c r="AH190" s="13">
        <f t="shared" si="172"/>
        <v>0</v>
      </c>
    </row>
    <row r="191" spans="1:39" ht="17" thickTop="1" thickBot="1" x14ac:dyDescent="0.25">
      <c r="C191" s="31" t="s">
        <v>57</v>
      </c>
      <c r="D191" s="16">
        <v>131.69999999999993</v>
      </c>
      <c r="E191" s="36">
        <v>149.94</v>
      </c>
      <c r="F191" s="15"/>
      <c r="H191" s="6" t="e">
        <f t="shared" si="158"/>
        <v>#DIV/0!</v>
      </c>
      <c r="I191" s="13">
        <f t="shared" si="159"/>
        <v>0</v>
      </c>
      <c r="J191" s="15"/>
      <c r="L191" s="6" t="e">
        <f t="shared" si="160"/>
        <v>#DIV/0!</v>
      </c>
      <c r="M191" s="13">
        <f t="shared" si="161"/>
        <v>0</v>
      </c>
      <c r="N191" s="15"/>
      <c r="P191" s="6" t="e">
        <f t="shared" si="162"/>
        <v>#DIV/0!</v>
      </c>
      <c r="Q191" s="13">
        <f t="shared" si="163"/>
        <v>0</v>
      </c>
      <c r="R191" s="15"/>
      <c r="S191" s="18"/>
      <c r="T191" s="6" t="e">
        <f t="shared" si="164"/>
        <v>#DIV/0!</v>
      </c>
      <c r="U191" s="13">
        <f t="shared" si="165"/>
        <v>0</v>
      </c>
      <c r="V191" s="15"/>
      <c r="X191" s="6" t="e">
        <f t="shared" si="166"/>
        <v>#DIV/0!</v>
      </c>
      <c r="Y191" s="13">
        <f t="shared" si="167"/>
        <v>0</v>
      </c>
      <c r="Z191" s="15"/>
      <c r="AB191" s="6" t="e">
        <f t="shared" si="168"/>
        <v>#DIV/0!</v>
      </c>
      <c r="AC191" s="13">
        <f t="shared" si="169"/>
        <v>0</v>
      </c>
      <c r="AD191" s="15"/>
      <c r="AE191" s="31" t="s">
        <v>57</v>
      </c>
      <c r="AF191" s="13">
        <f t="shared" si="170"/>
        <v>0</v>
      </c>
      <c r="AG191" s="6" t="e">
        <f t="shared" si="171"/>
        <v>#DIV/0!</v>
      </c>
      <c r="AH191" s="13">
        <f t="shared" si="172"/>
        <v>0</v>
      </c>
    </row>
    <row r="192" spans="1:39" ht="17" thickTop="1" thickBot="1" x14ac:dyDescent="0.25">
      <c r="C192" s="31" t="s">
        <v>58</v>
      </c>
      <c r="D192" s="16">
        <v>152.69999999999993</v>
      </c>
      <c r="E192" s="36">
        <v>149.94</v>
      </c>
      <c r="F192" s="15"/>
      <c r="H192" s="6" t="e">
        <f t="shared" si="158"/>
        <v>#DIV/0!</v>
      </c>
      <c r="I192" s="13">
        <f t="shared" si="159"/>
        <v>0</v>
      </c>
      <c r="J192" s="15"/>
      <c r="L192" s="6" t="e">
        <f t="shared" si="160"/>
        <v>#DIV/0!</v>
      </c>
      <c r="M192" s="13">
        <f t="shared" si="161"/>
        <v>0</v>
      </c>
      <c r="N192" s="15"/>
      <c r="P192" s="6" t="e">
        <f t="shared" si="162"/>
        <v>#DIV/0!</v>
      </c>
      <c r="Q192" s="13">
        <f t="shared" si="163"/>
        <v>0</v>
      </c>
      <c r="R192" s="15"/>
      <c r="T192" s="6" t="e">
        <f t="shared" si="164"/>
        <v>#DIV/0!</v>
      </c>
      <c r="U192" s="13">
        <f t="shared" si="165"/>
        <v>0</v>
      </c>
      <c r="V192" s="15"/>
      <c r="X192" s="6" t="e">
        <f t="shared" si="166"/>
        <v>#DIV/0!</v>
      </c>
      <c r="Y192" s="13">
        <f t="shared" si="167"/>
        <v>0</v>
      </c>
      <c r="Z192" s="15"/>
      <c r="AB192" s="6" t="e">
        <f t="shared" si="168"/>
        <v>#DIV/0!</v>
      </c>
      <c r="AC192" s="13">
        <f t="shared" si="169"/>
        <v>0</v>
      </c>
      <c r="AD192" s="15"/>
      <c r="AE192" s="31" t="s">
        <v>58</v>
      </c>
      <c r="AF192" s="13">
        <f t="shared" si="170"/>
        <v>0</v>
      </c>
      <c r="AG192" s="6" t="e">
        <f t="shared" si="171"/>
        <v>#DIV/0!</v>
      </c>
      <c r="AH192" s="13">
        <f t="shared" si="172"/>
        <v>0</v>
      </c>
    </row>
    <row r="193" spans="1:40" ht="17" thickTop="1" thickBot="1" x14ac:dyDescent="0.25">
      <c r="C193" s="31" t="s">
        <v>59</v>
      </c>
      <c r="D193" s="16">
        <v>157.59999999999991</v>
      </c>
      <c r="E193" s="36">
        <v>149.94</v>
      </c>
      <c r="F193" s="15"/>
      <c r="H193" s="6" t="e">
        <f t="shared" si="158"/>
        <v>#DIV/0!</v>
      </c>
      <c r="I193" s="13">
        <f t="shared" si="159"/>
        <v>0</v>
      </c>
      <c r="J193" s="15"/>
      <c r="L193" s="6" t="e">
        <f t="shared" si="160"/>
        <v>#DIV/0!</v>
      </c>
      <c r="M193" s="13">
        <f t="shared" si="161"/>
        <v>0</v>
      </c>
      <c r="N193" s="15"/>
      <c r="P193" s="6" t="e">
        <f t="shared" si="162"/>
        <v>#DIV/0!</v>
      </c>
      <c r="Q193" s="13">
        <f t="shared" si="163"/>
        <v>0</v>
      </c>
      <c r="R193" s="15"/>
      <c r="T193" s="6" t="e">
        <f t="shared" si="164"/>
        <v>#DIV/0!</v>
      </c>
      <c r="U193" s="13">
        <f t="shared" si="165"/>
        <v>0</v>
      </c>
      <c r="V193" s="15"/>
      <c r="X193" s="6" t="e">
        <f t="shared" si="166"/>
        <v>#DIV/0!</v>
      </c>
      <c r="Y193" s="13">
        <f t="shared" si="167"/>
        <v>0</v>
      </c>
      <c r="Z193" s="15"/>
      <c r="AB193" s="6" t="e">
        <f t="shared" si="168"/>
        <v>#DIV/0!</v>
      </c>
      <c r="AC193" s="13">
        <f t="shared" si="169"/>
        <v>0</v>
      </c>
      <c r="AD193" s="15"/>
      <c r="AE193" s="31" t="s">
        <v>59</v>
      </c>
      <c r="AF193" s="13">
        <f t="shared" si="170"/>
        <v>0</v>
      </c>
      <c r="AG193" s="6" t="e">
        <f t="shared" si="171"/>
        <v>#DIV/0!</v>
      </c>
      <c r="AH193" s="13">
        <f t="shared" si="172"/>
        <v>0</v>
      </c>
    </row>
    <row r="194" spans="1:40" ht="17" thickTop="1" thickBot="1" x14ac:dyDescent="0.25">
      <c r="C194" s="31" t="s">
        <v>60</v>
      </c>
      <c r="D194" s="16">
        <v>218.39999999999998</v>
      </c>
      <c r="E194" s="36">
        <v>149.94</v>
      </c>
      <c r="F194" s="15"/>
      <c r="H194" s="6" t="e">
        <f t="shared" si="158"/>
        <v>#DIV/0!</v>
      </c>
      <c r="I194" s="13">
        <f t="shared" si="159"/>
        <v>0</v>
      </c>
      <c r="J194" s="15"/>
      <c r="L194" s="6" t="e">
        <f t="shared" si="160"/>
        <v>#DIV/0!</v>
      </c>
      <c r="M194" s="13">
        <f t="shared" si="161"/>
        <v>0</v>
      </c>
      <c r="N194" s="15"/>
      <c r="P194" s="6" t="e">
        <f t="shared" si="162"/>
        <v>#DIV/0!</v>
      </c>
      <c r="Q194" s="13">
        <f t="shared" si="163"/>
        <v>0</v>
      </c>
      <c r="R194" s="15"/>
      <c r="T194" s="6" t="e">
        <f t="shared" si="164"/>
        <v>#DIV/0!</v>
      </c>
      <c r="U194" s="13">
        <f t="shared" si="165"/>
        <v>0</v>
      </c>
      <c r="V194" s="15"/>
      <c r="X194" s="6" t="e">
        <f t="shared" si="166"/>
        <v>#DIV/0!</v>
      </c>
      <c r="Y194" s="13">
        <f t="shared" si="167"/>
        <v>0</v>
      </c>
      <c r="Z194" s="15"/>
      <c r="AB194" s="6" t="e">
        <f t="shared" si="168"/>
        <v>#DIV/0!</v>
      </c>
      <c r="AC194" s="13">
        <f t="shared" si="169"/>
        <v>0</v>
      </c>
      <c r="AD194" s="15"/>
      <c r="AE194" s="31" t="s">
        <v>60</v>
      </c>
      <c r="AF194" s="13">
        <f t="shared" si="170"/>
        <v>0</v>
      </c>
      <c r="AG194" s="6" t="e">
        <f t="shared" si="171"/>
        <v>#DIV/0!</v>
      </c>
      <c r="AH194" s="13">
        <f t="shared" si="172"/>
        <v>0</v>
      </c>
    </row>
    <row r="195" spans="1:40" ht="17" thickTop="1" thickBot="1" x14ac:dyDescent="0.25">
      <c r="C195" s="31" t="s">
        <v>61</v>
      </c>
      <c r="D195" s="16">
        <v>207.69999999999993</v>
      </c>
      <c r="E195" s="36">
        <v>149.94</v>
      </c>
      <c r="F195" s="15"/>
      <c r="H195" s="6" t="e">
        <f t="shared" si="158"/>
        <v>#DIV/0!</v>
      </c>
      <c r="I195" s="13">
        <f t="shared" si="159"/>
        <v>0</v>
      </c>
      <c r="J195" s="15"/>
      <c r="L195" s="6" t="e">
        <f t="shared" si="160"/>
        <v>#DIV/0!</v>
      </c>
      <c r="M195" s="13">
        <f t="shared" si="161"/>
        <v>0</v>
      </c>
      <c r="N195" s="15"/>
      <c r="P195" s="6" t="e">
        <f t="shared" si="162"/>
        <v>#DIV/0!</v>
      </c>
      <c r="Q195" s="13">
        <f t="shared" si="163"/>
        <v>0</v>
      </c>
      <c r="R195" s="15"/>
      <c r="T195" s="6" t="e">
        <f t="shared" si="164"/>
        <v>#DIV/0!</v>
      </c>
      <c r="U195" s="13">
        <f t="shared" si="165"/>
        <v>0</v>
      </c>
      <c r="V195" s="15"/>
      <c r="X195" s="6" t="e">
        <f t="shared" si="166"/>
        <v>#DIV/0!</v>
      </c>
      <c r="Y195" s="13">
        <f t="shared" si="167"/>
        <v>0</v>
      </c>
      <c r="Z195" s="15"/>
      <c r="AB195" s="6" t="e">
        <f t="shared" si="168"/>
        <v>#DIV/0!</v>
      </c>
      <c r="AC195" s="13">
        <f t="shared" si="169"/>
        <v>0</v>
      </c>
      <c r="AD195" s="15"/>
      <c r="AE195" s="31" t="s">
        <v>61</v>
      </c>
      <c r="AF195" s="13">
        <f t="shared" si="170"/>
        <v>0</v>
      </c>
      <c r="AG195" s="6" t="e">
        <f t="shared" si="171"/>
        <v>#DIV/0!</v>
      </c>
      <c r="AH195" s="13">
        <f t="shared" si="172"/>
        <v>0</v>
      </c>
    </row>
    <row r="196" spans="1:40" ht="17" thickTop="1" thickBot="1" x14ac:dyDescent="0.25">
      <c r="C196" s="31" t="s">
        <v>62</v>
      </c>
      <c r="D196" s="16">
        <v>126.59999999999991</v>
      </c>
      <c r="E196" s="36">
        <v>149.94</v>
      </c>
      <c r="F196" s="15"/>
      <c r="H196" s="6" t="e">
        <f t="shared" si="158"/>
        <v>#DIV/0!</v>
      </c>
      <c r="I196" s="13">
        <f t="shared" si="159"/>
        <v>0</v>
      </c>
      <c r="J196" s="15"/>
      <c r="L196" s="6" t="e">
        <f t="shared" si="160"/>
        <v>#DIV/0!</v>
      </c>
      <c r="M196" s="13">
        <f t="shared" si="161"/>
        <v>0</v>
      </c>
      <c r="N196" s="15"/>
      <c r="P196" s="6" t="e">
        <f t="shared" si="162"/>
        <v>#DIV/0!</v>
      </c>
      <c r="Q196" s="13">
        <f t="shared" si="163"/>
        <v>0</v>
      </c>
      <c r="R196" s="15"/>
      <c r="T196" s="6" t="e">
        <f t="shared" si="164"/>
        <v>#DIV/0!</v>
      </c>
      <c r="U196" s="13">
        <f t="shared" si="165"/>
        <v>0</v>
      </c>
      <c r="V196" s="15"/>
      <c r="X196" s="6" t="e">
        <f t="shared" si="166"/>
        <v>#DIV/0!</v>
      </c>
      <c r="Y196" s="13">
        <f t="shared" si="167"/>
        <v>0</v>
      </c>
      <c r="Z196" s="15"/>
      <c r="AB196" s="6" t="e">
        <f t="shared" si="168"/>
        <v>#DIV/0!</v>
      </c>
      <c r="AC196" s="13">
        <f t="shared" si="169"/>
        <v>0</v>
      </c>
      <c r="AD196" s="15"/>
      <c r="AE196" s="31" t="s">
        <v>62</v>
      </c>
      <c r="AF196" s="13">
        <f t="shared" si="170"/>
        <v>0</v>
      </c>
      <c r="AG196" s="6" t="e">
        <f t="shared" si="171"/>
        <v>#DIV/0!</v>
      </c>
      <c r="AH196" s="13">
        <f t="shared" si="172"/>
        <v>0</v>
      </c>
    </row>
    <row r="197" spans="1:40" ht="17" thickTop="1" thickBot="1" x14ac:dyDescent="0.25">
      <c r="C197" s="31" t="s">
        <v>63</v>
      </c>
      <c r="D197" s="16">
        <v>213.59999999999991</v>
      </c>
      <c r="E197" s="36">
        <v>149.94</v>
      </c>
      <c r="F197" s="15"/>
      <c r="H197" s="6" t="e">
        <f t="shared" si="158"/>
        <v>#DIV/0!</v>
      </c>
      <c r="I197" s="13">
        <f t="shared" si="159"/>
        <v>0</v>
      </c>
      <c r="J197" s="15"/>
      <c r="L197" s="6" t="e">
        <f t="shared" si="160"/>
        <v>#DIV/0!</v>
      </c>
      <c r="M197" s="13">
        <f t="shared" si="161"/>
        <v>0</v>
      </c>
      <c r="N197" s="15"/>
      <c r="P197" s="6" t="e">
        <f t="shared" si="162"/>
        <v>#DIV/0!</v>
      </c>
      <c r="Q197" s="13">
        <f t="shared" si="163"/>
        <v>0</v>
      </c>
      <c r="R197" s="15"/>
      <c r="T197" s="6" t="e">
        <f t="shared" si="164"/>
        <v>#DIV/0!</v>
      </c>
      <c r="U197" s="13">
        <f t="shared" si="165"/>
        <v>0</v>
      </c>
      <c r="V197" s="15"/>
      <c r="X197" s="6" t="e">
        <f t="shared" si="166"/>
        <v>#DIV/0!</v>
      </c>
      <c r="Y197" s="13">
        <f t="shared" si="167"/>
        <v>0</v>
      </c>
      <c r="Z197" s="15"/>
      <c r="AB197" s="6" t="e">
        <f t="shared" si="168"/>
        <v>#DIV/0!</v>
      </c>
      <c r="AC197" s="13">
        <f t="shared" si="169"/>
        <v>0</v>
      </c>
      <c r="AD197" s="15"/>
      <c r="AE197" s="31" t="s">
        <v>63</v>
      </c>
      <c r="AF197" s="13">
        <f t="shared" si="170"/>
        <v>0</v>
      </c>
      <c r="AG197" s="6" t="e">
        <f t="shared" si="171"/>
        <v>#DIV/0!</v>
      </c>
      <c r="AH197" s="13">
        <f t="shared" si="172"/>
        <v>0</v>
      </c>
    </row>
    <row r="198" spans="1:40" ht="17" thickTop="1" thickBot="1" x14ac:dyDescent="0.25">
      <c r="C198" s="31" t="s">
        <v>64</v>
      </c>
      <c r="D198" s="16">
        <v>416.09999999999991</v>
      </c>
      <c r="E198" s="36">
        <v>149.94</v>
      </c>
      <c r="F198" s="15"/>
      <c r="H198" s="6" t="e">
        <f t="shared" si="158"/>
        <v>#DIV/0!</v>
      </c>
      <c r="I198" s="13">
        <f t="shared" si="159"/>
        <v>0</v>
      </c>
      <c r="J198" s="15"/>
      <c r="L198" s="6" t="e">
        <f t="shared" si="160"/>
        <v>#DIV/0!</v>
      </c>
      <c r="M198" s="13">
        <f t="shared" si="161"/>
        <v>0</v>
      </c>
      <c r="N198" s="15"/>
      <c r="P198" s="6" t="e">
        <f t="shared" si="162"/>
        <v>#DIV/0!</v>
      </c>
      <c r="Q198" s="13">
        <f t="shared" si="163"/>
        <v>0</v>
      </c>
      <c r="R198" s="15"/>
      <c r="T198" s="6" t="e">
        <f t="shared" si="164"/>
        <v>#DIV/0!</v>
      </c>
      <c r="U198" s="13">
        <f t="shared" si="165"/>
        <v>0</v>
      </c>
      <c r="V198" s="15"/>
      <c r="X198" s="6" t="e">
        <f t="shared" si="166"/>
        <v>#DIV/0!</v>
      </c>
      <c r="Y198" s="13">
        <f t="shared" si="167"/>
        <v>0</v>
      </c>
      <c r="Z198" s="15"/>
      <c r="AB198" s="6" t="e">
        <f t="shared" si="168"/>
        <v>#DIV/0!</v>
      </c>
      <c r="AC198" s="13">
        <f t="shared" si="169"/>
        <v>0</v>
      </c>
      <c r="AD198" s="15"/>
      <c r="AE198" s="31" t="s">
        <v>64</v>
      </c>
      <c r="AF198" s="13">
        <f t="shared" si="170"/>
        <v>0</v>
      </c>
      <c r="AG198" s="6" t="e">
        <f t="shared" si="171"/>
        <v>#DIV/0!</v>
      </c>
      <c r="AH198" s="13">
        <f t="shared" si="172"/>
        <v>0</v>
      </c>
    </row>
    <row r="199" spans="1:40" ht="17" thickTop="1" thickBot="1" x14ac:dyDescent="0.25">
      <c r="C199" s="31" t="s">
        <v>65</v>
      </c>
      <c r="D199" s="16">
        <v>256.39999999999986</v>
      </c>
      <c r="E199" s="36">
        <v>149.94</v>
      </c>
      <c r="F199" s="15"/>
      <c r="H199" s="6" t="e">
        <f t="shared" si="158"/>
        <v>#DIV/0!</v>
      </c>
      <c r="I199" s="13">
        <f t="shared" si="159"/>
        <v>0</v>
      </c>
      <c r="J199" s="15"/>
      <c r="L199" s="6" t="e">
        <f t="shared" si="160"/>
        <v>#DIV/0!</v>
      </c>
      <c r="M199" s="13">
        <f t="shared" si="161"/>
        <v>0</v>
      </c>
      <c r="N199" s="15"/>
      <c r="P199" s="6" t="e">
        <f t="shared" si="162"/>
        <v>#DIV/0!</v>
      </c>
      <c r="Q199" s="13">
        <f t="shared" si="163"/>
        <v>0</v>
      </c>
      <c r="R199" s="15"/>
      <c r="T199" s="6" t="e">
        <f t="shared" si="164"/>
        <v>#DIV/0!</v>
      </c>
      <c r="U199" s="13">
        <f t="shared" si="165"/>
        <v>0</v>
      </c>
      <c r="V199" s="15"/>
      <c r="X199" s="6" t="e">
        <f t="shared" si="166"/>
        <v>#DIV/0!</v>
      </c>
      <c r="Y199" s="13">
        <f t="shared" si="167"/>
        <v>0</v>
      </c>
      <c r="Z199" s="15"/>
      <c r="AB199" s="6" t="e">
        <f t="shared" si="168"/>
        <v>#DIV/0!</v>
      </c>
      <c r="AC199" s="13">
        <f t="shared" si="169"/>
        <v>0</v>
      </c>
      <c r="AD199" s="15"/>
      <c r="AE199" s="31" t="s">
        <v>65</v>
      </c>
      <c r="AF199" s="13">
        <f t="shared" si="170"/>
        <v>0</v>
      </c>
      <c r="AG199" s="6" t="e">
        <f t="shared" si="171"/>
        <v>#DIV/0!</v>
      </c>
      <c r="AH199" s="13">
        <f t="shared" si="172"/>
        <v>0</v>
      </c>
    </row>
    <row r="200" spans="1:40" ht="17" thickTop="1" thickBot="1" x14ac:dyDescent="0.25">
      <c r="C200" s="31" t="s">
        <v>66</v>
      </c>
      <c r="D200" s="16">
        <v>352.79999999999995</v>
      </c>
      <c r="E200" s="36">
        <v>149.94</v>
      </c>
      <c r="F200" s="15"/>
      <c r="H200" s="6" t="e">
        <f t="shared" si="158"/>
        <v>#DIV/0!</v>
      </c>
      <c r="I200" s="13">
        <f t="shared" si="159"/>
        <v>0</v>
      </c>
      <c r="J200" s="15"/>
      <c r="L200" s="6" t="e">
        <f t="shared" si="160"/>
        <v>#DIV/0!</v>
      </c>
      <c r="M200" s="13">
        <f t="shared" si="161"/>
        <v>0</v>
      </c>
      <c r="N200" s="15"/>
      <c r="P200" s="6" t="e">
        <f t="shared" si="162"/>
        <v>#DIV/0!</v>
      </c>
      <c r="Q200" s="13">
        <f t="shared" si="163"/>
        <v>0</v>
      </c>
      <c r="R200" s="15"/>
      <c r="T200" s="6" t="e">
        <f t="shared" si="164"/>
        <v>#DIV/0!</v>
      </c>
      <c r="U200" s="13">
        <f t="shared" si="165"/>
        <v>0</v>
      </c>
      <c r="V200" s="15"/>
      <c r="X200" s="6" t="e">
        <f t="shared" si="166"/>
        <v>#DIV/0!</v>
      </c>
      <c r="Y200" s="13">
        <f t="shared" si="167"/>
        <v>0</v>
      </c>
      <c r="Z200" s="15"/>
      <c r="AB200" s="6" t="e">
        <f t="shared" si="168"/>
        <v>#DIV/0!</v>
      </c>
      <c r="AC200" s="13">
        <f t="shared" si="169"/>
        <v>0</v>
      </c>
      <c r="AD200" s="15"/>
      <c r="AE200" s="31" t="s">
        <v>66</v>
      </c>
      <c r="AF200" s="13">
        <f t="shared" si="170"/>
        <v>0</v>
      </c>
      <c r="AG200" s="6" t="e">
        <f t="shared" si="171"/>
        <v>#DIV/0!</v>
      </c>
      <c r="AH200" s="13">
        <f t="shared" si="172"/>
        <v>0</v>
      </c>
    </row>
    <row r="201" spans="1:40" ht="17" thickTop="1" thickBot="1" x14ac:dyDescent="0.25">
      <c r="C201" s="31" t="s">
        <v>67</v>
      </c>
      <c r="D201" s="16">
        <v>358.4</v>
      </c>
      <c r="E201" s="36">
        <v>149.94</v>
      </c>
      <c r="F201" s="15"/>
      <c r="H201" s="6" t="e">
        <f t="shared" si="158"/>
        <v>#DIV/0!</v>
      </c>
      <c r="I201" s="13">
        <f t="shared" si="159"/>
        <v>0</v>
      </c>
      <c r="J201" s="15"/>
      <c r="L201" s="6" t="e">
        <f t="shared" si="160"/>
        <v>#DIV/0!</v>
      </c>
      <c r="M201" s="13">
        <f t="shared" si="161"/>
        <v>0</v>
      </c>
      <c r="N201" s="15"/>
      <c r="P201" s="6" t="e">
        <f t="shared" si="162"/>
        <v>#DIV/0!</v>
      </c>
      <c r="Q201" s="13">
        <f t="shared" si="163"/>
        <v>0</v>
      </c>
      <c r="R201" s="15"/>
      <c r="T201" s="6" t="e">
        <f t="shared" si="164"/>
        <v>#DIV/0!</v>
      </c>
      <c r="U201" s="13">
        <f t="shared" si="165"/>
        <v>0</v>
      </c>
      <c r="V201" s="15"/>
      <c r="X201" s="6" t="e">
        <f t="shared" si="166"/>
        <v>#DIV/0!</v>
      </c>
      <c r="Y201" s="13">
        <f t="shared" si="167"/>
        <v>0</v>
      </c>
      <c r="Z201" s="15"/>
      <c r="AB201" s="6" t="e">
        <f t="shared" si="168"/>
        <v>#DIV/0!</v>
      </c>
      <c r="AC201" s="13">
        <f t="shared" si="169"/>
        <v>0</v>
      </c>
      <c r="AD201" s="15"/>
      <c r="AE201" s="31" t="s">
        <v>67</v>
      </c>
      <c r="AF201" s="13">
        <f t="shared" si="170"/>
        <v>0</v>
      </c>
      <c r="AG201" s="6" t="e">
        <f t="shared" si="171"/>
        <v>#DIV/0!</v>
      </c>
      <c r="AH201" s="13">
        <f t="shared" si="172"/>
        <v>0</v>
      </c>
    </row>
    <row r="202" spans="1:40" ht="17" thickTop="1" thickBot="1" x14ac:dyDescent="0.25">
      <c r="C202" s="31" t="s">
        <v>68</v>
      </c>
      <c r="D202" s="16">
        <v>323.60000000000002</v>
      </c>
      <c r="E202" s="36">
        <v>149.94</v>
      </c>
      <c r="F202" s="15"/>
      <c r="H202" s="6" t="e">
        <f t="shared" si="158"/>
        <v>#DIV/0!</v>
      </c>
      <c r="I202" s="13">
        <f t="shared" si="159"/>
        <v>0</v>
      </c>
      <c r="J202" s="15"/>
      <c r="L202" s="6" t="e">
        <f t="shared" si="160"/>
        <v>#DIV/0!</v>
      </c>
      <c r="M202" s="13">
        <f t="shared" si="161"/>
        <v>0</v>
      </c>
      <c r="N202" s="15"/>
      <c r="P202" s="6" t="e">
        <f t="shared" si="162"/>
        <v>#DIV/0!</v>
      </c>
      <c r="Q202" s="13">
        <f t="shared" si="163"/>
        <v>0</v>
      </c>
      <c r="R202" s="15"/>
      <c r="T202" s="6" t="e">
        <f t="shared" si="164"/>
        <v>#DIV/0!</v>
      </c>
      <c r="U202" s="13">
        <f t="shared" si="165"/>
        <v>0</v>
      </c>
      <c r="V202" s="15"/>
      <c r="X202" s="6" t="e">
        <f t="shared" si="166"/>
        <v>#DIV/0!</v>
      </c>
      <c r="Y202" s="13">
        <f t="shared" si="167"/>
        <v>0</v>
      </c>
      <c r="Z202" s="15"/>
      <c r="AB202" s="6" t="e">
        <f t="shared" si="168"/>
        <v>#DIV/0!</v>
      </c>
      <c r="AC202" s="13">
        <f t="shared" si="169"/>
        <v>0</v>
      </c>
      <c r="AD202" s="15"/>
      <c r="AE202" s="31" t="s">
        <v>68</v>
      </c>
      <c r="AF202" s="13">
        <f t="shared" si="170"/>
        <v>0</v>
      </c>
      <c r="AG202" s="6" t="e">
        <f t="shared" si="171"/>
        <v>#DIV/0!</v>
      </c>
      <c r="AH202" s="13">
        <f t="shared" si="172"/>
        <v>0</v>
      </c>
    </row>
    <row r="203" spans="1:40" ht="17" thickTop="1" thickBot="1" x14ac:dyDescent="0.25">
      <c r="C203" s="31" t="s">
        <v>69</v>
      </c>
      <c r="D203" s="16">
        <v>284.10000000000014</v>
      </c>
      <c r="E203" s="36">
        <v>149.94</v>
      </c>
      <c r="F203" s="15"/>
      <c r="H203" s="6" t="e">
        <f t="shared" si="158"/>
        <v>#DIV/0!</v>
      </c>
      <c r="I203" s="13">
        <f t="shared" si="159"/>
        <v>0</v>
      </c>
      <c r="J203" s="15"/>
      <c r="L203" s="6" t="e">
        <f t="shared" si="160"/>
        <v>#DIV/0!</v>
      </c>
      <c r="M203" s="13">
        <f t="shared" si="161"/>
        <v>0</v>
      </c>
      <c r="N203" s="15"/>
      <c r="P203" s="6" t="e">
        <f t="shared" si="162"/>
        <v>#DIV/0!</v>
      </c>
      <c r="Q203" s="13">
        <f t="shared" si="163"/>
        <v>0</v>
      </c>
      <c r="R203" s="15"/>
      <c r="T203" s="6" t="e">
        <f t="shared" si="164"/>
        <v>#DIV/0!</v>
      </c>
      <c r="U203" s="13">
        <f t="shared" si="165"/>
        <v>0</v>
      </c>
      <c r="V203" s="15"/>
      <c r="X203" s="6" t="e">
        <f t="shared" si="166"/>
        <v>#DIV/0!</v>
      </c>
      <c r="Y203" s="13">
        <f t="shared" si="167"/>
        <v>0</v>
      </c>
      <c r="Z203" s="15"/>
      <c r="AB203" s="6" t="e">
        <f t="shared" si="168"/>
        <v>#DIV/0!</v>
      </c>
      <c r="AC203" s="13">
        <f t="shared" si="169"/>
        <v>0</v>
      </c>
      <c r="AD203" s="15"/>
      <c r="AE203" s="31" t="s">
        <v>69</v>
      </c>
      <c r="AF203" s="13">
        <f t="shared" si="170"/>
        <v>0</v>
      </c>
      <c r="AG203" s="6" t="e">
        <f t="shared" si="171"/>
        <v>#DIV/0!</v>
      </c>
      <c r="AH203" s="13">
        <f t="shared" si="172"/>
        <v>0</v>
      </c>
    </row>
    <row r="204" spans="1:40" x14ac:dyDescent="0.2">
      <c r="A204" s="19"/>
      <c r="B204" s="19"/>
      <c r="C204" s="19"/>
      <c r="D204" s="19"/>
      <c r="E204" s="19"/>
      <c r="F204" s="19"/>
      <c r="G204" s="28" t="s">
        <v>46</v>
      </c>
      <c r="H204" s="29" t="e">
        <f>AVERAGE(H182:H203)</f>
        <v>#DIV/0!</v>
      </c>
      <c r="I204" s="29">
        <f>AVERAGE(I182:I203)</f>
        <v>0</v>
      </c>
      <c r="J204" s="20"/>
      <c r="K204" s="28" t="s">
        <v>46</v>
      </c>
      <c r="L204" s="29" t="e">
        <f>AVERAGE(L182:L203)</f>
        <v>#DIV/0!</v>
      </c>
      <c r="M204" s="29">
        <f>AVERAGE(M182:M203)</f>
        <v>0</v>
      </c>
      <c r="N204" s="20"/>
      <c r="O204" s="28" t="s">
        <v>46</v>
      </c>
      <c r="P204" s="29" t="e">
        <f>AVERAGE(P182:P203)</f>
        <v>#DIV/0!</v>
      </c>
      <c r="Q204" s="29">
        <f>AVERAGE(Q182:Q203)</f>
        <v>0</v>
      </c>
      <c r="R204" s="20"/>
      <c r="S204" s="28" t="s">
        <v>46</v>
      </c>
      <c r="T204" s="29" t="e">
        <f>AVERAGE(T182:T203)</f>
        <v>#DIV/0!</v>
      </c>
      <c r="U204" s="29">
        <f>AVERAGE(U182:U203)</f>
        <v>0</v>
      </c>
      <c r="V204" s="20"/>
      <c r="W204" s="28" t="s">
        <v>46</v>
      </c>
      <c r="X204" s="29" t="e">
        <f>AVERAGE(X182:X203)</f>
        <v>#DIV/0!</v>
      </c>
      <c r="Y204" s="29">
        <f>AVERAGE(Y182:Y203)</f>
        <v>0</v>
      </c>
      <c r="Z204" s="20"/>
      <c r="AA204" s="28" t="s">
        <v>46</v>
      </c>
      <c r="AB204" s="29" t="e">
        <f>AVERAGE(AB182:AB203)</f>
        <v>#DIV/0!</v>
      </c>
      <c r="AC204" s="29">
        <f>AVERAGE(AC182:AC203)</f>
        <v>0</v>
      </c>
      <c r="AD204" s="20"/>
      <c r="AE204" s="19"/>
      <c r="AF204" s="28" t="s">
        <v>46</v>
      </c>
      <c r="AG204" s="29" t="e">
        <f>AVERAGE(AG182:AG203)</f>
        <v>#DIV/0!</v>
      </c>
      <c r="AH204" s="29">
        <f>AVERAGE(AH182:AH203)</f>
        <v>0</v>
      </c>
      <c r="AI204" s="19"/>
      <c r="AJ204" s="19"/>
      <c r="AK204" s="19"/>
      <c r="AL204" s="19"/>
      <c r="AM204" s="19"/>
      <c r="AN204" s="19"/>
    </row>
    <row r="205" spans="1:40" x14ac:dyDescent="0.2">
      <c r="G205" s="17" t="s">
        <v>47</v>
      </c>
      <c r="H205" s="6" t="e">
        <f>STDEV(H182:H203)</f>
        <v>#DIV/0!</v>
      </c>
      <c r="I205" s="6">
        <f>STDEV(I182:I203)</f>
        <v>0</v>
      </c>
      <c r="J205" s="15"/>
      <c r="K205" s="17" t="s">
        <v>47</v>
      </c>
      <c r="L205" s="6" t="e">
        <f>STDEV(L182:L203)</f>
        <v>#DIV/0!</v>
      </c>
      <c r="M205" s="6">
        <f>STDEV(M182:M203)</f>
        <v>0</v>
      </c>
      <c r="N205" s="15"/>
      <c r="O205" s="17" t="s">
        <v>47</v>
      </c>
      <c r="P205" s="6" t="e">
        <f>STDEV(P182:P203)</f>
        <v>#DIV/0!</v>
      </c>
      <c r="Q205" s="6">
        <f>STDEV(Q182:Q203)</f>
        <v>0</v>
      </c>
      <c r="R205" s="15"/>
      <c r="S205" s="17" t="s">
        <v>47</v>
      </c>
      <c r="T205" s="6" t="e">
        <f>STDEV(T182:T203)</f>
        <v>#DIV/0!</v>
      </c>
      <c r="U205" s="6">
        <f>STDEV(U182:U203)</f>
        <v>0</v>
      </c>
      <c r="V205" s="15"/>
      <c r="W205" s="17" t="s">
        <v>47</v>
      </c>
      <c r="X205" s="6" t="e">
        <f>STDEV(X182:X203)</f>
        <v>#DIV/0!</v>
      </c>
      <c r="Y205" s="6">
        <f>STDEV(Y182:Y203)</f>
        <v>0</v>
      </c>
      <c r="Z205" s="15"/>
      <c r="AA205" s="17" t="s">
        <v>47</v>
      </c>
      <c r="AB205" s="6" t="e">
        <f>STDEV(AB182:AB203)</f>
        <v>#DIV/0!</v>
      </c>
      <c r="AC205" s="6">
        <f>STDEV(AC182:AC203)</f>
        <v>0</v>
      </c>
      <c r="AD205" s="15"/>
      <c r="AF205" s="17" t="s">
        <v>47</v>
      </c>
      <c r="AG205" s="6" t="e">
        <f>STDEV(AG182:AG203)</f>
        <v>#DIV/0!</v>
      </c>
      <c r="AH205" s="6">
        <f>STDEV(AH182:AH203)</f>
        <v>0</v>
      </c>
    </row>
    <row r="208" spans="1:40" ht="16" x14ac:dyDescent="0.2">
      <c r="B208" s="136" t="s">
        <v>105</v>
      </c>
      <c r="C208" s="137"/>
      <c r="D208" s="137"/>
      <c r="E208" s="137"/>
      <c r="G208" s="1" t="s">
        <v>108</v>
      </c>
      <c r="H208" s="2"/>
      <c r="I208" s="2"/>
      <c r="J208" s="2"/>
      <c r="K208" s="2"/>
    </row>
    <row r="209" spans="1:39" ht="16" x14ac:dyDescent="0.2">
      <c r="A209" s="3"/>
      <c r="B209" s="137"/>
      <c r="C209" s="137"/>
      <c r="D209" s="137"/>
      <c r="E209" s="137"/>
      <c r="G209" t="s">
        <v>3</v>
      </c>
      <c r="H209" t="s">
        <v>1</v>
      </c>
      <c r="J209" t="s">
        <v>109</v>
      </c>
    </row>
    <row r="211" spans="1:39" x14ac:dyDescent="0.2">
      <c r="B211" s="138" t="s">
        <v>5</v>
      </c>
      <c r="C211" s="138"/>
      <c r="G211" s="5" t="s">
        <v>84</v>
      </c>
      <c r="I211" s="4"/>
      <c r="J211" s="6"/>
      <c r="K211" s="5" t="s">
        <v>85</v>
      </c>
      <c r="L211" s="4"/>
      <c r="M211" s="4"/>
      <c r="N211" s="6"/>
      <c r="O211" s="5"/>
      <c r="P211" s="4"/>
      <c r="Q211" s="4"/>
      <c r="R211" s="6"/>
      <c r="S211" s="5"/>
      <c r="T211" s="4"/>
      <c r="U211" s="4"/>
      <c r="V211" s="6"/>
      <c r="W211" s="5"/>
      <c r="X211" s="4"/>
      <c r="Y211" s="4"/>
      <c r="Z211" s="6"/>
      <c r="AA211" s="5" t="s">
        <v>86</v>
      </c>
      <c r="AB211" s="4"/>
      <c r="AC211" s="4"/>
      <c r="AD211" s="6"/>
      <c r="AE211" s="7"/>
      <c r="AG211" s="5" t="s">
        <v>4</v>
      </c>
      <c r="AI211" s="6"/>
    </row>
    <row r="212" spans="1:39" ht="33" thickBot="1" x14ac:dyDescent="0.25">
      <c r="A212" s="22"/>
      <c r="B212" s="22"/>
      <c r="C212" s="22"/>
      <c r="D212" s="4" t="s">
        <v>18</v>
      </c>
      <c r="E212" s="22" t="s">
        <v>12</v>
      </c>
      <c r="F212" s="4" t="s">
        <v>13</v>
      </c>
      <c r="G212" s="87" t="s">
        <v>14</v>
      </c>
      <c r="H212" s="88" t="s">
        <v>35</v>
      </c>
      <c r="I212" s="22" t="s">
        <v>45</v>
      </c>
      <c r="J212" s="4" t="s">
        <v>17</v>
      </c>
      <c r="K212" s="87" t="s">
        <v>14</v>
      </c>
      <c r="L212" s="88" t="s">
        <v>35</v>
      </c>
      <c r="M212" s="22" t="s">
        <v>45</v>
      </c>
      <c r="N212" s="4" t="s">
        <v>17</v>
      </c>
      <c r="O212" s="87" t="s">
        <v>14</v>
      </c>
      <c r="P212" s="88" t="s">
        <v>35</v>
      </c>
      <c r="Q212" s="22" t="s">
        <v>45</v>
      </c>
      <c r="R212" s="4" t="s">
        <v>17</v>
      </c>
      <c r="S212" s="87" t="s">
        <v>14</v>
      </c>
      <c r="T212" s="88" t="s">
        <v>35</v>
      </c>
      <c r="U212" s="22" t="s">
        <v>45</v>
      </c>
      <c r="V212" s="4" t="s">
        <v>17</v>
      </c>
      <c r="W212" s="87" t="s">
        <v>14</v>
      </c>
      <c r="X212" s="88" t="s">
        <v>35</v>
      </c>
      <c r="Y212" s="22" t="s">
        <v>45</v>
      </c>
      <c r="Z212" s="4" t="s">
        <v>17</v>
      </c>
      <c r="AA212" s="87" t="s">
        <v>14</v>
      </c>
      <c r="AB212" s="88" t="s">
        <v>35</v>
      </c>
      <c r="AC212" s="22" t="s">
        <v>45</v>
      </c>
      <c r="AD212" s="4" t="s">
        <v>17</v>
      </c>
      <c r="AE212" s="11" t="s">
        <v>4</v>
      </c>
      <c r="AF212" s="89" t="s">
        <v>16</v>
      </c>
      <c r="AG212" s="88" t="s">
        <v>35</v>
      </c>
      <c r="AH212" s="90" t="s">
        <v>45</v>
      </c>
      <c r="AI212" s="91" t="s">
        <v>17</v>
      </c>
      <c r="AK212" s="21"/>
      <c r="AL212" s="9"/>
      <c r="AM212" s="8"/>
    </row>
    <row r="213" spans="1:39" ht="17" thickTop="1" thickBot="1" x14ac:dyDescent="0.25">
      <c r="A213" s="14"/>
      <c r="B213" s="14"/>
      <c r="C213" s="35" t="s">
        <v>48</v>
      </c>
      <c r="D213" s="14">
        <v>298.40000000000009</v>
      </c>
      <c r="E213" s="36">
        <v>193.3</v>
      </c>
      <c r="F213" s="32"/>
      <c r="G213" s="27"/>
      <c r="H213" s="12" t="e">
        <f t="shared" ref="H213:H234" si="173">(G213*$E213/$F213)/$D213</f>
        <v>#DIV/0!</v>
      </c>
      <c r="I213" s="13">
        <f t="shared" ref="I213:I234" si="174">G213*$D213</f>
        <v>0</v>
      </c>
      <c r="J213" s="32"/>
      <c r="K213" s="14"/>
      <c r="L213" s="12" t="e">
        <f t="shared" ref="L213:L234" si="175">(K213*$E213/$F213)/$D213</f>
        <v>#DIV/0!</v>
      </c>
      <c r="M213" s="13">
        <f t="shared" ref="M213:M234" si="176">K213*$D213</f>
        <v>0</v>
      </c>
      <c r="N213" s="32"/>
      <c r="O213" s="14"/>
      <c r="P213" s="12" t="e">
        <f t="shared" ref="P213:P234" si="177">(O213*$E213/$F213)/$D213</f>
        <v>#DIV/0!</v>
      </c>
      <c r="Q213" s="13">
        <f t="shared" ref="Q213:Q234" si="178">O213*$D213</f>
        <v>0</v>
      </c>
      <c r="R213" s="32"/>
      <c r="S213" s="34"/>
      <c r="T213" s="12" t="e">
        <f t="shared" ref="T213:T234" si="179">(S213*$E213/$F213)/$D213</f>
        <v>#DIV/0!</v>
      </c>
      <c r="U213" s="13">
        <f t="shared" ref="U213:U234" si="180">S213*$D213</f>
        <v>0</v>
      </c>
      <c r="V213" s="32"/>
      <c r="W213" s="14"/>
      <c r="X213" s="12" t="e">
        <f t="shared" ref="X213:X234" si="181">(W213*$E213/$F213)/$D213</f>
        <v>#DIV/0!</v>
      </c>
      <c r="Y213" s="13">
        <f t="shared" ref="Y213:Y234" si="182">W213*$D213</f>
        <v>0</v>
      </c>
      <c r="Z213" s="32"/>
      <c r="AA213" s="14"/>
      <c r="AB213" s="12" t="e">
        <f t="shared" ref="AB213:AB234" si="183">(AA213*$E213/$F213)/$D213</f>
        <v>#DIV/0!</v>
      </c>
      <c r="AC213" s="13">
        <f t="shared" ref="AC213:AC234" si="184">AA213*$D213</f>
        <v>0</v>
      </c>
      <c r="AD213" s="32"/>
      <c r="AE213" s="35" t="s">
        <v>48</v>
      </c>
      <c r="AF213" s="13">
        <f t="shared" ref="AF213:AF234" si="185">G213+K213+O213+S213+W213+AA213</f>
        <v>0</v>
      </c>
      <c r="AG213" s="12" t="e">
        <f t="shared" ref="AG213:AG234" si="186">(AF213*$E213/$F213)/$D213</f>
        <v>#DIV/0!</v>
      </c>
      <c r="AH213" s="13">
        <f t="shared" ref="AH213:AH234" si="187">AF213*$D213</f>
        <v>0</v>
      </c>
      <c r="AI213" s="14"/>
      <c r="AJ213" s="14"/>
    </row>
    <row r="214" spans="1:39" ht="17" thickTop="1" thickBot="1" x14ac:dyDescent="0.25">
      <c r="C214" s="31" t="s">
        <v>49</v>
      </c>
      <c r="D214" s="16">
        <v>241.89999999999998</v>
      </c>
      <c r="E214" s="36">
        <v>193.3</v>
      </c>
      <c r="F214" s="15"/>
      <c r="H214" s="6" t="e">
        <f t="shared" si="173"/>
        <v>#DIV/0!</v>
      </c>
      <c r="I214" s="13">
        <f t="shared" si="174"/>
        <v>0</v>
      </c>
      <c r="J214" s="15"/>
      <c r="L214" s="6" t="e">
        <f t="shared" si="175"/>
        <v>#DIV/0!</v>
      </c>
      <c r="M214" s="13">
        <f t="shared" si="176"/>
        <v>0</v>
      </c>
      <c r="N214" s="15"/>
      <c r="P214" s="6" t="e">
        <f t="shared" si="177"/>
        <v>#DIV/0!</v>
      </c>
      <c r="Q214" s="13">
        <f t="shared" si="178"/>
        <v>0</v>
      </c>
      <c r="R214" s="15"/>
      <c r="S214" s="18"/>
      <c r="T214" s="6" t="e">
        <f t="shared" si="179"/>
        <v>#DIV/0!</v>
      </c>
      <c r="U214" s="13">
        <f t="shared" si="180"/>
        <v>0</v>
      </c>
      <c r="V214" s="15"/>
      <c r="X214" s="6" t="e">
        <f t="shared" si="181"/>
        <v>#DIV/0!</v>
      </c>
      <c r="Y214" s="13">
        <f t="shared" si="182"/>
        <v>0</v>
      </c>
      <c r="Z214" s="15"/>
      <c r="AB214" s="6" t="e">
        <f t="shared" si="183"/>
        <v>#DIV/0!</v>
      </c>
      <c r="AC214" s="13">
        <f t="shared" si="184"/>
        <v>0</v>
      </c>
      <c r="AD214" s="15"/>
      <c r="AE214" s="31" t="s">
        <v>49</v>
      </c>
      <c r="AF214" s="13">
        <f t="shared" si="185"/>
        <v>0</v>
      </c>
      <c r="AG214" s="6" t="e">
        <f t="shared" si="186"/>
        <v>#DIV/0!</v>
      </c>
      <c r="AH214" s="13">
        <f t="shared" si="187"/>
        <v>0</v>
      </c>
    </row>
    <row r="215" spans="1:39" ht="17" thickTop="1" thickBot="1" x14ac:dyDescent="0.25">
      <c r="C215" s="31" t="s">
        <v>50</v>
      </c>
      <c r="D215" s="16">
        <v>352.50000000000011</v>
      </c>
      <c r="E215" s="36">
        <v>193.3</v>
      </c>
      <c r="F215" s="15"/>
      <c r="H215" s="6" t="e">
        <f t="shared" si="173"/>
        <v>#DIV/0!</v>
      </c>
      <c r="I215" s="13">
        <f t="shared" si="174"/>
        <v>0</v>
      </c>
      <c r="J215" s="15"/>
      <c r="L215" s="6" t="e">
        <f t="shared" si="175"/>
        <v>#DIV/0!</v>
      </c>
      <c r="M215" s="13">
        <f t="shared" si="176"/>
        <v>0</v>
      </c>
      <c r="N215" s="15"/>
      <c r="P215" s="6" t="e">
        <f t="shared" si="177"/>
        <v>#DIV/0!</v>
      </c>
      <c r="Q215" s="13">
        <f t="shared" si="178"/>
        <v>0</v>
      </c>
      <c r="R215" s="15"/>
      <c r="S215" s="18"/>
      <c r="T215" s="6" t="e">
        <f t="shared" si="179"/>
        <v>#DIV/0!</v>
      </c>
      <c r="U215" s="13">
        <f t="shared" si="180"/>
        <v>0</v>
      </c>
      <c r="V215" s="15"/>
      <c r="X215" s="6" t="e">
        <f t="shared" si="181"/>
        <v>#DIV/0!</v>
      </c>
      <c r="Y215" s="13">
        <f t="shared" si="182"/>
        <v>0</v>
      </c>
      <c r="Z215" s="15"/>
      <c r="AB215" s="6" t="e">
        <f t="shared" si="183"/>
        <v>#DIV/0!</v>
      </c>
      <c r="AC215" s="13">
        <f t="shared" si="184"/>
        <v>0</v>
      </c>
      <c r="AD215" s="15"/>
      <c r="AE215" s="31" t="s">
        <v>50</v>
      </c>
      <c r="AF215" s="13">
        <f t="shared" si="185"/>
        <v>0</v>
      </c>
      <c r="AG215" s="6" t="e">
        <f t="shared" si="186"/>
        <v>#DIV/0!</v>
      </c>
      <c r="AH215" s="13">
        <f t="shared" si="187"/>
        <v>0</v>
      </c>
    </row>
    <row r="216" spans="1:39" ht="17" thickTop="1" thickBot="1" x14ac:dyDescent="0.25">
      <c r="C216" s="31" t="s">
        <v>51</v>
      </c>
      <c r="D216" s="16">
        <v>317.80000000000007</v>
      </c>
      <c r="E216" s="36">
        <v>193.3</v>
      </c>
      <c r="F216" s="15"/>
      <c r="H216" s="6" t="e">
        <f t="shared" si="173"/>
        <v>#DIV/0!</v>
      </c>
      <c r="I216" s="13">
        <f t="shared" si="174"/>
        <v>0</v>
      </c>
      <c r="J216" s="15"/>
      <c r="L216" s="6" t="e">
        <f t="shared" si="175"/>
        <v>#DIV/0!</v>
      </c>
      <c r="M216" s="13">
        <f t="shared" si="176"/>
        <v>0</v>
      </c>
      <c r="N216" s="15"/>
      <c r="P216" s="6" t="e">
        <f t="shared" si="177"/>
        <v>#DIV/0!</v>
      </c>
      <c r="Q216" s="13">
        <f t="shared" si="178"/>
        <v>0</v>
      </c>
      <c r="R216" s="15"/>
      <c r="S216" s="18"/>
      <c r="T216" s="6" t="e">
        <f t="shared" si="179"/>
        <v>#DIV/0!</v>
      </c>
      <c r="U216" s="13">
        <f t="shared" si="180"/>
        <v>0</v>
      </c>
      <c r="V216" s="15"/>
      <c r="X216" s="6" t="e">
        <f t="shared" si="181"/>
        <v>#DIV/0!</v>
      </c>
      <c r="Y216" s="13">
        <f t="shared" si="182"/>
        <v>0</v>
      </c>
      <c r="Z216" s="15"/>
      <c r="AB216" s="6" t="e">
        <f t="shared" si="183"/>
        <v>#DIV/0!</v>
      </c>
      <c r="AC216" s="13">
        <f t="shared" si="184"/>
        <v>0</v>
      </c>
      <c r="AD216" s="15"/>
      <c r="AE216" s="31" t="s">
        <v>51</v>
      </c>
      <c r="AF216" s="13">
        <f t="shared" si="185"/>
        <v>0</v>
      </c>
      <c r="AG216" s="6" t="e">
        <f t="shared" si="186"/>
        <v>#DIV/0!</v>
      </c>
      <c r="AH216" s="13">
        <f t="shared" si="187"/>
        <v>0</v>
      </c>
    </row>
    <row r="217" spans="1:39" ht="17" thickTop="1" thickBot="1" x14ac:dyDescent="0.25">
      <c r="C217" s="31" t="s">
        <v>52</v>
      </c>
      <c r="D217" s="16">
        <v>193.40000000000009</v>
      </c>
      <c r="E217" s="36">
        <v>193.3</v>
      </c>
      <c r="F217" s="15"/>
      <c r="H217" s="6" t="e">
        <f t="shared" si="173"/>
        <v>#DIV/0!</v>
      </c>
      <c r="I217" s="13">
        <f t="shared" si="174"/>
        <v>0</v>
      </c>
      <c r="J217" s="15"/>
      <c r="L217" s="6" t="e">
        <f t="shared" si="175"/>
        <v>#DIV/0!</v>
      </c>
      <c r="M217" s="13">
        <f t="shared" si="176"/>
        <v>0</v>
      </c>
      <c r="N217" s="15"/>
      <c r="P217" s="6" t="e">
        <f t="shared" si="177"/>
        <v>#DIV/0!</v>
      </c>
      <c r="Q217" s="13">
        <f t="shared" si="178"/>
        <v>0</v>
      </c>
      <c r="R217" s="15"/>
      <c r="S217" s="18"/>
      <c r="T217" s="6" t="e">
        <f t="shared" si="179"/>
        <v>#DIV/0!</v>
      </c>
      <c r="U217" s="13">
        <f t="shared" si="180"/>
        <v>0</v>
      </c>
      <c r="V217" s="15"/>
      <c r="X217" s="6" t="e">
        <f t="shared" si="181"/>
        <v>#DIV/0!</v>
      </c>
      <c r="Y217" s="13">
        <f t="shared" si="182"/>
        <v>0</v>
      </c>
      <c r="Z217" s="15"/>
      <c r="AB217" s="6" t="e">
        <f t="shared" si="183"/>
        <v>#DIV/0!</v>
      </c>
      <c r="AC217" s="13">
        <f t="shared" si="184"/>
        <v>0</v>
      </c>
      <c r="AD217" s="15"/>
      <c r="AE217" s="31" t="s">
        <v>52</v>
      </c>
      <c r="AF217" s="13">
        <f t="shared" si="185"/>
        <v>0</v>
      </c>
      <c r="AG217" s="6" t="e">
        <f t="shared" si="186"/>
        <v>#DIV/0!</v>
      </c>
      <c r="AH217" s="13">
        <f t="shared" si="187"/>
        <v>0</v>
      </c>
    </row>
    <row r="218" spans="1:39" ht="17" thickTop="1" thickBot="1" x14ac:dyDescent="0.25">
      <c r="C218" s="31" t="s">
        <v>53</v>
      </c>
      <c r="D218" s="16">
        <v>255.39999999999998</v>
      </c>
      <c r="E218" s="36">
        <v>193.3</v>
      </c>
      <c r="F218" s="15"/>
      <c r="H218" s="6" t="e">
        <f t="shared" si="173"/>
        <v>#DIV/0!</v>
      </c>
      <c r="I218" s="13">
        <f t="shared" si="174"/>
        <v>0</v>
      </c>
      <c r="J218" s="15"/>
      <c r="L218" s="6" t="e">
        <f t="shared" si="175"/>
        <v>#DIV/0!</v>
      </c>
      <c r="M218" s="13">
        <f t="shared" si="176"/>
        <v>0</v>
      </c>
      <c r="N218" s="15"/>
      <c r="P218" s="6" t="e">
        <f t="shared" si="177"/>
        <v>#DIV/0!</v>
      </c>
      <c r="Q218" s="13">
        <f t="shared" si="178"/>
        <v>0</v>
      </c>
      <c r="R218" s="15"/>
      <c r="S218" s="18"/>
      <c r="T218" s="6" t="e">
        <f t="shared" si="179"/>
        <v>#DIV/0!</v>
      </c>
      <c r="U218" s="13">
        <f t="shared" si="180"/>
        <v>0</v>
      </c>
      <c r="V218" s="15"/>
      <c r="X218" s="6" t="e">
        <f t="shared" si="181"/>
        <v>#DIV/0!</v>
      </c>
      <c r="Y218" s="13">
        <f t="shared" si="182"/>
        <v>0</v>
      </c>
      <c r="Z218" s="15"/>
      <c r="AB218" s="6" t="e">
        <f t="shared" si="183"/>
        <v>#DIV/0!</v>
      </c>
      <c r="AC218" s="13">
        <f t="shared" si="184"/>
        <v>0</v>
      </c>
      <c r="AD218" s="15"/>
      <c r="AE218" s="31" t="s">
        <v>53</v>
      </c>
      <c r="AF218" s="13">
        <f t="shared" si="185"/>
        <v>0</v>
      </c>
      <c r="AG218" s="6" t="e">
        <f t="shared" si="186"/>
        <v>#DIV/0!</v>
      </c>
      <c r="AH218" s="13">
        <f t="shared" si="187"/>
        <v>0</v>
      </c>
    </row>
    <row r="219" spans="1:39" ht="17" thickTop="1" thickBot="1" x14ac:dyDescent="0.25">
      <c r="C219" s="31" t="s">
        <v>54</v>
      </c>
      <c r="D219" s="16">
        <v>344.4</v>
      </c>
      <c r="E219" s="36">
        <v>193.3</v>
      </c>
      <c r="F219" s="15"/>
      <c r="H219" s="6" t="e">
        <f t="shared" si="173"/>
        <v>#DIV/0!</v>
      </c>
      <c r="I219" s="13">
        <f t="shared" si="174"/>
        <v>0</v>
      </c>
      <c r="J219" s="15"/>
      <c r="L219" s="6" t="e">
        <f t="shared" si="175"/>
        <v>#DIV/0!</v>
      </c>
      <c r="M219" s="13">
        <f t="shared" si="176"/>
        <v>0</v>
      </c>
      <c r="N219" s="15"/>
      <c r="P219" s="6" t="e">
        <f t="shared" si="177"/>
        <v>#DIV/0!</v>
      </c>
      <c r="Q219" s="13">
        <f t="shared" si="178"/>
        <v>0</v>
      </c>
      <c r="R219" s="15"/>
      <c r="S219" s="18"/>
      <c r="T219" s="6" t="e">
        <f t="shared" si="179"/>
        <v>#DIV/0!</v>
      </c>
      <c r="U219" s="13">
        <f t="shared" si="180"/>
        <v>0</v>
      </c>
      <c r="V219" s="15"/>
      <c r="X219" s="6" t="e">
        <f t="shared" si="181"/>
        <v>#DIV/0!</v>
      </c>
      <c r="Y219" s="13">
        <f t="shared" si="182"/>
        <v>0</v>
      </c>
      <c r="Z219" s="15"/>
      <c r="AB219" s="6" t="e">
        <f t="shared" si="183"/>
        <v>#DIV/0!</v>
      </c>
      <c r="AC219" s="13">
        <f t="shared" si="184"/>
        <v>0</v>
      </c>
      <c r="AD219" s="15"/>
      <c r="AE219" s="31" t="s">
        <v>54</v>
      </c>
      <c r="AF219" s="13">
        <f t="shared" si="185"/>
        <v>0</v>
      </c>
      <c r="AG219" s="6" t="e">
        <f t="shared" si="186"/>
        <v>#DIV/0!</v>
      </c>
      <c r="AH219" s="13">
        <f t="shared" si="187"/>
        <v>0</v>
      </c>
    </row>
    <row r="220" spans="1:39" ht="17" thickTop="1" thickBot="1" x14ac:dyDescent="0.25">
      <c r="C220" s="31" t="s">
        <v>55</v>
      </c>
      <c r="D220" s="16">
        <v>282.00000000000011</v>
      </c>
      <c r="E220" s="36">
        <v>193.3</v>
      </c>
      <c r="F220" s="15"/>
      <c r="H220" s="6" t="e">
        <f t="shared" si="173"/>
        <v>#DIV/0!</v>
      </c>
      <c r="I220" s="13">
        <f t="shared" si="174"/>
        <v>0</v>
      </c>
      <c r="J220" s="15"/>
      <c r="L220" s="6" t="e">
        <f t="shared" si="175"/>
        <v>#DIV/0!</v>
      </c>
      <c r="M220" s="13">
        <f t="shared" si="176"/>
        <v>0</v>
      </c>
      <c r="N220" s="15"/>
      <c r="P220" s="6" t="e">
        <f t="shared" si="177"/>
        <v>#DIV/0!</v>
      </c>
      <c r="Q220" s="13">
        <f t="shared" si="178"/>
        <v>0</v>
      </c>
      <c r="R220" s="15"/>
      <c r="S220" s="18"/>
      <c r="T220" s="6" t="e">
        <f t="shared" si="179"/>
        <v>#DIV/0!</v>
      </c>
      <c r="U220" s="13">
        <f t="shared" si="180"/>
        <v>0</v>
      </c>
      <c r="V220" s="15"/>
      <c r="X220" s="6" t="e">
        <f t="shared" si="181"/>
        <v>#DIV/0!</v>
      </c>
      <c r="Y220" s="13">
        <f t="shared" si="182"/>
        <v>0</v>
      </c>
      <c r="Z220" s="15"/>
      <c r="AB220" s="6" t="e">
        <f t="shared" si="183"/>
        <v>#DIV/0!</v>
      </c>
      <c r="AC220" s="13">
        <f t="shared" si="184"/>
        <v>0</v>
      </c>
      <c r="AD220" s="15"/>
      <c r="AE220" s="31" t="s">
        <v>55</v>
      </c>
      <c r="AF220" s="13">
        <f t="shared" si="185"/>
        <v>0</v>
      </c>
      <c r="AG220" s="6" t="e">
        <f t="shared" si="186"/>
        <v>#DIV/0!</v>
      </c>
      <c r="AH220" s="13">
        <f t="shared" si="187"/>
        <v>0</v>
      </c>
    </row>
    <row r="221" spans="1:39" ht="17" thickTop="1" thickBot="1" x14ac:dyDescent="0.25">
      <c r="C221" s="31" t="s">
        <v>56</v>
      </c>
      <c r="D221" s="16">
        <v>246.29999999999995</v>
      </c>
      <c r="E221" s="36">
        <v>193.3</v>
      </c>
      <c r="F221" s="15"/>
      <c r="H221" s="6" t="e">
        <f t="shared" si="173"/>
        <v>#DIV/0!</v>
      </c>
      <c r="I221" s="13">
        <f t="shared" si="174"/>
        <v>0</v>
      </c>
      <c r="J221" s="15"/>
      <c r="L221" s="6" t="e">
        <f t="shared" si="175"/>
        <v>#DIV/0!</v>
      </c>
      <c r="M221" s="13">
        <f t="shared" si="176"/>
        <v>0</v>
      </c>
      <c r="N221" s="15"/>
      <c r="P221" s="6" t="e">
        <f t="shared" si="177"/>
        <v>#DIV/0!</v>
      </c>
      <c r="Q221" s="13">
        <f t="shared" si="178"/>
        <v>0</v>
      </c>
      <c r="R221" s="15"/>
      <c r="S221" s="18"/>
      <c r="T221" s="6" t="e">
        <f t="shared" si="179"/>
        <v>#DIV/0!</v>
      </c>
      <c r="U221" s="13">
        <f t="shared" si="180"/>
        <v>0</v>
      </c>
      <c r="V221" s="15"/>
      <c r="X221" s="6" t="e">
        <f t="shared" si="181"/>
        <v>#DIV/0!</v>
      </c>
      <c r="Y221" s="13">
        <f t="shared" si="182"/>
        <v>0</v>
      </c>
      <c r="Z221" s="15"/>
      <c r="AB221" s="6" t="e">
        <f t="shared" si="183"/>
        <v>#DIV/0!</v>
      </c>
      <c r="AC221" s="13">
        <f t="shared" si="184"/>
        <v>0</v>
      </c>
      <c r="AD221" s="15"/>
      <c r="AE221" s="31" t="s">
        <v>56</v>
      </c>
      <c r="AF221" s="13">
        <f t="shared" si="185"/>
        <v>0</v>
      </c>
      <c r="AG221" s="6" t="e">
        <f t="shared" si="186"/>
        <v>#DIV/0!</v>
      </c>
      <c r="AH221" s="13">
        <f t="shared" si="187"/>
        <v>0</v>
      </c>
    </row>
    <row r="222" spans="1:39" ht="17" thickTop="1" thickBot="1" x14ac:dyDescent="0.25">
      <c r="C222" s="31" t="s">
        <v>57</v>
      </c>
      <c r="D222" s="16">
        <v>131.69999999999993</v>
      </c>
      <c r="E222" s="36">
        <v>193.3</v>
      </c>
      <c r="F222" s="15"/>
      <c r="H222" s="6" t="e">
        <f t="shared" si="173"/>
        <v>#DIV/0!</v>
      </c>
      <c r="I222" s="13">
        <f t="shared" si="174"/>
        <v>0</v>
      </c>
      <c r="J222" s="15"/>
      <c r="L222" s="6" t="e">
        <f t="shared" si="175"/>
        <v>#DIV/0!</v>
      </c>
      <c r="M222" s="13">
        <f t="shared" si="176"/>
        <v>0</v>
      </c>
      <c r="N222" s="15"/>
      <c r="P222" s="6" t="e">
        <f t="shared" si="177"/>
        <v>#DIV/0!</v>
      </c>
      <c r="Q222" s="13">
        <f t="shared" si="178"/>
        <v>0</v>
      </c>
      <c r="R222" s="15"/>
      <c r="S222" s="18"/>
      <c r="T222" s="6" t="e">
        <f t="shared" si="179"/>
        <v>#DIV/0!</v>
      </c>
      <c r="U222" s="13">
        <f t="shared" si="180"/>
        <v>0</v>
      </c>
      <c r="V222" s="15"/>
      <c r="X222" s="6" t="e">
        <f t="shared" si="181"/>
        <v>#DIV/0!</v>
      </c>
      <c r="Y222" s="13">
        <f t="shared" si="182"/>
        <v>0</v>
      </c>
      <c r="Z222" s="15"/>
      <c r="AB222" s="6" t="e">
        <f t="shared" si="183"/>
        <v>#DIV/0!</v>
      </c>
      <c r="AC222" s="13">
        <f t="shared" si="184"/>
        <v>0</v>
      </c>
      <c r="AD222" s="15"/>
      <c r="AE222" s="31" t="s">
        <v>57</v>
      </c>
      <c r="AF222" s="13">
        <f t="shared" si="185"/>
        <v>0</v>
      </c>
      <c r="AG222" s="6" t="e">
        <f t="shared" si="186"/>
        <v>#DIV/0!</v>
      </c>
      <c r="AH222" s="13">
        <f t="shared" si="187"/>
        <v>0</v>
      </c>
    </row>
    <row r="223" spans="1:39" ht="17" thickTop="1" thickBot="1" x14ac:dyDescent="0.25">
      <c r="C223" s="31" t="s">
        <v>58</v>
      </c>
      <c r="D223" s="16">
        <v>152.69999999999993</v>
      </c>
      <c r="E223" s="36">
        <v>193.3</v>
      </c>
      <c r="F223" s="15"/>
      <c r="H223" s="6" t="e">
        <f t="shared" si="173"/>
        <v>#DIV/0!</v>
      </c>
      <c r="I223" s="13">
        <f t="shared" si="174"/>
        <v>0</v>
      </c>
      <c r="J223" s="15"/>
      <c r="L223" s="6" t="e">
        <f t="shared" si="175"/>
        <v>#DIV/0!</v>
      </c>
      <c r="M223" s="13">
        <f t="shared" si="176"/>
        <v>0</v>
      </c>
      <c r="N223" s="15"/>
      <c r="P223" s="6" t="e">
        <f t="shared" si="177"/>
        <v>#DIV/0!</v>
      </c>
      <c r="Q223" s="13">
        <f t="shared" si="178"/>
        <v>0</v>
      </c>
      <c r="R223" s="15"/>
      <c r="T223" s="6" t="e">
        <f t="shared" si="179"/>
        <v>#DIV/0!</v>
      </c>
      <c r="U223" s="13">
        <f t="shared" si="180"/>
        <v>0</v>
      </c>
      <c r="V223" s="15"/>
      <c r="X223" s="6" t="e">
        <f t="shared" si="181"/>
        <v>#DIV/0!</v>
      </c>
      <c r="Y223" s="13">
        <f t="shared" si="182"/>
        <v>0</v>
      </c>
      <c r="Z223" s="15"/>
      <c r="AB223" s="6" t="e">
        <f t="shared" si="183"/>
        <v>#DIV/0!</v>
      </c>
      <c r="AC223" s="13">
        <f t="shared" si="184"/>
        <v>0</v>
      </c>
      <c r="AD223" s="15"/>
      <c r="AE223" s="31" t="s">
        <v>58</v>
      </c>
      <c r="AF223" s="13">
        <f t="shared" si="185"/>
        <v>0</v>
      </c>
      <c r="AG223" s="6" t="e">
        <f t="shared" si="186"/>
        <v>#DIV/0!</v>
      </c>
      <c r="AH223" s="13">
        <f t="shared" si="187"/>
        <v>0</v>
      </c>
    </row>
    <row r="224" spans="1:39" ht="17" thickTop="1" thickBot="1" x14ac:dyDescent="0.25">
      <c r="C224" s="31" t="s">
        <v>59</v>
      </c>
      <c r="D224" s="16">
        <v>157.59999999999991</v>
      </c>
      <c r="E224" s="36">
        <v>193.3</v>
      </c>
      <c r="F224" s="15"/>
      <c r="H224" s="6" t="e">
        <f t="shared" si="173"/>
        <v>#DIV/0!</v>
      </c>
      <c r="I224" s="13">
        <f t="shared" si="174"/>
        <v>0</v>
      </c>
      <c r="J224" s="15"/>
      <c r="L224" s="6" t="e">
        <f t="shared" si="175"/>
        <v>#DIV/0!</v>
      </c>
      <c r="M224" s="13">
        <f t="shared" si="176"/>
        <v>0</v>
      </c>
      <c r="N224" s="15"/>
      <c r="P224" s="6" t="e">
        <f t="shared" si="177"/>
        <v>#DIV/0!</v>
      </c>
      <c r="Q224" s="13">
        <f t="shared" si="178"/>
        <v>0</v>
      </c>
      <c r="R224" s="15"/>
      <c r="T224" s="6" t="e">
        <f t="shared" si="179"/>
        <v>#DIV/0!</v>
      </c>
      <c r="U224" s="13">
        <f t="shared" si="180"/>
        <v>0</v>
      </c>
      <c r="V224" s="15"/>
      <c r="X224" s="6" t="e">
        <f t="shared" si="181"/>
        <v>#DIV/0!</v>
      </c>
      <c r="Y224" s="13">
        <f t="shared" si="182"/>
        <v>0</v>
      </c>
      <c r="Z224" s="15"/>
      <c r="AB224" s="6" t="e">
        <f t="shared" si="183"/>
        <v>#DIV/0!</v>
      </c>
      <c r="AC224" s="13">
        <f t="shared" si="184"/>
        <v>0</v>
      </c>
      <c r="AD224" s="15"/>
      <c r="AE224" s="31" t="s">
        <v>59</v>
      </c>
      <c r="AF224" s="13">
        <f t="shared" si="185"/>
        <v>0</v>
      </c>
      <c r="AG224" s="6" t="e">
        <f t="shared" si="186"/>
        <v>#DIV/0!</v>
      </c>
      <c r="AH224" s="13">
        <f t="shared" si="187"/>
        <v>0</v>
      </c>
    </row>
    <row r="225" spans="1:40" ht="17" thickTop="1" thickBot="1" x14ac:dyDescent="0.25">
      <c r="C225" s="31" t="s">
        <v>60</v>
      </c>
      <c r="D225" s="16">
        <v>218.39999999999998</v>
      </c>
      <c r="E225" s="36">
        <v>193.3</v>
      </c>
      <c r="F225" s="15"/>
      <c r="H225" s="6" t="e">
        <f t="shared" si="173"/>
        <v>#DIV/0!</v>
      </c>
      <c r="I225" s="13">
        <f t="shared" si="174"/>
        <v>0</v>
      </c>
      <c r="J225" s="15"/>
      <c r="L225" s="6" t="e">
        <f t="shared" si="175"/>
        <v>#DIV/0!</v>
      </c>
      <c r="M225" s="13">
        <f t="shared" si="176"/>
        <v>0</v>
      </c>
      <c r="N225" s="15"/>
      <c r="P225" s="6" t="e">
        <f t="shared" si="177"/>
        <v>#DIV/0!</v>
      </c>
      <c r="Q225" s="13">
        <f t="shared" si="178"/>
        <v>0</v>
      </c>
      <c r="R225" s="15"/>
      <c r="T225" s="6" t="e">
        <f t="shared" si="179"/>
        <v>#DIV/0!</v>
      </c>
      <c r="U225" s="13">
        <f t="shared" si="180"/>
        <v>0</v>
      </c>
      <c r="V225" s="15"/>
      <c r="X225" s="6" t="e">
        <f t="shared" si="181"/>
        <v>#DIV/0!</v>
      </c>
      <c r="Y225" s="13">
        <f t="shared" si="182"/>
        <v>0</v>
      </c>
      <c r="Z225" s="15"/>
      <c r="AB225" s="6" t="e">
        <f t="shared" si="183"/>
        <v>#DIV/0!</v>
      </c>
      <c r="AC225" s="13">
        <f t="shared" si="184"/>
        <v>0</v>
      </c>
      <c r="AD225" s="15"/>
      <c r="AE225" s="31" t="s">
        <v>60</v>
      </c>
      <c r="AF225" s="13">
        <f t="shared" si="185"/>
        <v>0</v>
      </c>
      <c r="AG225" s="6" t="e">
        <f t="shared" si="186"/>
        <v>#DIV/0!</v>
      </c>
      <c r="AH225" s="13">
        <f t="shared" si="187"/>
        <v>0</v>
      </c>
    </row>
    <row r="226" spans="1:40" ht="17" thickTop="1" thickBot="1" x14ac:dyDescent="0.25">
      <c r="C226" s="31" t="s">
        <v>61</v>
      </c>
      <c r="D226" s="16">
        <v>207.69999999999993</v>
      </c>
      <c r="E226" s="36">
        <v>193.3</v>
      </c>
      <c r="F226" s="15"/>
      <c r="H226" s="6" t="e">
        <f t="shared" si="173"/>
        <v>#DIV/0!</v>
      </c>
      <c r="I226" s="13">
        <f t="shared" si="174"/>
        <v>0</v>
      </c>
      <c r="J226" s="15"/>
      <c r="L226" s="6" t="e">
        <f t="shared" si="175"/>
        <v>#DIV/0!</v>
      </c>
      <c r="M226" s="13">
        <f t="shared" si="176"/>
        <v>0</v>
      </c>
      <c r="N226" s="15"/>
      <c r="P226" s="6" t="e">
        <f t="shared" si="177"/>
        <v>#DIV/0!</v>
      </c>
      <c r="Q226" s="13">
        <f t="shared" si="178"/>
        <v>0</v>
      </c>
      <c r="R226" s="15"/>
      <c r="T226" s="6" t="e">
        <f t="shared" si="179"/>
        <v>#DIV/0!</v>
      </c>
      <c r="U226" s="13">
        <f t="shared" si="180"/>
        <v>0</v>
      </c>
      <c r="V226" s="15"/>
      <c r="X226" s="6" t="e">
        <f t="shared" si="181"/>
        <v>#DIV/0!</v>
      </c>
      <c r="Y226" s="13">
        <f t="shared" si="182"/>
        <v>0</v>
      </c>
      <c r="Z226" s="15"/>
      <c r="AB226" s="6" t="e">
        <f t="shared" si="183"/>
        <v>#DIV/0!</v>
      </c>
      <c r="AC226" s="13">
        <f t="shared" si="184"/>
        <v>0</v>
      </c>
      <c r="AD226" s="15"/>
      <c r="AE226" s="31" t="s">
        <v>61</v>
      </c>
      <c r="AF226" s="13">
        <f t="shared" si="185"/>
        <v>0</v>
      </c>
      <c r="AG226" s="6" t="e">
        <f t="shared" si="186"/>
        <v>#DIV/0!</v>
      </c>
      <c r="AH226" s="13">
        <f t="shared" si="187"/>
        <v>0</v>
      </c>
    </row>
    <row r="227" spans="1:40" ht="17" thickTop="1" thickBot="1" x14ac:dyDescent="0.25">
      <c r="C227" s="31" t="s">
        <v>62</v>
      </c>
      <c r="D227" s="16">
        <v>126.59999999999991</v>
      </c>
      <c r="E227" s="36">
        <v>193.3</v>
      </c>
      <c r="F227" s="15"/>
      <c r="H227" s="6" t="e">
        <f t="shared" si="173"/>
        <v>#DIV/0!</v>
      </c>
      <c r="I227" s="13">
        <f t="shared" si="174"/>
        <v>0</v>
      </c>
      <c r="J227" s="15"/>
      <c r="L227" s="6" t="e">
        <f t="shared" si="175"/>
        <v>#DIV/0!</v>
      </c>
      <c r="M227" s="13">
        <f t="shared" si="176"/>
        <v>0</v>
      </c>
      <c r="N227" s="15"/>
      <c r="P227" s="6" t="e">
        <f t="shared" si="177"/>
        <v>#DIV/0!</v>
      </c>
      <c r="Q227" s="13">
        <f t="shared" si="178"/>
        <v>0</v>
      </c>
      <c r="R227" s="15"/>
      <c r="T227" s="6" t="e">
        <f t="shared" si="179"/>
        <v>#DIV/0!</v>
      </c>
      <c r="U227" s="13">
        <f t="shared" si="180"/>
        <v>0</v>
      </c>
      <c r="V227" s="15"/>
      <c r="X227" s="6" t="e">
        <f t="shared" si="181"/>
        <v>#DIV/0!</v>
      </c>
      <c r="Y227" s="13">
        <f t="shared" si="182"/>
        <v>0</v>
      </c>
      <c r="Z227" s="15"/>
      <c r="AB227" s="6" t="e">
        <f t="shared" si="183"/>
        <v>#DIV/0!</v>
      </c>
      <c r="AC227" s="13">
        <f t="shared" si="184"/>
        <v>0</v>
      </c>
      <c r="AD227" s="15"/>
      <c r="AE227" s="31" t="s">
        <v>62</v>
      </c>
      <c r="AF227" s="13">
        <f t="shared" si="185"/>
        <v>0</v>
      </c>
      <c r="AG227" s="6" t="e">
        <f t="shared" si="186"/>
        <v>#DIV/0!</v>
      </c>
      <c r="AH227" s="13">
        <f t="shared" si="187"/>
        <v>0</v>
      </c>
    </row>
    <row r="228" spans="1:40" ht="17" thickTop="1" thickBot="1" x14ac:dyDescent="0.25">
      <c r="C228" s="31" t="s">
        <v>63</v>
      </c>
      <c r="D228" s="16">
        <v>213.59999999999991</v>
      </c>
      <c r="E228" s="36">
        <v>193.3</v>
      </c>
      <c r="F228" s="15"/>
      <c r="H228" s="6" t="e">
        <f t="shared" si="173"/>
        <v>#DIV/0!</v>
      </c>
      <c r="I228" s="13">
        <f t="shared" si="174"/>
        <v>0</v>
      </c>
      <c r="J228" s="15"/>
      <c r="L228" s="6" t="e">
        <f t="shared" si="175"/>
        <v>#DIV/0!</v>
      </c>
      <c r="M228" s="13">
        <f t="shared" si="176"/>
        <v>0</v>
      </c>
      <c r="N228" s="15"/>
      <c r="P228" s="6" t="e">
        <f t="shared" si="177"/>
        <v>#DIV/0!</v>
      </c>
      <c r="Q228" s="13">
        <f t="shared" si="178"/>
        <v>0</v>
      </c>
      <c r="R228" s="15"/>
      <c r="T228" s="6" t="e">
        <f t="shared" si="179"/>
        <v>#DIV/0!</v>
      </c>
      <c r="U228" s="13">
        <f t="shared" si="180"/>
        <v>0</v>
      </c>
      <c r="V228" s="15"/>
      <c r="X228" s="6" t="e">
        <f t="shared" si="181"/>
        <v>#DIV/0!</v>
      </c>
      <c r="Y228" s="13">
        <f t="shared" si="182"/>
        <v>0</v>
      </c>
      <c r="Z228" s="15"/>
      <c r="AB228" s="6" t="e">
        <f t="shared" si="183"/>
        <v>#DIV/0!</v>
      </c>
      <c r="AC228" s="13">
        <f t="shared" si="184"/>
        <v>0</v>
      </c>
      <c r="AD228" s="15"/>
      <c r="AE228" s="31" t="s">
        <v>63</v>
      </c>
      <c r="AF228" s="13">
        <f t="shared" si="185"/>
        <v>0</v>
      </c>
      <c r="AG228" s="6" t="e">
        <f t="shared" si="186"/>
        <v>#DIV/0!</v>
      </c>
      <c r="AH228" s="13">
        <f t="shared" si="187"/>
        <v>0</v>
      </c>
    </row>
    <row r="229" spans="1:40" ht="17" thickTop="1" thickBot="1" x14ac:dyDescent="0.25">
      <c r="C229" s="31" t="s">
        <v>64</v>
      </c>
      <c r="D229" s="16">
        <v>416.09999999999991</v>
      </c>
      <c r="E229" s="36">
        <v>193.3</v>
      </c>
      <c r="F229" s="15"/>
      <c r="H229" s="6" t="e">
        <f t="shared" si="173"/>
        <v>#DIV/0!</v>
      </c>
      <c r="I229" s="13">
        <f t="shared" si="174"/>
        <v>0</v>
      </c>
      <c r="J229" s="15"/>
      <c r="L229" s="6" t="e">
        <f t="shared" si="175"/>
        <v>#DIV/0!</v>
      </c>
      <c r="M229" s="13">
        <f t="shared" si="176"/>
        <v>0</v>
      </c>
      <c r="N229" s="15"/>
      <c r="P229" s="6" t="e">
        <f t="shared" si="177"/>
        <v>#DIV/0!</v>
      </c>
      <c r="Q229" s="13">
        <f t="shared" si="178"/>
        <v>0</v>
      </c>
      <c r="R229" s="15"/>
      <c r="T229" s="6" t="e">
        <f t="shared" si="179"/>
        <v>#DIV/0!</v>
      </c>
      <c r="U229" s="13">
        <f t="shared" si="180"/>
        <v>0</v>
      </c>
      <c r="V229" s="15"/>
      <c r="X229" s="6" t="e">
        <f t="shared" si="181"/>
        <v>#DIV/0!</v>
      </c>
      <c r="Y229" s="13">
        <f t="shared" si="182"/>
        <v>0</v>
      </c>
      <c r="Z229" s="15"/>
      <c r="AB229" s="6" t="e">
        <f t="shared" si="183"/>
        <v>#DIV/0!</v>
      </c>
      <c r="AC229" s="13">
        <f t="shared" si="184"/>
        <v>0</v>
      </c>
      <c r="AD229" s="15"/>
      <c r="AE229" s="31" t="s">
        <v>64</v>
      </c>
      <c r="AF229" s="13">
        <f t="shared" si="185"/>
        <v>0</v>
      </c>
      <c r="AG229" s="6" t="e">
        <f t="shared" si="186"/>
        <v>#DIV/0!</v>
      </c>
      <c r="AH229" s="13">
        <f t="shared" si="187"/>
        <v>0</v>
      </c>
    </row>
    <row r="230" spans="1:40" ht="17" thickTop="1" thickBot="1" x14ac:dyDescent="0.25">
      <c r="C230" s="31" t="s">
        <v>65</v>
      </c>
      <c r="D230" s="16">
        <v>256.39999999999986</v>
      </c>
      <c r="E230" s="36">
        <v>193.3</v>
      </c>
      <c r="F230" s="15"/>
      <c r="H230" s="6" t="e">
        <f t="shared" si="173"/>
        <v>#DIV/0!</v>
      </c>
      <c r="I230" s="13">
        <f t="shared" si="174"/>
        <v>0</v>
      </c>
      <c r="J230" s="15"/>
      <c r="L230" s="6" t="e">
        <f t="shared" si="175"/>
        <v>#DIV/0!</v>
      </c>
      <c r="M230" s="13">
        <f t="shared" si="176"/>
        <v>0</v>
      </c>
      <c r="N230" s="15"/>
      <c r="P230" s="6" t="e">
        <f t="shared" si="177"/>
        <v>#DIV/0!</v>
      </c>
      <c r="Q230" s="13">
        <f t="shared" si="178"/>
        <v>0</v>
      </c>
      <c r="R230" s="15"/>
      <c r="T230" s="6" t="e">
        <f t="shared" si="179"/>
        <v>#DIV/0!</v>
      </c>
      <c r="U230" s="13">
        <f t="shared" si="180"/>
        <v>0</v>
      </c>
      <c r="V230" s="15"/>
      <c r="X230" s="6" t="e">
        <f t="shared" si="181"/>
        <v>#DIV/0!</v>
      </c>
      <c r="Y230" s="13">
        <f t="shared" si="182"/>
        <v>0</v>
      </c>
      <c r="Z230" s="15"/>
      <c r="AB230" s="6" t="e">
        <f t="shared" si="183"/>
        <v>#DIV/0!</v>
      </c>
      <c r="AC230" s="13">
        <f t="shared" si="184"/>
        <v>0</v>
      </c>
      <c r="AD230" s="15"/>
      <c r="AE230" s="31" t="s">
        <v>65</v>
      </c>
      <c r="AF230" s="13">
        <f t="shared" si="185"/>
        <v>0</v>
      </c>
      <c r="AG230" s="6" t="e">
        <f t="shared" si="186"/>
        <v>#DIV/0!</v>
      </c>
      <c r="AH230" s="13">
        <f t="shared" si="187"/>
        <v>0</v>
      </c>
    </row>
    <row r="231" spans="1:40" ht="17" thickTop="1" thickBot="1" x14ac:dyDescent="0.25">
      <c r="C231" s="31" t="s">
        <v>66</v>
      </c>
      <c r="D231" s="16">
        <v>352.79999999999995</v>
      </c>
      <c r="E231" s="36">
        <v>193.3</v>
      </c>
      <c r="F231" s="15"/>
      <c r="H231" s="6" t="e">
        <f t="shared" si="173"/>
        <v>#DIV/0!</v>
      </c>
      <c r="I231" s="13">
        <f t="shared" si="174"/>
        <v>0</v>
      </c>
      <c r="J231" s="15"/>
      <c r="L231" s="6" t="e">
        <f t="shared" si="175"/>
        <v>#DIV/0!</v>
      </c>
      <c r="M231" s="13">
        <f t="shared" si="176"/>
        <v>0</v>
      </c>
      <c r="N231" s="15"/>
      <c r="P231" s="6" t="e">
        <f t="shared" si="177"/>
        <v>#DIV/0!</v>
      </c>
      <c r="Q231" s="13">
        <f t="shared" si="178"/>
        <v>0</v>
      </c>
      <c r="R231" s="15"/>
      <c r="T231" s="6" t="e">
        <f t="shared" si="179"/>
        <v>#DIV/0!</v>
      </c>
      <c r="U231" s="13">
        <f t="shared" si="180"/>
        <v>0</v>
      </c>
      <c r="V231" s="15"/>
      <c r="X231" s="6" t="e">
        <f t="shared" si="181"/>
        <v>#DIV/0!</v>
      </c>
      <c r="Y231" s="13">
        <f t="shared" si="182"/>
        <v>0</v>
      </c>
      <c r="Z231" s="15"/>
      <c r="AB231" s="6" t="e">
        <f t="shared" si="183"/>
        <v>#DIV/0!</v>
      </c>
      <c r="AC231" s="13">
        <f t="shared" si="184"/>
        <v>0</v>
      </c>
      <c r="AD231" s="15"/>
      <c r="AE231" s="31" t="s">
        <v>66</v>
      </c>
      <c r="AF231" s="13">
        <f t="shared" si="185"/>
        <v>0</v>
      </c>
      <c r="AG231" s="6" t="e">
        <f t="shared" si="186"/>
        <v>#DIV/0!</v>
      </c>
      <c r="AH231" s="13">
        <f t="shared" si="187"/>
        <v>0</v>
      </c>
    </row>
    <row r="232" spans="1:40" ht="17" thickTop="1" thickBot="1" x14ac:dyDescent="0.25">
      <c r="C232" s="31" t="s">
        <v>67</v>
      </c>
      <c r="D232" s="16">
        <v>358.4</v>
      </c>
      <c r="E232" s="36">
        <v>193.3</v>
      </c>
      <c r="F232" s="15"/>
      <c r="H232" s="6" t="e">
        <f t="shared" si="173"/>
        <v>#DIV/0!</v>
      </c>
      <c r="I232" s="13">
        <f t="shared" si="174"/>
        <v>0</v>
      </c>
      <c r="J232" s="15"/>
      <c r="L232" s="6" t="e">
        <f t="shared" si="175"/>
        <v>#DIV/0!</v>
      </c>
      <c r="M232" s="13">
        <f t="shared" si="176"/>
        <v>0</v>
      </c>
      <c r="N232" s="15"/>
      <c r="P232" s="6" t="e">
        <f t="shared" si="177"/>
        <v>#DIV/0!</v>
      </c>
      <c r="Q232" s="13">
        <f t="shared" si="178"/>
        <v>0</v>
      </c>
      <c r="R232" s="15"/>
      <c r="T232" s="6" t="e">
        <f t="shared" si="179"/>
        <v>#DIV/0!</v>
      </c>
      <c r="U232" s="13">
        <f t="shared" si="180"/>
        <v>0</v>
      </c>
      <c r="V232" s="15"/>
      <c r="X232" s="6" t="e">
        <f t="shared" si="181"/>
        <v>#DIV/0!</v>
      </c>
      <c r="Y232" s="13">
        <f t="shared" si="182"/>
        <v>0</v>
      </c>
      <c r="Z232" s="15"/>
      <c r="AB232" s="6" t="e">
        <f t="shared" si="183"/>
        <v>#DIV/0!</v>
      </c>
      <c r="AC232" s="13">
        <f t="shared" si="184"/>
        <v>0</v>
      </c>
      <c r="AD232" s="15"/>
      <c r="AE232" s="31" t="s">
        <v>67</v>
      </c>
      <c r="AF232" s="13">
        <f t="shared" si="185"/>
        <v>0</v>
      </c>
      <c r="AG232" s="6" t="e">
        <f t="shared" si="186"/>
        <v>#DIV/0!</v>
      </c>
      <c r="AH232" s="13">
        <f t="shared" si="187"/>
        <v>0</v>
      </c>
    </row>
    <row r="233" spans="1:40" ht="17" thickTop="1" thickBot="1" x14ac:dyDescent="0.25">
      <c r="C233" s="31" t="s">
        <v>68</v>
      </c>
      <c r="D233" s="16">
        <v>323.60000000000002</v>
      </c>
      <c r="E233" s="36">
        <v>193.3</v>
      </c>
      <c r="F233" s="15"/>
      <c r="H233" s="6" t="e">
        <f t="shared" si="173"/>
        <v>#DIV/0!</v>
      </c>
      <c r="I233" s="13">
        <f t="shared" si="174"/>
        <v>0</v>
      </c>
      <c r="J233" s="15"/>
      <c r="L233" s="6" t="e">
        <f t="shared" si="175"/>
        <v>#DIV/0!</v>
      </c>
      <c r="M233" s="13">
        <f t="shared" si="176"/>
        <v>0</v>
      </c>
      <c r="N233" s="15"/>
      <c r="P233" s="6" t="e">
        <f t="shared" si="177"/>
        <v>#DIV/0!</v>
      </c>
      <c r="Q233" s="13">
        <f t="shared" si="178"/>
        <v>0</v>
      </c>
      <c r="R233" s="15"/>
      <c r="T233" s="6" t="e">
        <f t="shared" si="179"/>
        <v>#DIV/0!</v>
      </c>
      <c r="U233" s="13">
        <f t="shared" si="180"/>
        <v>0</v>
      </c>
      <c r="V233" s="15"/>
      <c r="X233" s="6" t="e">
        <f t="shared" si="181"/>
        <v>#DIV/0!</v>
      </c>
      <c r="Y233" s="13">
        <f t="shared" si="182"/>
        <v>0</v>
      </c>
      <c r="Z233" s="15"/>
      <c r="AB233" s="6" t="e">
        <f t="shared" si="183"/>
        <v>#DIV/0!</v>
      </c>
      <c r="AC233" s="13">
        <f t="shared" si="184"/>
        <v>0</v>
      </c>
      <c r="AD233" s="15"/>
      <c r="AE233" s="31" t="s">
        <v>68</v>
      </c>
      <c r="AF233" s="13">
        <f t="shared" si="185"/>
        <v>0</v>
      </c>
      <c r="AG233" s="6" t="e">
        <f t="shared" si="186"/>
        <v>#DIV/0!</v>
      </c>
      <c r="AH233" s="13">
        <f t="shared" si="187"/>
        <v>0</v>
      </c>
    </row>
    <row r="234" spans="1:40" ht="17" thickTop="1" thickBot="1" x14ac:dyDescent="0.25">
      <c r="C234" s="31" t="s">
        <v>69</v>
      </c>
      <c r="D234" s="16">
        <v>284.10000000000014</v>
      </c>
      <c r="E234" s="36">
        <v>193.3</v>
      </c>
      <c r="F234" s="15"/>
      <c r="H234" s="6" t="e">
        <f t="shared" si="173"/>
        <v>#DIV/0!</v>
      </c>
      <c r="I234" s="13">
        <f t="shared" si="174"/>
        <v>0</v>
      </c>
      <c r="J234" s="15"/>
      <c r="L234" s="6" t="e">
        <f t="shared" si="175"/>
        <v>#DIV/0!</v>
      </c>
      <c r="M234" s="13">
        <f t="shared" si="176"/>
        <v>0</v>
      </c>
      <c r="N234" s="15"/>
      <c r="P234" s="6" t="e">
        <f t="shared" si="177"/>
        <v>#DIV/0!</v>
      </c>
      <c r="Q234" s="13">
        <f t="shared" si="178"/>
        <v>0</v>
      </c>
      <c r="R234" s="15"/>
      <c r="T234" s="6" t="e">
        <f t="shared" si="179"/>
        <v>#DIV/0!</v>
      </c>
      <c r="U234" s="13">
        <f t="shared" si="180"/>
        <v>0</v>
      </c>
      <c r="V234" s="15"/>
      <c r="X234" s="6" t="e">
        <f t="shared" si="181"/>
        <v>#DIV/0!</v>
      </c>
      <c r="Y234" s="13">
        <f t="shared" si="182"/>
        <v>0</v>
      </c>
      <c r="Z234" s="15"/>
      <c r="AB234" s="6" t="e">
        <f t="shared" si="183"/>
        <v>#DIV/0!</v>
      </c>
      <c r="AC234" s="13">
        <f t="shared" si="184"/>
        <v>0</v>
      </c>
      <c r="AD234" s="15"/>
      <c r="AE234" s="31" t="s">
        <v>69</v>
      </c>
      <c r="AF234" s="13">
        <f t="shared" si="185"/>
        <v>0</v>
      </c>
      <c r="AG234" s="6" t="e">
        <f t="shared" si="186"/>
        <v>#DIV/0!</v>
      </c>
      <c r="AH234" s="13">
        <f t="shared" si="187"/>
        <v>0</v>
      </c>
    </row>
    <row r="235" spans="1:40" x14ac:dyDescent="0.2">
      <c r="A235" s="19"/>
      <c r="B235" s="19"/>
      <c r="C235" s="19"/>
      <c r="D235" s="19"/>
      <c r="E235" s="19"/>
      <c r="F235" s="19"/>
      <c r="G235" s="28" t="s">
        <v>46</v>
      </c>
      <c r="H235" s="29" t="e">
        <f>AVERAGE(H213:H234)</f>
        <v>#DIV/0!</v>
      </c>
      <c r="I235" s="29">
        <f>AVERAGE(I213:I234)</f>
        <v>0</v>
      </c>
      <c r="J235" s="20"/>
      <c r="K235" s="28" t="s">
        <v>46</v>
      </c>
      <c r="L235" s="29" t="e">
        <f>AVERAGE(L213:L234)</f>
        <v>#DIV/0!</v>
      </c>
      <c r="M235" s="29">
        <f>AVERAGE(M213:M234)</f>
        <v>0</v>
      </c>
      <c r="N235" s="20"/>
      <c r="O235" s="28" t="s">
        <v>46</v>
      </c>
      <c r="P235" s="29" t="e">
        <f>AVERAGE(P213:P234)</f>
        <v>#DIV/0!</v>
      </c>
      <c r="Q235" s="29">
        <f>AVERAGE(Q213:Q234)</f>
        <v>0</v>
      </c>
      <c r="R235" s="20"/>
      <c r="S235" s="28" t="s">
        <v>46</v>
      </c>
      <c r="T235" s="29" t="e">
        <f>AVERAGE(T213:T234)</f>
        <v>#DIV/0!</v>
      </c>
      <c r="U235" s="29">
        <f>AVERAGE(U213:U234)</f>
        <v>0</v>
      </c>
      <c r="V235" s="20"/>
      <c r="W235" s="28" t="s">
        <v>46</v>
      </c>
      <c r="X235" s="29" t="e">
        <f>AVERAGE(X213:X234)</f>
        <v>#DIV/0!</v>
      </c>
      <c r="Y235" s="29">
        <f>AVERAGE(Y213:Y234)</f>
        <v>0</v>
      </c>
      <c r="Z235" s="20"/>
      <c r="AA235" s="28" t="s">
        <v>46</v>
      </c>
      <c r="AB235" s="29" t="e">
        <f>AVERAGE(AB213:AB234)</f>
        <v>#DIV/0!</v>
      </c>
      <c r="AC235" s="29">
        <f>AVERAGE(AC213:AC234)</f>
        <v>0</v>
      </c>
      <c r="AD235" s="20"/>
      <c r="AE235" s="19"/>
      <c r="AF235" s="28" t="s">
        <v>46</v>
      </c>
      <c r="AG235" s="29" t="e">
        <f>AVERAGE(AG213:AG234)</f>
        <v>#DIV/0!</v>
      </c>
      <c r="AH235" s="29">
        <f>AVERAGE(AH213:AH234)</f>
        <v>0</v>
      </c>
      <c r="AI235" s="19"/>
      <c r="AJ235" s="19"/>
      <c r="AK235" s="19"/>
      <c r="AL235" s="19"/>
      <c r="AM235" s="19"/>
      <c r="AN235" s="19"/>
    </row>
    <row r="236" spans="1:40" x14ac:dyDescent="0.2">
      <c r="G236" s="17" t="s">
        <v>47</v>
      </c>
      <c r="H236" s="6" t="e">
        <f>STDEV(H213:H234)</f>
        <v>#DIV/0!</v>
      </c>
      <c r="I236" s="6">
        <f>STDEV(I213:I234)</f>
        <v>0</v>
      </c>
      <c r="J236" s="15"/>
      <c r="K236" s="17" t="s">
        <v>47</v>
      </c>
      <c r="L236" s="6" t="e">
        <f>STDEV(L213:L234)</f>
        <v>#DIV/0!</v>
      </c>
      <c r="M236" s="6">
        <f>STDEV(M213:M234)</f>
        <v>0</v>
      </c>
      <c r="N236" s="15"/>
      <c r="O236" s="17" t="s">
        <v>47</v>
      </c>
      <c r="P236" s="6" t="e">
        <f>STDEV(P213:P234)</f>
        <v>#DIV/0!</v>
      </c>
      <c r="Q236" s="6">
        <f>STDEV(Q213:Q234)</f>
        <v>0</v>
      </c>
      <c r="R236" s="15"/>
      <c r="S236" s="17" t="s">
        <v>47</v>
      </c>
      <c r="T236" s="6" t="e">
        <f>STDEV(T213:T234)</f>
        <v>#DIV/0!</v>
      </c>
      <c r="U236" s="6">
        <f>STDEV(U213:U234)</f>
        <v>0</v>
      </c>
      <c r="V236" s="15"/>
      <c r="W236" s="17" t="s">
        <v>47</v>
      </c>
      <c r="X236" s="6" t="e">
        <f>STDEV(X213:X234)</f>
        <v>#DIV/0!</v>
      </c>
      <c r="Y236" s="6">
        <f>STDEV(Y213:Y234)</f>
        <v>0</v>
      </c>
      <c r="Z236" s="15"/>
      <c r="AA236" s="17" t="s">
        <v>47</v>
      </c>
      <c r="AB236" s="6" t="e">
        <f>STDEV(AB213:AB234)</f>
        <v>#DIV/0!</v>
      </c>
      <c r="AC236" s="6">
        <f>STDEV(AC213:AC234)</f>
        <v>0</v>
      </c>
      <c r="AD236" s="15"/>
      <c r="AF236" s="17" t="s">
        <v>47</v>
      </c>
      <c r="AG236" s="6" t="e">
        <f>STDEV(AG213:AG234)</f>
        <v>#DIV/0!</v>
      </c>
      <c r="AH236" s="6">
        <f>STDEV(AH213:AH234)</f>
        <v>0</v>
      </c>
    </row>
  </sheetData>
  <mergeCells count="26">
    <mergeCell ref="B177:E178"/>
    <mergeCell ref="B180:C180"/>
    <mergeCell ref="B208:E209"/>
    <mergeCell ref="B211:C211"/>
    <mergeCell ref="B83:E84"/>
    <mergeCell ref="B86:C86"/>
    <mergeCell ref="B114:E115"/>
    <mergeCell ref="B117:C117"/>
    <mergeCell ref="B146:E147"/>
    <mergeCell ref="B149:C149"/>
    <mergeCell ref="BU30:CA30"/>
    <mergeCell ref="CB30:CH30"/>
    <mergeCell ref="B52:E53"/>
    <mergeCell ref="B55:C55"/>
    <mergeCell ref="AS57:AY57"/>
    <mergeCell ref="AZ57:BF57"/>
    <mergeCell ref="BG57:BM57"/>
    <mergeCell ref="BN57:BT57"/>
    <mergeCell ref="BU57:CA57"/>
    <mergeCell ref="CB57:CH57"/>
    <mergeCell ref="BN30:BT30"/>
    <mergeCell ref="B21:E22"/>
    <mergeCell ref="B24:C24"/>
    <mergeCell ref="AS30:AY30"/>
    <mergeCell ref="AZ30:BF30"/>
    <mergeCell ref="BG30:BM30"/>
  </mergeCells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WT</vt:lpstr>
      <vt:lpstr>HET</vt:lpstr>
      <vt:lpstr>KO</vt:lpstr>
      <vt:lpstr>Ganglio</vt:lpstr>
      <vt:lpstr>Gluco-Galacto</vt:lpstr>
      <vt:lpstr>Template</vt:lpstr>
      <vt:lpstr>WT!Print_Area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Ondrej Kováč</dc:creator>
  <cp:lastModifiedBy>Giovanni D'Angelo</cp:lastModifiedBy>
  <cp:lastPrinted>2022-11-09T14:49:52Z</cp:lastPrinted>
  <dcterms:created xsi:type="dcterms:W3CDTF">2022-11-07T09:34:45Z</dcterms:created>
  <dcterms:modified xsi:type="dcterms:W3CDTF">2026-04-21T17:57:41Z</dcterms:modified>
</cp:coreProperties>
</file>