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50406D\from AUs\"/>
    </mc:Choice>
  </mc:AlternateContent>
  <xr:revisionPtr revIDLastSave="0" documentId="13_ncr:1_{2404462A-A320-4084-BFCB-358F50277D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I7" i="1"/>
  <c r="L7" i="1"/>
  <c r="O7" i="1" s="1"/>
  <c r="P7" i="1" s="1"/>
  <c r="F8" i="1"/>
  <c r="I8" i="1" s="1"/>
  <c r="L8" i="1"/>
  <c r="M7" i="1" s="1"/>
  <c r="O8" i="1"/>
  <c r="F9" i="1"/>
  <c r="I9" i="1" s="1"/>
  <c r="L9" i="1"/>
  <c r="O9" i="1" s="1"/>
  <c r="F10" i="1"/>
  <c r="G7" i="1" s="1"/>
  <c r="I10" i="1"/>
  <c r="L10" i="1"/>
  <c r="O10" i="1"/>
  <c r="F11" i="1"/>
  <c r="I11" i="1" s="1"/>
  <c r="L11" i="1"/>
  <c r="O11" i="1"/>
  <c r="F12" i="1"/>
  <c r="G11" i="1" s="1"/>
  <c r="I12" i="1"/>
  <c r="L12" i="1"/>
  <c r="O12" i="1" s="1"/>
  <c r="F13" i="1"/>
  <c r="I13" i="1" s="1"/>
  <c r="L13" i="1"/>
  <c r="M11" i="1" s="1"/>
  <c r="F14" i="1"/>
  <c r="I14" i="1"/>
  <c r="L14" i="1"/>
  <c r="O14" i="1" s="1"/>
  <c r="J11" i="1" l="1"/>
  <c r="O13" i="1"/>
  <c r="P11" i="1" s="1"/>
  <c r="J7" i="1"/>
  <c r="H7" i="1"/>
  <c r="N7" i="1"/>
  <c r="Q7" i="1"/>
  <c r="K7" i="1" l="1"/>
</calcChain>
</file>

<file path=xl/sharedStrings.xml><?xml version="1.0" encoding="utf-8"?>
<sst xmlns="http://schemas.openxmlformats.org/spreadsheetml/2006/main" count="26" uniqueCount="14">
  <si>
    <t>Lo7</t>
  </si>
  <si>
    <t>Avg (Accession)</t>
  </si>
  <si>
    <t>Avg (plant)</t>
  </si>
  <si>
    <t>Mbp/1C</t>
  </si>
  <si>
    <t>pg/2C</t>
  </si>
  <si>
    <t>Rye</t>
  </si>
  <si>
    <t>Pisum</t>
  </si>
  <si>
    <t>No</t>
  </si>
  <si>
    <t>Plant</t>
  </si>
  <si>
    <t>Mean channel</t>
  </si>
  <si>
    <t>Calculated according to Sori and Henry (2025)</t>
  </si>
  <si>
    <t>Calculated according to Dolezel et al. (2003)</t>
  </si>
  <si>
    <t>Genome size</t>
  </si>
  <si>
    <t xml:space="preserve">Supplementary Data 5. Genome size estimation of rye Lo7.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</si>
</sst>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3" fillId="0" borderId="0" xfId="0" applyFont="1"/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workbookViewId="0">
      <selection activeCell="E2" sqref="E2"/>
    </sheetView>
  </sheetViews>
  <sheetFormatPr defaultRowHeight="14.4" x14ac:dyDescent="0.3"/>
  <sheetData>
    <row r="1" spans="1:17" ht="15.6" x14ac:dyDescent="0.3">
      <c r="A1" s="38" t="s">
        <v>13</v>
      </c>
    </row>
    <row r="2" spans="1:17" ht="15" thickBot="1" x14ac:dyDescent="0.35"/>
    <row r="3" spans="1:17" ht="15" thickBot="1" x14ac:dyDescent="0.35">
      <c r="A3" s="37"/>
      <c r="B3" s="31"/>
      <c r="C3" s="30"/>
      <c r="D3" s="30"/>
      <c r="E3" s="36"/>
      <c r="F3" s="39" t="s">
        <v>12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</row>
    <row r="4" spans="1:17" ht="15" thickBot="1" x14ac:dyDescent="0.35">
      <c r="A4" s="34"/>
      <c r="B4" s="19"/>
      <c r="C4" s="12"/>
      <c r="D4" s="12"/>
      <c r="E4" s="33"/>
      <c r="F4" s="42" t="s">
        <v>11</v>
      </c>
      <c r="G4" s="43"/>
      <c r="H4" s="43"/>
      <c r="I4" s="43"/>
      <c r="J4" s="43"/>
      <c r="K4" s="44"/>
      <c r="L4" s="42" t="s">
        <v>10</v>
      </c>
      <c r="M4" s="43"/>
      <c r="N4" s="43"/>
      <c r="O4" s="43"/>
      <c r="P4" s="43"/>
      <c r="Q4" s="44"/>
    </row>
    <row r="5" spans="1:17" x14ac:dyDescent="0.3">
      <c r="A5" s="34"/>
      <c r="B5" s="19"/>
      <c r="C5" s="35"/>
      <c r="D5" s="45" t="s">
        <v>9</v>
      </c>
      <c r="E5" s="46"/>
      <c r="F5" s="42" t="s">
        <v>4</v>
      </c>
      <c r="G5" s="43"/>
      <c r="H5" s="44"/>
      <c r="I5" s="42" t="s">
        <v>3</v>
      </c>
      <c r="J5" s="43"/>
      <c r="K5" s="44"/>
      <c r="L5" s="42" t="s">
        <v>4</v>
      </c>
      <c r="M5" s="43"/>
      <c r="N5" s="44"/>
      <c r="O5" s="42" t="s">
        <v>3</v>
      </c>
      <c r="P5" s="43"/>
      <c r="Q5" s="44"/>
    </row>
    <row r="6" spans="1:17" ht="15" thickBot="1" x14ac:dyDescent="0.35">
      <c r="A6" s="34"/>
      <c r="B6" s="19" t="s">
        <v>8</v>
      </c>
      <c r="C6" s="12" t="s">
        <v>7</v>
      </c>
      <c r="D6" s="12" t="s">
        <v>6</v>
      </c>
      <c r="E6" s="33" t="s">
        <v>5</v>
      </c>
      <c r="F6" s="19" t="s">
        <v>4</v>
      </c>
      <c r="G6" s="12" t="s">
        <v>2</v>
      </c>
      <c r="H6" s="33" t="s">
        <v>1</v>
      </c>
      <c r="I6" s="19" t="s">
        <v>3</v>
      </c>
      <c r="J6" s="12" t="s">
        <v>2</v>
      </c>
      <c r="K6" s="33" t="s">
        <v>1</v>
      </c>
      <c r="L6" s="19" t="s">
        <v>4</v>
      </c>
      <c r="M6" s="12" t="s">
        <v>2</v>
      </c>
      <c r="N6" s="33" t="s">
        <v>1</v>
      </c>
      <c r="O6" s="19" t="s">
        <v>3</v>
      </c>
      <c r="P6" s="12" t="s">
        <v>2</v>
      </c>
      <c r="Q6" s="33" t="s">
        <v>1</v>
      </c>
    </row>
    <row r="7" spans="1:17" x14ac:dyDescent="0.3">
      <c r="A7" s="32" t="s">
        <v>0</v>
      </c>
      <c r="B7" s="31">
        <v>1</v>
      </c>
      <c r="C7" s="30">
        <v>1</v>
      </c>
      <c r="D7" s="29">
        <v>2084347</v>
      </c>
      <c r="E7" s="28">
        <v>3740069.3</v>
      </c>
      <c r="F7" s="27">
        <f t="shared" ref="F7:F14" si="0">E7*9.07/D7</f>
        <v>16.274847014916421</v>
      </c>
      <c r="G7" s="26">
        <f>AVERAGE(F7:F10)</f>
        <v>16.377443951380542</v>
      </c>
      <c r="H7" s="25">
        <f>AVERAGE(G7:G11)</f>
        <v>16.375658097905749</v>
      </c>
      <c r="I7" s="24">
        <f t="shared" ref="I7:I14" si="1">0.978*F7*500</f>
        <v>7958.40019029413</v>
      </c>
      <c r="J7" s="23">
        <f>AVERAGE(I7:I10)</f>
        <v>8008.5700922250844</v>
      </c>
      <c r="K7" s="22">
        <f>AVERAGE(J7:J11)</f>
        <v>8007.6968098759116</v>
      </c>
      <c r="L7" s="27">
        <f t="shared" ref="L7:L14" si="2">E7*7.99/D7</f>
        <v>14.336937998807299</v>
      </c>
      <c r="M7" s="26">
        <f>AVERAGE(L7:L10)</f>
        <v>14.427318321006672</v>
      </c>
      <c r="N7" s="25">
        <f>AVERAGE(M7:M11)</f>
        <v>14.425745116016198</v>
      </c>
      <c r="O7" s="24">
        <f t="shared" ref="O7:O14" si="3">0.978*500*L7</f>
        <v>7010.7626814167688</v>
      </c>
      <c r="P7" s="23">
        <f>AVERAGE(O7:O10)</f>
        <v>7054.9586589722621</v>
      </c>
      <c r="Q7" s="22">
        <f>AVERAGE(P7:P11)</f>
        <v>7054.1893617319211</v>
      </c>
    </row>
    <row r="8" spans="1:17" x14ac:dyDescent="0.3">
      <c r="A8" s="20"/>
      <c r="B8" s="19"/>
      <c r="C8" s="12">
        <v>2</v>
      </c>
      <c r="D8" s="18">
        <v>1899719.8</v>
      </c>
      <c r="E8" s="17">
        <v>3475282.8</v>
      </c>
      <c r="F8" s="14">
        <f t="shared" si="0"/>
        <v>16.592349564393654</v>
      </c>
      <c r="G8" s="16"/>
      <c r="H8" s="15"/>
      <c r="I8" s="13">
        <f t="shared" si="1"/>
        <v>8113.6589369884969</v>
      </c>
      <c r="J8" s="12"/>
      <c r="K8" s="11"/>
      <c r="L8" s="14">
        <f t="shared" si="2"/>
        <v>14.616634291014917</v>
      </c>
      <c r="M8" s="12"/>
      <c r="N8" s="11"/>
      <c r="O8" s="13">
        <f t="shared" si="3"/>
        <v>7147.5341683062943</v>
      </c>
      <c r="P8" s="12"/>
      <c r="Q8" s="11"/>
    </row>
    <row r="9" spans="1:17" x14ac:dyDescent="0.3">
      <c r="A9" s="20"/>
      <c r="B9" s="19"/>
      <c r="C9" s="12">
        <v>3</v>
      </c>
      <c r="D9" s="18">
        <v>1963299.4</v>
      </c>
      <c r="E9" s="17">
        <v>3511030.3</v>
      </c>
      <c r="F9" s="14">
        <f t="shared" si="0"/>
        <v>16.220167347374527</v>
      </c>
      <c r="G9" s="16"/>
      <c r="H9" s="15"/>
      <c r="I9" s="13">
        <f t="shared" si="1"/>
        <v>7931.6618328661443</v>
      </c>
      <c r="J9" s="12"/>
      <c r="K9" s="11"/>
      <c r="L9" s="14">
        <f t="shared" si="2"/>
        <v>14.288769250884506</v>
      </c>
      <c r="M9" s="12"/>
      <c r="N9" s="11"/>
      <c r="O9" s="13">
        <f t="shared" si="3"/>
        <v>6987.2081636825233</v>
      </c>
      <c r="P9" s="12"/>
      <c r="Q9" s="11"/>
    </row>
    <row r="10" spans="1:17" x14ac:dyDescent="0.3">
      <c r="A10" s="20"/>
      <c r="B10" s="19"/>
      <c r="C10" s="12">
        <v>4</v>
      </c>
      <c r="D10" s="18">
        <v>1982591.3</v>
      </c>
      <c r="E10" s="17">
        <v>3589738.8</v>
      </c>
      <c r="F10" s="14">
        <f t="shared" si="0"/>
        <v>16.422411878837561</v>
      </c>
      <c r="G10" s="16"/>
      <c r="H10" s="15"/>
      <c r="I10" s="13">
        <f t="shared" si="1"/>
        <v>8030.5594087515683</v>
      </c>
      <c r="J10" s="12"/>
      <c r="K10" s="11"/>
      <c r="L10" s="14">
        <f t="shared" si="2"/>
        <v>14.466931743319966</v>
      </c>
      <c r="M10" s="12"/>
      <c r="N10" s="11"/>
      <c r="O10" s="13">
        <f t="shared" si="3"/>
        <v>7074.3296224834639</v>
      </c>
      <c r="P10" s="12"/>
      <c r="Q10" s="11"/>
    </row>
    <row r="11" spans="1:17" x14ac:dyDescent="0.3">
      <c r="A11" s="20"/>
      <c r="B11" s="19">
        <v>2</v>
      </c>
      <c r="C11" s="12">
        <v>1</v>
      </c>
      <c r="D11" s="18">
        <v>2001616.3</v>
      </c>
      <c r="E11" s="17">
        <v>3577183.3</v>
      </c>
      <c r="F11" s="14">
        <f t="shared" si="0"/>
        <v>16.209426617379165</v>
      </c>
      <c r="G11" s="16">
        <f>AVERAGE(F11:F14)</f>
        <v>16.373872244430959</v>
      </c>
      <c r="H11" s="15"/>
      <c r="I11" s="13">
        <f t="shared" si="1"/>
        <v>7926.4096158984121</v>
      </c>
      <c r="J11" s="21">
        <f>AVERAGE(I11:I14)</f>
        <v>8006.8235275267389</v>
      </c>
      <c r="K11" s="11"/>
      <c r="L11" s="14">
        <f t="shared" si="2"/>
        <v>14.27930746117525</v>
      </c>
      <c r="M11" s="16">
        <f>AVERAGE(L11:L14)</f>
        <v>14.424171911025727</v>
      </c>
      <c r="N11" s="11"/>
      <c r="O11" s="13">
        <f t="shared" si="3"/>
        <v>6982.5813485146973</v>
      </c>
      <c r="P11" s="21">
        <f>AVERAGE(O11:O14)</f>
        <v>7053.42006449158</v>
      </c>
      <c r="Q11" s="11"/>
    </row>
    <row r="12" spans="1:17" x14ac:dyDescent="0.3">
      <c r="A12" s="20"/>
      <c r="B12" s="19"/>
      <c r="C12" s="12">
        <v>2</v>
      </c>
      <c r="D12" s="18">
        <v>1981382.4</v>
      </c>
      <c r="E12" s="17">
        <v>3616950.5</v>
      </c>
      <c r="F12" s="14">
        <f t="shared" si="0"/>
        <v>16.556996284513279</v>
      </c>
      <c r="G12" s="16"/>
      <c r="H12" s="15"/>
      <c r="I12" s="13">
        <f t="shared" si="1"/>
        <v>8096.371183126992</v>
      </c>
      <c r="J12" s="12"/>
      <c r="K12" s="11"/>
      <c r="L12" s="14">
        <f t="shared" si="2"/>
        <v>14.585490662983583</v>
      </c>
      <c r="M12" s="12"/>
      <c r="N12" s="11"/>
      <c r="O12" s="13">
        <f t="shared" si="3"/>
        <v>7132.3049341989718</v>
      </c>
      <c r="P12" s="12"/>
      <c r="Q12" s="11"/>
    </row>
    <row r="13" spans="1:17" x14ac:dyDescent="0.3">
      <c r="A13" s="20"/>
      <c r="B13" s="19"/>
      <c r="C13" s="12">
        <v>3</v>
      </c>
      <c r="D13" s="18">
        <v>1943132.4</v>
      </c>
      <c r="E13" s="17">
        <v>3485181.5</v>
      </c>
      <c r="F13" s="14">
        <f t="shared" si="0"/>
        <v>16.26785503911108</v>
      </c>
      <c r="G13" s="16"/>
      <c r="H13" s="15"/>
      <c r="I13" s="13">
        <f t="shared" si="1"/>
        <v>7954.9811141253185</v>
      </c>
      <c r="J13" s="12"/>
      <c r="K13" s="11"/>
      <c r="L13" s="14">
        <f t="shared" si="2"/>
        <v>14.330778584619351</v>
      </c>
      <c r="M13" s="12"/>
      <c r="N13" s="11"/>
      <c r="O13" s="13">
        <f t="shared" si="3"/>
        <v>7007.7507278788626</v>
      </c>
      <c r="P13" s="12"/>
      <c r="Q13" s="11"/>
    </row>
    <row r="14" spans="1:17" ht="15" thickBot="1" x14ac:dyDescent="0.35">
      <c r="A14" s="10"/>
      <c r="B14" s="9"/>
      <c r="C14" s="2">
        <v>4</v>
      </c>
      <c r="D14" s="8">
        <v>1893080.5</v>
      </c>
      <c r="E14" s="7">
        <v>3435766</v>
      </c>
      <c r="F14" s="4">
        <f t="shared" si="0"/>
        <v>16.461211036720311</v>
      </c>
      <c r="G14" s="6"/>
      <c r="H14" s="5"/>
      <c r="I14" s="3">
        <f t="shared" si="1"/>
        <v>8049.5321969562319</v>
      </c>
      <c r="J14" s="2"/>
      <c r="K14" s="1"/>
      <c r="L14" s="4">
        <f t="shared" si="2"/>
        <v>14.501110935324727</v>
      </c>
      <c r="M14" s="2"/>
      <c r="N14" s="1"/>
      <c r="O14" s="3">
        <f t="shared" si="3"/>
        <v>7091.043247373791</v>
      </c>
      <c r="P14" s="2"/>
      <c r="Q14" s="1"/>
    </row>
  </sheetData>
  <mergeCells count="8">
    <mergeCell ref="F3:Q3"/>
    <mergeCell ref="F4:K4"/>
    <mergeCell ref="L4:Q4"/>
    <mergeCell ref="D5:E5"/>
    <mergeCell ref="F5:H5"/>
    <mergeCell ref="I5:K5"/>
    <mergeCell ref="L5:N5"/>
    <mergeCell ref="O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Chuanfu An</cp:lastModifiedBy>
  <dcterms:created xsi:type="dcterms:W3CDTF">2015-06-05T18:19:34Z</dcterms:created>
  <dcterms:modified xsi:type="dcterms:W3CDTF">2026-08-05T15:09:24Z</dcterms:modified>
</cp:coreProperties>
</file>