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etah\VU Basic Sciences Dropbox\Alaina Willet\KLG_Cloud\Stuff for Kathy Now\Ghs2_Bgs3\NC_revision2\"/>
    </mc:Choice>
  </mc:AlternateContent>
  <xr:revisionPtr revIDLastSave="0" documentId="13_ncr:1_{B06E1547-6282-4323-8C54-4234773D272E}" xr6:coauthVersionLast="47" xr6:coauthVersionMax="47" xr10:uidLastSave="{00000000-0000-0000-0000-000000000000}"/>
  <bookViews>
    <workbookView xWindow="-27975" yWindow="555" windowWidth="16365" windowHeight="14685" firstSheet="5" activeTab="8" xr2:uid="{CCF21249-EBF4-47EF-8133-6C261B75AFFF}"/>
  </bookViews>
  <sheets>
    <sheet name="Fig. 1b" sheetId="1" r:id="rId1"/>
    <sheet name="Fig. 2d" sheetId="8" r:id="rId2"/>
    <sheet name="Fig. 3b" sheetId="3" r:id="rId3"/>
    <sheet name="Fig. 5c rigid" sheetId="9" r:id="rId4"/>
    <sheet name="Fig. 5c mobile" sheetId="10" r:id="rId5"/>
    <sheet name="Fig. S1b" sheetId="4" r:id="rId6"/>
    <sheet name="Fig. S2b, d, e" sheetId="5" r:id="rId7"/>
    <sheet name="Fig. S3a" sheetId="6" r:id="rId8"/>
    <sheet name="Fig. S10b, c" sheetId="7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9" l="1"/>
  <c r="F54" i="9"/>
  <c r="G54" i="9" s="1"/>
  <c r="Q56" i="9"/>
  <c r="R56" i="9"/>
  <c r="S56" i="9"/>
  <c r="AD57" i="9"/>
  <c r="AE57" i="9"/>
  <c r="AF57" i="9"/>
  <c r="AN57" i="9"/>
  <c r="AO57" i="9"/>
  <c r="AP57" i="9"/>
  <c r="E70" i="9"/>
  <c r="F70" i="9"/>
  <c r="G70" i="9"/>
  <c r="Q72" i="9"/>
  <c r="R72" i="9"/>
  <c r="S72" i="9"/>
  <c r="AD73" i="9"/>
  <c r="AE73" i="9"/>
  <c r="AF73" i="9"/>
  <c r="AN73" i="9"/>
  <c r="AO73" i="9"/>
  <c r="AP73" i="9" s="1"/>
  <c r="E78" i="9"/>
  <c r="F78" i="9"/>
  <c r="G78" i="9"/>
  <c r="Q81" i="9"/>
  <c r="Q85" i="9" s="1"/>
  <c r="R81" i="9"/>
  <c r="S81" i="9"/>
  <c r="Q86" i="9" s="1"/>
  <c r="AD82" i="9"/>
  <c r="AE82" i="9"/>
  <c r="AF82" i="9"/>
  <c r="AN82" i="9"/>
  <c r="AO82" i="9"/>
  <c r="AP82" i="9"/>
  <c r="E92" i="9"/>
  <c r="F92" i="9"/>
  <c r="G92" i="9"/>
  <c r="AD92" i="9"/>
  <c r="AE92" i="9"/>
  <c r="AF92" i="9" s="1"/>
  <c r="AN92" i="9"/>
  <c r="AO92" i="9"/>
  <c r="AP92" i="9"/>
  <c r="AD94" i="9"/>
  <c r="W51" i="8"/>
  <c r="AC51" i="8"/>
  <c r="W52" i="8"/>
  <c r="AC52" i="8"/>
  <c r="C113" i="8"/>
  <c r="I113" i="8"/>
  <c r="O113" i="8"/>
  <c r="C114" i="8"/>
  <c r="I114" i="8"/>
  <c r="O114" i="8"/>
  <c r="AG92" i="9" l="1"/>
  <c r="AG73" i="9"/>
  <c r="AG82" i="9"/>
  <c r="AN95" i="9"/>
  <c r="AD95" i="9"/>
  <c r="AH73" i="9"/>
  <c r="E95" i="9"/>
  <c r="T56" i="9"/>
  <c r="U56" i="9" s="1"/>
  <c r="T81" i="9"/>
  <c r="U81" i="9" s="1"/>
  <c r="T72" i="9"/>
  <c r="U72" i="9" s="1"/>
  <c r="E94" i="9"/>
  <c r="H54" i="9" s="1"/>
  <c r="AG57" i="9"/>
  <c r="AN94" i="9"/>
  <c r="AQ57" i="9" s="1"/>
  <c r="I54" i="9" l="1"/>
  <c r="AH57" i="9"/>
  <c r="AQ82" i="9"/>
  <c r="AR82" i="9" s="1"/>
  <c r="AQ92" i="9"/>
  <c r="AR92" i="9" s="1"/>
  <c r="AQ73" i="9"/>
  <c r="AR73" i="9" s="1"/>
  <c r="H92" i="9"/>
  <c r="I92" i="9" s="1"/>
  <c r="H78" i="9"/>
  <c r="I78" i="9" s="1"/>
  <c r="H70" i="9"/>
  <c r="I70" i="9" s="1"/>
  <c r="AH92" i="9"/>
  <c r="AH82" i="9"/>
  <c r="AR57" i="9"/>
</calcChain>
</file>

<file path=xl/sharedStrings.xml><?xml version="1.0" encoding="utf-8"?>
<sst xmlns="http://schemas.openxmlformats.org/spreadsheetml/2006/main" count="999" uniqueCount="131">
  <si>
    <t>Biological replicates - GFP-Bgs3 at CR</t>
  </si>
  <si>
    <t>Plotted</t>
  </si>
  <si>
    <t>Strain</t>
  </si>
  <si>
    <t>Condition</t>
  </si>
  <si>
    <t>I</t>
  </si>
  <si>
    <t>II</t>
  </si>
  <si>
    <t>III</t>
  </si>
  <si>
    <t>Avrg</t>
  </si>
  <si>
    <t>SD</t>
  </si>
  <si>
    <t>SEM</t>
  </si>
  <si>
    <t>GFP-bgs3</t>
  </si>
  <si>
    <r>
      <t>25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</rPr>
      <t>C</t>
    </r>
  </si>
  <si>
    <t>36°C 3h</t>
  </si>
  <si>
    <t>ghs2-2 GFP-bgs3</t>
  </si>
  <si>
    <t>25°C</t>
  </si>
  <si>
    <t>Biological replicates - GFP-Bgs3 at cell tips</t>
  </si>
  <si>
    <t>Non-deposit</t>
  </si>
  <si>
    <t>Deposit</t>
  </si>
  <si>
    <t>WT</t>
  </si>
  <si>
    <t>bgs3-1</t>
  </si>
  <si>
    <t>ghs2-2</t>
  </si>
  <si>
    <t>Avg</t>
  </si>
  <si>
    <t>Std Dev</t>
  </si>
  <si>
    <t>t-Test: Two-Sample Assuming Unequal Variances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</si>
  <si>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</si>
  <si>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</si>
  <si>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</si>
  <si>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</si>
  <si>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</si>
  <si>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</si>
  <si>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</si>
  <si>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</si>
  <si>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</si>
  <si>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</si>
  <si>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Anova: Single Factor</t>
  </si>
  <si>
    <t>SUMMARY</t>
  </si>
  <si>
    <t>Groups</t>
  </si>
  <si>
    <t>Count</t>
  </si>
  <si>
    <t>Sum</t>
  </si>
  <si>
    <t>Average</t>
  </si>
  <si>
    <t>ANOVA</t>
  </si>
  <si>
    <t>Source of Variation</t>
  </si>
  <si>
    <t>SS</t>
  </si>
  <si>
    <t>MS</t>
  </si>
  <si>
    <t>F</t>
  </si>
  <si>
    <t>P-value</t>
  </si>
  <si>
    <t>F crit</t>
  </si>
  <si>
    <t>Between Groups</t>
  </si>
  <si>
    <t>Within Groups</t>
  </si>
  <si>
    <t>Total</t>
  </si>
  <si>
    <t>Wildtype</t>
  </si>
  <si>
    <t xml:space="preserve"> Rigid phase</t>
  </si>
  <si>
    <t>bgs3-1 ghs2-2 mutant</t>
  </si>
  <si>
    <t>bgs3-1 mutant</t>
  </si>
  <si>
    <t>ghs2-2 mutant</t>
  </si>
  <si>
    <t>a-beta 1,3-glucan</t>
  </si>
  <si>
    <t>Object</t>
  </si>
  <si>
    <t>Integral [abs]</t>
  </si>
  <si>
    <t>Integral [rel]</t>
  </si>
  <si>
    <t>Type</t>
  </si>
  <si>
    <t>Peaks</t>
  </si>
  <si>
    <t>ν(F2) [ppm]</t>
  </si>
  <si>
    <t>ν(F1) [ppm]</t>
  </si>
  <si>
    <t>Integral 1</t>
  </si>
  <si>
    <t>Manual</t>
  </si>
  <si>
    <t>Integral 2</t>
  </si>
  <si>
    <t>Integral 3</t>
  </si>
  <si>
    <t>Integral 4</t>
  </si>
  <si>
    <t>Integral 5</t>
  </si>
  <si>
    <t>Integral 6</t>
  </si>
  <si>
    <t>Integral 7</t>
  </si>
  <si>
    <t>Integral 8</t>
  </si>
  <si>
    <t>Integral 9</t>
  </si>
  <si>
    <t>Integral 10</t>
  </si>
  <si>
    <t>Integral 11</t>
  </si>
  <si>
    <t>Integral 12</t>
  </si>
  <si>
    <t>Integral 13</t>
  </si>
  <si>
    <t>Integral 14</t>
  </si>
  <si>
    <t>Integral 15</t>
  </si>
  <si>
    <t>beta 1,6-glucan</t>
  </si>
  <si>
    <t>b-beta 1,3-glucan</t>
  </si>
  <si>
    <t>Integral 26</t>
  </si>
  <si>
    <t>Integral 21</t>
  </si>
  <si>
    <t>Integral 25</t>
  </si>
  <si>
    <t>Integral 16</t>
  </si>
  <si>
    <t>Integral 27</t>
  </si>
  <si>
    <t>Integral 23</t>
  </si>
  <si>
    <t>Integral 17</t>
  </si>
  <si>
    <t>Integral 24</t>
  </si>
  <si>
    <t>Integral 18</t>
  </si>
  <si>
    <t>Integral 28</t>
  </si>
  <si>
    <t>Integral 19</t>
  </si>
  <si>
    <t>Integral 29</t>
  </si>
  <si>
    <t xml:space="preserve">a-alpha-1,3-glucan </t>
  </si>
  <si>
    <t>Integral 22</t>
  </si>
  <si>
    <t>Integral 20</t>
  </si>
  <si>
    <t xml:space="preserve">b-alpha-1,3-glucan </t>
  </si>
  <si>
    <t>av</t>
  </si>
  <si>
    <t>sd</t>
  </si>
  <si>
    <t>se</t>
  </si>
  <si>
    <t>Relative composition</t>
  </si>
  <si>
    <t>error</t>
  </si>
  <si>
    <t>sum of avg</t>
  </si>
  <si>
    <t>sum of error</t>
  </si>
  <si>
    <t>Mobile</t>
  </si>
  <si>
    <t>alpha 1,2-mannan</t>
  </si>
  <si>
    <t>alpha 1,6-mannan</t>
  </si>
  <si>
    <t>b-1,6-glucan</t>
  </si>
  <si>
    <t>a-alpha-1,3-glucan</t>
  </si>
  <si>
    <t>b-alpha-1,3-glucan</t>
  </si>
  <si>
    <t>c-alpha-1,3-glucan</t>
  </si>
  <si>
    <t>alpha-1,4-glucan</t>
  </si>
  <si>
    <t>beta-1,3-glucan</t>
  </si>
  <si>
    <t>beta-1,3-glucan (BBr)</t>
  </si>
  <si>
    <t>relative composition</t>
  </si>
  <si>
    <t>sum of average</t>
  </si>
  <si>
    <t>d</t>
  </si>
  <si>
    <t>N</t>
  </si>
  <si>
    <t>0 deposits</t>
  </si>
  <si>
    <t>1 deposit</t>
  </si>
  <si>
    <t>2+ deposits</t>
  </si>
  <si>
    <t>ghs2-2 bgs3-1</t>
  </si>
  <si>
    <t>e</t>
  </si>
  <si>
    <t>b</t>
  </si>
  <si>
    <t>has deposit (%)</t>
  </si>
  <si>
    <t>wildtype</t>
  </si>
  <si>
    <t>DMSO</t>
  </si>
  <si>
    <t>1 mM D75-4590</t>
  </si>
  <si>
    <t>cps1-191</t>
  </si>
  <si>
    <t>c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</si>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</sst>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b/>
      <sz val="11"/>
      <color theme="6"/>
      <name val="Times New Roman"/>
      <family val="1"/>
    </font>
    <font>
      <b/>
      <sz val="11"/>
      <color theme="1"/>
      <name val="Times New Roman"/>
      <family val="1"/>
    </font>
    <font>
      <sz val="11"/>
      <color theme="9"/>
      <name val="Times New Roman"/>
      <family val="1"/>
    </font>
    <font>
      <sz val="11"/>
      <color theme="9" tint="0.59999389629810485"/>
      <name val="Times New Roman"/>
      <family val="1"/>
    </font>
    <font>
      <b/>
      <sz val="22"/>
      <name val="Times New Roman"/>
      <family val="1"/>
    </font>
    <font>
      <b/>
      <sz val="2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6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/>
    <xf numFmtId="0" fontId="0" fillId="0" borderId="7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1" fontId="0" fillId="0" borderId="0" xfId="0" applyNumberFormat="1"/>
    <xf numFmtId="0" fontId="1" fillId="0" borderId="0" xfId="0" applyFont="1"/>
    <xf numFmtId="0" fontId="6" fillId="0" borderId="6" xfId="0" applyFont="1" applyBorder="1" applyAlignment="1">
      <alignment horizontal="center"/>
    </xf>
    <xf numFmtId="1" fontId="1" fillId="0" borderId="0" xfId="0" applyNumberFormat="1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2" borderId="0" xfId="0" applyFont="1" applyFill="1"/>
    <xf numFmtId="0" fontId="12" fillId="2" borderId="0" xfId="0" applyFont="1" applyFill="1"/>
    <xf numFmtId="0" fontId="9" fillId="5" borderId="0" xfId="0" applyFont="1" applyFill="1"/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13</xdr:col>
      <xdr:colOff>243855</xdr:colOff>
      <xdr:row>55</xdr:row>
      <xdr:rowOff>85364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4949BFD-CF89-61AA-8A4E-430B59473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0"/>
          <a:ext cx="7559055" cy="99913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7</xdr:col>
      <xdr:colOff>256040</xdr:colOff>
      <xdr:row>49</xdr:row>
      <xdr:rowOff>68598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C9F86A-A06F-FEC8-DE35-77403A9E9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762000"/>
          <a:ext cx="3913640" cy="86410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134127</xdr:colOff>
      <xdr:row>51</xdr:row>
      <xdr:rowOff>52598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A59440-17E9-2A26-8A37-EBE6C1428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49327" cy="97871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12</xdr:col>
      <xdr:colOff>527319</xdr:colOff>
      <xdr:row>16</xdr:row>
      <xdr:rowOff>106686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35FB36-AD8B-4162-E2D4-0556568A8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7232919" cy="2773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160DA-2B5A-414D-BFD5-14828D80A52B}">
  <dimension ref="A4:H17"/>
  <sheetViews>
    <sheetView workbookViewId="0">
      <selection activeCell="D30" sqref="D30"/>
    </sheetView>
  </sheetViews>
  <sheetFormatPr defaultRowHeight="15" x14ac:dyDescent="0.25"/>
  <cols>
    <col min="1" max="1" width="16.28515625" bestFit="1" customWidth="1"/>
    <col min="2" max="2" width="9.7109375" bestFit="1" customWidth="1"/>
  </cols>
  <sheetData>
    <row r="4" spans="1:8" ht="28.5" customHeight="1" x14ac:dyDescent="0.25">
      <c r="C4" s="33" t="s">
        <v>0</v>
      </c>
      <c r="D4" s="34"/>
      <c r="E4" s="34"/>
      <c r="F4" s="35" t="s">
        <v>1</v>
      </c>
      <c r="G4" s="35"/>
      <c r="H4" s="35"/>
    </row>
    <row r="5" spans="1:8" ht="15.75" thickBot="1" x14ac:dyDescent="0.3">
      <c r="A5" s="2" t="s">
        <v>2</v>
      </c>
      <c r="B5" s="2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x14ac:dyDescent="0.25">
      <c r="A6" s="1" t="s">
        <v>10</v>
      </c>
      <c r="B6" t="s">
        <v>11</v>
      </c>
      <c r="C6" s="5">
        <v>15</v>
      </c>
      <c r="D6" s="6">
        <v>15</v>
      </c>
      <c r="E6" s="6">
        <v>15</v>
      </c>
      <c r="F6" s="7">
        <v>3411174</v>
      </c>
      <c r="G6" s="7">
        <v>671991</v>
      </c>
      <c r="H6" s="7">
        <v>387974</v>
      </c>
    </row>
    <row r="7" spans="1:8" x14ac:dyDescent="0.25">
      <c r="A7" s="1" t="s">
        <v>10</v>
      </c>
      <c r="B7" t="s">
        <v>12</v>
      </c>
      <c r="C7" s="5">
        <v>15</v>
      </c>
      <c r="D7" s="6">
        <v>15</v>
      </c>
      <c r="E7" s="6">
        <v>15</v>
      </c>
      <c r="F7" s="7">
        <v>3925880</v>
      </c>
      <c r="G7" s="7">
        <v>312471</v>
      </c>
      <c r="H7" s="7">
        <v>180405</v>
      </c>
    </row>
    <row r="8" spans="1:8" x14ac:dyDescent="0.25">
      <c r="A8" s="1" t="s">
        <v>13</v>
      </c>
      <c r="B8" t="s">
        <v>14</v>
      </c>
      <c r="C8" s="5">
        <v>13</v>
      </c>
      <c r="D8" s="6">
        <v>15</v>
      </c>
      <c r="E8" s="6">
        <v>15</v>
      </c>
      <c r="F8" s="7">
        <v>2460233</v>
      </c>
      <c r="G8" s="7">
        <v>120612</v>
      </c>
      <c r="H8" s="7">
        <v>183817</v>
      </c>
    </row>
    <row r="9" spans="1:8" x14ac:dyDescent="0.25">
      <c r="A9" s="1" t="s">
        <v>13</v>
      </c>
      <c r="B9" t="s">
        <v>12</v>
      </c>
      <c r="C9" s="5">
        <v>15</v>
      </c>
      <c r="D9" s="6">
        <v>14</v>
      </c>
      <c r="E9" s="6">
        <v>14</v>
      </c>
      <c r="F9" s="7">
        <v>1663712</v>
      </c>
      <c r="G9" s="7">
        <v>183817</v>
      </c>
      <c r="H9" s="7">
        <v>106127</v>
      </c>
    </row>
    <row r="12" spans="1:8" ht="30" customHeight="1" x14ac:dyDescent="0.25">
      <c r="C12" s="33" t="s">
        <v>15</v>
      </c>
      <c r="D12" s="34"/>
      <c r="E12" s="34"/>
      <c r="F12" s="35" t="s">
        <v>1</v>
      </c>
      <c r="G12" s="35"/>
      <c r="H12" s="35"/>
    </row>
    <row r="13" spans="1:8" ht="15.75" thickBot="1" x14ac:dyDescent="0.3">
      <c r="A13" s="2" t="s">
        <v>2</v>
      </c>
      <c r="B13" s="2" t="s">
        <v>3</v>
      </c>
      <c r="C13" s="4" t="s">
        <v>4</v>
      </c>
      <c r="D13" s="3" t="s">
        <v>5</v>
      </c>
      <c r="E13" s="3" t="s">
        <v>6</v>
      </c>
      <c r="F13" s="3" t="s">
        <v>7</v>
      </c>
      <c r="G13" s="3" t="s">
        <v>8</v>
      </c>
      <c r="H13" s="3" t="s">
        <v>9</v>
      </c>
    </row>
    <row r="14" spans="1:8" x14ac:dyDescent="0.25">
      <c r="A14" s="1" t="s">
        <v>10</v>
      </c>
      <c r="B14" t="s">
        <v>11</v>
      </c>
      <c r="C14" s="5">
        <v>15</v>
      </c>
      <c r="D14" s="6">
        <v>15</v>
      </c>
      <c r="E14" s="6">
        <v>15</v>
      </c>
      <c r="F14" s="7">
        <v>4439412</v>
      </c>
      <c r="G14" s="7">
        <v>438183</v>
      </c>
      <c r="H14" s="7">
        <v>252985</v>
      </c>
    </row>
    <row r="15" spans="1:8" x14ac:dyDescent="0.25">
      <c r="A15" s="1" t="s">
        <v>10</v>
      </c>
      <c r="B15" t="s">
        <v>12</v>
      </c>
      <c r="C15" s="5">
        <v>15</v>
      </c>
      <c r="D15" s="6">
        <v>15</v>
      </c>
      <c r="E15" s="6">
        <v>15</v>
      </c>
      <c r="F15" s="7">
        <v>4872254</v>
      </c>
      <c r="G15" s="7">
        <v>247414</v>
      </c>
      <c r="H15" s="7">
        <v>142844</v>
      </c>
    </row>
    <row r="16" spans="1:8" x14ac:dyDescent="0.25">
      <c r="A16" s="1" t="s">
        <v>13</v>
      </c>
      <c r="B16" t="s">
        <v>14</v>
      </c>
      <c r="C16" s="5">
        <v>15</v>
      </c>
      <c r="D16" s="6">
        <v>15</v>
      </c>
      <c r="E16" s="6">
        <v>16</v>
      </c>
      <c r="F16" s="7">
        <v>4100058</v>
      </c>
      <c r="G16" s="7">
        <v>315563</v>
      </c>
      <c r="H16" s="7">
        <v>183044</v>
      </c>
    </row>
    <row r="17" spans="1:8" x14ac:dyDescent="0.25">
      <c r="A17" s="1" t="s">
        <v>13</v>
      </c>
      <c r="B17" t="s">
        <v>12</v>
      </c>
      <c r="C17" s="5">
        <v>15</v>
      </c>
      <c r="D17" s="6">
        <v>15</v>
      </c>
      <c r="E17" s="6">
        <v>15</v>
      </c>
      <c r="F17" s="7">
        <v>3340756</v>
      </c>
      <c r="G17" s="7">
        <v>183044</v>
      </c>
      <c r="H17" s="7">
        <v>105680</v>
      </c>
    </row>
  </sheetData>
  <mergeCells count="4">
    <mergeCell ref="C4:E4"/>
    <mergeCell ref="F4:H4"/>
    <mergeCell ref="C12:E12"/>
    <mergeCell ref="F12:H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71F4E-1AEC-43CB-9867-FD4E38BF110B}">
  <dimension ref="A1:AH146"/>
  <sheetViews>
    <sheetView topLeftCell="A114" zoomScale="85" zoomScaleNormal="85" workbookViewId="0">
      <selection activeCell="G128" sqref="G128"/>
    </sheetView>
  </sheetViews>
  <sheetFormatPr defaultRowHeight="15" x14ac:dyDescent="0.25"/>
  <cols>
    <col min="2" max="2" width="19.85546875" bestFit="1" customWidth="1"/>
  </cols>
  <sheetData>
    <row r="1" spans="1:34" x14ac:dyDescent="0.25">
      <c r="A1" s="19" t="s">
        <v>16</v>
      </c>
      <c r="U1" s="19" t="s">
        <v>17</v>
      </c>
      <c r="AH1" s="18"/>
    </row>
    <row r="2" spans="1:34" x14ac:dyDescent="0.25">
      <c r="AH2" s="18"/>
    </row>
    <row r="3" spans="1:34" x14ac:dyDescent="0.25">
      <c r="A3" s="24" t="s">
        <v>18</v>
      </c>
      <c r="B3" s="19"/>
      <c r="C3" s="21"/>
      <c r="D3" s="19"/>
      <c r="E3" s="19"/>
      <c r="F3" s="19"/>
      <c r="G3" s="23" t="s">
        <v>19</v>
      </c>
      <c r="H3" s="19"/>
      <c r="I3" s="21"/>
      <c r="J3" s="19"/>
      <c r="K3" s="19"/>
      <c r="L3" s="19"/>
      <c r="M3" s="22" t="s">
        <v>20</v>
      </c>
      <c r="O3" s="18"/>
      <c r="Q3" s="19"/>
      <c r="U3" s="23" t="s">
        <v>19</v>
      </c>
      <c r="V3" s="19"/>
      <c r="W3" s="21"/>
      <c r="X3" s="19"/>
      <c r="Y3" s="19"/>
      <c r="Z3" s="19"/>
      <c r="AA3" s="22" t="s">
        <v>20</v>
      </c>
      <c r="AB3" s="19"/>
      <c r="AC3" s="21"/>
      <c r="AH3" s="18"/>
    </row>
    <row r="4" spans="1:34" x14ac:dyDescent="0.25">
      <c r="A4">
        <v>1</v>
      </c>
      <c r="B4">
        <v>1</v>
      </c>
      <c r="C4" s="18">
        <v>177.88499999999999</v>
      </c>
      <c r="G4">
        <v>1</v>
      </c>
      <c r="H4">
        <v>1</v>
      </c>
      <c r="I4" s="18">
        <v>223.64500000000001</v>
      </c>
      <c r="M4">
        <v>1</v>
      </c>
      <c r="N4">
        <v>1</v>
      </c>
      <c r="O4" s="18">
        <v>162.976</v>
      </c>
      <c r="U4">
        <v>1</v>
      </c>
      <c r="V4">
        <v>1</v>
      </c>
      <c r="W4" s="18">
        <v>348.16</v>
      </c>
      <c r="AA4">
        <v>1</v>
      </c>
      <c r="AB4">
        <v>1</v>
      </c>
      <c r="AC4" s="18">
        <v>508.11900000000003</v>
      </c>
      <c r="AF4" s="18">
        <v>348.16</v>
      </c>
      <c r="AG4" s="18">
        <v>508.11900000000003</v>
      </c>
      <c r="AH4" s="18"/>
    </row>
    <row r="5" spans="1:34" x14ac:dyDescent="0.25">
      <c r="B5">
        <v>2</v>
      </c>
      <c r="C5" s="18">
        <v>183.51599999999999</v>
      </c>
      <c r="H5">
        <v>2</v>
      </c>
      <c r="I5" s="18">
        <v>178.857</v>
      </c>
      <c r="N5">
        <v>2</v>
      </c>
      <c r="O5" s="18">
        <v>187.078</v>
      </c>
      <c r="V5">
        <v>2</v>
      </c>
      <c r="W5" s="18">
        <v>405.435</v>
      </c>
      <c r="AB5">
        <v>2</v>
      </c>
      <c r="AC5" s="18">
        <v>627.88900000000001</v>
      </c>
      <c r="AF5" s="18">
        <v>405.435</v>
      </c>
      <c r="AG5" s="18">
        <v>627.88900000000001</v>
      </c>
      <c r="AH5" s="18"/>
    </row>
    <row r="6" spans="1:34" x14ac:dyDescent="0.25">
      <c r="B6">
        <v>3</v>
      </c>
      <c r="C6" s="18">
        <v>155.214</v>
      </c>
      <c r="H6">
        <v>3</v>
      </c>
      <c r="I6" s="18">
        <v>224.20599999999999</v>
      </c>
      <c r="N6">
        <v>3</v>
      </c>
      <c r="O6" s="18">
        <v>190.07300000000001</v>
      </c>
      <c r="V6">
        <v>3</v>
      </c>
      <c r="W6" s="18">
        <v>429.78300000000002</v>
      </c>
      <c r="AB6">
        <v>3</v>
      </c>
      <c r="AC6" s="18">
        <v>436.30799999999999</v>
      </c>
      <c r="AF6" s="18">
        <v>429.78300000000002</v>
      </c>
      <c r="AG6" s="18">
        <v>436.30799999999999</v>
      </c>
      <c r="AH6" s="18"/>
    </row>
    <row r="7" spans="1:34" x14ac:dyDescent="0.25">
      <c r="B7">
        <v>4</v>
      </c>
      <c r="C7" s="18">
        <v>136.78399999999999</v>
      </c>
      <c r="H7">
        <v>4</v>
      </c>
      <c r="I7" s="18">
        <v>214.161</v>
      </c>
      <c r="N7">
        <v>4</v>
      </c>
      <c r="O7" s="18">
        <v>214.239</v>
      </c>
      <c r="V7">
        <v>4</v>
      </c>
      <c r="W7" s="18">
        <v>412.94200000000001</v>
      </c>
      <c r="AB7">
        <v>4</v>
      </c>
      <c r="AC7" s="18">
        <v>599.59699999999998</v>
      </c>
      <c r="AF7" s="18">
        <v>412.94200000000001</v>
      </c>
      <c r="AG7" s="18">
        <v>599.59699999999998</v>
      </c>
      <c r="AH7" s="18"/>
    </row>
    <row r="8" spans="1:34" x14ac:dyDescent="0.25">
      <c r="B8">
        <v>5</v>
      </c>
      <c r="C8" s="18">
        <v>150.25800000000001</v>
      </c>
      <c r="H8">
        <v>5</v>
      </c>
      <c r="I8" s="18">
        <v>154.82900000000001</v>
      </c>
      <c r="N8">
        <v>5</v>
      </c>
      <c r="O8" s="18">
        <v>175.17500000000001</v>
      </c>
      <c r="V8">
        <v>5</v>
      </c>
      <c r="W8" s="18">
        <v>433.76</v>
      </c>
      <c r="AB8">
        <v>5</v>
      </c>
      <c r="AC8" s="18">
        <v>479.98599999999999</v>
      </c>
      <c r="AF8" s="18">
        <v>433.76</v>
      </c>
      <c r="AG8" s="18">
        <v>479.98599999999999</v>
      </c>
      <c r="AH8" s="18"/>
    </row>
    <row r="9" spans="1:34" x14ac:dyDescent="0.25">
      <c r="B9">
        <v>6</v>
      </c>
      <c r="C9" s="18">
        <v>156.17500000000001</v>
      </c>
      <c r="H9">
        <v>6</v>
      </c>
      <c r="I9" s="18">
        <v>151.41300000000001</v>
      </c>
      <c r="N9">
        <v>6</v>
      </c>
      <c r="O9" s="18">
        <v>207.255</v>
      </c>
      <c r="W9" s="18"/>
      <c r="AC9" s="18"/>
      <c r="AF9" s="18"/>
      <c r="AG9" s="18"/>
      <c r="AH9" s="18"/>
    </row>
    <row r="10" spans="1:34" x14ac:dyDescent="0.25">
      <c r="B10">
        <v>7</v>
      </c>
      <c r="C10" s="18">
        <v>127.44</v>
      </c>
      <c r="H10">
        <v>7</v>
      </c>
      <c r="I10" s="18">
        <v>183.73699999999999</v>
      </c>
      <c r="N10">
        <v>7</v>
      </c>
      <c r="O10" s="18">
        <v>170.827</v>
      </c>
      <c r="U10">
        <v>2</v>
      </c>
      <c r="V10">
        <v>1</v>
      </c>
      <c r="W10" s="18">
        <v>423.60399999999998</v>
      </c>
      <c r="AA10">
        <v>2</v>
      </c>
      <c r="AB10">
        <v>1</v>
      </c>
      <c r="AC10" s="18">
        <v>534.91600000000005</v>
      </c>
      <c r="AF10" s="18">
        <v>423.60399999999998</v>
      </c>
      <c r="AG10" s="18">
        <v>534.91600000000005</v>
      </c>
      <c r="AH10" s="18"/>
    </row>
    <row r="11" spans="1:34" x14ac:dyDescent="0.25">
      <c r="B11">
        <v>8</v>
      </c>
      <c r="C11" s="18">
        <v>140.30000000000001</v>
      </c>
      <c r="H11">
        <v>8</v>
      </c>
      <c r="I11" s="18">
        <v>179.81100000000001</v>
      </c>
      <c r="N11">
        <v>8</v>
      </c>
      <c r="O11" s="18">
        <v>164.84100000000001</v>
      </c>
      <c r="V11">
        <v>2</v>
      </c>
      <c r="W11" s="18">
        <v>403.13900000000001</v>
      </c>
      <c r="AB11">
        <v>2</v>
      </c>
      <c r="AC11" s="18">
        <v>559.25699999999995</v>
      </c>
      <c r="AF11" s="18">
        <v>403.13900000000001</v>
      </c>
      <c r="AG11" s="18">
        <v>559.25699999999995</v>
      </c>
      <c r="AH11" s="18"/>
    </row>
    <row r="12" spans="1:34" x14ac:dyDescent="0.25">
      <c r="B12">
        <v>9</v>
      </c>
      <c r="C12" s="18">
        <v>151.631</v>
      </c>
      <c r="H12">
        <v>9</v>
      </c>
      <c r="I12" s="18">
        <v>207.53899999999999</v>
      </c>
      <c r="N12">
        <v>9</v>
      </c>
      <c r="O12" s="18">
        <v>190.726</v>
      </c>
      <c r="V12">
        <v>3</v>
      </c>
      <c r="W12" s="18">
        <v>393.149</v>
      </c>
      <c r="AB12">
        <v>3</v>
      </c>
      <c r="AC12" s="18">
        <v>431.928</v>
      </c>
      <c r="AF12" s="18">
        <v>393.149</v>
      </c>
      <c r="AG12" s="18">
        <v>431.928</v>
      </c>
      <c r="AH12" s="18"/>
    </row>
    <row r="13" spans="1:34" x14ac:dyDescent="0.25">
      <c r="B13">
        <v>10</v>
      </c>
      <c r="C13" s="18">
        <v>148.44999999999999</v>
      </c>
      <c r="H13">
        <v>10</v>
      </c>
      <c r="I13" s="18">
        <v>173.965</v>
      </c>
      <c r="N13">
        <v>10</v>
      </c>
      <c r="O13" s="18">
        <v>195.52099999999999</v>
      </c>
      <c r="V13">
        <v>4</v>
      </c>
      <c r="W13" s="18">
        <v>347.947</v>
      </c>
      <c r="AB13">
        <v>4</v>
      </c>
      <c r="AC13" s="18">
        <v>529.80999999999995</v>
      </c>
      <c r="AF13" s="18">
        <v>347.947</v>
      </c>
      <c r="AG13" s="18">
        <v>529.80999999999995</v>
      </c>
      <c r="AH13" s="18"/>
    </row>
    <row r="14" spans="1:34" x14ac:dyDescent="0.25">
      <c r="C14" s="18"/>
      <c r="I14" s="18"/>
      <c r="O14" s="18"/>
      <c r="V14">
        <v>5</v>
      </c>
      <c r="W14" s="18">
        <v>404.54</v>
      </c>
      <c r="AB14">
        <v>5</v>
      </c>
      <c r="AC14" s="18">
        <v>542.12800000000004</v>
      </c>
      <c r="AF14" s="18">
        <v>404.54</v>
      </c>
      <c r="AG14" s="18">
        <v>542.12800000000004</v>
      </c>
      <c r="AH14" s="18"/>
    </row>
    <row r="15" spans="1:34" x14ac:dyDescent="0.25">
      <c r="A15">
        <v>2</v>
      </c>
      <c r="B15">
        <v>1</v>
      </c>
      <c r="C15" s="18">
        <v>216.08699999999999</v>
      </c>
      <c r="G15">
        <v>2</v>
      </c>
      <c r="H15">
        <v>1</v>
      </c>
      <c r="I15" s="18">
        <v>152.655</v>
      </c>
      <c r="M15">
        <v>2</v>
      </c>
      <c r="N15">
        <v>1</v>
      </c>
      <c r="O15" s="18">
        <v>179.24600000000001</v>
      </c>
      <c r="W15" s="18"/>
      <c r="AC15" s="18"/>
      <c r="AF15" s="18"/>
      <c r="AG15" s="18"/>
      <c r="AH15" s="18"/>
    </row>
    <row r="16" spans="1:34" x14ac:dyDescent="0.25">
      <c r="B16">
        <v>2</v>
      </c>
      <c r="C16" s="18">
        <v>201.52</v>
      </c>
      <c r="H16">
        <v>2</v>
      </c>
      <c r="I16" s="18">
        <v>155.80199999999999</v>
      </c>
      <c r="N16">
        <v>2</v>
      </c>
      <c r="O16" s="18">
        <v>164.77</v>
      </c>
      <c r="U16">
        <v>3</v>
      </c>
      <c r="V16">
        <v>1</v>
      </c>
      <c r="W16" s="18">
        <v>482</v>
      </c>
      <c r="AA16">
        <v>3</v>
      </c>
      <c r="AB16">
        <v>1</v>
      </c>
      <c r="AC16" s="18">
        <v>383</v>
      </c>
      <c r="AF16" s="18">
        <v>482</v>
      </c>
      <c r="AG16" s="18">
        <v>383</v>
      </c>
      <c r="AH16" s="18"/>
    </row>
    <row r="17" spans="1:34" x14ac:dyDescent="0.25">
      <c r="B17">
        <v>3</v>
      </c>
      <c r="C17" s="18">
        <v>198.703</v>
      </c>
      <c r="H17">
        <v>3</v>
      </c>
      <c r="I17" s="18">
        <v>179.893</v>
      </c>
      <c r="N17">
        <v>3</v>
      </c>
      <c r="O17" s="18">
        <v>213.983</v>
      </c>
      <c r="V17">
        <v>2</v>
      </c>
      <c r="W17" s="18">
        <v>461</v>
      </c>
      <c r="AB17">
        <v>2</v>
      </c>
      <c r="AC17" s="18">
        <v>425</v>
      </c>
      <c r="AF17" s="18">
        <v>461</v>
      </c>
      <c r="AG17" s="18">
        <v>425</v>
      </c>
      <c r="AH17" s="18"/>
    </row>
    <row r="18" spans="1:34" x14ac:dyDescent="0.25">
      <c r="B18">
        <v>4</v>
      </c>
      <c r="C18" s="18">
        <v>167.63300000000001</v>
      </c>
      <c r="H18">
        <v>4</v>
      </c>
      <c r="I18" s="18">
        <v>210.54900000000001</v>
      </c>
      <c r="N18">
        <v>4</v>
      </c>
      <c r="O18" s="18">
        <v>162.89699999999999</v>
      </c>
      <c r="V18">
        <v>3</v>
      </c>
      <c r="W18" s="18">
        <v>433</v>
      </c>
      <c r="AB18">
        <v>3</v>
      </c>
      <c r="AC18" s="18">
        <v>447</v>
      </c>
      <c r="AF18" s="18">
        <v>433</v>
      </c>
      <c r="AG18" s="18">
        <v>447</v>
      </c>
      <c r="AH18" s="18"/>
    </row>
    <row r="19" spans="1:34" x14ac:dyDescent="0.25">
      <c r="B19">
        <v>5</v>
      </c>
      <c r="C19" s="18">
        <v>187.316</v>
      </c>
      <c r="H19">
        <v>5</v>
      </c>
      <c r="I19" s="18">
        <v>208.00700000000001</v>
      </c>
      <c r="N19">
        <v>5</v>
      </c>
      <c r="O19" s="18">
        <v>177.886</v>
      </c>
      <c r="V19">
        <v>4</v>
      </c>
      <c r="W19" s="18">
        <v>454</v>
      </c>
      <c r="AB19">
        <v>4</v>
      </c>
      <c r="AC19" s="18">
        <v>378</v>
      </c>
      <c r="AF19" s="18">
        <v>454</v>
      </c>
      <c r="AG19" s="18">
        <v>378</v>
      </c>
      <c r="AH19" s="18"/>
    </row>
    <row r="20" spans="1:34" x14ac:dyDescent="0.25">
      <c r="B20">
        <v>6</v>
      </c>
      <c r="C20" s="18">
        <v>211.547</v>
      </c>
      <c r="H20">
        <v>6</v>
      </c>
      <c r="I20" s="18">
        <v>216.71799999999999</v>
      </c>
      <c r="N20">
        <v>6</v>
      </c>
      <c r="O20" s="18">
        <v>182.78</v>
      </c>
      <c r="V20">
        <v>5</v>
      </c>
      <c r="W20" s="18">
        <v>466</v>
      </c>
      <c r="AB20">
        <v>5</v>
      </c>
      <c r="AC20" s="18">
        <v>399</v>
      </c>
      <c r="AF20" s="18">
        <v>466</v>
      </c>
      <c r="AG20" s="18">
        <v>399</v>
      </c>
      <c r="AH20" s="18"/>
    </row>
    <row r="21" spans="1:34" x14ac:dyDescent="0.25">
      <c r="B21">
        <v>7</v>
      </c>
      <c r="C21" s="18">
        <v>218.39599999999999</v>
      </c>
      <c r="H21">
        <v>7</v>
      </c>
      <c r="I21" s="18">
        <v>225.58199999999999</v>
      </c>
      <c r="N21">
        <v>7</v>
      </c>
      <c r="O21" s="18">
        <v>228.19300000000001</v>
      </c>
      <c r="W21" s="18"/>
      <c r="AC21" s="18"/>
      <c r="AF21" s="18"/>
      <c r="AG21" s="18"/>
      <c r="AH21" s="18"/>
    </row>
    <row r="22" spans="1:34" x14ac:dyDescent="0.25">
      <c r="B22">
        <v>8</v>
      </c>
      <c r="C22" s="18">
        <v>168.93100000000001</v>
      </c>
      <c r="H22">
        <v>8</v>
      </c>
      <c r="I22" s="18">
        <v>222.93199999999999</v>
      </c>
      <c r="N22">
        <v>8</v>
      </c>
      <c r="O22" s="18">
        <v>200.565</v>
      </c>
      <c r="U22">
        <v>4</v>
      </c>
      <c r="V22">
        <v>1</v>
      </c>
      <c r="W22" s="18">
        <v>301.52300000000002</v>
      </c>
      <c r="AA22">
        <v>4</v>
      </c>
      <c r="AB22">
        <v>1</v>
      </c>
      <c r="AC22" s="18">
        <v>638.83000000000004</v>
      </c>
      <c r="AF22" s="18">
        <v>301.52300000000002</v>
      </c>
      <c r="AG22" s="18">
        <v>638.83000000000004</v>
      </c>
      <c r="AH22" s="18"/>
    </row>
    <row r="23" spans="1:34" x14ac:dyDescent="0.25">
      <c r="B23">
        <v>9</v>
      </c>
      <c r="C23" s="18">
        <v>173.697</v>
      </c>
      <c r="H23">
        <v>9</v>
      </c>
      <c r="I23" s="18">
        <v>229.107</v>
      </c>
      <c r="N23">
        <v>9</v>
      </c>
      <c r="O23" s="18">
        <v>165.934</v>
      </c>
      <c r="V23">
        <v>2</v>
      </c>
      <c r="W23" s="18">
        <v>362.71199999999999</v>
      </c>
      <c r="AB23">
        <v>2</v>
      </c>
      <c r="AC23" s="18">
        <v>646.18399999999997</v>
      </c>
      <c r="AF23" s="18">
        <v>362.71199999999999</v>
      </c>
      <c r="AG23" s="18">
        <v>646.18399999999997</v>
      </c>
      <c r="AH23" s="18"/>
    </row>
    <row r="24" spans="1:34" x14ac:dyDescent="0.25">
      <c r="B24">
        <v>10</v>
      </c>
      <c r="C24" s="18">
        <v>191.45400000000001</v>
      </c>
      <c r="H24">
        <v>10</v>
      </c>
      <c r="I24" s="18">
        <v>242.16499999999999</v>
      </c>
      <c r="N24">
        <v>10</v>
      </c>
      <c r="O24" s="18">
        <v>218.858</v>
      </c>
      <c r="V24">
        <v>3</v>
      </c>
      <c r="W24" s="18">
        <v>369.87299999999999</v>
      </c>
      <c r="AB24">
        <v>3</v>
      </c>
      <c r="AC24" s="18">
        <v>610.45000000000005</v>
      </c>
      <c r="AF24" s="18">
        <v>369.87299999999999</v>
      </c>
      <c r="AG24" s="18">
        <v>610.45000000000005</v>
      </c>
      <c r="AH24" s="18"/>
    </row>
    <row r="25" spans="1:34" x14ac:dyDescent="0.25">
      <c r="C25" s="18"/>
      <c r="I25" s="18"/>
      <c r="O25" s="18"/>
      <c r="V25">
        <v>4</v>
      </c>
      <c r="W25" s="18">
        <v>399.50799999999998</v>
      </c>
      <c r="AB25">
        <v>4</v>
      </c>
      <c r="AC25" s="18">
        <v>594.55100000000004</v>
      </c>
      <c r="AF25" s="18">
        <v>399.50799999999998</v>
      </c>
      <c r="AG25" s="18">
        <v>594.55100000000004</v>
      </c>
      <c r="AH25" s="18"/>
    </row>
    <row r="26" spans="1:34" x14ac:dyDescent="0.25">
      <c r="A26">
        <v>3</v>
      </c>
      <c r="B26">
        <v>1</v>
      </c>
      <c r="C26" s="18">
        <v>186.90100000000001</v>
      </c>
      <c r="G26">
        <v>3</v>
      </c>
      <c r="H26">
        <v>1</v>
      </c>
      <c r="I26" s="18">
        <v>220.84899999999999</v>
      </c>
      <c r="M26">
        <v>3</v>
      </c>
      <c r="N26">
        <v>1</v>
      </c>
      <c r="O26" s="18">
        <v>192.66499999999999</v>
      </c>
      <c r="V26">
        <v>5</v>
      </c>
      <c r="W26" s="18">
        <v>358.65300000000002</v>
      </c>
      <c r="AB26">
        <v>5</v>
      </c>
      <c r="AC26" s="18">
        <v>619.91600000000005</v>
      </c>
      <c r="AF26" s="18">
        <v>358.65300000000002</v>
      </c>
      <c r="AG26" s="18">
        <v>619.91600000000005</v>
      </c>
      <c r="AH26" s="18"/>
    </row>
    <row r="27" spans="1:34" x14ac:dyDescent="0.25">
      <c r="B27">
        <v>2</v>
      </c>
      <c r="C27" s="18">
        <v>192.55699999999999</v>
      </c>
      <c r="H27">
        <v>2</v>
      </c>
      <c r="I27" s="18">
        <v>225.61600000000001</v>
      </c>
      <c r="N27">
        <v>2</v>
      </c>
      <c r="O27" s="18">
        <v>201.971</v>
      </c>
      <c r="W27" s="18"/>
      <c r="AC27" s="18"/>
      <c r="AF27" s="18"/>
      <c r="AG27" s="18"/>
      <c r="AH27" s="18"/>
    </row>
    <row r="28" spans="1:34" x14ac:dyDescent="0.25">
      <c r="B28">
        <v>3</v>
      </c>
      <c r="C28" s="18">
        <v>168.13499999999999</v>
      </c>
      <c r="H28">
        <v>3</v>
      </c>
      <c r="I28" s="18">
        <v>226.70400000000001</v>
      </c>
      <c r="N28">
        <v>3</v>
      </c>
      <c r="O28" s="18">
        <v>182.74199999999999</v>
      </c>
      <c r="U28">
        <v>5</v>
      </c>
      <c r="V28">
        <v>1</v>
      </c>
      <c r="W28" s="18">
        <v>352.286</v>
      </c>
      <c r="AA28">
        <v>5</v>
      </c>
      <c r="AB28">
        <v>1</v>
      </c>
      <c r="AC28" s="18">
        <v>451.60599999999999</v>
      </c>
      <c r="AF28" s="18">
        <v>352.286</v>
      </c>
      <c r="AG28" s="18">
        <v>451.60599999999999</v>
      </c>
      <c r="AH28" s="18"/>
    </row>
    <row r="29" spans="1:34" x14ac:dyDescent="0.25">
      <c r="B29">
        <v>4</v>
      </c>
      <c r="C29" s="18">
        <v>191.267</v>
      </c>
      <c r="H29">
        <v>4</v>
      </c>
      <c r="I29" s="18">
        <v>201.47200000000001</v>
      </c>
      <c r="N29">
        <v>4</v>
      </c>
      <c r="O29" s="18">
        <v>186.53299999999999</v>
      </c>
      <c r="V29">
        <v>2</v>
      </c>
      <c r="W29" s="18">
        <v>356.54899999999998</v>
      </c>
      <c r="AB29">
        <v>2</v>
      </c>
      <c r="AC29" s="18">
        <v>413.03899999999999</v>
      </c>
      <c r="AF29" s="18">
        <v>356.54899999999998</v>
      </c>
      <c r="AG29" s="18">
        <v>413.03899999999999</v>
      </c>
      <c r="AH29" s="18"/>
    </row>
    <row r="30" spans="1:34" x14ac:dyDescent="0.25">
      <c r="B30">
        <v>5</v>
      </c>
      <c r="C30" s="18">
        <v>207.82599999999999</v>
      </c>
      <c r="H30">
        <v>5</v>
      </c>
      <c r="I30" s="18">
        <v>191.69900000000001</v>
      </c>
      <c r="N30">
        <v>5</v>
      </c>
      <c r="O30" s="18">
        <v>189.82300000000001</v>
      </c>
      <c r="V30">
        <v>3</v>
      </c>
      <c r="W30" s="18">
        <v>325.43799999999999</v>
      </c>
      <c r="AB30">
        <v>3</v>
      </c>
      <c r="AC30" s="18">
        <v>471.02100000000002</v>
      </c>
      <c r="AF30" s="18">
        <v>325.43799999999999</v>
      </c>
      <c r="AG30" s="18">
        <v>471.02100000000002</v>
      </c>
      <c r="AH30" s="18"/>
    </row>
    <row r="31" spans="1:34" x14ac:dyDescent="0.25">
      <c r="B31">
        <v>6</v>
      </c>
      <c r="C31" s="18">
        <v>201.13200000000001</v>
      </c>
      <c r="H31">
        <v>6</v>
      </c>
      <c r="I31" s="18">
        <v>195.13399999999999</v>
      </c>
      <c r="N31">
        <v>6</v>
      </c>
      <c r="O31" s="18">
        <v>201.92699999999999</v>
      </c>
      <c r="V31">
        <v>4</v>
      </c>
      <c r="W31" s="18">
        <v>379.88099999999997</v>
      </c>
      <c r="AB31">
        <v>4</v>
      </c>
      <c r="AC31" s="18">
        <v>395.18099999999998</v>
      </c>
      <c r="AF31" s="18">
        <v>379.88099999999997</v>
      </c>
      <c r="AG31" s="18">
        <v>395.18099999999998</v>
      </c>
      <c r="AH31" s="18"/>
    </row>
    <row r="32" spans="1:34" x14ac:dyDescent="0.25">
      <c r="B32">
        <v>7</v>
      </c>
      <c r="C32" s="18">
        <v>228.45</v>
      </c>
      <c r="H32">
        <v>7</v>
      </c>
      <c r="I32" s="18">
        <v>226.25800000000001</v>
      </c>
      <c r="N32">
        <v>7</v>
      </c>
      <c r="O32" s="18">
        <v>198.333</v>
      </c>
      <c r="V32">
        <v>5</v>
      </c>
      <c r="W32" s="18">
        <v>335.80200000000002</v>
      </c>
      <c r="AB32">
        <v>5</v>
      </c>
      <c r="AC32" s="18">
        <v>428.91199999999998</v>
      </c>
      <c r="AF32" s="18">
        <v>335.80200000000002</v>
      </c>
      <c r="AG32" s="18">
        <v>428.91199999999998</v>
      </c>
      <c r="AH32" s="18"/>
    </row>
    <row r="33" spans="1:34" x14ac:dyDescent="0.25">
      <c r="B33">
        <v>8</v>
      </c>
      <c r="C33" s="18">
        <v>199.25200000000001</v>
      </c>
      <c r="H33">
        <v>8</v>
      </c>
      <c r="I33" s="18">
        <v>242.03100000000001</v>
      </c>
      <c r="N33">
        <v>8</v>
      </c>
      <c r="O33" s="18">
        <v>174.34800000000001</v>
      </c>
      <c r="W33" s="18"/>
      <c r="AC33" s="18"/>
      <c r="AF33" s="18"/>
      <c r="AG33" s="18"/>
      <c r="AH33" s="18"/>
    </row>
    <row r="34" spans="1:34" x14ac:dyDescent="0.25">
      <c r="B34">
        <v>9</v>
      </c>
      <c r="C34" s="18">
        <v>198.30099999999999</v>
      </c>
      <c r="H34">
        <v>9</v>
      </c>
      <c r="I34" s="18">
        <v>206.679</v>
      </c>
      <c r="N34">
        <v>9</v>
      </c>
      <c r="O34" s="18">
        <v>223.01</v>
      </c>
      <c r="U34">
        <v>6</v>
      </c>
      <c r="V34">
        <v>1</v>
      </c>
      <c r="W34" s="18">
        <v>480.30399999999997</v>
      </c>
      <c r="AA34">
        <v>6</v>
      </c>
      <c r="AB34">
        <v>1</v>
      </c>
      <c r="AC34" s="18">
        <v>511.54899999999998</v>
      </c>
      <c r="AF34" s="18">
        <v>480.30399999999997</v>
      </c>
      <c r="AG34" s="18">
        <v>511.54899999999998</v>
      </c>
      <c r="AH34" s="18"/>
    </row>
    <row r="35" spans="1:34" x14ac:dyDescent="0.25">
      <c r="B35">
        <v>10</v>
      </c>
      <c r="C35" s="18">
        <v>175.619</v>
      </c>
      <c r="H35">
        <v>10</v>
      </c>
      <c r="I35" s="18">
        <v>215.93199999999999</v>
      </c>
      <c r="N35">
        <v>10</v>
      </c>
      <c r="O35" s="18">
        <v>205.233</v>
      </c>
      <c r="V35">
        <v>2</v>
      </c>
      <c r="W35" s="18">
        <v>448.38400000000001</v>
      </c>
      <c r="AB35">
        <v>2</v>
      </c>
      <c r="AC35" s="18">
        <v>495.53399999999999</v>
      </c>
      <c r="AF35" s="18">
        <v>448.38400000000001</v>
      </c>
      <c r="AG35" s="18">
        <v>495.53399999999999</v>
      </c>
      <c r="AH35" s="18"/>
    </row>
    <row r="36" spans="1:34" x14ac:dyDescent="0.25">
      <c r="C36" s="18"/>
      <c r="I36" s="18"/>
      <c r="O36" s="18"/>
      <c r="V36">
        <v>3</v>
      </c>
      <c r="W36" s="18">
        <v>457.94</v>
      </c>
      <c r="AB36">
        <v>3</v>
      </c>
      <c r="AC36" s="18">
        <v>515.88900000000001</v>
      </c>
      <c r="AF36" s="18">
        <v>457.94</v>
      </c>
      <c r="AG36" s="18">
        <v>515.88900000000001</v>
      </c>
      <c r="AH36" s="18"/>
    </row>
    <row r="37" spans="1:34" x14ac:dyDescent="0.25">
      <c r="A37">
        <v>4</v>
      </c>
      <c r="B37">
        <v>1</v>
      </c>
      <c r="C37" s="18">
        <v>146.869</v>
      </c>
      <c r="G37">
        <v>4</v>
      </c>
      <c r="H37">
        <v>1</v>
      </c>
      <c r="I37" s="18">
        <v>188.07400000000001</v>
      </c>
      <c r="M37">
        <v>4</v>
      </c>
      <c r="N37">
        <v>1</v>
      </c>
      <c r="O37" s="18">
        <v>162.62200000000001</v>
      </c>
      <c r="V37">
        <v>4</v>
      </c>
      <c r="W37" s="18">
        <v>386.01499999999999</v>
      </c>
      <c r="AB37">
        <v>4</v>
      </c>
      <c r="AC37" s="18">
        <v>478.78500000000003</v>
      </c>
      <c r="AF37" s="18">
        <v>386.01499999999999</v>
      </c>
      <c r="AG37" s="18">
        <v>478.78500000000003</v>
      </c>
      <c r="AH37" s="18"/>
    </row>
    <row r="38" spans="1:34" x14ac:dyDescent="0.25">
      <c r="B38">
        <v>2</v>
      </c>
      <c r="C38" s="18">
        <v>147.60300000000001</v>
      </c>
      <c r="H38">
        <v>2</v>
      </c>
      <c r="I38" s="18">
        <v>216.047</v>
      </c>
      <c r="N38">
        <v>2</v>
      </c>
      <c r="O38" s="18">
        <v>180.06700000000001</v>
      </c>
      <c r="V38">
        <v>5</v>
      </c>
      <c r="W38" s="18">
        <v>483.17599999999999</v>
      </c>
      <c r="AB38">
        <v>5</v>
      </c>
      <c r="AC38" s="18">
        <v>500.87</v>
      </c>
      <c r="AF38" s="18">
        <v>483.17599999999999</v>
      </c>
      <c r="AG38" s="18">
        <v>500.87</v>
      </c>
      <c r="AH38" s="18"/>
    </row>
    <row r="39" spans="1:34" x14ac:dyDescent="0.25">
      <c r="B39">
        <v>3</v>
      </c>
      <c r="C39" s="18">
        <v>164.523</v>
      </c>
      <c r="H39">
        <v>3</v>
      </c>
      <c r="I39" s="18">
        <v>189.02500000000001</v>
      </c>
      <c r="N39">
        <v>3</v>
      </c>
      <c r="O39" s="18">
        <v>198.45</v>
      </c>
      <c r="W39" s="18"/>
      <c r="AC39" s="18"/>
      <c r="AF39" s="18"/>
      <c r="AG39" s="18"/>
      <c r="AH39" s="18"/>
    </row>
    <row r="40" spans="1:34" x14ac:dyDescent="0.25">
      <c r="B40">
        <v>4</v>
      </c>
      <c r="C40" s="18">
        <v>242.33799999999999</v>
      </c>
      <c r="H40">
        <v>4</v>
      </c>
      <c r="I40" s="18">
        <v>238.43299999999999</v>
      </c>
      <c r="N40">
        <v>4</v>
      </c>
      <c r="O40" s="18">
        <v>166.07599999999999</v>
      </c>
      <c r="U40">
        <v>7</v>
      </c>
      <c r="V40">
        <v>1</v>
      </c>
      <c r="W40" s="18">
        <v>528.30200000000002</v>
      </c>
      <c r="AA40">
        <v>7</v>
      </c>
      <c r="AB40">
        <v>1</v>
      </c>
      <c r="AC40" s="18">
        <v>325.56900000000002</v>
      </c>
      <c r="AF40" s="18">
        <v>528.30200000000002</v>
      </c>
      <c r="AG40" s="18">
        <v>325.56900000000002</v>
      </c>
      <c r="AH40" s="18"/>
    </row>
    <row r="41" spans="1:34" x14ac:dyDescent="0.25">
      <c r="B41">
        <v>5</v>
      </c>
      <c r="C41" s="18">
        <v>186.12</v>
      </c>
      <c r="H41">
        <v>5</v>
      </c>
      <c r="I41" s="18">
        <v>175.636</v>
      </c>
      <c r="N41">
        <v>5</v>
      </c>
      <c r="O41" s="18">
        <v>188.209</v>
      </c>
      <c r="V41">
        <v>2</v>
      </c>
      <c r="W41" s="18">
        <v>526.97500000000002</v>
      </c>
      <c r="AB41">
        <v>2</v>
      </c>
      <c r="AC41" s="18">
        <v>260.03800000000001</v>
      </c>
      <c r="AF41" s="18">
        <v>526.97500000000002</v>
      </c>
      <c r="AG41" s="18">
        <v>260.03800000000001</v>
      </c>
      <c r="AH41" s="18"/>
    </row>
    <row r="42" spans="1:34" x14ac:dyDescent="0.25">
      <c r="B42">
        <v>6</v>
      </c>
      <c r="C42" s="18">
        <v>134.31</v>
      </c>
      <c r="H42">
        <v>6</v>
      </c>
      <c r="I42" s="18">
        <v>211.054</v>
      </c>
      <c r="N42">
        <v>6</v>
      </c>
      <c r="O42" s="18">
        <v>153.88300000000001</v>
      </c>
      <c r="V42">
        <v>3</v>
      </c>
      <c r="W42" s="18">
        <v>474.76799999999997</v>
      </c>
      <c r="AB42">
        <v>3</v>
      </c>
      <c r="AC42" s="18">
        <v>288.97199999999998</v>
      </c>
      <c r="AF42" s="18">
        <v>474.76799999999997</v>
      </c>
      <c r="AG42" s="18">
        <v>288.97199999999998</v>
      </c>
      <c r="AH42" s="18"/>
    </row>
    <row r="43" spans="1:34" x14ac:dyDescent="0.25">
      <c r="B43">
        <v>7</v>
      </c>
      <c r="C43" s="18">
        <v>149.08600000000001</v>
      </c>
      <c r="H43">
        <v>7</v>
      </c>
      <c r="I43" s="18">
        <v>257.99099999999999</v>
      </c>
      <c r="N43">
        <v>7</v>
      </c>
      <c r="O43" s="18">
        <v>201.04900000000001</v>
      </c>
      <c r="V43">
        <v>4</v>
      </c>
      <c r="W43" s="18">
        <v>479.572</v>
      </c>
      <c r="AB43">
        <v>4</v>
      </c>
      <c r="AC43" s="18">
        <v>295.57299999999998</v>
      </c>
      <c r="AF43" s="18">
        <v>479.572</v>
      </c>
      <c r="AG43" s="18">
        <v>295.57299999999998</v>
      </c>
      <c r="AH43" s="18"/>
    </row>
    <row r="44" spans="1:34" x14ac:dyDescent="0.25">
      <c r="B44">
        <v>8</v>
      </c>
      <c r="C44" s="18">
        <v>140.75299999999999</v>
      </c>
      <c r="H44">
        <v>8</v>
      </c>
      <c r="I44" s="18">
        <v>201.40299999999999</v>
      </c>
      <c r="N44">
        <v>8</v>
      </c>
      <c r="O44" s="18">
        <v>172.328</v>
      </c>
      <c r="V44">
        <v>5</v>
      </c>
      <c r="W44" s="18">
        <v>524.56100000000004</v>
      </c>
      <c r="AB44">
        <v>5</v>
      </c>
      <c r="AC44" s="18">
        <v>225.804</v>
      </c>
      <c r="AF44" s="18">
        <v>524.56100000000004</v>
      </c>
      <c r="AG44" s="18">
        <v>225.804</v>
      </c>
      <c r="AH44" s="18"/>
    </row>
    <row r="45" spans="1:34" x14ac:dyDescent="0.25">
      <c r="B45">
        <v>9</v>
      </c>
      <c r="C45" s="18">
        <v>129.36500000000001</v>
      </c>
      <c r="H45">
        <v>9</v>
      </c>
      <c r="I45" s="18">
        <v>185.75299999999999</v>
      </c>
      <c r="N45">
        <v>9</v>
      </c>
      <c r="O45" s="18">
        <v>214.59200000000001</v>
      </c>
      <c r="W45" s="18"/>
      <c r="AC45" s="18"/>
      <c r="AF45" s="18"/>
      <c r="AG45" s="18"/>
      <c r="AH45" s="18"/>
    </row>
    <row r="46" spans="1:34" x14ac:dyDescent="0.25">
      <c r="B46">
        <v>10</v>
      </c>
      <c r="C46" s="18">
        <v>130.30600000000001</v>
      </c>
      <c r="H46">
        <v>10</v>
      </c>
      <c r="I46" s="18">
        <v>191.68299999999999</v>
      </c>
      <c r="N46">
        <v>10</v>
      </c>
      <c r="O46" s="18">
        <v>226.04499999999999</v>
      </c>
      <c r="U46">
        <v>8</v>
      </c>
      <c r="V46">
        <v>1</v>
      </c>
      <c r="W46" s="18">
        <v>442</v>
      </c>
      <c r="AA46">
        <v>8</v>
      </c>
      <c r="AB46">
        <v>1</v>
      </c>
      <c r="AC46" s="18">
        <v>516.33399999999995</v>
      </c>
      <c r="AF46" s="18">
        <v>442</v>
      </c>
      <c r="AG46" s="18">
        <v>516.33399999999995</v>
      </c>
      <c r="AH46" s="18"/>
    </row>
    <row r="47" spans="1:34" x14ac:dyDescent="0.25">
      <c r="C47" s="18"/>
      <c r="I47" s="18"/>
      <c r="O47" s="18"/>
      <c r="V47">
        <v>2</v>
      </c>
      <c r="W47" s="18">
        <v>438</v>
      </c>
      <c r="AB47">
        <v>2</v>
      </c>
      <c r="AC47" s="18">
        <v>408.399</v>
      </c>
      <c r="AF47" s="18">
        <v>438</v>
      </c>
      <c r="AG47" s="18">
        <v>408.399</v>
      </c>
      <c r="AH47" s="18"/>
    </row>
    <row r="48" spans="1:34" x14ac:dyDescent="0.25">
      <c r="A48">
        <v>5</v>
      </c>
      <c r="B48">
        <v>1</v>
      </c>
      <c r="C48" s="18">
        <v>99.17</v>
      </c>
      <c r="G48">
        <v>5</v>
      </c>
      <c r="H48">
        <v>1</v>
      </c>
      <c r="I48" s="18">
        <v>199.309</v>
      </c>
      <c r="M48">
        <v>5</v>
      </c>
      <c r="N48">
        <v>1</v>
      </c>
      <c r="O48" s="18">
        <v>177.59700000000001</v>
      </c>
      <c r="V48">
        <v>3</v>
      </c>
      <c r="W48" s="18">
        <v>445</v>
      </c>
      <c r="AB48">
        <v>3</v>
      </c>
      <c r="AC48" s="18">
        <v>549.529</v>
      </c>
      <c r="AF48" s="18">
        <v>445</v>
      </c>
      <c r="AG48" s="18">
        <v>549.529</v>
      </c>
      <c r="AH48" s="18"/>
    </row>
    <row r="49" spans="1:34" x14ac:dyDescent="0.25">
      <c r="B49">
        <v>2</v>
      </c>
      <c r="C49" s="18">
        <v>157.13200000000001</v>
      </c>
      <c r="H49">
        <v>2</v>
      </c>
      <c r="I49" s="18">
        <v>217.376</v>
      </c>
      <c r="N49">
        <v>2</v>
      </c>
      <c r="O49" s="18">
        <v>160.625</v>
      </c>
      <c r="V49">
        <v>4</v>
      </c>
      <c r="W49" s="18">
        <v>395</v>
      </c>
      <c r="AB49">
        <v>4</v>
      </c>
      <c r="AC49" s="18">
        <v>576.01300000000003</v>
      </c>
      <c r="AF49" s="18">
        <v>395</v>
      </c>
      <c r="AG49" s="18">
        <v>576.01300000000003</v>
      </c>
      <c r="AH49" s="18"/>
    </row>
    <row r="50" spans="1:34" x14ac:dyDescent="0.25">
      <c r="B50">
        <v>3</v>
      </c>
      <c r="C50" s="18">
        <v>158.53</v>
      </c>
      <c r="H50">
        <v>3</v>
      </c>
      <c r="I50" s="18">
        <v>219.80099999999999</v>
      </c>
      <c r="N50">
        <v>3</v>
      </c>
      <c r="O50" s="18">
        <v>187.02</v>
      </c>
      <c r="V50">
        <v>5</v>
      </c>
      <c r="W50" s="18">
        <v>430</v>
      </c>
      <c r="AB50">
        <v>5</v>
      </c>
      <c r="AC50" s="18">
        <v>441.952</v>
      </c>
      <c r="AF50" s="18">
        <v>430</v>
      </c>
      <c r="AG50" s="18">
        <v>441.952</v>
      </c>
      <c r="AH50" s="18"/>
    </row>
    <row r="51" spans="1:34" x14ac:dyDescent="0.25">
      <c r="B51">
        <v>4</v>
      </c>
      <c r="C51" s="18">
        <v>118.16200000000001</v>
      </c>
      <c r="H51">
        <v>4</v>
      </c>
      <c r="I51" s="18">
        <v>188.48599999999999</v>
      </c>
      <c r="N51">
        <v>4</v>
      </c>
      <c r="O51" s="18">
        <v>188.47399999999999</v>
      </c>
      <c r="V51" s="19" t="s">
        <v>21</v>
      </c>
      <c r="W51" s="21">
        <f>AVERAGE(W4:W50)</f>
        <v>419.51702499999999</v>
      </c>
      <c r="AB51" s="19" t="s">
        <v>21</v>
      </c>
      <c r="AC51" s="21">
        <f>AVERAGE(AC4:AC50)</f>
        <v>473.56094999999993</v>
      </c>
      <c r="AH51" s="18"/>
    </row>
    <row r="52" spans="1:34" x14ac:dyDescent="0.25">
      <c r="B52">
        <v>5</v>
      </c>
      <c r="C52" s="18">
        <v>154.24199999999999</v>
      </c>
      <c r="H52">
        <v>5</v>
      </c>
      <c r="I52" s="18">
        <v>150.13900000000001</v>
      </c>
      <c r="N52">
        <v>5</v>
      </c>
      <c r="O52" s="18">
        <v>205.613</v>
      </c>
      <c r="V52" s="19" t="s">
        <v>22</v>
      </c>
      <c r="W52">
        <f>_xlfn.STDEV.P(W4:W50)</f>
        <v>55.951000603870682</v>
      </c>
      <c r="AB52" s="19" t="s">
        <v>22</v>
      </c>
      <c r="AC52">
        <f>_xlfn.STDEV.P(AC4:AC50)</f>
        <v>104.36109135495656</v>
      </c>
      <c r="AH52" s="18"/>
    </row>
    <row r="53" spans="1:34" x14ac:dyDescent="0.25">
      <c r="B53">
        <v>6</v>
      </c>
      <c r="C53" s="18">
        <v>102.57299999999999</v>
      </c>
      <c r="H53">
        <v>6</v>
      </c>
      <c r="I53" s="18">
        <v>222.00399999999999</v>
      </c>
      <c r="N53">
        <v>6</v>
      </c>
      <c r="O53" s="18">
        <v>213.41800000000001</v>
      </c>
      <c r="V53" s="18"/>
      <c r="AB53" s="18"/>
      <c r="AH53" s="18"/>
    </row>
    <row r="54" spans="1:34" x14ac:dyDescent="0.25">
      <c r="B54">
        <v>7</v>
      </c>
      <c r="C54" s="18">
        <v>115.291</v>
      </c>
      <c r="H54">
        <v>7</v>
      </c>
      <c r="I54" s="18">
        <v>221.37</v>
      </c>
      <c r="N54">
        <v>7</v>
      </c>
      <c r="O54" s="18">
        <v>203.66300000000001</v>
      </c>
      <c r="V54" s="18"/>
      <c r="AB54" s="18"/>
      <c r="AH54" s="18"/>
    </row>
    <row r="55" spans="1:34" x14ac:dyDescent="0.25">
      <c r="B55">
        <v>8</v>
      </c>
      <c r="C55" s="18">
        <v>143.196</v>
      </c>
      <c r="H55">
        <v>8</v>
      </c>
      <c r="I55" s="18">
        <v>219.899</v>
      </c>
      <c r="N55">
        <v>8</v>
      </c>
      <c r="O55" s="18">
        <v>221.21700000000001</v>
      </c>
      <c r="V55" t="s">
        <v>23</v>
      </c>
      <c r="AB55" s="18"/>
      <c r="AH55" s="18"/>
    </row>
    <row r="56" spans="1:34" ht="15.75" thickBot="1" x14ac:dyDescent="0.3">
      <c r="B56">
        <v>9</v>
      </c>
      <c r="C56" s="18">
        <v>124.57599999999999</v>
      </c>
      <c r="H56">
        <v>9</v>
      </c>
      <c r="I56" s="18">
        <v>187.91200000000001</v>
      </c>
      <c r="N56">
        <v>9</v>
      </c>
      <c r="O56" s="18">
        <v>216.869</v>
      </c>
      <c r="AB56" s="18"/>
      <c r="AH56" s="18"/>
    </row>
    <row r="57" spans="1:34" x14ac:dyDescent="0.25">
      <c r="B57">
        <v>10</v>
      </c>
      <c r="C57" s="18">
        <v>130.99100000000001</v>
      </c>
      <c r="H57">
        <v>10</v>
      </c>
      <c r="I57" s="18">
        <v>161.69</v>
      </c>
      <c r="N57">
        <v>10</v>
      </c>
      <c r="O57" s="18">
        <v>222.41399999999999</v>
      </c>
      <c r="V57" s="8"/>
      <c r="W57" s="8" t="s">
        <v>19</v>
      </c>
      <c r="X57" s="8" t="s">
        <v>20</v>
      </c>
      <c r="AB57" s="18"/>
      <c r="AH57" s="18"/>
    </row>
    <row r="58" spans="1:34" x14ac:dyDescent="0.25">
      <c r="C58" s="18"/>
      <c r="I58" s="18"/>
      <c r="O58" s="18"/>
      <c r="V58" t="s">
        <v>24</v>
      </c>
      <c r="W58">
        <v>419.51702499999999</v>
      </c>
      <c r="X58">
        <v>473.56094999999993</v>
      </c>
      <c r="AB58" s="18"/>
      <c r="AH58" s="18"/>
    </row>
    <row r="59" spans="1:34" x14ac:dyDescent="0.25">
      <c r="A59">
        <v>6</v>
      </c>
      <c r="B59">
        <v>1</v>
      </c>
      <c r="C59" s="18">
        <v>118.91200000000001</v>
      </c>
      <c r="G59">
        <v>6</v>
      </c>
      <c r="H59">
        <v>1</v>
      </c>
      <c r="I59" s="18">
        <v>166.36699999999999</v>
      </c>
      <c r="M59">
        <v>6</v>
      </c>
      <c r="N59">
        <v>1</v>
      </c>
      <c r="O59" s="18">
        <v>198.19300000000001</v>
      </c>
      <c r="V59" t="s">
        <v>25</v>
      </c>
      <c r="W59">
        <v>3210.7840703326542</v>
      </c>
      <c r="X59">
        <v>11170.499885946225</v>
      </c>
      <c r="AB59" s="18"/>
      <c r="AH59" s="18"/>
    </row>
    <row r="60" spans="1:34" x14ac:dyDescent="0.25">
      <c r="B60">
        <v>2</v>
      </c>
      <c r="C60" s="18">
        <v>116.196</v>
      </c>
      <c r="H60">
        <v>2</v>
      </c>
      <c r="I60" s="18">
        <v>177.881</v>
      </c>
      <c r="N60">
        <v>2</v>
      </c>
      <c r="O60" s="18">
        <v>196.738</v>
      </c>
      <c r="V60" t="s">
        <v>26</v>
      </c>
      <c r="W60">
        <v>40</v>
      </c>
      <c r="X60">
        <v>40</v>
      </c>
      <c r="AB60" s="18"/>
      <c r="AH60" s="18"/>
    </row>
    <row r="61" spans="1:34" x14ac:dyDescent="0.25">
      <c r="B61">
        <v>3</v>
      </c>
      <c r="C61" s="18">
        <v>121.628</v>
      </c>
      <c r="H61">
        <v>3</v>
      </c>
      <c r="I61" s="18">
        <v>178.91200000000001</v>
      </c>
      <c r="N61">
        <v>3</v>
      </c>
      <c r="O61" s="18">
        <v>184.99299999999999</v>
      </c>
      <c r="V61" t="s">
        <v>27</v>
      </c>
      <c r="W61">
        <v>0</v>
      </c>
      <c r="AB61" s="18"/>
      <c r="AH61" s="18"/>
    </row>
    <row r="62" spans="1:34" x14ac:dyDescent="0.25">
      <c r="B62">
        <v>4</v>
      </c>
      <c r="C62" s="18">
        <v>142.69800000000001</v>
      </c>
      <c r="H62">
        <v>4</v>
      </c>
      <c r="I62" s="18">
        <v>179.86500000000001</v>
      </c>
      <c r="N62">
        <v>4</v>
      </c>
      <c r="O62" s="18">
        <v>179.04400000000001</v>
      </c>
      <c r="V62" t="s">
        <v>28</v>
      </c>
      <c r="W62">
        <v>60</v>
      </c>
      <c r="AB62" s="18"/>
      <c r="AH62" s="18"/>
    </row>
    <row r="63" spans="1:34" x14ac:dyDescent="0.25">
      <c r="B63">
        <v>5</v>
      </c>
      <c r="C63" s="18">
        <v>159.39400000000001</v>
      </c>
      <c r="H63">
        <v>5</v>
      </c>
      <c r="I63" s="18">
        <v>181.672</v>
      </c>
      <c r="N63">
        <v>5</v>
      </c>
      <c r="O63" s="18">
        <v>184.42</v>
      </c>
      <c r="V63" t="s">
        <v>29</v>
      </c>
      <c r="W63">
        <v>-2.8502177971988947</v>
      </c>
      <c r="AB63" s="18"/>
      <c r="AH63" s="18"/>
    </row>
    <row r="64" spans="1:34" x14ac:dyDescent="0.25">
      <c r="B64">
        <v>6</v>
      </c>
      <c r="C64" s="18">
        <v>121.88500000000001</v>
      </c>
      <c r="H64">
        <v>6</v>
      </c>
      <c r="I64" s="18">
        <v>162.14699999999999</v>
      </c>
      <c r="N64">
        <v>6</v>
      </c>
      <c r="O64" s="18">
        <v>167.61799999999999</v>
      </c>
      <c r="V64" t="s">
        <v>30</v>
      </c>
      <c r="W64">
        <v>2.9899977821470098E-3</v>
      </c>
      <c r="AB64" s="18"/>
      <c r="AH64" s="18"/>
    </row>
    <row r="65" spans="1:34" x14ac:dyDescent="0.25">
      <c r="B65">
        <v>7</v>
      </c>
      <c r="C65" s="18">
        <v>106.66500000000001</v>
      </c>
      <c r="H65">
        <v>7</v>
      </c>
      <c r="I65" s="18">
        <v>186.10499999999999</v>
      </c>
      <c r="N65">
        <v>7</v>
      </c>
      <c r="O65" s="18">
        <v>198.89099999999999</v>
      </c>
      <c r="V65" t="s">
        <v>31</v>
      </c>
      <c r="W65">
        <v>1.6706488649046354</v>
      </c>
      <c r="AB65" s="18"/>
      <c r="AH65" s="18"/>
    </row>
    <row r="66" spans="1:34" x14ac:dyDescent="0.25">
      <c r="B66">
        <v>8</v>
      </c>
      <c r="C66" s="18">
        <v>104.10299999999999</v>
      </c>
      <c r="H66">
        <v>8</v>
      </c>
      <c r="I66" s="18">
        <v>207.155</v>
      </c>
      <c r="N66">
        <v>8</v>
      </c>
      <c r="O66" s="18">
        <v>166.738</v>
      </c>
      <c r="V66" t="s">
        <v>32</v>
      </c>
      <c r="W66">
        <v>5.9799955642940205E-3</v>
      </c>
      <c r="AB66" s="18"/>
    </row>
    <row r="67" spans="1:34" ht="15.75" thickBot="1" x14ac:dyDescent="0.3">
      <c r="B67">
        <v>9</v>
      </c>
      <c r="C67" s="18">
        <v>122.407</v>
      </c>
      <c r="H67">
        <v>9</v>
      </c>
      <c r="I67" s="18">
        <v>185.32400000000001</v>
      </c>
      <c r="N67">
        <v>9</v>
      </c>
      <c r="O67" s="18">
        <v>164.92400000000001</v>
      </c>
      <c r="V67" s="9" t="s">
        <v>33</v>
      </c>
      <c r="W67" s="9">
        <v>2.0002978220142609</v>
      </c>
      <c r="X67" s="9"/>
      <c r="AB67" s="18"/>
    </row>
    <row r="68" spans="1:34" x14ac:dyDescent="0.25">
      <c r="B68">
        <v>10</v>
      </c>
      <c r="C68" s="18">
        <v>118.449</v>
      </c>
      <c r="H68">
        <v>10</v>
      </c>
      <c r="I68" s="18">
        <v>192.27799999999999</v>
      </c>
      <c r="N68">
        <v>10</v>
      </c>
      <c r="O68" s="18">
        <v>190.87</v>
      </c>
      <c r="Z68" s="18"/>
    </row>
    <row r="69" spans="1:34" x14ac:dyDescent="0.25">
      <c r="C69" s="18"/>
      <c r="I69" s="18"/>
      <c r="O69" s="18"/>
      <c r="Z69" s="18"/>
    </row>
    <row r="70" spans="1:34" x14ac:dyDescent="0.25">
      <c r="A70">
        <v>7</v>
      </c>
      <c r="B70">
        <v>1</v>
      </c>
      <c r="C70" s="18">
        <v>167.928</v>
      </c>
      <c r="G70">
        <v>7</v>
      </c>
      <c r="H70">
        <v>1</v>
      </c>
      <c r="I70" s="18">
        <v>158.12299999999999</v>
      </c>
      <c r="M70">
        <v>7</v>
      </c>
      <c r="N70">
        <v>1</v>
      </c>
      <c r="O70" s="18">
        <v>196.072</v>
      </c>
    </row>
    <row r="71" spans="1:34" x14ac:dyDescent="0.25">
      <c r="B71">
        <v>2</v>
      </c>
      <c r="C71" s="18">
        <v>155.91300000000001</v>
      </c>
      <c r="H71">
        <v>2</v>
      </c>
      <c r="I71" s="18">
        <v>151.643</v>
      </c>
      <c r="N71">
        <v>2</v>
      </c>
      <c r="O71" s="18">
        <v>193.77600000000001</v>
      </c>
    </row>
    <row r="72" spans="1:34" x14ac:dyDescent="0.25">
      <c r="B72">
        <v>3</v>
      </c>
      <c r="C72" s="18">
        <v>154.04900000000001</v>
      </c>
      <c r="H72">
        <v>3</v>
      </c>
      <c r="I72" s="18">
        <v>156.31</v>
      </c>
      <c r="N72">
        <v>3</v>
      </c>
      <c r="O72" s="18">
        <v>211.53399999999999</v>
      </c>
    </row>
    <row r="73" spans="1:34" x14ac:dyDescent="0.25">
      <c r="B73">
        <v>4</v>
      </c>
      <c r="C73" s="18">
        <v>145.03899999999999</v>
      </c>
      <c r="H73">
        <v>4</v>
      </c>
      <c r="I73" s="18">
        <v>174.76</v>
      </c>
      <c r="N73">
        <v>4</v>
      </c>
      <c r="O73" s="18">
        <v>182.959</v>
      </c>
    </row>
    <row r="74" spans="1:34" x14ac:dyDescent="0.25">
      <c r="B74">
        <v>5</v>
      </c>
      <c r="C74" s="18">
        <v>177.36799999999999</v>
      </c>
      <c r="H74">
        <v>5</v>
      </c>
      <c r="I74" s="18">
        <v>199.405</v>
      </c>
      <c r="N74">
        <v>5</v>
      </c>
      <c r="O74" s="18">
        <v>223.197</v>
      </c>
    </row>
    <row r="75" spans="1:34" x14ac:dyDescent="0.25">
      <c r="B75">
        <v>6</v>
      </c>
      <c r="C75" s="18">
        <v>117.349</v>
      </c>
      <c r="H75">
        <v>6</v>
      </c>
      <c r="I75" s="18">
        <v>146.16800000000001</v>
      </c>
      <c r="N75">
        <v>6</v>
      </c>
      <c r="O75" s="18">
        <v>174.435</v>
      </c>
    </row>
    <row r="76" spans="1:34" x14ac:dyDescent="0.25">
      <c r="B76">
        <v>7</v>
      </c>
      <c r="C76" s="18">
        <v>131.536</v>
      </c>
      <c r="H76">
        <v>7</v>
      </c>
      <c r="I76" s="18">
        <v>180.30699999999999</v>
      </c>
      <c r="N76">
        <v>7</v>
      </c>
      <c r="O76" s="18">
        <v>168.952</v>
      </c>
    </row>
    <row r="77" spans="1:34" x14ac:dyDescent="0.25">
      <c r="B77">
        <v>8</v>
      </c>
      <c r="C77" s="18">
        <v>166.77199999999999</v>
      </c>
      <c r="H77">
        <v>8</v>
      </c>
      <c r="I77" s="18">
        <v>154.82300000000001</v>
      </c>
      <c r="N77">
        <v>8</v>
      </c>
      <c r="O77" s="18">
        <v>197.53200000000001</v>
      </c>
    </row>
    <row r="78" spans="1:34" x14ac:dyDescent="0.25">
      <c r="B78">
        <v>9</v>
      </c>
      <c r="C78" s="18">
        <v>115.157</v>
      </c>
      <c r="H78">
        <v>9</v>
      </c>
      <c r="I78" s="18">
        <v>183.488</v>
      </c>
      <c r="N78">
        <v>9</v>
      </c>
      <c r="O78" s="18">
        <v>191.012</v>
      </c>
    </row>
    <row r="79" spans="1:34" x14ac:dyDescent="0.25">
      <c r="B79">
        <v>10</v>
      </c>
      <c r="C79" s="18">
        <v>145.941</v>
      </c>
      <c r="H79">
        <v>10</v>
      </c>
      <c r="I79" s="18">
        <v>174.78</v>
      </c>
      <c r="N79">
        <v>10</v>
      </c>
      <c r="O79" s="18">
        <v>184.27099999999999</v>
      </c>
    </row>
    <row r="80" spans="1:34" x14ac:dyDescent="0.25">
      <c r="C80" s="18"/>
      <c r="I80" s="18"/>
      <c r="O80" s="18"/>
    </row>
    <row r="81" spans="1:15" x14ac:dyDescent="0.25">
      <c r="A81">
        <v>8</v>
      </c>
      <c r="B81">
        <v>1</v>
      </c>
      <c r="C81" s="18">
        <v>144.32</v>
      </c>
      <c r="G81">
        <v>8</v>
      </c>
      <c r="H81">
        <v>1</v>
      </c>
      <c r="I81" s="18">
        <v>161.19</v>
      </c>
      <c r="M81">
        <v>8</v>
      </c>
      <c r="N81">
        <v>1</v>
      </c>
      <c r="O81" s="18">
        <v>176.78700000000001</v>
      </c>
    </row>
    <row r="82" spans="1:15" x14ac:dyDescent="0.25">
      <c r="B82">
        <v>2</v>
      </c>
      <c r="C82" s="18">
        <v>167.584</v>
      </c>
      <c r="H82">
        <v>2</v>
      </c>
      <c r="I82" s="18">
        <v>140.36099999999999</v>
      </c>
      <c r="N82">
        <v>2</v>
      </c>
      <c r="O82" s="18">
        <v>170.50299999999999</v>
      </c>
    </row>
    <row r="83" spans="1:15" x14ac:dyDescent="0.25">
      <c r="B83">
        <v>3</v>
      </c>
      <c r="C83" s="18">
        <v>136.364</v>
      </c>
      <c r="H83">
        <v>3</v>
      </c>
      <c r="I83" s="18">
        <v>141.827</v>
      </c>
      <c r="N83">
        <v>3</v>
      </c>
      <c r="O83" s="18">
        <v>161.38399999999999</v>
      </c>
    </row>
    <row r="84" spans="1:15" x14ac:dyDescent="0.25">
      <c r="B84">
        <v>4</v>
      </c>
      <c r="C84" s="18">
        <v>119.626</v>
      </c>
      <c r="H84">
        <v>4</v>
      </c>
      <c r="I84" s="18">
        <v>169.06299999999999</v>
      </c>
      <c r="N84">
        <v>4</v>
      </c>
      <c r="O84" s="18">
        <v>173.95</v>
      </c>
    </row>
    <row r="85" spans="1:15" x14ac:dyDescent="0.25">
      <c r="B85">
        <v>5</v>
      </c>
      <c r="C85" s="18">
        <v>106.755</v>
      </c>
      <c r="H85">
        <v>5</v>
      </c>
      <c r="I85" s="18">
        <v>162.60900000000001</v>
      </c>
      <c r="N85">
        <v>5</v>
      </c>
      <c r="O85" s="18">
        <v>211.928</v>
      </c>
    </row>
    <row r="86" spans="1:15" x14ac:dyDescent="0.25">
      <c r="B86">
        <v>6</v>
      </c>
      <c r="C86" s="18">
        <v>117.89100000000001</v>
      </c>
      <c r="H86">
        <v>6</v>
      </c>
      <c r="I86" s="18">
        <v>189.88200000000001</v>
      </c>
      <c r="N86">
        <v>6</v>
      </c>
      <c r="O86" s="18">
        <v>181.071</v>
      </c>
    </row>
    <row r="87" spans="1:15" x14ac:dyDescent="0.25">
      <c r="B87">
        <v>7</v>
      </c>
      <c r="C87" s="18">
        <v>170.363</v>
      </c>
      <c r="H87">
        <v>7</v>
      </c>
      <c r="I87" s="18">
        <v>145.93299999999999</v>
      </c>
      <c r="N87">
        <v>7</v>
      </c>
      <c r="O87" s="18">
        <v>206.11199999999999</v>
      </c>
    </row>
    <row r="88" spans="1:15" x14ac:dyDescent="0.25">
      <c r="B88">
        <v>8</v>
      </c>
      <c r="C88" s="18">
        <v>186.40199999999999</v>
      </c>
      <c r="H88">
        <v>8</v>
      </c>
      <c r="I88" s="18">
        <v>131.703</v>
      </c>
      <c r="N88">
        <v>8</v>
      </c>
      <c r="O88" s="18">
        <v>194.03100000000001</v>
      </c>
    </row>
    <row r="89" spans="1:15" x14ac:dyDescent="0.25">
      <c r="B89">
        <v>9</v>
      </c>
      <c r="C89" s="18">
        <v>153.74299999999999</v>
      </c>
      <c r="H89">
        <v>9</v>
      </c>
      <c r="I89" s="18">
        <v>194.15299999999999</v>
      </c>
      <c r="N89">
        <v>9</v>
      </c>
      <c r="O89" s="18">
        <v>178.09899999999999</v>
      </c>
    </row>
    <row r="90" spans="1:15" x14ac:dyDescent="0.25">
      <c r="B90">
        <v>10</v>
      </c>
      <c r="C90" s="18">
        <v>154.923</v>
      </c>
      <c r="H90">
        <v>10</v>
      </c>
      <c r="I90" s="18">
        <v>183.511</v>
      </c>
      <c r="N90">
        <v>10</v>
      </c>
      <c r="O90" s="18">
        <v>192.20599999999999</v>
      </c>
    </row>
    <row r="91" spans="1:15" x14ac:dyDescent="0.25">
      <c r="C91" s="18"/>
      <c r="I91" s="18"/>
      <c r="O91" s="18"/>
    </row>
    <row r="92" spans="1:15" x14ac:dyDescent="0.25">
      <c r="A92">
        <v>9</v>
      </c>
      <c r="B92">
        <v>1</v>
      </c>
      <c r="C92" s="18">
        <v>174.59299999999999</v>
      </c>
      <c r="G92">
        <v>9</v>
      </c>
      <c r="H92">
        <v>1</v>
      </c>
      <c r="I92" s="18">
        <v>181.21700000000001</v>
      </c>
      <c r="M92">
        <v>9</v>
      </c>
      <c r="N92">
        <v>1</v>
      </c>
      <c r="O92" s="18">
        <v>199.376</v>
      </c>
    </row>
    <row r="93" spans="1:15" x14ac:dyDescent="0.25">
      <c r="B93">
        <v>2</v>
      </c>
      <c r="C93" s="18">
        <v>131.46899999999999</v>
      </c>
      <c r="H93">
        <v>2</v>
      </c>
      <c r="I93" s="18">
        <v>152.60300000000001</v>
      </c>
      <c r="N93">
        <v>2</v>
      </c>
      <c r="O93" s="18">
        <v>211.583</v>
      </c>
    </row>
    <row r="94" spans="1:15" x14ac:dyDescent="0.25">
      <c r="B94">
        <v>3</v>
      </c>
      <c r="C94" s="18">
        <v>152.393</v>
      </c>
      <c r="H94">
        <v>3</v>
      </c>
      <c r="I94" s="18">
        <v>147.13399999999999</v>
      </c>
      <c r="N94">
        <v>3</v>
      </c>
      <c r="O94" s="18">
        <v>171.88800000000001</v>
      </c>
    </row>
    <row r="95" spans="1:15" x14ac:dyDescent="0.25">
      <c r="B95">
        <v>4</v>
      </c>
      <c r="C95" s="18">
        <v>146.946</v>
      </c>
      <c r="H95">
        <v>4</v>
      </c>
      <c r="I95" s="18">
        <v>127.598</v>
      </c>
      <c r="N95">
        <v>4</v>
      </c>
      <c r="O95" s="18">
        <v>161.60900000000001</v>
      </c>
    </row>
    <row r="96" spans="1:15" x14ac:dyDescent="0.25">
      <c r="B96">
        <v>5</v>
      </c>
      <c r="C96" s="18">
        <v>127.116</v>
      </c>
      <c r="H96">
        <v>5</v>
      </c>
      <c r="I96" s="18">
        <v>138.34800000000001</v>
      </c>
      <c r="N96">
        <v>5</v>
      </c>
      <c r="O96" s="18">
        <v>173.79499999999999</v>
      </c>
    </row>
    <row r="97" spans="1:15" x14ac:dyDescent="0.25">
      <c r="B97">
        <v>6</v>
      </c>
      <c r="C97" s="18">
        <v>111.324</v>
      </c>
      <c r="H97">
        <v>6</v>
      </c>
      <c r="I97" s="18">
        <v>151.83199999999999</v>
      </c>
      <c r="N97">
        <v>6</v>
      </c>
      <c r="O97" s="18">
        <v>186.71</v>
      </c>
    </row>
    <row r="98" spans="1:15" x14ac:dyDescent="0.25">
      <c r="B98">
        <v>7</v>
      </c>
      <c r="C98" s="18">
        <v>148.91399999999999</v>
      </c>
      <c r="H98">
        <v>7</v>
      </c>
      <c r="I98" s="18">
        <v>120.119</v>
      </c>
      <c r="N98">
        <v>7</v>
      </c>
      <c r="O98" s="18">
        <v>162.89699999999999</v>
      </c>
    </row>
    <row r="99" spans="1:15" x14ac:dyDescent="0.25">
      <c r="B99">
        <v>8</v>
      </c>
      <c r="C99" s="18">
        <v>149.077</v>
      </c>
      <c r="H99">
        <v>8</v>
      </c>
      <c r="I99" s="18">
        <v>183.745</v>
      </c>
      <c r="N99">
        <v>8</v>
      </c>
      <c r="O99" s="18">
        <v>213.14599999999999</v>
      </c>
    </row>
    <row r="100" spans="1:15" x14ac:dyDescent="0.25">
      <c r="B100">
        <v>9</v>
      </c>
      <c r="C100" s="18">
        <v>174.46100000000001</v>
      </c>
      <c r="H100">
        <v>9</v>
      </c>
      <c r="I100" s="18">
        <v>155.87899999999999</v>
      </c>
      <c r="N100">
        <v>9</v>
      </c>
      <c r="O100" s="18">
        <v>197.84200000000001</v>
      </c>
    </row>
    <row r="101" spans="1:15" x14ac:dyDescent="0.25">
      <c r="B101">
        <v>10</v>
      </c>
      <c r="C101" s="18">
        <v>140.02199999999999</v>
      </c>
      <c r="H101">
        <v>10</v>
      </c>
      <c r="I101" s="18">
        <v>172.792</v>
      </c>
      <c r="N101">
        <v>10</v>
      </c>
      <c r="O101" s="18">
        <v>190.208</v>
      </c>
    </row>
    <row r="102" spans="1:15" x14ac:dyDescent="0.25">
      <c r="C102" s="18"/>
      <c r="I102" s="18"/>
      <c r="O102" s="18"/>
    </row>
    <row r="103" spans="1:15" x14ac:dyDescent="0.25">
      <c r="A103">
        <v>10</v>
      </c>
      <c r="B103">
        <v>1</v>
      </c>
      <c r="C103" s="18">
        <v>101.473</v>
      </c>
      <c r="G103">
        <v>10</v>
      </c>
      <c r="H103">
        <v>1</v>
      </c>
      <c r="I103" s="18">
        <v>194.89</v>
      </c>
      <c r="M103">
        <v>10</v>
      </c>
      <c r="N103">
        <v>1</v>
      </c>
      <c r="O103" s="18">
        <v>213.851</v>
      </c>
    </row>
    <row r="104" spans="1:15" x14ac:dyDescent="0.25">
      <c r="B104">
        <v>2</v>
      </c>
      <c r="C104" s="18">
        <v>105.78100000000001</v>
      </c>
      <c r="H104">
        <v>2</v>
      </c>
      <c r="I104" s="18">
        <v>194.21299999999999</v>
      </c>
      <c r="N104">
        <v>2</v>
      </c>
      <c r="O104" s="18">
        <v>183.00800000000001</v>
      </c>
    </row>
    <row r="105" spans="1:15" x14ac:dyDescent="0.25">
      <c r="B105">
        <v>3</v>
      </c>
      <c r="C105" s="18">
        <v>158.63300000000001</v>
      </c>
      <c r="H105">
        <v>3</v>
      </c>
      <c r="I105" s="18">
        <v>186.46</v>
      </c>
      <c r="N105">
        <v>3</v>
      </c>
      <c r="O105" s="18">
        <v>169.001</v>
      </c>
    </row>
    <row r="106" spans="1:15" x14ac:dyDescent="0.25">
      <c r="B106">
        <v>4</v>
      </c>
      <c r="C106" s="18">
        <v>132.16900000000001</v>
      </c>
      <c r="H106">
        <v>4</v>
      </c>
      <c r="I106" s="18">
        <v>162.608</v>
      </c>
      <c r="N106">
        <v>4</v>
      </c>
      <c r="O106" s="18">
        <v>186.114</v>
      </c>
    </row>
    <row r="107" spans="1:15" x14ac:dyDescent="0.25">
      <c r="B107">
        <v>5</v>
      </c>
      <c r="C107" s="18">
        <v>110.09699999999999</v>
      </c>
      <c r="H107">
        <v>5</v>
      </c>
      <c r="I107" s="18">
        <v>169.99</v>
      </c>
      <c r="N107">
        <v>5</v>
      </c>
      <c r="O107" s="18">
        <v>187.34200000000001</v>
      </c>
    </row>
    <row r="108" spans="1:15" x14ac:dyDescent="0.25">
      <c r="B108">
        <v>6</v>
      </c>
      <c r="C108" s="18">
        <v>137.44200000000001</v>
      </c>
      <c r="H108">
        <v>6</v>
      </c>
      <c r="I108" s="18">
        <v>203.05500000000001</v>
      </c>
      <c r="N108">
        <v>6</v>
      </c>
      <c r="O108" s="18">
        <v>219.99600000000001</v>
      </c>
    </row>
    <row r="109" spans="1:15" x14ac:dyDescent="0.25">
      <c r="B109">
        <v>7</v>
      </c>
      <c r="C109" s="18">
        <v>133.81100000000001</v>
      </c>
      <c r="H109">
        <v>7</v>
      </c>
      <c r="I109" s="18">
        <v>167.524</v>
      </c>
      <c r="N109">
        <v>7</v>
      </c>
      <c r="O109" s="18">
        <v>190.779</v>
      </c>
    </row>
    <row r="110" spans="1:15" x14ac:dyDescent="0.25">
      <c r="B110">
        <v>8</v>
      </c>
      <c r="C110" s="18">
        <v>131.17400000000001</v>
      </c>
      <c r="H110">
        <v>8</v>
      </c>
      <c r="I110" s="18">
        <v>161.69900000000001</v>
      </c>
      <c r="N110">
        <v>8</v>
      </c>
      <c r="O110" s="18">
        <v>179.28899999999999</v>
      </c>
    </row>
    <row r="111" spans="1:15" x14ac:dyDescent="0.25">
      <c r="B111">
        <v>9</v>
      </c>
      <c r="C111" s="18">
        <v>158.36500000000001</v>
      </c>
      <c r="H111">
        <v>9</v>
      </c>
      <c r="I111" s="18">
        <v>193.12899999999999</v>
      </c>
      <c r="N111">
        <v>9</v>
      </c>
      <c r="O111" s="18">
        <v>170.548</v>
      </c>
    </row>
    <row r="112" spans="1:15" x14ac:dyDescent="0.25">
      <c r="B112">
        <v>10</v>
      </c>
      <c r="C112" s="18">
        <v>144.322</v>
      </c>
      <c r="H112">
        <v>10</v>
      </c>
      <c r="I112" s="18">
        <v>171.89699999999999</v>
      </c>
      <c r="N112">
        <v>10</v>
      </c>
      <c r="O112" s="18">
        <v>188.79</v>
      </c>
    </row>
    <row r="113" spans="2:15" x14ac:dyDescent="0.25">
      <c r="B113" s="19" t="s">
        <v>21</v>
      </c>
      <c r="C113" s="21">
        <f>AVERAGE(C4:C112)</f>
        <v>152.24455000000003</v>
      </c>
      <c r="H113" s="19" t="s">
        <v>21</v>
      </c>
      <c r="I113" s="21">
        <f>AVERAGE(I4:I112)</f>
        <v>185.8550900000001</v>
      </c>
      <c r="N113" s="19" t="s">
        <v>21</v>
      </c>
      <c r="O113" s="21">
        <f>AVERAGE(O4:O112)</f>
        <v>189.30651000000006</v>
      </c>
    </row>
    <row r="114" spans="2:15" x14ac:dyDescent="0.25">
      <c r="B114" s="19" t="s">
        <v>22</v>
      </c>
      <c r="C114" s="18">
        <f>_xlfn.STDEV.P(C4:C112)</f>
        <v>31.187451650423448</v>
      </c>
      <c r="H114" s="19" t="s">
        <v>22</v>
      </c>
      <c r="I114" s="18">
        <f>_xlfn.STDEV.P(I4:I112)</f>
        <v>28.661676832346508</v>
      </c>
      <c r="N114" s="19" t="s">
        <v>22</v>
      </c>
      <c r="O114" s="18">
        <f>_xlfn.STDEV.P(O4:O112)</f>
        <v>18.116490622355649</v>
      </c>
    </row>
    <row r="115" spans="2:15" x14ac:dyDescent="0.25">
      <c r="C115" s="18"/>
      <c r="I115" s="18"/>
      <c r="O115" s="18"/>
    </row>
    <row r="116" spans="2:15" x14ac:dyDescent="0.25">
      <c r="C116" s="18"/>
      <c r="I116" s="18"/>
      <c r="O116" s="18"/>
    </row>
    <row r="117" spans="2:15" x14ac:dyDescent="0.25">
      <c r="B117" t="s">
        <v>34</v>
      </c>
      <c r="I117" s="18"/>
      <c r="O117" s="18"/>
    </row>
    <row r="118" spans="2:15" x14ac:dyDescent="0.25">
      <c r="I118" s="18"/>
      <c r="O118" s="18"/>
    </row>
    <row r="119" spans="2:15" ht="15.75" thickBot="1" x14ac:dyDescent="0.3">
      <c r="B119" t="s">
        <v>35</v>
      </c>
      <c r="I119" s="18"/>
      <c r="O119" s="18"/>
    </row>
    <row r="120" spans="2:15" x14ac:dyDescent="0.25">
      <c r="B120" s="8" t="s">
        <v>36</v>
      </c>
      <c r="C120" s="8" t="s">
        <v>37</v>
      </c>
      <c r="D120" s="8" t="s">
        <v>38</v>
      </c>
      <c r="E120" s="8" t="s">
        <v>39</v>
      </c>
      <c r="F120" s="8" t="s">
        <v>25</v>
      </c>
      <c r="I120" s="18"/>
      <c r="O120" s="18"/>
    </row>
    <row r="121" spans="2:15" x14ac:dyDescent="0.25">
      <c r="B121" t="s">
        <v>18</v>
      </c>
      <c r="C121">
        <v>100</v>
      </c>
      <c r="D121">
        <v>15224.455000000004</v>
      </c>
      <c r="E121">
        <v>152.24455000000003</v>
      </c>
      <c r="F121">
        <v>982.48196004798183</v>
      </c>
      <c r="I121" s="18"/>
      <c r="O121" s="18"/>
    </row>
    <row r="122" spans="2:15" x14ac:dyDescent="0.25">
      <c r="B122" s="1" t="s">
        <v>19</v>
      </c>
      <c r="C122">
        <v>100</v>
      </c>
      <c r="D122">
        <v>18585.509000000009</v>
      </c>
      <c r="E122">
        <v>185.8550900000001</v>
      </c>
      <c r="F122">
        <v>829.78961499178354</v>
      </c>
      <c r="I122" s="18"/>
      <c r="O122" s="18"/>
    </row>
    <row r="123" spans="2:15" ht="15.75" thickBot="1" x14ac:dyDescent="0.3">
      <c r="B123" s="10" t="s">
        <v>20</v>
      </c>
      <c r="C123" s="9">
        <v>100</v>
      </c>
      <c r="D123" s="9">
        <v>18930.651000000005</v>
      </c>
      <c r="E123" s="9">
        <v>189.30651000000006</v>
      </c>
      <c r="F123" s="9">
        <v>331.52245704030315</v>
      </c>
      <c r="I123" s="18"/>
      <c r="O123" s="18"/>
    </row>
    <row r="124" spans="2:15" x14ac:dyDescent="0.25">
      <c r="I124" s="18"/>
      <c r="O124" s="18"/>
    </row>
    <row r="125" spans="2:15" x14ac:dyDescent="0.25">
      <c r="I125" s="18"/>
      <c r="O125" s="18"/>
    </row>
    <row r="126" spans="2:15" ht="15.75" thickBot="1" x14ac:dyDescent="0.3">
      <c r="B126" t="s">
        <v>40</v>
      </c>
      <c r="I126" s="18"/>
      <c r="O126" s="18"/>
    </row>
    <row r="127" spans="2:15" x14ac:dyDescent="0.25">
      <c r="B127" s="8" t="s">
        <v>41</v>
      </c>
      <c r="C127" s="8" t="s">
        <v>42</v>
      </c>
      <c r="D127" s="8" t="s">
        <v>28</v>
      </c>
      <c r="E127" s="8" t="s">
        <v>43</v>
      </c>
      <c r="F127" s="8" t="s">
        <v>44</v>
      </c>
      <c r="G127" s="20" t="s">
        <v>45</v>
      </c>
      <c r="H127" s="8" t="s">
        <v>46</v>
      </c>
      <c r="I127" s="18"/>
      <c r="O127" s="18"/>
    </row>
    <row r="128" spans="2:15" x14ac:dyDescent="0.25">
      <c r="B128" t="s">
        <v>47</v>
      </c>
      <c r="C128">
        <v>83838.985938320111</v>
      </c>
      <c r="D128">
        <v>2</v>
      </c>
      <c r="E128">
        <v>41919.492969160056</v>
      </c>
      <c r="F128">
        <v>58.661642408556396</v>
      </c>
      <c r="G128" s="19">
        <v>3.3840795155450968E-22</v>
      </c>
      <c r="H128">
        <v>3.0261533685653901</v>
      </c>
      <c r="I128" s="18"/>
      <c r="O128" s="18"/>
    </row>
    <row r="129" spans="2:17" x14ac:dyDescent="0.25">
      <c r="B129" t="s">
        <v>48</v>
      </c>
      <c r="C129">
        <v>212235.60917592997</v>
      </c>
      <c r="D129">
        <v>297</v>
      </c>
      <c r="E129">
        <v>714.59801069336697</v>
      </c>
      <c r="I129" s="18"/>
      <c r="O129" s="18"/>
    </row>
    <row r="130" spans="2:17" x14ac:dyDescent="0.25">
      <c r="I130" s="18"/>
      <c r="O130" s="18"/>
    </row>
    <row r="131" spans="2:17" ht="15.75" thickBot="1" x14ac:dyDescent="0.3">
      <c r="B131" s="9" t="s">
        <v>49</v>
      </c>
      <c r="C131" s="9">
        <v>296074.59511425009</v>
      </c>
      <c r="D131" s="9">
        <v>299</v>
      </c>
      <c r="E131" s="9"/>
      <c r="F131" s="9"/>
      <c r="G131" s="9"/>
      <c r="H131" s="9"/>
      <c r="I131" s="18"/>
      <c r="O131" s="18"/>
    </row>
    <row r="135" spans="2:17" ht="15.75" thickBot="1" x14ac:dyDescent="0.3">
      <c r="M135" t="s">
        <v>16</v>
      </c>
    </row>
    <row r="136" spans="2:17" x14ac:dyDescent="0.25">
      <c r="M136" s="8" t="s">
        <v>36</v>
      </c>
      <c r="N136" s="8" t="s">
        <v>37</v>
      </c>
      <c r="O136" s="8" t="s">
        <v>38</v>
      </c>
      <c r="P136" s="8" t="s">
        <v>39</v>
      </c>
      <c r="Q136" s="8" t="s">
        <v>25</v>
      </c>
    </row>
    <row r="137" spans="2:17" x14ac:dyDescent="0.25">
      <c r="M137" t="s">
        <v>18</v>
      </c>
      <c r="N137">
        <v>100</v>
      </c>
      <c r="O137">
        <v>15224.455000000004</v>
      </c>
      <c r="P137">
        <v>152.24455000000003</v>
      </c>
      <c r="Q137">
        <v>982.48196004798183</v>
      </c>
    </row>
    <row r="138" spans="2:17" x14ac:dyDescent="0.25">
      <c r="M138" s="1" t="s">
        <v>19</v>
      </c>
      <c r="N138">
        <v>100</v>
      </c>
      <c r="O138">
        <v>18585.509000000009</v>
      </c>
      <c r="P138">
        <v>185.8550900000001</v>
      </c>
      <c r="Q138">
        <v>829.78961499178354</v>
      </c>
    </row>
    <row r="139" spans="2:17" ht="15.75" thickBot="1" x14ac:dyDescent="0.3">
      <c r="M139" s="10" t="s">
        <v>20</v>
      </c>
      <c r="N139" s="9">
        <v>100</v>
      </c>
      <c r="O139" s="9">
        <v>18930.651000000005</v>
      </c>
      <c r="P139" s="9">
        <v>189.30651000000006</v>
      </c>
      <c r="Q139" s="9">
        <v>331.52245704030315</v>
      </c>
    </row>
    <row r="143" spans="2:17" ht="15.75" thickBot="1" x14ac:dyDescent="0.3">
      <c r="M143" t="s">
        <v>17</v>
      </c>
    </row>
    <row r="144" spans="2:17" x14ac:dyDescent="0.25">
      <c r="M144" s="8" t="s">
        <v>36</v>
      </c>
      <c r="N144" s="8" t="s">
        <v>37</v>
      </c>
      <c r="O144" s="8" t="s">
        <v>39</v>
      </c>
      <c r="P144" s="8" t="s">
        <v>8</v>
      </c>
      <c r="Q144" s="8" t="s">
        <v>25</v>
      </c>
    </row>
    <row r="145" spans="13:17" x14ac:dyDescent="0.25">
      <c r="M145" s="1" t="s">
        <v>19</v>
      </c>
      <c r="N145">
        <v>40</v>
      </c>
      <c r="O145">
        <v>419.51702499999999</v>
      </c>
      <c r="P145">
        <v>55.951000603870682</v>
      </c>
      <c r="Q145">
        <v>3210.7840703326542</v>
      </c>
    </row>
    <row r="146" spans="13:17" ht="15.75" thickBot="1" x14ac:dyDescent="0.3">
      <c r="M146" s="10" t="s">
        <v>20</v>
      </c>
      <c r="N146" s="9">
        <v>40</v>
      </c>
      <c r="O146" s="9">
        <v>473.56094999999993</v>
      </c>
      <c r="P146" s="9">
        <v>104.36109135495656</v>
      </c>
      <c r="Q146" s="9">
        <v>11170.499885946225</v>
      </c>
    </row>
  </sheetData>
  <conditionalFormatting sqref="A3:M3">
    <cfRule type="duplicateValues" dxfId="2" priority="3"/>
  </conditionalFormatting>
  <conditionalFormatting sqref="U3">
    <cfRule type="duplicateValues" dxfId="1" priority="2"/>
  </conditionalFormatting>
  <conditionalFormatting sqref="AA3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B40D1-E584-4019-A71E-6376DCF6DBFC}">
  <dimension ref="E25"/>
  <sheetViews>
    <sheetView workbookViewId="0">
      <selection activeCell="F28" sqref="F28"/>
    </sheetView>
  </sheetViews>
  <sheetFormatPr defaultRowHeight="15" x14ac:dyDescent="0.25"/>
  <sheetData>
    <row r="25" spans="5:5" x14ac:dyDescent="0.25">
      <c r="E25" s="1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3A0E-5F04-480F-BBE1-0381827E3EB5}">
  <dimension ref="A1:AR96"/>
  <sheetViews>
    <sheetView topLeftCell="E1" zoomScale="55" zoomScaleNormal="55" workbookViewId="0">
      <selection activeCell="R64" sqref="R64"/>
    </sheetView>
  </sheetViews>
  <sheetFormatPr defaultColWidth="8.7109375" defaultRowHeight="15" x14ac:dyDescent="0.25"/>
  <cols>
    <col min="1" max="1" width="15.28515625" style="17" customWidth="1"/>
    <col min="2" max="2" width="8.42578125" style="17" customWidth="1"/>
    <col min="3" max="3" width="14" style="17" bestFit="1" customWidth="1"/>
    <col min="4" max="4" width="10.5703125" style="17" customWidth="1"/>
    <col min="5" max="5" width="18.5703125" style="17" bestFit="1" customWidth="1"/>
    <col min="6" max="6" width="15.28515625" style="17" bestFit="1" customWidth="1"/>
    <col min="7" max="7" width="6.5703125" style="17" customWidth="1"/>
    <col min="8" max="8" width="4.5703125" style="17" customWidth="1"/>
    <col min="9" max="9" width="4.28515625" style="17" customWidth="1"/>
    <col min="10" max="11" width="8.7109375" style="17"/>
    <col min="12" max="12" width="8.5703125" style="17" customWidth="1"/>
    <col min="13" max="13" width="8.85546875" style="17" bestFit="1" customWidth="1"/>
    <col min="14" max="15" width="13.7109375" style="17" bestFit="1" customWidth="1"/>
    <col min="16" max="16" width="10" style="17" customWidth="1"/>
    <col min="17" max="17" width="10.5703125" style="17" customWidth="1"/>
    <col min="18" max="18" width="15.28515625" style="17" bestFit="1" customWidth="1"/>
    <col min="19" max="19" width="10.5703125" style="17" customWidth="1"/>
    <col min="20" max="20" width="7.28515625" style="17" customWidth="1"/>
    <col min="21" max="21" width="8.85546875" style="17" bestFit="1" customWidth="1"/>
    <col min="22" max="22" width="8.7109375" style="17"/>
    <col min="23" max="23" width="1.140625" style="17" customWidth="1"/>
    <col min="24" max="25" width="8.7109375" style="17"/>
    <col min="26" max="26" width="11" style="17" customWidth="1"/>
    <col min="27" max="28" width="13.7109375" style="17" bestFit="1" customWidth="1"/>
    <col min="29" max="29" width="8.7109375" style="17"/>
    <col min="30" max="32" width="15" style="17" bestFit="1" customWidth="1"/>
    <col min="33" max="33" width="4.42578125" style="17" customWidth="1"/>
    <col min="34" max="34" width="8.85546875" style="17" bestFit="1" customWidth="1"/>
    <col min="35" max="39" width="8.7109375" style="17"/>
    <col min="40" max="42" width="14.85546875" style="17" bestFit="1" customWidth="1"/>
    <col min="43" max="43" width="3.7109375" style="17" customWidth="1"/>
    <col min="44" max="44" width="4" style="17" customWidth="1"/>
    <col min="45" max="16384" width="8.7109375" style="17"/>
  </cols>
  <sheetData>
    <row r="1" spans="1:42" ht="27" x14ac:dyDescent="0.35">
      <c r="A1" s="29" t="s">
        <v>50</v>
      </c>
      <c r="F1" s="31" t="s">
        <v>51</v>
      </c>
      <c r="G1" s="31"/>
      <c r="H1" s="30"/>
      <c r="I1" s="30"/>
      <c r="K1" s="29"/>
      <c r="M1" s="29" t="s">
        <v>52</v>
      </c>
      <c r="Z1" s="29" t="s">
        <v>53</v>
      </c>
      <c r="AJ1" s="29" t="s">
        <v>54</v>
      </c>
    </row>
    <row r="3" spans="1:42" x14ac:dyDescent="0.25">
      <c r="A3" s="17" t="s">
        <v>55</v>
      </c>
      <c r="Z3" s="17" t="s">
        <v>55</v>
      </c>
      <c r="AJ3" s="17" t="s">
        <v>55</v>
      </c>
    </row>
    <row r="4" spans="1:42" x14ac:dyDescent="0.25">
      <c r="M4" s="17" t="s">
        <v>55</v>
      </c>
    </row>
    <row r="5" spans="1:42" x14ac:dyDescent="0.25">
      <c r="A5" s="17" t="s">
        <v>56</v>
      </c>
      <c r="B5" s="17" t="s">
        <v>57</v>
      </c>
      <c r="C5" s="17" t="s">
        <v>58</v>
      </c>
      <c r="D5" s="17" t="s">
        <v>59</v>
      </c>
      <c r="E5" s="17" t="s">
        <v>60</v>
      </c>
      <c r="F5" s="17" t="s">
        <v>61</v>
      </c>
      <c r="G5" s="17" t="s">
        <v>62</v>
      </c>
      <c r="M5" s="17" t="s">
        <v>56</v>
      </c>
      <c r="N5" s="17" t="s">
        <v>57</v>
      </c>
      <c r="O5" s="17" t="s">
        <v>58</v>
      </c>
      <c r="P5" s="17" t="s">
        <v>59</v>
      </c>
      <c r="Q5" s="17" t="s">
        <v>60</v>
      </c>
      <c r="R5" s="17" t="s">
        <v>61</v>
      </c>
      <c r="S5" s="17" t="s">
        <v>62</v>
      </c>
      <c r="Z5" s="17" t="s">
        <v>56</v>
      </c>
      <c r="AA5" s="17" t="s">
        <v>57</v>
      </c>
      <c r="AB5" s="17" t="s">
        <v>58</v>
      </c>
      <c r="AC5" s="17" t="s">
        <v>59</v>
      </c>
      <c r="AD5" s="17" t="s">
        <v>60</v>
      </c>
      <c r="AE5" s="17" t="s">
        <v>61</v>
      </c>
      <c r="AF5" s="17" t="s">
        <v>62</v>
      </c>
      <c r="AJ5" s="17" t="s">
        <v>56</v>
      </c>
      <c r="AK5" s="17" t="s">
        <v>57</v>
      </c>
      <c r="AL5" s="17" t="s">
        <v>58</v>
      </c>
      <c r="AM5" s="17" t="s">
        <v>59</v>
      </c>
      <c r="AN5" s="17" t="s">
        <v>60</v>
      </c>
      <c r="AO5" s="17" t="s">
        <v>61</v>
      </c>
      <c r="AP5" s="17" t="s">
        <v>62</v>
      </c>
    </row>
    <row r="6" spans="1:42" x14ac:dyDescent="0.25">
      <c r="A6" s="17" t="s">
        <v>63</v>
      </c>
      <c r="B6" s="17">
        <v>2724300000000</v>
      </c>
      <c r="C6" s="17">
        <v>0.68869999999999998</v>
      </c>
      <c r="D6" s="17" t="s">
        <v>64</v>
      </c>
      <c r="E6" s="17">
        <v>0</v>
      </c>
      <c r="F6" s="17">
        <v>86.6541</v>
      </c>
      <c r="G6" s="17">
        <v>103.7598</v>
      </c>
      <c r="M6" s="17" t="s">
        <v>63</v>
      </c>
      <c r="N6" s="17">
        <v>3261600000000</v>
      </c>
      <c r="O6" s="17">
        <v>0.45240000000000002</v>
      </c>
      <c r="P6" s="17" t="s">
        <v>64</v>
      </c>
      <c r="Q6" s="17">
        <v>0</v>
      </c>
      <c r="R6" s="17">
        <v>86.775400000000005</v>
      </c>
      <c r="S6" s="17">
        <v>103.7598</v>
      </c>
      <c r="Z6" s="17" t="s">
        <v>63</v>
      </c>
      <c r="AA6" s="17">
        <v>2915900000000</v>
      </c>
      <c r="AB6" s="17">
        <v>0.77669999999999995</v>
      </c>
      <c r="AC6" s="17" t="s">
        <v>64</v>
      </c>
      <c r="AD6" s="17">
        <v>0</v>
      </c>
      <c r="AE6" s="17">
        <v>86.896699999999996</v>
      </c>
      <c r="AF6" s="17">
        <v>103.7598</v>
      </c>
      <c r="AJ6" s="17" t="s">
        <v>63</v>
      </c>
      <c r="AK6" s="17">
        <v>834240000000</v>
      </c>
      <c r="AL6" s="17">
        <v>0.50949999999999995</v>
      </c>
      <c r="AM6" s="17" t="s">
        <v>64</v>
      </c>
      <c r="AN6" s="17">
        <v>0</v>
      </c>
      <c r="AO6" s="17">
        <v>86.987700000000004</v>
      </c>
      <c r="AP6" s="17">
        <v>103.7598</v>
      </c>
    </row>
    <row r="7" spans="1:42" x14ac:dyDescent="0.25">
      <c r="A7" s="17" t="s">
        <v>65</v>
      </c>
      <c r="B7" s="17">
        <v>1460900000000</v>
      </c>
      <c r="C7" s="17">
        <v>0.36930000000000002</v>
      </c>
      <c r="D7" s="17" t="s">
        <v>64</v>
      </c>
      <c r="E7" s="17">
        <v>0</v>
      </c>
      <c r="F7" s="17">
        <v>77.676599999999993</v>
      </c>
      <c r="G7" s="17">
        <v>103.6627</v>
      </c>
      <c r="M7" s="17" t="s">
        <v>65</v>
      </c>
      <c r="N7" s="17">
        <v>2537900000000</v>
      </c>
      <c r="O7" s="17">
        <v>0.35199999999999998</v>
      </c>
      <c r="P7" s="17" t="s">
        <v>64</v>
      </c>
      <c r="Q7" s="17">
        <v>0</v>
      </c>
      <c r="R7" s="17">
        <v>78.101299999999995</v>
      </c>
      <c r="S7" s="17">
        <v>103.56570000000001</v>
      </c>
      <c r="Z7" s="17" t="s">
        <v>65</v>
      </c>
      <c r="AA7" s="17">
        <v>1431600000000</v>
      </c>
      <c r="AB7" s="17">
        <v>0.38129999999999997</v>
      </c>
      <c r="AC7" s="17" t="s">
        <v>64</v>
      </c>
      <c r="AD7" s="17">
        <v>0</v>
      </c>
      <c r="AE7" s="17">
        <v>77.646299999999997</v>
      </c>
      <c r="AF7" s="17">
        <v>103.6627</v>
      </c>
      <c r="AJ7" s="17" t="s">
        <v>65</v>
      </c>
      <c r="AK7" s="17">
        <v>642630000000</v>
      </c>
      <c r="AL7" s="17">
        <v>0.39250000000000002</v>
      </c>
      <c r="AM7" s="17" t="s">
        <v>64</v>
      </c>
      <c r="AN7" s="17">
        <v>0</v>
      </c>
      <c r="AO7" s="17">
        <v>77.585700000000003</v>
      </c>
      <c r="AP7" s="17">
        <v>103.7598</v>
      </c>
    </row>
    <row r="8" spans="1:42" x14ac:dyDescent="0.25">
      <c r="A8" s="17" t="s">
        <v>66</v>
      </c>
      <c r="B8" s="17">
        <v>3955500000000</v>
      </c>
      <c r="C8" s="17">
        <v>1</v>
      </c>
      <c r="D8" s="17" t="s">
        <v>64</v>
      </c>
      <c r="E8" s="17">
        <v>0</v>
      </c>
      <c r="F8" s="17">
        <v>74.340400000000002</v>
      </c>
      <c r="G8" s="17">
        <v>103.56570000000001</v>
      </c>
      <c r="M8" s="17" t="s">
        <v>66</v>
      </c>
      <c r="N8" s="17">
        <v>7210300000000</v>
      </c>
      <c r="O8" s="17">
        <v>1</v>
      </c>
      <c r="P8" s="17" t="s">
        <v>64</v>
      </c>
      <c r="Q8" s="17">
        <v>0</v>
      </c>
      <c r="R8" s="17">
        <v>73.5822</v>
      </c>
      <c r="S8" s="17">
        <v>103.9539</v>
      </c>
      <c r="Z8" s="17" t="s">
        <v>66</v>
      </c>
      <c r="AA8" s="17">
        <v>3754200000000</v>
      </c>
      <c r="AB8" s="17">
        <v>1</v>
      </c>
      <c r="AC8" s="17" t="s">
        <v>64</v>
      </c>
      <c r="AD8" s="17">
        <v>0</v>
      </c>
      <c r="AE8" s="17">
        <v>74.4011</v>
      </c>
      <c r="AF8" s="17">
        <v>103.56570000000001</v>
      </c>
      <c r="AJ8" s="17" t="s">
        <v>66</v>
      </c>
      <c r="AK8" s="17">
        <v>1637300000000</v>
      </c>
      <c r="AL8" s="17">
        <v>1</v>
      </c>
      <c r="AM8" s="17" t="s">
        <v>64</v>
      </c>
      <c r="AN8" s="17">
        <v>0</v>
      </c>
      <c r="AO8" s="17">
        <v>74.370800000000003</v>
      </c>
      <c r="AP8" s="17">
        <v>103.7598</v>
      </c>
    </row>
    <row r="9" spans="1:42" x14ac:dyDescent="0.25">
      <c r="A9" s="17" t="s">
        <v>67</v>
      </c>
      <c r="B9" s="17">
        <v>2108400000000</v>
      </c>
      <c r="C9" s="17">
        <v>0.53300000000000003</v>
      </c>
      <c r="D9" s="17" t="s">
        <v>64</v>
      </c>
      <c r="E9" s="17">
        <v>0</v>
      </c>
      <c r="F9" s="17">
        <v>68.547600000000003</v>
      </c>
      <c r="G9" s="17">
        <v>103.7598</v>
      </c>
      <c r="M9" s="17" t="s">
        <v>67</v>
      </c>
      <c r="N9" s="17">
        <v>3521500000000</v>
      </c>
      <c r="O9" s="17">
        <v>0.4884</v>
      </c>
      <c r="P9" s="17" t="s">
        <v>64</v>
      </c>
      <c r="Q9" s="17">
        <v>0</v>
      </c>
      <c r="R9" s="17">
        <v>67.819699999999997</v>
      </c>
      <c r="S9" s="17">
        <v>103.7598</v>
      </c>
      <c r="Z9" s="17" t="s">
        <v>67</v>
      </c>
      <c r="AA9" s="17">
        <v>2318500000000</v>
      </c>
      <c r="AB9" s="17">
        <v>0.61760000000000004</v>
      </c>
      <c r="AC9" s="17" t="s">
        <v>64</v>
      </c>
      <c r="AD9" s="17">
        <v>0</v>
      </c>
      <c r="AE9" s="17">
        <v>68.395899999999997</v>
      </c>
      <c r="AF9" s="17">
        <v>103.7598</v>
      </c>
      <c r="AJ9" s="17" t="s">
        <v>67</v>
      </c>
      <c r="AK9" s="17">
        <v>977690000000</v>
      </c>
      <c r="AL9" s="17">
        <v>0.59709999999999996</v>
      </c>
      <c r="AM9" s="17" t="s">
        <v>64</v>
      </c>
      <c r="AN9" s="17">
        <v>0</v>
      </c>
      <c r="AO9" s="17">
        <v>68.244299999999996</v>
      </c>
      <c r="AP9" s="17">
        <v>103.6627</v>
      </c>
    </row>
    <row r="10" spans="1:42" x14ac:dyDescent="0.25">
      <c r="A10" s="17" t="s">
        <v>68</v>
      </c>
      <c r="B10" s="17">
        <v>1060900000000</v>
      </c>
      <c r="C10" s="17">
        <v>0.26819999999999999</v>
      </c>
      <c r="D10" s="17" t="s">
        <v>64</v>
      </c>
      <c r="E10" s="17">
        <v>0</v>
      </c>
      <c r="F10" s="17">
        <v>61.480800000000002</v>
      </c>
      <c r="G10" s="17">
        <v>103.9539</v>
      </c>
      <c r="M10" s="17" t="s">
        <v>68</v>
      </c>
      <c r="N10" s="17">
        <v>1749800000000</v>
      </c>
      <c r="O10" s="17">
        <v>0.2427</v>
      </c>
      <c r="P10" s="17" t="s">
        <v>64</v>
      </c>
      <c r="Q10" s="17">
        <v>0</v>
      </c>
      <c r="R10" s="17">
        <v>62.360399999999998</v>
      </c>
      <c r="S10" s="17">
        <v>103.7598</v>
      </c>
      <c r="Z10" s="17" t="s">
        <v>68</v>
      </c>
      <c r="AA10" s="17">
        <v>1298600000000</v>
      </c>
      <c r="AB10" s="17">
        <v>0.34589999999999999</v>
      </c>
      <c r="AC10" s="17" t="s">
        <v>64</v>
      </c>
      <c r="AD10" s="17">
        <v>0</v>
      </c>
      <c r="AE10" s="17">
        <v>61.753799999999998</v>
      </c>
      <c r="AF10" s="17">
        <v>103.7598</v>
      </c>
      <c r="AJ10" s="17" t="s">
        <v>68</v>
      </c>
      <c r="AK10" s="17">
        <v>512380000000</v>
      </c>
      <c r="AL10" s="17">
        <v>0.31290000000000001</v>
      </c>
      <c r="AM10" s="17" t="s">
        <v>64</v>
      </c>
      <c r="AN10" s="17">
        <v>0</v>
      </c>
      <c r="AO10" s="17">
        <v>61.389899999999997</v>
      </c>
      <c r="AP10" s="17">
        <v>103.7598</v>
      </c>
    </row>
    <row r="11" spans="1:42" x14ac:dyDescent="0.25">
      <c r="A11" s="17" t="s">
        <v>69</v>
      </c>
      <c r="B11" s="17">
        <v>1394300000000</v>
      </c>
      <c r="C11" s="17">
        <v>0.35249999999999998</v>
      </c>
      <c r="D11" s="17" t="s">
        <v>64</v>
      </c>
      <c r="E11" s="17">
        <v>0</v>
      </c>
      <c r="F11" s="17">
        <v>61.511200000000002</v>
      </c>
      <c r="G11" s="17">
        <v>86.678399999999996</v>
      </c>
      <c r="M11" s="17" t="s">
        <v>69</v>
      </c>
      <c r="N11" s="17">
        <v>2832500000000</v>
      </c>
      <c r="O11" s="17">
        <v>0.39279999999999998</v>
      </c>
      <c r="P11" s="17" t="s">
        <v>64</v>
      </c>
      <c r="Q11" s="17">
        <v>0</v>
      </c>
      <c r="R11" s="17">
        <v>74.219099999999997</v>
      </c>
      <c r="S11" s="17">
        <v>86.678399999999996</v>
      </c>
      <c r="Z11" s="17" t="s">
        <v>69</v>
      </c>
      <c r="AA11" s="17">
        <v>1605300000000</v>
      </c>
      <c r="AB11" s="17">
        <v>0.42759999999999998</v>
      </c>
      <c r="AC11" s="17" t="s">
        <v>64</v>
      </c>
      <c r="AD11" s="17">
        <v>0</v>
      </c>
      <c r="AE11" s="17">
        <v>77.858599999999996</v>
      </c>
      <c r="AF11" s="17">
        <v>86.872500000000002</v>
      </c>
      <c r="AJ11" s="17" t="s">
        <v>69</v>
      </c>
      <c r="AK11" s="17">
        <v>570240000000</v>
      </c>
      <c r="AL11" s="17">
        <v>0.3483</v>
      </c>
      <c r="AM11" s="17" t="s">
        <v>64</v>
      </c>
      <c r="AN11" s="17">
        <v>0</v>
      </c>
      <c r="AO11" s="17">
        <v>61.450499999999998</v>
      </c>
      <c r="AP11" s="17">
        <v>86.969499999999996</v>
      </c>
    </row>
    <row r="12" spans="1:42" x14ac:dyDescent="0.25">
      <c r="A12" s="17" t="s">
        <v>70</v>
      </c>
      <c r="B12" s="17">
        <v>2600500000000</v>
      </c>
      <c r="C12" s="17">
        <v>0.65739999999999998</v>
      </c>
      <c r="D12" s="17" t="s">
        <v>64</v>
      </c>
      <c r="E12" s="17">
        <v>0</v>
      </c>
      <c r="F12" s="17">
        <v>68.456599999999995</v>
      </c>
      <c r="G12" s="17">
        <v>87.163700000000006</v>
      </c>
      <c r="M12" s="17" t="s">
        <v>70</v>
      </c>
      <c r="N12" s="17">
        <v>2467100000000</v>
      </c>
      <c r="O12" s="17">
        <v>0.3422</v>
      </c>
      <c r="P12" s="17" t="s">
        <v>64</v>
      </c>
      <c r="Q12" s="17">
        <v>0</v>
      </c>
      <c r="R12" s="17">
        <v>68.3352</v>
      </c>
      <c r="S12" s="17">
        <v>86.678399999999996</v>
      </c>
      <c r="Z12" s="17" t="s">
        <v>70</v>
      </c>
      <c r="AA12" s="17">
        <v>3012200000000</v>
      </c>
      <c r="AB12" s="17">
        <v>0.8024</v>
      </c>
      <c r="AC12" s="17" t="s">
        <v>64</v>
      </c>
      <c r="AD12" s="17">
        <v>0</v>
      </c>
      <c r="AE12" s="17">
        <v>74.583100000000002</v>
      </c>
      <c r="AF12" s="17">
        <v>86.775400000000005</v>
      </c>
      <c r="AJ12" s="17" t="s">
        <v>70</v>
      </c>
      <c r="AK12" s="17">
        <v>1084200000000</v>
      </c>
      <c r="AL12" s="17">
        <v>0.66220000000000001</v>
      </c>
      <c r="AM12" s="17" t="s">
        <v>64</v>
      </c>
      <c r="AN12" s="17">
        <v>0</v>
      </c>
      <c r="AO12" s="17">
        <v>68.426199999999994</v>
      </c>
      <c r="AP12" s="17">
        <v>86.969499999999996</v>
      </c>
    </row>
    <row r="13" spans="1:42" x14ac:dyDescent="0.25">
      <c r="A13" s="17" t="s">
        <v>71</v>
      </c>
      <c r="B13" s="17">
        <v>2802000000000</v>
      </c>
      <c r="C13" s="17">
        <v>0.70840000000000003</v>
      </c>
      <c r="D13" s="17" t="s">
        <v>64</v>
      </c>
      <c r="E13" s="17">
        <v>0</v>
      </c>
      <c r="F13" s="17">
        <v>74.522400000000005</v>
      </c>
      <c r="G13" s="17">
        <v>86.775400000000005</v>
      </c>
      <c r="M13" s="17" t="s">
        <v>71</v>
      </c>
      <c r="N13" s="17">
        <v>1004300000000</v>
      </c>
      <c r="O13" s="17">
        <v>0.13930000000000001</v>
      </c>
      <c r="P13" s="17" t="s">
        <v>64</v>
      </c>
      <c r="Q13" s="17">
        <v>0</v>
      </c>
      <c r="R13" s="17">
        <v>62.633400000000002</v>
      </c>
      <c r="S13" s="17">
        <v>86.484300000000005</v>
      </c>
      <c r="Z13" s="17" t="s">
        <v>71</v>
      </c>
      <c r="AA13" s="17">
        <v>2911100000000</v>
      </c>
      <c r="AB13" s="17">
        <v>0.77539999999999998</v>
      </c>
      <c r="AC13" s="17" t="s">
        <v>64</v>
      </c>
      <c r="AD13" s="17">
        <v>0</v>
      </c>
      <c r="AE13" s="17">
        <v>68.517200000000003</v>
      </c>
      <c r="AF13" s="17">
        <v>86.775400000000005</v>
      </c>
      <c r="AJ13" s="17" t="s">
        <v>71</v>
      </c>
      <c r="AK13" s="17">
        <v>1149900000000</v>
      </c>
      <c r="AL13" s="17">
        <v>0.70230000000000004</v>
      </c>
      <c r="AM13" s="17" t="s">
        <v>64</v>
      </c>
      <c r="AN13" s="17">
        <v>0</v>
      </c>
      <c r="AO13" s="17">
        <v>74.492099999999994</v>
      </c>
      <c r="AP13" s="17">
        <v>86.969499999999996</v>
      </c>
    </row>
    <row r="14" spans="1:42" x14ac:dyDescent="0.25">
      <c r="A14" s="17" t="s">
        <v>72</v>
      </c>
      <c r="B14" s="17">
        <v>1689200000000</v>
      </c>
      <c r="C14" s="17">
        <v>0.42709999999999998</v>
      </c>
      <c r="D14" s="17" t="s">
        <v>64</v>
      </c>
      <c r="E14" s="17">
        <v>0</v>
      </c>
      <c r="F14" s="17">
        <v>77.646299999999997</v>
      </c>
      <c r="G14" s="17">
        <v>86.969499999999996</v>
      </c>
      <c r="M14" s="17" t="s">
        <v>72</v>
      </c>
      <c r="N14" s="17">
        <v>1481800000000</v>
      </c>
      <c r="O14" s="17">
        <v>0.20549999999999999</v>
      </c>
      <c r="P14" s="17" t="s">
        <v>64</v>
      </c>
      <c r="Q14" s="17">
        <v>0</v>
      </c>
      <c r="R14" s="17">
        <v>78.677499999999995</v>
      </c>
      <c r="S14" s="17">
        <v>86.678399999999996</v>
      </c>
      <c r="Z14" s="17" t="s">
        <v>72</v>
      </c>
      <c r="AA14" s="17">
        <v>1380200000000</v>
      </c>
      <c r="AB14" s="17">
        <v>0.36759999999999998</v>
      </c>
      <c r="AC14" s="17" t="s">
        <v>64</v>
      </c>
      <c r="AD14" s="17">
        <v>0</v>
      </c>
      <c r="AE14" s="17">
        <v>61.541499999999999</v>
      </c>
      <c r="AF14" s="17">
        <v>86.969499999999996</v>
      </c>
      <c r="AJ14" s="17" t="s">
        <v>72</v>
      </c>
      <c r="AK14" s="17">
        <v>531770000000</v>
      </c>
      <c r="AL14" s="17">
        <v>0.32479999999999998</v>
      </c>
      <c r="AM14" s="17" t="s">
        <v>64</v>
      </c>
      <c r="AN14" s="17">
        <v>0</v>
      </c>
      <c r="AO14" s="17">
        <v>77.646299999999997</v>
      </c>
      <c r="AP14" s="17">
        <v>86.872500000000002</v>
      </c>
    </row>
    <row r="15" spans="1:42" x14ac:dyDescent="0.25">
      <c r="A15" s="17" t="s">
        <v>73</v>
      </c>
      <c r="B15" s="17">
        <v>1508100000000</v>
      </c>
      <c r="C15" s="17">
        <v>0.38129999999999997</v>
      </c>
      <c r="D15" s="17" t="s">
        <v>64</v>
      </c>
      <c r="E15" s="17">
        <v>0</v>
      </c>
      <c r="F15" s="17">
        <v>74.583100000000002</v>
      </c>
      <c r="G15" s="17">
        <v>77.6524</v>
      </c>
      <c r="M15" s="17" t="s">
        <v>73</v>
      </c>
      <c r="N15" s="17">
        <v>1737500000000</v>
      </c>
      <c r="O15" s="17">
        <v>0.24099999999999999</v>
      </c>
      <c r="P15" s="17" t="s">
        <v>64</v>
      </c>
      <c r="Q15" s="17">
        <v>0</v>
      </c>
      <c r="R15" s="17">
        <v>73.460899999999995</v>
      </c>
      <c r="S15" s="17">
        <v>77.943600000000004</v>
      </c>
      <c r="Z15" s="17" t="s">
        <v>73</v>
      </c>
      <c r="AA15" s="17">
        <v>1474600000000</v>
      </c>
      <c r="AB15" s="17">
        <v>0.39279999999999998</v>
      </c>
      <c r="AC15" s="17" t="s">
        <v>64</v>
      </c>
      <c r="AD15" s="17">
        <v>0</v>
      </c>
      <c r="AE15" s="17">
        <v>74.643699999999995</v>
      </c>
      <c r="AF15" s="17">
        <v>77.749499999999998</v>
      </c>
      <c r="AJ15" s="17" t="s">
        <v>73</v>
      </c>
      <c r="AK15" s="17">
        <v>591530000000</v>
      </c>
      <c r="AL15" s="17">
        <v>0.36130000000000001</v>
      </c>
      <c r="AM15" s="17" t="s">
        <v>64</v>
      </c>
      <c r="AN15" s="17">
        <v>0</v>
      </c>
      <c r="AO15" s="17">
        <v>74.613399999999999</v>
      </c>
      <c r="AP15" s="17">
        <v>77.555400000000006</v>
      </c>
    </row>
    <row r="16" spans="1:42" x14ac:dyDescent="0.25">
      <c r="A16" s="17" t="s">
        <v>74</v>
      </c>
      <c r="B16" s="17">
        <v>2585300000000</v>
      </c>
      <c r="C16" s="17">
        <v>0.65359999999999996</v>
      </c>
      <c r="D16" s="17" t="s">
        <v>64</v>
      </c>
      <c r="E16" s="17">
        <v>0</v>
      </c>
      <c r="F16" s="17">
        <v>68.456599999999995</v>
      </c>
      <c r="G16" s="17">
        <v>77.555400000000006</v>
      </c>
      <c r="M16" s="17" t="s">
        <v>74</v>
      </c>
      <c r="N16" s="17">
        <v>2962800000000</v>
      </c>
      <c r="O16" s="17">
        <v>0.41089999999999999</v>
      </c>
      <c r="P16" s="17" t="s">
        <v>64</v>
      </c>
      <c r="Q16" s="17">
        <v>0</v>
      </c>
      <c r="R16" s="17">
        <v>68.456599999999995</v>
      </c>
      <c r="S16" s="17">
        <v>78.040599999999998</v>
      </c>
      <c r="Z16" s="17" t="s">
        <v>74</v>
      </c>
      <c r="AA16" s="17">
        <v>2248900000000</v>
      </c>
      <c r="AB16" s="17">
        <v>0.59899999999999998</v>
      </c>
      <c r="AC16" s="17" t="s">
        <v>64</v>
      </c>
      <c r="AD16" s="17">
        <v>0</v>
      </c>
      <c r="AE16" s="17">
        <v>68.395899999999997</v>
      </c>
      <c r="AF16" s="17">
        <v>77.555400000000006</v>
      </c>
      <c r="AJ16" s="17" t="s">
        <v>74</v>
      </c>
      <c r="AK16" s="17">
        <v>1090600000000</v>
      </c>
      <c r="AL16" s="17">
        <v>0.66610000000000003</v>
      </c>
      <c r="AM16" s="17" t="s">
        <v>64</v>
      </c>
      <c r="AN16" s="17">
        <v>0</v>
      </c>
      <c r="AO16" s="17">
        <v>68.365600000000001</v>
      </c>
      <c r="AP16" s="17">
        <v>77.555400000000006</v>
      </c>
    </row>
    <row r="17" spans="1:42" x14ac:dyDescent="0.25">
      <c r="A17" s="17" t="s">
        <v>75</v>
      </c>
      <c r="B17" s="17">
        <v>3355000000000</v>
      </c>
      <c r="C17" s="17">
        <v>0.84819999999999995</v>
      </c>
      <c r="D17" s="17" t="s">
        <v>64</v>
      </c>
      <c r="E17" s="17">
        <v>0</v>
      </c>
      <c r="F17" s="17">
        <v>61.389899999999997</v>
      </c>
      <c r="G17" s="17">
        <v>76.972999999999999</v>
      </c>
      <c r="M17" s="17" t="s">
        <v>75</v>
      </c>
      <c r="N17" s="17">
        <v>3238000000000</v>
      </c>
      <c r="O17" s="17">
        <v>0.4491</v>
      </c>
      <c r="P17" s="17" t="s">
        <v>64</v>
      </c>
      <c r="Q17" s="17">
        <v>0</v>
      </c>
      <c r="R17" s="17">
        <v>61.784100000000002</v>
      </c>
      <c r="S17" s="17">
        <v>78.040599999999998</v>
      </c>
      <c r="Z17" s="17" t="s">
        <v>75</v>
      </c>
      <c r="AA17" s="17">
        <v>3027900000000</v>
      </c>
      <c r="AB17" s="17">
        <v>0.80649999999999999</v>
      </c>
      <c r="AC17" s="17" t="s">
        <v>64</v>
      </c>
      <c r="AD17" s="17">
        <v>0</v>
      </c>
      <c r="AE17" s="17">
        <v>61.541499999999999</v>
      </c>
      <c r="AF17" s="17">
        <v>77.3613</v>
      </c>
      <c r="AJ17" s="17" t="s">
        <v>75</v>
      </c>
      <c r="AK17" s="17">
        <v>1480800000000</v>
      </c>
      <c r="AL17" s="17">
        <v>0.90439999999999998</v>
      </c>
      <c r="AM17" s="17" t="s">
        <v>64</v>
      </c>
      <c r="AN17" s="17">
        <v>0</v>
      </c>
      <c r="AO17" s="17">
        <v>61.3292</v>
      </c>
      <c r="AP17" s="17">
        <v>77.555400000000006</v>
      </c>
    </row>
    <row r="18" spans="1:42" x14ac:dyDescent="0.25">
      <c r="A18" s="17" t="s">
        <v>76</v>
      </c>
      <c r="B18" s="17">
        <v>2397100000000</v>
      </c>
      <c r="C18" s="17">
        <v>0.60599999999999998</v>
      </c>
      <c r="D18" s="17" t="s">
        <v>64</v>
      </c>
      <c r="E18" s="17">
        <v>0</v>
      </c>
      <c r="F18" s="17">
        <v>68.395899999999997</v>
      </c>
      <c r="G18" s="17">
        <v>74.352599999999995</v>
      </c>
      <c r="M18" s="17" t="s">
        <v>76</v>
      </c>
      <c r="N18" s="17">
        <v>2285800000000</v>
      </c>
      <c r="O18" s="17">
        <v>0.317</v>
      </c>
      <c r="P18" s="17" t="s">
        <v>64</v>
      </c>
      <c r="Q18" s="17">
        <v>0</v>
      </c>
      <c r="R18" s="17">
        <v>61.9358</v>
      </c>
      <c r="S18" s="17">
        <v>74.546700000000001</v>
      </c>
      <c r="Z18" s="17" t="s">
        <v>76</v>
      </c>
      <c r="AA18" s="17">
        <v>2594600000000</v>
      </c>
      <c r="AB18" s="17">
        <v>0.69110000000000005</v>
      </c>
      <c r="AC18" s="17" t="s">
        <v>64</v>
      </c>
      <c r="AD18" s="17">
        <v>0</v>
      </c>
      <c r="AE18" s="17">
        <v>68.486900000000006</v>
      </c>
      <c r="AF18" s="17">
        <v>74.449700000000007</v>
      </c>
      <c r="AJ18" s="17" t="s">
        <v>76</v>
      </c>
      <c r="AK18" s="17">
        <v>463620000000</v>
      </c>
      <c r="AL18" s="17">
        <v>0.28320000000000001</v>
      </c>
      <c r="AM18" s="17" t="s">
        <v>64</v>
      </c>
      <c r="AN18" s="17">
        <v>0</v>
      </c>
      <c r="AO18" s="17">
        <v>61.450499999999998</v>
      </c>
      <c r="AP18" s="17">
        <v>74.449700000000007</v>
      </c>
    </row>
    <row r="19" spans="1:42" x14ac:dyDescent="0.25">
      <c r="A19" s="17" t="s">
        <v>77</v>
      </c>
      <c r="B19" s="17">
        <v>1384400000000</v>
      </c>
      <c r="C19" s="17">
        <v>0.35</v>
      </c>
      <c r="D19" s="17" t="s">
        <v>64</v>
      </c>
      <c r="E19" s="17">
        <v>0</v>
      </c>
      <c r="F19" s="17">
        <v>61.571800000000003</v>
      </c>
      <c r="G19" s="17">
        <v>74.255499999999998</v>
      </c>
      <c r="M19" s="17" t="s">
        <v>77</v>
      </c>
      <c r="N19" s="17">
        <v>4000000000000</v>
      </c>
      <c r="O19" s="17">
        <v>0.55479999999999996</v>
      </c>
      <c r="P19" s="17" t="s">
        <v>64</v>
      </c>
      <c r="Q19" s="17">
        <v>0</v>
      </c>
      <c r="R19" s="17">
        <v>68.456599999999995</v>
      </c>
      <c r="S19" s="17">
        <v>74.352599999999995</v>
      </c>
      <c r="Z19" s="17" t="s">
        <v>77</v>
      </c>
      <c r="AA19" s="17">
        <v>1231400000000</v>
      </c>
      <c r="AB19" s="17">
        <v>0.32800000000000001</v>
      </c>
      <c r="AC19" s="17" t="s">
        <v>64</v>
      </c>
      <c r="AD19" s="17">
        <v>0</v>
      </c>
      <c r="AE19" s="17">
        <v>61.541499999999999</v>
      </c>
      <c r="AF19" s="17">
        <v>74.546700000000001</v>
      </c>
      <c r="AJ19" s="17" t="s">
        <v>77</v>
      </c>
      <c r="AK19" s="17">
        <v>961060000000</v>
      </c>
      <c r="AL19" s="17">
        <v>0.58699999999999997</v>
      </c>
      <c r="AM19" s="17" t="s">
        <v>64</v>
      </c>
      <c r="AN19" s="17">
        <v>0</v>
      </c>
      <c r="AO19" s="17">
        <v>68.365600000000001</v>
      </c>
      <c r="AP19" s="17">
        <v>74.449700000000007</v>
      </c>
    </row>
    <row r="20" spans="1:42" x14ac:dyDescent="0.25">
      <c r="A20" s="17" t="s">
        <v>78</v>
      </c>
      <c r="B20" s="17">
        <v>2399100000000</v>
      </c>
      <c r="C20" s="17">
        <v>0.60650000000000004</v>
      </c>
      <c r="D20" s="17" t="s">
        <v>64</v>
      </c>
      <c r="E20" s="17">
        <v>0</v>
      </c>
      <c r="F20" s="17">
        <v>61.693199999999997</v>
      </c>
      <c r="G20" s="17">
        <v>68.335300000000004</v>
      </c>
      <c r="M20" s="17" t="s">
        <v>78</v>
      </c>
      <c r="N20" s="17">
        <v>2582700000000</v>
      </c>
      <c r="O20" s="17">
        <v>0.35820000000000002</v>
      </c>
      <c r="P20" s="17" t="s">
        <v>64</v>
      </c>
      <c r="Q20" s="17">
        <v>0</v>
      </c>
      <c r="R20" s="17">
        <v>61.207900000000002</v>
      </c>
      <c r="S20" s="17">
        <v>68.335300000000004</v>
      </c>
      <c r="Z20" s="17" t="s">
        <v>78</v>
      </c>
      <c r="AA20" s="17">
        <v>2398700000000</v>
      </c>
      <c r="AB20" s="17">
        <v>0.63890000000000002</v>
      </c>
      <c r="AC20" s="17" t="s">
        <v>64</v>
      </c>
      <c r="AD20" s="17">
        <v>0</v>
      </c>
      <c r="AE20" s="17">
        <v>61.814500000000002</v>
      </c>
      <c r="AF20" s="17">
        <v>68.335300000000004</v>
      </c>
      <c r="AJ20" s="17" t="s">
        <v>78</v>
      </c>
      <c r="AK20" s="17">
        <v>1155700000000</v>
      </c>
      <c r="AL20" s="17">
        <v>0.70589999999999997</v>
      </c>
      <c r="AM20" s="17" t="s">
        <v>64</v>
      </c>
      <c r="AN20" s="17">
        <v>0</v>
      </c>
      <c r="AO20" s="17">
        <v>61.3292</v>
      </c>
      <c r="AP20" s="17">
        <v>68.335300000000004</v>
      </c>
    </row>
    <row r="22" spans="1:42" x14ac:dyDescent="0.25">
      <c r="A22" s="17" t="s">
        <v>79</v>
      </c>
      <c r="M22" s="17" t="s">
        <v>80</v>
      </c>
      <c r="Z22" s="17" t="s">
        <v>80</v>
      </c>
      <c r="AJ22" s="17" t="s">
        <v>80</v>
      </c>
    </row>
    <row r="24" spans="1:42" x14ac:dyDescent="0.25">
      <c r="A24" s="17" t="s">
        <v>56</v>
      </c>
      <c r="B24" s="17" t="s">
        <v>57</v>
      </c>
      <c r="C24" s="17" t="s">
        <v>58</v>
      </c>
      <c r="D24" s="17" t="s">
        <v>59</v>
      </c>
      <c r="E24" s="17" t="s">
        <v>60</v>
      </c>
      <c r="F24" s="17" t="s">
        <v>61</v>
      </c>
      <c r="G24" s="17" t="s">
        <v>62</v>
      </c>
      <c r="M24" s="17" t="s">
        <v>56</v>
      </c>
      <c r="N24" s="17" t="s">
        <v>57</v>
      </c>
      <c r="O24" s="17" t="s">
        <v>58</v>
      </c>
      <c r="P24" s="17" t="s">
        <v>59</v>
      </c>
      <c r="Q24" s="17" t="s">
        <v>60</v>
      </c>
      <c r="R24" s="17" t="s">
        <v>61</v>
      </c>
      <c r="S24" s="17" t="s">
        <v>62</v>
      </c>
      <c r="Z24" s="17" t="s">
        <v>56</v>
      </c>
      <c r="AA24" s="17" t="s">
        <v>57</v>
      </c>
      <c r="AB24" s="17" t="s">
        <v>58</v>
      </c>
      <c r="AC24" s="17" t="s">
        <v>59</v>
      </c>
      <c r="AD24" s="17" t="s">
        <v>60</v>
      </c>
      <c r="AE24" s="17" t="s">
        <v>61</v>
      </c>
      <c r="AF24" s="17" t="s">
        <v>62</v>
      </c>
      <c r="AJ24" s="17" t="s">
        <v>56</v>
      </c>
      <c r="AK24" s="17" t="s">
        <v>57</v>
      </c>
      <c r="AL24" s="17" t="s">
        <v>58</v>
      </c>
      <c r="AM24" s="17" t="s">
        <v>59</v>
      </c>
      <c r="AN24" s="17" t="s">
        <v>60</v>
      </c>
      <c r="AO24" s="17" t="s">
        <v>61</v>
      </c>
      <c r="AP24" s="17" t="s">
        <v>62</v>
      </c>
    </row>
    <row r="25" spans="1:42" x14ac:dyDescent="0.25">
      <c r="A25" s="17" t="s">
        <v>81</v>
      </c>
      <c r="B25" s="17">
        <v>1750100000</v>
      </c>
      <c r="C25" s="17">
        <v>4.0000000000000002E-4</v>
      </c>
      <c r="D25" s="17" t="s">
        <v>64</v>
      </c>
      <c r="E25" s="17">
        <v>0</v>
      </c>
      <c r="F25" s="17">
        <v>74.158500000000004</v>
      </c>
      <c r="G25" s="17">
        <v>76.293700000000001</v>
      </c>
      <c r="M25" s="17" t="s">
        <v>82</v>
      </c>
      <c r="N25" s="17">
        <v>677620000000</v>
      </c>
      <c r="O25" s="17">
        <v>9.4E-2</v>
      </c>
      <c r="P25" s="17" t="s">
        <v>64</v>
      </c>
      <c r="Q25" s="17">
        <v>0</v>
      </c>
      <c r="R25" s="17">
        <v>68.972200000000001</v>
      </c>
      <c r="S25" s="17">
        <v>79.011200000000002</v>
      </c>
      <c r="Z25" s="17" t="s">
        <v>83</v>
      </c>
      <c r="AA25" s="17">
        <v>240410000000</v>
      </c>
      <c r="AB25" s="17">
        <v>6.4000000000000001E-2</v>
      </c>
      <c r="AC25" s="17" t="s">
        <v>64</v>
      </c>
      <c r="AD25" s="17">
        <v>0</v>
      </c>
      <c r="AE25" s="17">
        <v>78.768500000000003</v>
      </c>
      <c r="AF25" s="17">
        <v>103.6627</v>
      </c>
      <c r="AJ25" s="17" t="s">
        <v>84</v>
      </c>
      <c r="AK25" s="17">
        <v>94570000000</v>
      </c>
      <c r="AL25" s="17">
        <v>5.7799999999999997E-2</v>
      </c>
      <c r="AM25" s="17" t="s">
        <v>64</v>
      </c>
      <c r="AN25" s="17">
        <v>0</v>
      </c>
      <c r="AO25" s="17">
        <v>78.556200000000004</v>
      </c>
      <c r="AP25" s="17">
        <v>103.7598</v>
      </c>
    </row>
    <row r="26" spans="1:42" x14ac:dyDescent="0.25">
      <c r="A26" s="17" t="s">
        <v>85</v>
      </c>
      <c r="B26" s="17">
        <v>132230000000</v>
      </c>
      <c r="C26" s="17">
        <v>3.3399999999999999E-2</v>
      </c>
      <c r="D26" s="17" t="s">
        <v>64</v>
      </c>
      <c r="E26" s="17">
        <v>0</v>
      </c>
      <c r="F26" s="17">
        <v>70.397599999999997</v>
      </c>
      <c r="G26" s="17">
        <v>76.390699999999995</v>
      </c>
      <c r="M26" s="17" t="s">
        <v>86</v>
      </c>
      <c r="N26" s="17">
        <v>748280000000</v>
      </c>
      <c r="O26" s="17">
        <v>0.1038</v>
      </c>
      <c r="P26" s="17" t="s">
        <v>64</v>
      </c>
      <c r="Q26" s="17">
        <v>0</v>
      </c>
      <c r="R26" s="17">
        <v>62.724299999999999</v>
      </c>
      <c r="S26" s="17">
        <v>79.011200000000002</v>
      </c>
      <c r="Z26" s="17" t="s">
        <v>81</v>
      </c>
      <c r="AA26" s="17">
        <v>247990000000</v>
      </c>
      <c r="AB26" s="17">
        <v>6.6100000000000006E-2</v>
      </c>
      <c r="AC26" s="17" t="s">
        <v>64</v>
      </c>
      <c r="AD26" s="17">
        <v>0</v>
      </c>
      <c r="AE26" s="17">
        <v>78.677499999999995</v>
      </c>
      <c r="AF26" s="17">
        <v>87.2607</v>
      </c>
      <c r="AJ26" s="17" t="s">
        <v>87</v>
      </c>
      <c r="AK26" s="17">
        <v>288810000000</v>
      </c>
      <c r="AL26" s="17">
        <v>0.1764</v>
      </c>
      <c r="AM26" s="17" t="s">
        <v>64</v>
      </c>
      <c r="AN26" s="17">
        <v>0</v>
      </c>
      <c r="AO26" s="17">
        <v>62.2087</v>
      </c>
      <c r="AP26" s="17">
        <v>78.72</v>
      </c>
    </row>
    <row r="27" spans="1:42" x14ac:dyDescent="0.25">
      <c r="M27" s="17" t="s">
        <v>88</v>
      </c>
      <c r="N27" s="17">
        <v>529680000000</v>
      </c>
      <c r="O27" s="17">
        <v>7.3499999999999996E-2</v>
      </c>
      <c r="P27" s="17" t="s">
        <v>64</v>
      </c>
      <c r="Q27" s="17">
        <v>0</v>
      </c>
      <c r="R27" s="17">
        <v>62.906300000000002</v>
      </c>
      <c r="S27" s="17">
        <v>69.111699999999999</v>
      </c>
      <c r="Z27" s="17" t="s">
        <v>85</v>
      </c>
      <c r="AA27" s="17">
        <v>792110000000</v>
      </c>
      <c r="AB27" s="17">
        <v>0.21099999999999999</v>
      </c>
      <c r="AC27" s="17" t="s">
        <v>64</v>
      </c>
      <c r="AD27" s="17">
        <v>0</v>
      </c>
      <c r="AE27" s="17">
        <v>68.881200000000007</v>
      </c>
      <c r="AF27" s="17">
        <v>78.817099999999996</v>
      </c>
      <c r="AJ27" s="17" t="s">
        <v>89</v>
      </c>
      <c r="AK27" s="17">
        <v>281270000000</v>
      </c>
      <c r="AL27" s="17">
        <v>0.17180000000000001</v>
      </c>
      <c r="AM27" s="17" t="s">
        <v>64</v>
      </c>
      <c r="AN27" s="17">
        <v>0</v>
      </c>
      <c r="AO27" s="17">
        <v>68.850800000000007</v>
      </c>
      <c r="AP27" s="17">
        <v>78.622900000000001</v>
      </c>
    </row>
    <row r="28" spans="1:42" x14ac:dyDescent="0.25">
      <c r="Z28" s="17" t="s">
        <v>90</v>
      </c>
      <c r="AA28" s="17">
        <v>1134000000000</v>
      </c>
      <c r="AB28" s="17">
        <v>0.30209999999999998</v>
      </c>
      <c r="AC28" s="17" t="s">
        <v>64</v>
      </c>
      <c r="AD28" s="17">
        <v>0</v>
      </c>
      <c r="AE28" s="17">
        <v>62.421100000000003</v>
      </c>
      <c r="AF28" s="17">
        <v>78.72</v>
      </c>
      <c r="AJ28" s="17" t="s">
        <v>91</v>
      </c>
      <c r="AK28" s="17">
        <v>163860000000</v>
      </c>
      <c r="AL28" s="17">
        <v>0.10009999999999999</v>
      </c>
      <c r="AM28" s="17" t="s">
        <v>64</v>
      </c>
      <c r="AN28" s="17">
        <v>0</v>
      </c>
      <c r="AO28" s="17">
        <v>62.360399999999998</v>
      </c>
      <c r="AP28" s="17">
        <v>68.723500000000001</v>
      </c>
    </row>
    <row r="29" spans="1:42" x14ac:dyDescent="0.25">
      <c r="Z29" s="17" t="s">
        <v>92</v>
      </c>
      <c r="AA29" s="17">
        <v>107940000000</v>
      </c>
      <c r="AB29" s="17">
        <v>2.8799999999999999E-2</v>
      </c>
      <c r="AC29" s="17" t="s">
        <v>64</v>
      </c>
      <c r="AD29" s="17">
        <v>0</v>
      </c>
      <c r="AE29" s="17">
        <v>88.686099999999996</v>
      </c>
      <c r="AF29" s="17">
        <v>103.9539</v>
      </c>
    </row>
    <row r="31" spans="1:42" x14ac:dyDescent="0.25">
      <c r="A31" s="17" t="s">
        <v>93</v>
      </c>
      <c r="M31" s="17" t="s">
        <v>93</v>
      </c>
      <c r="Z31" s="17" t="s">
        <v>93</v>
      </c>
      <c r="AJ31" s="17" t="s">
        <v>93</v>
      </c>
    </row>
    <row r="33" spans="1:42" x14ac:dyDescent="0.25">
      <c r="A33" s="17" t="s">
        <v>56</v>
      </c>
      <c r="B33" s="17" t="s">
        <v>57</v>
      </c>
      <c r="C33" s="17" t="s">
        <v>58</v>
      </c>
      <c r="D33" s="17" t="s">
        <v>59</v>
      </c>
      <c r="E33" s="17" t="s">
        <v>60</v>
      </c>
      <c r="F33" s="17" t="s">
        <v>61</v>
      </c>
      <c r="G33" s="17" t="s">
        <v>62</v>
      </c>
      <c r="M33" s="17" t="s">
        <v>56</v>
      </c>
      <c r="N33" s="17" t="s">
        <v>57</v>
      </c>
      <c r="O33" s="17" t="s">
        <v>58</v>
      </c>
      <c r="P33" s="17" t="s">
        <v>59</v>
      </c>
      <c r="Q33" s="17" t="s">
        <v>60</v>
      </c>
      <c r="R33" s="17" t="s">
        <v>61</v>
      </c>
      <c r="S33" s="17" t="s">
        <v>62</v>
      </c>
      <c r="Z33" s="17" t="s">
        <v>56</v>
      </c>
      <c r="AA33" s="17" t="s">
        <v>57</v>
      </c>
      <c r="AB33" s="17" t="s">
        <v>58</v>
      </c>
      <c r="AC33" s="17" t="s">
        <v>59</v>
      </c>
      <c r="AD33" s="17" t="s">
        <v>60</v>
      </c>
      <c r="AE33" s="17" t="s">
        <v>61</v>
      </c>
      <c r="AF33" s="17" t="s">
        <v>62</v>
      </c>
      <c r="AJ33" s="17" t="s">
        <v>56</v>
      </c>
      <c r="AK33" s="17" t="s">
        <v>57</v>
      </c>
      <c r="AL33" s="17" t="s">
        <v>58</v>
      </c>
      <c r="AM33" s="17" t="s">
        <v>59</v>
      </c>
      <c r="AN33" s="17" t="s">
        <v>60</v>
      </c>
      <c r="AO33" s="17" t="s">
        <v>61</v>
      </c>
      <c r="AP33" s="17" t="s">
        <v>62</v>
      </c>
    </row>
    <row r="34" spans="1:42" x14ac:dyDescent="0.25">
      <c r="A34" s="17" t="s">
        <v>84</v>
      </c>
      <c r="B34" s="17">
        <v>701930000000</v>
      </c>
      <c r="C34" s="17">
        <v>0.17749999999999999</v>
      </c>
      <c r="D34" s="17" t="s">
        <v>64</v>
      </c>
      <c r="E34" s="17">
        <v>0</v>
      </c>
      <c r="F34" s="17">
        <v>84.834299999999999</v>
      </c>
      <c r="G34" s="17">
        <v>101.2364</v>
      </c>
      <c r="M34" s="17" t="s">
        <v>84</v>
      </c>
      <c r="N34" s="17">
        <v>729410000000</v>
      </c>
      <c r="O34" s="17">
        <v>0.1012</v>
      </c>
      <c r="P34" s="17" t="s">
        <v>64</v>
      </c>
      <c r="Q34" s="17">
        <v>0</v>
      </c>
      <c r="R34" s="17">
        <v>84.894999999999996</v>
      </c>
      <c r="S34" s="17">
        <v>101.2364</v>
      </c>
      <c r="Z34" s="17" t="s">
        <v>84</v>
      </c>
      <c r="AA34" s="17">
        <v>811780000000</v>
      </c>
      <c r="AB34" s="17">
        <v>0.2162</v>
      </c>
      <c r="AC34" s="17" t="s">
        <v>64</v>
      </c>
      <c r="AD34" s="17">
        <v>0</v>
      </c>
      <c r="AE34" s="17">
        <v>85.046599999999998</v>
      </c>
      <c r="AF34" s="17">
        <v>101.2364</v>
      </c>
      <c r="AJ34" s="17" t="s">
        <v>94</v>
      </c>
      <c r="AK34" s="17">
        <v>171470000000</v>
      </c>
      <c r="AL34" s="17">
        <v>0.1047</v>
      </c>
      <c r="AM34" s="17" t="s">
        <v>64</v>
      </c>
      <c r="AN34" s="17">
        <v>0</v>
      </c>
      <c r="AO34" s="17">
        <v>84.804000000000002</v>
      </c>
      <c r="AP34" s="17">
        <v>101.2364</v>
      </c>
    </row>
    <row r="35" spans="1:42" x14ac:dyDescent="0.25">
      <c r="A35" s="17" t="s">
        <v>87</v>
      </c>
      <c r="B35" s="17">
        <v>1866700000000</v>
      </c>
      <c r="C35" s="17">
        <v>0.47189999999999999</v>
      </c>
      <c r="D35" s="17" t="s">
        <v>64</v>
      </c>
      <c r="E35" s="17">
        <v>0</v>
      </c>
      <c r="F35" s="17">
        <v>71.853399999999993</v>
      </c>
      <c r="G35" s="17">
        <v>101.3335</v>
      </c>
      <c r="M35" s="17" t="s">
        <v>87</v>
      </c>
      <c r="N35" s="17">
        <v>5365200000000</v>
      </c>
      <c r="O35" s="17">
        <v>0.74409999999999998</v>
      </c>
      <c r="P35" s="17" t="s">
        <v>64</v>
      </c>
      <c r="Q35" s="17">
        <v>0</v>
      </c>
      <c r="R35" s="17">
        <v>71.125500000000002</v>
      </c>
      <c r="S35" s="17">
        <v>101.3335</v>
      </c>
      <c r="Z35" s="17" t="s">
        <v>87</v>
      </c>
      <c r="AA35" s="17">
        <v>1978100000000</v>
      </c>
      <c r="AB35" s="17">
        <v>0.52690000000000003</v>
      </c>
      <c r="AC35" s="17" t="s">
        <v>64</v>
      </c>
      <c r="AD35" s="17">
        <v>0</v>
      </c>
      <c r="AE35" s="17">
        <v>71.823099999999997</v>
      </c>
      <c r="AF35" s="17">
        <v>101.43049999999999</v>
      </c>
      <c r="AJ35" s="17" t="s">
        <v>86</v>
      </c>
      <c r="AK35" s="17">
        <v>267120000000</v>
      </c>
      <c r="AL35" s="17">
        <v>0.16309999999999999</v>
      </c>
      <c r="AM35" s="17" t="s">
        <v>64</v>
      </c>
      <c r="AN35" s="17">
        <v>0</v>
      </c>
      <c r="AO35" s="17">
        <v>72.096100000000007</v>
      </c>
      <c r="AP35" s="17">
        <v>101.2364</v>
      </c>
    </row>
    <row r="36" spans="1:42" x14ac:dyDescent="0.25">
      <c r="A36" s="17" t="s">
        <v>89</v>
      </c>
      <c r="B36" s="17">
        <v>974150000000</v>
      </c>
      <c r="C36" s="17">
        <v>0.24629999999999999</v>
      </c>
      <c r="D36" s="17" t="s">
        <v>64</v>
      </c>
      <c r="E36" s="17">
        <v>0</v>
      </c>
      <c r="F36" s="17">
        <v>69.821399999999997</v>
      </c>
      <c r="G36" s="17">
        <v>101.2364</v>
      </c>
      <c r="M36" s="17" t="s">
        <v>89</v>
      </c>
      <c r="N36" s="17">
        <v>622430000000</v>
      </c>
      <c r="O36" s="17">
        <v>8.6300000000000002E-2</v>
      </c>
      <c r="P36" s="17" t="s">
        <v>64</v>
      </c>
      <c r="Q36" s="17">
        <v>0</v>
      </c>
      <c r="R36" s="17">
        <v>60.752899999999997</v>
      </c>
      <c r="S36" s="17">
        <v>101.3335</v>
      </c>
      <c r="Z36" s="17" t="s">
        <v>89</v>
      </c>
      <c r="AA36" s="17">
        <v>725890000000</v>
      </c>
      <c r="AB36" s="17">
        <v>0.19339999999999999</v>
      </c>
      <c r="AC36" s="17" t="s">
        <v>64</v>
      </c>
      <c r="AD36" s="17">
        <v>0</v>
      </c>
      <c r="AE36" s="17">
        <v>70.245999999999995</v>
      </c>
      <c r="AF36" s="17">
        <v>101.2364</v>
      </c>
      <c r="AJ36" s="17" t="s">
        <v>88</v>
      </c>
      <c r="AK36" s="17">
        <v>126470000000</v>
      </c>
      <c r="AL36" s="17">
        <v>7.7200000000000005E-2</v>
      </c>
      <c r="AM36" s="17" t="s">
        <v>64</v>
      </c>
      <c r="AN36" s="17">
        <v>0</v>
      </c>
      <c r="AO36" s="17">
        <v>70.609899999999996</v>
      </c>
      <c r="AP36" s="17">
        <v>101.2364</v>
      </c>
    </row>
    <row r="37" spans="1:42" x14ac:dyDescent="0.25">
      <c r="A37" s="17" t="s">
        <v>91</v>
      </c>
      <c r="B37" s="17">
        <v>388740000000</v>
      </c>
      <c r="C37" s="17">
        <v>9.8299999999999998E-2</v>
      </c>
      <c r="D37" s="17" t="s">
        <v>64</v>
      </c>
      <c r="E37" s="17">
        <v>0</v>
      </c>
      <c r="F37" s="17">
        <v>60.661999999999999</v>
      </c>
      <c r="G37" s="17">
        <v>101.13939999999999</v>
      </c>
      <c r="M37" s="17" t="s">
        <v>91</v>
      </c>
      <c r="N37" s="17">
        <v>1907700000000</v>
      </c>
      <c r="O37" s="17">
        <v>0.2646</v>
      </c>
      <c r="P37" s="17" t="s">
        <v>64</v>
      </c>
      <c r="Q37" s="17">
        <v>0</v>
      </c>
      <c r="R37" s="17">
        <v>71.732100000000003</v>
      </c>
      <c r="S37" s="17">
        <v>84.349100000000007</v>
      </c>
      <c r="Z37" s="17" t="s">
        <v>91</v>
      </c>
      <c r="AA37" s="17">
        <v>216470000000</v>
      </c>
      <c r="AB37" s="17">
        <v>5.7700000000000001E-2</v>
      </c>
      <c r="AC37" s="17" t="s">
        <v>64</v>
      </c>
      <c r="AD37" s="17">
        <v>0</v>
      </c>
      <c r="AE37" s="17">
        <v>69.063199999999995</v>
      </c>
      <c r="AF37" s="17">
        <v>101.13939999999999</v>
      </c>
      <c r="AJ37" s="17" t="s">
        <v>83</v>
      </c>
      <c r="AK37" s="17">
        <v>136150000000</v>
      </c>
      <c r="AL37" s="17">
        <v>8.3199999999999996E-2</v>
      </c>
      <c r="AM37" s="17" t="s">
        <v>64</v>
      </c>
      <c r="AN37" s="17">
        <v>0</v>
      </c>
      <c r="AO37" s="17">
        <v>69.942700000000002</v>
      </c>
      <c r="AP37" s="17">
        <v>101.2364</v>
      </c>
    </row>
    <row r="38" spans="1:42" x14ac:dyDescent="0.25">
      <c r="A38" s="17" t="s">
        <v>95</v>
      </c>
      <c r="B38" s="17">
        <v>204330000000</v>
      </c>
      <c r="C38" s="17">
        <v>5.1700000000000003E-2</v>
      </c>
      <c r="D38" s="17" t="s">
        <v>64</v>
      </c>
      <c r="E38" s="17">
        <v>0</v>
      </c>
      <c r="F38" s="17">
        <v>60.661999999999999</v>
      </c>
      <c r="G38" s="17">
        <v>84.349100000000007</v>
      </c>
      <c r="M38" s="17" t="s">
        <v>95</v>
      </c>
      <c r="N38" s="17">
        <v>993120000000</v>
      </c>
      <c r="O38" s="17">
        <v>0.13769999999999999</v>
      </c>
      <c r="P38" s="17" t="s">
        <v>64</v>
      </c>
      <c r="Q38" s="17">
        <v>0</v>
      </c>
      <c r="R38" s="17">
        <v>68.547600000000003</v>
      </c>
      <c r="S38" s="17">
        <v>71.8292</v>
      </c>
      <c r="Z38" s="17" t="s">
        <v>95</v>
      </c>
      <c r="AA38" s="17">
        <v>375050000000</v>
      </c>
      <c r="AB38" s="17">
        <v>9.9900000000000003E-2</v>
      </c>
      <c r="AC38" s="17" t="s">
        <v>64</v>
      </c>
      <c r="AD38" s="17">
        <v>0</v>
      </c>
      <c r="AE38" s="17">
        <v>60.813600000000001</v>
      </c>
      <c r="AF38" s="17">
        <v>101.13939999999999</v>
      </c>
      <c r="AJ38" s="17" t="s">
        <v>81</v>
      </c>
      <c r="AK38" s="17">
        <v>71408000000</v>
      </c>
      <c r="AL38" s="17">
        <v>4.36E-2</v>
      </c>
      <c r="AM38" s="17" t="s">
        <v>64</v>
      </c>
      <c r="AN38" s="17">
        <v>0</v>
      </c>
      <c r="AO38" s="17">
        <v>60.661999999999999</v>
      </c>
      <c r="AP38" s="17">
        <v>101.2364</v>
      </c>
    </row>
    <row r="39" spans="1:42" x14ac:dyDescent="0.25">
      <c r="A39" s="17" t="s">
        <v>82</v>
      </c>
      <c r="B39" s="17">
        <v>1159400000000</v>
      </c>
      <c r="C39" s="17">
        <v>0.29310000000000003</v>
      </c>
      <c r="D39" s="17" t="s">
        <v>64</v>
      </c>
      <c r="E39" s="17">
        <v>0</v>
      </c>
      <c r="F39" s="17">
        <v>71.641099999999994</v>
      </c>
      <c r="G39" s="17">
        <v>84.640299999999996</v>
      </c>
      <c r="Z39" s="17" t="s">
        <v>82</v>
      </c>
      <c r="AA39" s="17">
        <v>308160000000</v>
      </c>
      <c r="AB39" s="17">
        <v>8.2100000000000006E-2</v>
      </c>
      <c r="AC39" s="17" t="s">
        <v>64</v>
      </c>
      <c r="AD39" s="17">
        <v>0</v>
      </c>
      <c r="AE39" s="17">
        <v>61.0259</v>
      </c>
      <c r="AF39" s="17">
        <v>84.640299999999996</v>
      </c>
      <c r="AJ39" s="17" t="s">
        <v>85</v>
      </c>
      <c r="AK39" s="17">
        <v>216770000000</v>
      </c>
      <c r="AL39" s="17">
        <v>0.13239999999999999</v>
      </c>
      <c r="AM39" s="17" t="s">
        <v>64</v>
      </c>
      <c r="AN39" s="17">
        <v>0</v>
      </c>
      <c r="AO39" s="17">
        <v>71.883799999999994</v>
      </c>
      <c r="AP39" s="17">
        <v>84.737300000000005</v>
      </c>
    </row>
    <row r="40" spans="1:42" x14ac:dyDescent="0.25">
      <c r="A40" s="17" t="s">
        <v>94</v>
      </c>
      <c r="B40" s="17">
        <v>629140000000</v>
      </c>
      <c r="C40" s="17">
        <v>0.15909999999999999</v>
      </c>
      <c r="D40" s="17" t="s">
        <v>64</v>
      </c>
      <c r="E40" s="17">
        <v>0</v>
      </c>
      <c r="F40" s="17">
        <v>69.578699999999998</v>
      </c>
      <c r="G40" s="17">
        <v>84.640299999999996</v>
      </c>
      <c r="Z40" s="17" t="s">
        <v>94</v>
      </c>
      <c r="AA40" s="17">
        <v>1231800000000</v>
      </c>
      <c r="AB40" s="17">
        <v>0.3281</v>
      </c>
      <c r="AC40" s="17" t="s">
        <v>64</v>
      </c>
      <c r="AD40" s="17">
        <v>0</v>
      </c>
      <c r="AE40" s="17">
        <v>71.944400000000002</v>
      </c>
      <c r="AF40" s="17">
        <v>84.834400000000002</v>
      </c>
    </row>
    <row r="41" spans="1:42" x14ac:dyDescent="0.25">
      <c r="A41" s="17" t="s">
        <v>86</v>
      </c>
      <c r="B41" s="17">
        <v>772740000000</v>
      </c>
      <c r="C41" s="17">
        <v>0.19539999999999999</v>
      </c>
      <c r="D41" s="17" t="s">
        <v>64</v>
      </c>
      <c r="E41" s="17">
        <v>0</v>
      </c>
      <c r="F41" s="17">
        <v>68.365600000000001</v>
      </c>
      <c r="G41" s="17">
        <v>71.926299999999998</v>
      </c>
      <c r="Z41" s="17" t="s">
        <v>86</v>
      </c>
      <c r="AA41" s="17">
        <v>672850000000</v>
      </c>
      <c r="AB41" s="17">
        <v>0.1792</v>
      </c>
      <c r="AC41" s="17" t="s">
        <v>64</v>
      </c>
      <c r="AD41" s="17">
        <v>0</v>
      </c>
      <c r="AE41" s="17">
        <v>69.942700000000002</v>
      </c>
      <c r="AF41" s="17">
        <v>84.640299999999996</v>
      </c>
    </row>
    <row r="44" spans="1:42" x14ac:dyDescent="0.25">
      <c r="A44" s="17" t="s">
        <v>96</v>
      </c>
      <c r="Z44" s="17" t="s">
        <v>96</v>
      </c>
      <c r="AJ44" s="17" t="s">
        <v>96</v>
      </c>
    </row>
    <row r="46" spans="1:42" x14ac:dyDescent="0.25">
      <c r="A46" s="17" t="s">
        <v>56</v>
      </c>
      <c r="B46" s="17" t="s">
        <v>57</v>
      </c>
      <c r="C46" s="17" t="s">
        <v>58</v>
      </c>
      <c r="D46" s="17" t="s">
        <v>59</v>
      </c>
      <c r="E46" s="17" t="s">
        <v>60</v>
      </c>
      <c r="F46" s="17" t="s">
        <v>61</v>
      </c>
      <c r="G46" s="17" t="s">
        <v>62</v>
      </c>
      <c r="Z46" s="17" t="s">
        <v>56</v>
      </c>
      <c r="AA46" s="17" t="s">
        <v>57</v>
      </c>
      <c r="AB46" s="17" t="s">
        <v>58</v>
      </c>
      <c r="AC46" s="17" t="s">
        <v>59</v>
      </c>
      <c r="AD46" s="17" t="s">
        <v>60</v>
      </c>
      <c r="AE46" s="17" t="s">
        <v>61</v>
      </c>
      <c r="AF46" s="17" t="s">
        <v>62</v>
      </c>
      <c r="AJ46" s="17" t="s">
        <v>56</v>
      </c>
      <c r="AK46" s="17" t="s">
        <v>57</v>
      </c>
      <c r="AL46" s="17" t="s">
        <v>58</v>
      </c>
      <c r="AM46" s="17" t="s">
        <v>59</v>
      </c>
      <c r="AN46" s="17" t="s">
        <v>60</v>
      </c>
      <c r="AO46" s="17" t="s">
        <v>61</v>
      </c>
      <c r="AP46" s="17" t="s">
        <v>62</v>
      </c>
    </row>
    <row r="47" spans="1:42" x14ac:dyDescent="0.25">
      <c r="A47" s="17" t="s">
        <v>88</v>
      </c>
      <c r="B47" s="17">
        <v>318190000000</v>
      </c>
      <c r="C47" s="17">
        <v>8.0399999999999999E-2</v>
      </c>
      <c r="D47" s="17" t="s">
        <v>64</v>
      </c>
      <c r="E47" s="17">
        <v>0</v>
      </c>
      <c r="F47" s="17">
        <v>71.246899999999997</v>
      </c>
      <c r="G47" s="17">
        <v>99.974699999999999</v>
      </c>
      <c r="Z47" s="17" t="s">
        <v>88</v>
      </c>
      <c r="AA47" s="17">
        <v>236910000000</v>
      </c>
      <c r="AB47" s="17">
        <v>6.3100000000000003E-2</v>
      </c>
      <c r="AC47" s="17" t="s">
        <v>64</v>
      </c>
      <c r="AD47" s="17">
        <v>0</v>
      </c>
      <c r="AE47" s="17">
        <v>71.610799999999998</v>
      </c>
      <c r="AF47" s="17">
        <v>99.974699999999999</v>
      </c>
      <c r="AJ47" s="17" t="s">
        <v>95</v>
      </c>
      <c r="AK47" s="17">
        <v>299070000000</v>
      </c>
      <c r="AL47" s="17">
        <v>0.1827</v>
      </c>
      <c r="AM47" s="17" t="s">
        <v>64</v>
      </c>
      <c r="AN47" s="17">
        <v>0</v>
      </c>
      <c r="AO47" s="17">
        <v>71.155900000000003</v>
      </c>
      <c r="AP47" s="17">
        <v>100.0718</v>
      </c>
    </row>
    <row r="48" spans="1:42" x14ac:dyDescent="0.25">
      <c r="A48" s="17" t="s">
        <v>83</v>
      </c>
      <c r="B48" s="17">
        <v>355730000000</v>
      </c>
      <c r="C48" s="17">
        <v>8.9899999999999994E-2</v>
      </c>
      <c r="D48" s="17" t="s">
        <v>64</v>
      </c>
      <c r="E48" s="17">
        <v>0</v>
      </c>
      <c r="F48" s="17">
        <v>70.943600000000004</v>
      </c>
      <c r="G48" s="17">
        <v>81.049300000000002</v>
      </c>
      <c r="AJ48" s="17" t="s">
        <v>82</v>
      </c>
      <c r="AK48" s="17">
        <v>97926000000</v>
      </c>
      <c r="AL48" s="17">
        <v>5.9799999999999999E-2</v>
      </c>
      <c r="AM48" s="17" t="s">
        <v>64</v>
      </c>
      <c r="AN48" s="17">
        <v>0</v>
      </c>
      <c r="AO48" s="17">
        <v>71.125500000000002</v>
      </c>
      <c r="AP48" s="17">
        <v>81.243399999999994</v>
      </c>
    </row>
    <row r="49" spans="1:44" x14ac:dyDescent="0.25">
      <c r="S49" s="28"/>
      <c r="T49" s="28"/>
    </row>
    <row r="50" spans="1:44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</row>
    <row r="51" spans="1:44" x14ac:dyDescent="0.25">
      <c r="B51" s="26"/>
      <c r="C51" s="26"/>
    </row>
    <row r="52" spans="1:44" x14ac:dyDescent="0.25">
      <c r="A52" s="26" t="s">
        <v>55</v>
      </c>
      <c r="E52" s="17" t="s">
        <v>97</v>
      </c>
      <c r="F52" s="17" t="s">
        <v>98</v>
      </c>
      <c r="G52" s="17" t="s">
        <v>99</v>
      </c>
      <c r="H52" s="17" t="s">
        <v>100</v>
      </c>
      <c r="I52" s="17" t="s">
        <v>101</v>
      </c>
      <c r="M52" s="26" t="s">
        <v>55</v>
      </c>
      <c r="Q52" s="17" t="s">
        <v>97</v>
      </c>
      <c r="R52" s="17" t="s">
        <v>98</v>
      </c>
      <c r="S52" s="17" t="s">
        <v>99</v>
      </c>
      <c r="T52" s="17" t="s">
        <v>100</v>
      </c>
      <c r="U52" s="17" t="s">
        <v>101</v>
      </c>
      <c r="Z52" s="26" t="s">
        <v>55</v>
      </c>
      <c r="AA52" s="26"/>
      <c r="AD52" s="17" t="s">
        <v>97</v>
      </c>
      <c r="AE52" s="17" t="s">
        <v>98</v>
      </c>
      <c r="AF52" s="17" t="s">
        <v>99</v>
      </c>
      <c r="AG52" s="17" t="s">
        <v>100</v>
      </c>
      <c r="AH52" s="17" t="s">
        <v>101</v>
      </c>
      <c r="AJ52" s="26" t="s">
        <v>55</v>
      </c>
      <c r="AK52" s="26"/>
      <c r="AN52" s="17" t="s">
        <v>97</v>
      </c>
      <c r="AO52" s="17" t="s">
        <v>98</v>
      </c>
      <c r="AP52" s="17" t="s">
        <v>99</v>
      </c>
      <c r="AQ52" s="17" t="s">
        <v>100</v>
      </c>
      <c r="AR52" s="17" t="s">
        <v>101</v>
      </c>
    </row>
    <row r="53" spans="1:44" x14ac:dyDescent="0.25">
      <c r="A53" s="17">
        <v>86.6541</v>
      </c>
      <c r="B53" s="17">
        <v>103.7598</v>
      </c>
      <c r="C53" s="17">
        <v>2724300000000</v>
      </c>
      <c r="M53" s="17">
        <v>86.775400000000005</v>
      </c>
      <c r="N53" s="17">
        <v>103.7598</v>
      </c>
      <c r="O53" s="17">
        <v>3261600000000</v>
      </c>
      <c r="Z53" s="17">
        <v>86.896699999999996</v>
      </c>
      <c r="AA53" s="17">
        <v>103.7598</v>
      </c>
      <c r="AB53" s="17">
        <v>2915900000000</v>
      </c>
      <c r="AJ53" s="17">
        <v>86.987700000000004</v>
      </c>
      <c r="AK53" s="17">
        <v>103.7598</v>
      </c>
      <c r="AL53" s="17">
        <v>834240000000</v>
      </c>
    </row>
    <row r="54" spans="1:44" x14ac:dyDescent="0.25">
      <c r="A54" s="17">
        <v>77.676599999999993</v>
      </c>
      <c r="B54" s="17">
        <v>103.6627</v>
      </c>
      <c r="C54" s="17">
        <v>1460900000000</v>
      </c>
      <c r="E54" s="17">
        <f>AVERAGE(C53:C67)</f>
        <v>2228333333333.3335</v>
      </c>
      <c r="F54" s="17">
        <f>_xlfn.STDEV.P(C53:C67)</f>
        <v>788864581253.05347</v>
      </c>
      <c r="G54" s="17">
        <f>F54/((COUNT(C53:C67)^0.5))</f>
        <v>203683959040.39758</v>
      </c>
      <c r="H54" s="17">
        <f>E54/E94*100</f>
        <v>64.227748656768156</v>
      </c>
      <c r="I54" s="17">
        <f>((G54/E54)^2+(E95/E94)^2)^0.5*H54</f>
        <v>7.7058486251809333</v>
      </c>
      <c r="M54" s="17">
        <v>78.101299999999995</v>
      </c>
      <c r="N54" s="17">
        <v>103.56570000000001</v>
      </c>
      <c r="O54" s="17">
        <v>2537900000000</v>
      </c>
      <c r="Z54" s="17">
        <v>77.646299999999997</v>
      </c>
      <c r="AA54" s="17">
        <v>103.6627</v>
      </c>
      <c r="AB54" s="17">
        <v>1431600000000</v>
      </c>
      <c r="AJ54" s="17">
        <v>77.585700000000003</v>
      </c>
      <c r="AK54" s="17">
        <v>103.7598</v>
      </c>
      <c r="AL54" s="17">
        <v>642630000000</v>
      </c>
    </row>
    <row r="55" spans="1:44" x14ac:dyDescent="0.25">
      <c r="A55" s="17">
        <v>74.340400000000002</v>
      </c>
      <c r="B55" s="17">
        <v>103.56570000000001</v>
      </c>
      <c r="C55" s="17">
        <v>3955500000000</v>
      </c>
      <c r="M55" s="17">
        <v>73.5822</v>
      </c>
      <c r="N55" s="17">
        <v>103.9539</v>
      </c>
      <c r="O55" s="17">
        <v>7210300000000</v>
      </c>
      <c r="Z55" s="17">
        <v>74.4011</v>
      </c>
      <c r="AA55" s="17">
        <v>103.56570000000001</v>
      </c>
      <c r="AB55" s="17">
        <v>3754200000000</v>
      </c>
      <c r="AJ55" s="17">
        <v>74.370800000000003</v>
      </c>
      <c r="AK55" s="17">
        <v>103.7598</v>
      </c>
      <c r="AL55" s="17">
        <v>1637300000000</v>
      </c>
    </row>
    <row r="56" spans="1:44" x14ac:dyDescent="0.25">
      <c r="A56" s="17">
        <v>68.547600000000003</v>
      </c>
      <c r="B56" s="17">
        <v>103.7598</v>
      </c>
      <c r="C56" s="17">
        <v>2108400000000</v>
      </c>
      <c r="M56" s="17">
        <v>67.819699999999997</v>
      </c>
      <c r="N56" s="17">
        <v>103.7598</v>
      </c>
      <c r="O56" s="17">
        <v>3521500000000</v>
      </c>
      <c r="Q56" s="17">
        <f>AVERAGE(O53:O67)</f>
        <v>2858240000000</v>
      </c>
      <c r="R56" s="17">
        <f>_xlfn.STDEV.P(O53:O67)</f>
        <v>1401857441539.6165</v>
      </c>
      <c r="S56" s="17">
        <f>R56/((COUNT(O53:O67)^0.5))</f>
        <v>361958034989.32477</v>
      </c>
      <c r="T56" s="17">
        <f>Q56/Q85*100</f>
        <v>52.602365398573923</v>
      </c>
      <c r="U56" s="17">
        <f>((S56/Q56)^2+(Q86/Q85)^2)^0.5*T56</f>
        <v>10.782076256887679</v>
      </c>
      <c r="Z56" s="17">
        <v>68.395899999999997</v>
      </c>
      <c r="AA56" s="17">
        <v>103.7598</v>
      </c>
      <c r="AB56" s="17">
        <v>2318500000000</v>
      </c>
      <c r="AJ56" s="17">
        <v>68.244299999999996</v>
      </c>
      <c r="AK56" s="17">
        <v>103.6627</v>
      </c>
      <c r="AL56" s="17">
        <v>977690000000</v>
      </c>
    </row>
    <row r="57" spans="1:44" x14ac:dyDescent="0.25">
      <c r="A57" s="17">
        <v>61.480800000000002</v>
      </c>
      <c r="B57" s="17">
        <v>103.9539</v>
      </c>
      <c r="C57" s="17">
        <v>1060900000000</v>
      </c>
      <c r="M57" s="17">
        <v>62.360399999999998</v>
      </c>
      <c r="N57" s="17">
        <v>103.7598</v>
      </c>
      <c r="O57" s="17">
        <v>1749800000000</v>
      </c>
      <c r="Z57" s="17">
        <v>61.753799999999998</v>
      </c>
      <c r="AA57" s="17">
        <v>103.7598</v>
      </c>
      <c r="AB57" s="17">
        <v>1298600000000</v>
      </c>
      <c r="AD57" s="17">
        <f>AVERAGE(AB53:AB67)</f>
        <v>2240246666666.6665</v>
      </c>
      <c r="AE57" s="17">
        <f>_xlfn.STDEV.P(AB53:AB67)</f>
        <v>768514587904.62964</v>
      </c>
      <c r="AF57" s="17">
        <f>AE57/((COUNT(AB53:AB67)^0.5))</f>
        <v>198429613351.47244</v>
      </c>
      <c r="AG57" s="17">
        <f>AD57/AD94*100</f>
        <v>59.396848115694446</v>
      </c>
      <c r="AH57" s="17">
        <f>((AF57/AD57)^2+(AD95/AD94)^2)^0.5*AG57</f>
        <v>7.3647229419642875</v>
      </c>
      <c r="AJ57" s="17">
        <v>61.389899999999997</v>
      </c>
      <c r="AK57" s="17">
        <v>103.7598</v>
      </c>
      <c r="AL57" s="17">
        <v>512380000000</v>
      </c>
      <c r="AN57" s="17">
        <f>AVERAGE(AL53:AL67)</f>
        <v>912244000000</v>
      </c>
      <c r="AO57" s="17">
        <f>_xlfn.STDEV.P(AL53:AL67)</f>
        <v>349978566139.89026</v>
      </c>
      <c r="AP57" s="17">
        <f>AO57/COUNT(AL53:AL67)^0.5</f>
        <v>90364077212.623062</v>
      </c>
      <c r="AQ57" s="17">
        <f>AN57/AN94*100</f>
        <v>61.523064135139194</v>
      </c>
      <c r="AR57" s="17">
        <f>((AP57/AO57)^2+(AN95/AN94)^2)^0.5*AQ57</f>
        <v>16.707375507212959</v>
      </c>
    </row>
    <row r="58" spans="1:44" x14ac:dyDescent="0.25">
      <c r="A58" s="17">
        <v>61.511200000000002</v>
      </c>
      <c r="B58" s="17">
        <v>86.678399999999996</v>
      </c>
      <c r="C58" s="17">
        <v>1394300000000</v>
      </c>
      <c r="M58" s="17">
        <v>74.219099999999997</v>
      </c>
      <c r="N58" s="17">
        <v>86.678399999999996</v>
      </c>
      <c r="O58" s="17">
        <v>2832500000000</v>
      </c>
      <c r="Z58" s="17">
        <v>77.858599999999996</v>
      </c>
      <c r="AA58" s="17">
        <v>86.872500000000002</v>
      </c>
      <c r="AB58" s="17">
        <v>1605300000000</v>
      </c>
      <c r="AJ58" s="17">
        <v>61.450499999999998</v>
      </c>
      <c r="AK58" s="17">
        <v>86.969499999999996</v>
      </c>
      <c r="AL58" s="17">
        <v>570240000000</v>
      </c>
    </row>
    <row r="59" spans="1:44" x14ac:dyDescent="0.25">
      <c r="A59" s="17">
        <v>68.456599999999995</v>
      </c>
      <c r="B59" s="17">
        <v>87.163700000000006</v>
      </c>
      <c r="C59" s="17">
        <v>2600500000000</v>
      </c>
      <c r="M59" s="17">
        <v>68.3352</v>
      </c>
      <c r="N59" s="17">
        <v>86.678399999999996</v>
      </c>
      <c r="O59" s="17">
        <v>2467100000000</v>
      </c>
      <c r="Z59" s="17">
        <v>74.583100000000002</v>
      </c>
      <c r="AA59" s="17">
        <v>86.775400000000005</v>
      </c>
      <c r="AB59" s="17">
        <v>3012200000000</v>
      </c>
      <c r="AJ59" s="17">
        <v>68.426199999999994</v>
      </c>
      <c r="AK59" s="17">
        <v>86.969499999999996</v>
      </c>
      <c r="AL59" s="17">
        <v>1084200000000</v>
      </c>
    </row>
    <row r="60" spans="1:44" x14ac:dyDescent="0.25">
      <c r="A60" s="17">
        <v>74.522400000000005</v>
      </c>
      <c r="B60" s="17">
        <v>86.775400000000005</v>
      </c>
      <c r="C60" s="17">
        <v>2802000000000</v>
      </c>
      <c r="M60" s="17">
        <v>62.633400000000002</v>
      </c>
      <c r="N60" s="17">
        <v>86.484300000000005</v>
      </c>
      <c r="O60" s="17">
        <v>1004300000000</v>
      </c>
      <c r="Z60" s="17">
        <v>68.517200000000003</v>
      </c>
      <c r="AA60" s="17">
        <v>86.775400000000005</v>
      </c>
      <c r="AB60" s="17">
        <v>2911100000000</v>
      </c>
      <c r="AJ60" s="17">
        <v>74.492099999999994</v>
      </c>
      <c r="AK60" s="17">
        <v>86.969499999999996</v>
      </c>
      <c r="AL60" s="17">
        <v>1149900000000</v>
      </c>
    </row>
    <row r="61" spans="1:44" x14ac:dyDescent="0.25">
      <c r="A61" s="17">
        <v>77.646299999999997</v>
      </c>
      <c r="B61" s="17">
        <v>86.969499999999996</v>
      </c>
      <c r="C61" s="17">
        <v>1689200000000</v>
      </c>
      <c r="M61" s="17">
        <v>78.677499999999995</v>
      </c>
      <c r="N61" s="17">
        <v>86.678399999999996</v>
      </c>
      <c r="O61" s="17">
        <v>1481800000000</v>
      </c>
      <c r="Z61" s="17">
        <v>61.541499999999999</v>
      </c>
      <c r="AA61" s="17">
        <v>86.969499999999996</v>
      </c>
      <c r="AB61" s="17">
        <v>1380200000000</v>
      </c>
      <c r="AJ61" s="17">
        <v>77.646299999999997</v>
      </c>
      <c r="AK61" s="17">
        <v>86.872500000000002</v>
      </c>
      <c r="AL61" s="17">
        <v>531770000000</v>
      </c>
    </row>
    <row r="62" spans="1:44" x14ac:dyDescent="0.25">
      <c r="A62" s="17">
        <v>74.583100000000002</v>
      </c>
      <c r="B62" s="17">
        <v>77.6524</v>
      </c>
      <c r="C62" s="17">
        <v>1508100000000</v>
      </c>
      <c r="M62" s="17">
        <v>73.460899999999995</v>
      </c>
      <c r="N62" s="17">
        <v>77.943600000000004</v>
      </c>
      <c r="O62" s="17">
        <v>1737500000000</v>
      </c>
      <c r="Z62" s="17">
        <v>74.643699999999995</v>
      </c>
      <c r="AA62" s="17">
        <v>77.749499999999998</v>
      </c>
      <c r="AB62" s="17">
        <v>1474600000000</v>
      </c>
      <c r="AJ62" s="17">
        <v>74.613399999999999</v>
      </c>
      <c r="AK62" s="17">
        <v>77.555400000000006</v>
      </c>
      <c r="AL62" s="17">
        <v>591530000000</v>
      </c>
    </row>
    <row r="63" spans="1:44" x14ac:dyDescent="0.25">
      <c r="A63" s="17">
        <v>68.456599999999995</v>
      </c>
      <c r="B63" s="17">
        <v>77.555400000000006</v>
      </c>
      <c r="C63" s="17">
        <v>2585300000000</v>
      </c>
      <c r="M63" s="17">
        <v>68.456599999999995</v>
      </c>
      <c r="N63" s="17">
        <v>78.040599999999998</v>
      </c>
      <c r="O63" s="17">
        <v>2962800000000</v>
      </c>
      <c r="Z63" s="17">
        <v>68.395899999999997</v>
      </c>
      <c r="AA63" s="17">
        <v>77.555400000000006</v>
      </c>
      <c r="AB63" s="17">
        <v>2248900000000</v>
      </c>
      <c r="AJ63" s="17">
        <v>68.365600000000001</v>
      </c>
      <c r="AK63" s="17">
        <v>77.555400000000006</v>
      </c>
      <c r="AL63" s="17">
        <v>1090600000000</v>
      </c>
    </row>
    <row r="64" spans="1:44" x14ac:dyDescent="0.25">
      <c r="A64" s="17">
        <v>61.389899999999997</v>
      </c>
      <c r="B64" s="17">
        <v>76.972999999999999</v>
      </c>
      <c r="C64" s="17">
        <v>3355000000000</v>
      </c>
      <c r="M64" s="17">
        <v>61.784100000000002</v>
      </c>
      <c r="N64" s="17">
        <v>78.040599999999998</v>
      </c>
      <c r="O64" s="17">
        <v>3238000000000</v>
      </c>
      <c r="Z64" s="17">
        <v>61.541499999999999</v>
      </c>
      <c r="AA64" s="17">
        <v>77.3613</v>
      </c>
      <c r="AB64" s="17">
        <v>3027900000000</v>
      </c>
      <c r="AJ64" s="17">
        <v>61.3292</v>
      </c>
      <c r="AK64" s="17">
        <v>77.555400000000006</v>
      </c>
      <c r="AL64" s="17">
        <v>1480800000000</v>
      </c>
    </row>
    <row r="65" spans="1:44" x14ac:dyDescent="0.25">
      <c r="A65" s="17">
        <v>68.395899999999997</v>
      </c>
      <c r="B65" s="17">
        <v>74.352599999999995</v>
      </c>
      <c r="C65" s="17">
        <v>2397100000000</v>
      </c>
      <c r="M65" s="17">
        <v>61.9358</v>
      </c>
      <c r="N65" s="17">
        <v>74.546700000000001</v>
      </c>
      <c r="O65" s="17">
        <v>2285800000000</v>
      </c>
      <c r="Z65" s="17">
        <v>68.486900000000006</v>
      </c>
      <c r="AA65" s="17">
        <v>74.449700000000007</v>
      </c>
      <c r="AB65" s="17">
        <v>2594600000000</v>
      </c>
      <c r="AJ65" s="17">
        <v>61.450499999999998</v>
      </c>
      <c r="AK65" s="17">
        <v>74.449700000000007</v>
      </c>
      <c r="AL65" s="17">
        <v>463620000000</v>
      </c>
    </row>
    <row r="66" spans="1:44" x14ac:dyDescent="0.25">
      <c r="A66" s="17">
        <v>61.571800000000003</v>
      </c>
      <c r="B66" s="17">
        <v>74.255499999999998</v>
      </c>
      <c r="C66" s="17">
        <v>1384400000000</v>
      </c>
      <c r="M66" s="17">
        <v>68.456599999999995</v>
      </c>
      <c r="N66" s="17">
        <v>74.352599999999995</v>
      </c>
      <c r="O66" s="17">
        <v>4000000000000</v>
      </c>
      <c r="Z66" s="17">
        <v>61.541499999999999</v>
      </c>
      <c r="AA66" s="17">
        <v>74.546700000000001</v>
      </c>
      <c r="AB66" s="17">
        <v>1231400000000</v>
      </c>
      <c r="AJ66" s="17">
        <v>68.365600000000001</v>
      </c>
      <c r="AK66" s="17">
        <v>74.449700000000007</v>
      </c>
      <c r="AL66" s="17">
        <v>961060000000</v>
      </c>
    </row>
    <row r="67" spans="1:44" x14ac:dyDescent="0.25">
      <c r="A67" s="17">
        <v>61.693199999999997</v>
      </c>
      <c r="B67" s="17">
        <v>68.335300000000004</v>
      </c>
      <c r="C67" s="17">
        <v>2399100000000</v>
      </c>
      <c r="M67" s="17">
        <v>61.207900000000002</v>
      </c>
      <c r="N67" s="17">
        <v>68.335300000000004</v>
      </c>
      <c r="O67" s="17">
        <v>2582700000000</v>
      </c>
      <c r="Z67" s="17">
        <v>61.814500000000002</v>
      </c>
      <c r="AA67" s="17">
        <v>68.335300000000004</v>
      </c>
      <c r="AB67" s="17">
        <v>2398700000000</v>
      </c>
      <c r="AJ67" s="17">
        <v>61.3292</v>
      </c>
      <c r="AK67" s="17">
        <v>68.335300000000004</v>
      </c>
      <c r="AL67" s="17">
        <v>1155700000000</v>
      </c>
    </row>
    <row r="69" spans="1:44" x14ac:dyDescent="0.25">
      <c r="A69" s="26" t="s">
        <v>79</v>
      </c>
      <c r="M69" s="26" t="s">
        <v>80</v>
      </c>
    </row>
    <row r="70" spans="1:44" x14ac:dyDescent="0.25">
      <c r="A70" s="17">
        <v>74.158500000000004</v>
      </c>
      <c r="B70" s="17">
        <v>76.293700000000001</v>
      </c>
      <c r="C70" s="17">
        <v>1750100000</v>
      </c>
      <c r="E70" s="17">
        <f>AVERAGE(C70:C71)</f>
        <v>66990050000</v>
      </c>
      <c r="F70" s="17">
        <f>_xlfn.STDEV.P(C70:C71)</f>
        <v>65239950000</v>
      </c>
      <c r="G70" s="17">
        <f>F70/((COUNT(C70:C71)^0.5))</f>
        <v>46131611049.271301</v>
      </c>
      <c r="H70" s="17">
        <f>E70/E94*100</f>
        <v>1.9308691520887051</v>
      </c>
      <c r="I70" s="17">
        <f>((G70/E70)^2+(E95/E94)^2)^0.5*H70</f>
        <v>1.3381018093449917</v>
      </c>
      <c r="Z70" s="26" t="s">
        <v>80</v>
      </c>
      <c r="AA70" s="26"/>
      <c r="AJ70" s="26" t="s">
        <v>80</v>
      </c>
      <c r="AK70" s="26"/>
    </row>
    <row r="71" spans="1:44" x14ac:dyDescent="0.25">
      <c r="A71" s="17">
        <v>70.397599999999997</v>
      </c>
      <c r="B71" s="17">
        <v>76.390699999999995</v>
      </c>
      <c r="C71" s="17">
        <v>132230000000</v>
      </c>
      <c r="M71" s="17">
        <v>68.972200000000001</v>
      </c>
      <c r="N71" s="17">
        <v>79.011200000000002</v>
      </c>
      <c r="O71" s="17">
        <v>677620000000</v>
      </c>
    </row>
    <row r="72" spans="1:44" x14ac:dyDescent="0.25">
      <c r="M72" s="17">
        <v>62.724299999999999</v>
      </c>
      <c r="N72" s="17">
        <v>79.011200000000002</v>
      </c>
      <c r="O72" s="17">
        <v>748280000000</v>
      </c>
      <c r="Q72" s="17">
        <f>AVERAGE(O71:O73)</f>
        <v>651860000000</v>
      </c>
      <c r="R72" s="17">
        <f>_xlfn.STDEV.P(O71:O73)</f>
        <v>91083014150.096344</v>
      </c>
      <c r="S72" s="17">
        <f>R72/((COUNT(O71:O73)^0.5))</f>
        <v>52586802738.160622</v>
      </c>
      <c r="T72" s="17">
        <f>Q72/Q85*100</f>
        <v>11.996675544640899</v>
      </c>
      <c r="U72" s="17">
        <f>((S72/Q72)^2+(Q86/Q85)^2)^0.5*T72</f>
        <v>2.1622366665730604</v>
      </c>
      <c r="Z72" s="17">
        <v>78.768500000000003</v>
      </c>
      <c r="AA72" s="17">
        <v>103.6627</v>
      </c>
      <c r="AB72" s="17">
        <v>240410000000</v>
      </c>
      <c r="AJ72" s="17">
        <v>78.556200000000004</v>
      </c>
      <c r="AK72" s="17">
        <v>103.7598</v>
      </c>
      <c r="AL72" s="17">
        <v>94570000000</v>
      </c>
    </row>
    <row r="73" spans="1:44" x14ac:dyDescent="0.25">
      <c r="M73" s="17">
        <v>62.906300000000002</v>
      </c>
      <c r="N73" s="17">
        <v>69.111699999999999</v>
      </c>
      <c r="O73" s="17">
        <v>529680000000</v>
      </c>
      <c r="Z73" s="17">
        <v>78.677499999999995</v>
      </c>
      <c r="AA73" s="17">
        <v>87.2607</v>
      </c>
      <c r="AB73" s="17">
        <v>247990000000</v>
      </c>
      <c r="AD73" s="17">
        <f>AVERAGE(AB72:AB76)</f>
        <v>504490000000</v>
      </c>
      <c r="AE73" s="17">
        <f>_xlfn.STDEV.P(AB72:AB76)</f>
        <v>392884334989.3197</v>
      </c>
      <c r="AF73" s="17">
        <f>AE73/((COUNT(AB72:AB76)^0.5))</f>
        <v>175703216066.18359</v>
      </c>
      <c r="AG73" s="17">
        <f>AD73/AD94*100</f>
        <v>13.375810954993062</v>
      </c>
      <c r="AH73" s="17">
        <f>((AF73/AD73)^2+(AD95/AD94)^2)^0.5*AG73</f>
        <v>4.8009033678569981</v>
      </c>
      <c r="AJ73" s="17">
        <v>62.2087</v>
      </c>
      <c r="AK73" s="17">
        <v>78.72</v>
      </c>
      <c r="AL73" s="17">
        <v>288810000000</v>
      </c>
      <c r="AN73" s="17">
        <f>AVERAGE(AL72:AL75)</f>
        <v>207127500000</v>
      </c>
      <c r="AO73" s="17">
        <f>_xlfn.STDEV.P(AL72:AL75)</f>
        <v>81716596348.2939</v>
      </c>
      <c r="AP73" s="17">
        <f>AO73/COUNT(AL72:AL75)^0.5</f>
        <v>40858298174.14695</v>
      </c>
      <c r="AQ73" s="17">
        <f>AN73/AN94*100</f>
        <v>13.968980302036563</v>
      </c>
      <c r="AR73" s="17">
        <f>((AP73/AO73)^2+(AN95/AN94)^2)^0.5*AQ73</f>
        <v>7.0826957509208359</v>
      </c>
    </row>
    <row r="74" spans="1:44" x14ac:dyDescent="0.25">
      <c r="Z74" s="17">
        <v>68.881200000000007</v>
      </c>
      <c r="AA74" s="17">
        <v>78.817099999999996</v>
      </c>
      <c r="AB74" s="17">
        <v>792110000000</v>
      </c>
      <c r="AJ74" s="17">
        <v>68.850800000000007</v>
      </c>
      <c r="AK74" s="17">
        <v>78.622900000000001</v>
      </c>
      <c r="AL74" s="17">
        <v>281270000000</v>
      </c>
    </row>
    <row r="75" spans="1:44" x14ac:dyDescent="0.25">
      <c r="Z75" s="17">
        <v>62.421100000000003</v>
      </c>
      <c r="AA75" s="17">
        <v>78.72</v>
      </c>
      <c r="AB75" s="17">
        <v>1134000000000</v>
      </c>
      <c r="AJ75" s="17">
        <v>62.360399999999998</v>
      </c>
      <c r="AK75" s="17">
        <v>68.723500000000001</v>
      </c>
      <c r="AL75" s="17">
        <v>163860000000</v>
      </c>
    </row>
    <row r="76" spans="1:44" x14ac:dyDescent="0.25">
      <c r="A76" s="26" t="s">
        <v>93</v>
      </c>
      <c r="Z76" s="17">
        <v>88.686099999999996</v>
      </c>
      <c r="AA76" s="17">
        <v>103.9539</v>
      </c>
      <c r="AB76" s="17">
        <v>107940000000</v>
      </c>
    </row>
    <row r="77" spans="1:44" x14ac:dyDescent="0.25">
      <c r="A77" s="17">
        <v>84.834299999999999</v>
      </c>
      <c r="B77" s="17">
        <v>101.2364</v>
      </c>
      <c r="C77" s="17">
        <v>701930000000</v>
      </c>
      <c r="M77" s="26" t="s">
        <v>93</v>
      </c>
    </row>
    <row r="78" spans="1:44" x14ac:dyDescent="0.25">
      <c r="A78" s="17">
        <v>71.853399999999993</v>
      </c>
      <c r="B78" s="17">
        <v>101.3335</v>
      </c>
      <c r="C78" s="17">
        <v>1866700000000</v>
      </c>
      <c r="E78" s="17">
        <f>AVERAGE(C77:C84)</f>
        <v>837141250000</v>
      </c>
      <c r="F78" s="17">
        <f>_xlfn.STDEV.P(C77:C84)</f>
        <v>480861362750.15637</v>
      </c>
      <c r="G78" s="17">
        <f>F78/((COUNT(C77:C84)^0.5))</f>
        <v>170010165205.61993</v>
      </c>
      <c r="H78" s="17">
        <f>E78/E94*100</f>
        <v>24.12910895821064</v>
      </c>
      <c r="I78" s="17">
        <f>((G78/E78)^2+(E95/E94)^2)^0.5*H78</f>
        <v>5.2467651637373374</v>
      </c>
    </row>
    <row r="79" spans="1:44" x14ac:dyDescent="0.25">
      <c r="A79" s="17">
        <v>69.821399999999997</v>
      </c>
      <c r="B79" s="17">
        <v>101.2364</v>
      </c>
      <c r="C79" s="17">
        <v>974150000000</v>
      </c>
      <c r="M79" s="17">
        <v>84.894999999999996</v>
      </c>
      <c r="N79" s="17">
        <v>101.2364</v>
      </c>
      <c r="O79" s="17">
        <v>729410000000</v>
      </c>
      <c r="Z79" s="26" t="s">
        <v>93</v>
      </c>
      <c r="AA79" s="26"/>
      <c r="AJ79" s="26" t="s">
        <v>93</v>
      </c>
      <c r="AK79" s="26"/>
    </row>
    <row r="80" spans="1:44" x14ac:dyDescent="0.25">
      <c r="A80" s="17">
        <v>60.661999999999999</v>
      </c>
      <c r="B80" s="17">
        <v>101.13939999999999</v>
      </c>
      <c r="C80" s="17">
        <v>388740000000</v>
      </c>
      <c r="M80" s="17">
        <v>71.125500000000002</v>
      </c>
      <c r="N80" s="17">
        <v>101.3335</v>
      </c>
      <c r="O80" s="17">
        <v>5365200000000</v>
      </c>
      <c r="Z80" s="17">
        <v>85.046599999999998</v>
      </c>
      <c r="AA80" s="17">
        <v>101.2364</v>
      </c>
      <c r="AB80" s="17">
        <v>811780000000</v>
      </c>
      <c r="AJ80" s="17">
        <v>84.804000000000002</v>
      </c>
      <c r="AK80" s="17">
        <v>101.2364</v>
      </c>
      <c r="AL80" s="17">
        <v>171470000000</v>
      </c>
    </row>
    <row r="81" spans="1:44" x14ac:dyDescent="0.25">
      <c r="A81" s="17">
        <v>60.661999999999999</v>
      </c>
      <c r="B81" s="17">
        <v>84.349100000000007</v>
      </c>
      <c r="C81" s="17">
        <v>204330000000</v>
      </c>
      <c r="M81" s="17">
        <v>60.752899999999997</v>
      </c>
      <c r="N81" s="17">
        <v>101.3335</v>
      </c>
      <c r="O81" s="17">
        <v>622430000000</v>
      </c>
      <c r="Q81" s="17">
        <f>AVERAGE(O79:O83)</f>
        <v>1923572000000</v>
      </c>
      <c r="R81" s="17">
        <f>_xlfn.STDEV.P(O79:O83)</f>
        <v>1779313885826.7815</v>
      </c>
      <c r="S81" s="17">
        <f>R81/((COUNT(O79:O83)^0.5))</f>
        <v>795733360403.59656</v>
      </c>
      <c r="T81" s="17">
        <f>Q81/Q85*100</f>
        <v>35.400959056785169</v>
      </c>
      <c r="U81" s="17">
        <f>((S81/Q81)^2+(Q86/Q85)^2)^0.5*T81</f>
        <v>15.716752207385664</v>
      </c>
      <c r="Z81" s="17">
        <v>71.823099999999997</v>
      </c>
      <c r="AA81" s="17">
        <v>101.43049999999999</v>
      </c>
      <c r="AB81" s="17">
        <v>1978100000000</v>
      </c>
      <c r="AJ81" s="17">
        <v>72.096100000000007</v>
      </c>
      <c r="AK81" s="17">
        <v>101.2364</v>
      </c>
      <c r="AL81" s="17">
        <v>267120000000</v>
      </c>
    </row>
    <row r="82" spans="1:44" x14ac:dyDescent="0.25">
      <c r="A82" s="17">
        <v>71.641099999999994</v>
      </c>
      <c r="B82" s="17">
        <v>84.640299999999996</v>
      </c>
      <c r="C82" s="17">
        <v>1159400000000</v>
      </c>
      <c r="M82" s="17">
        <v>71.732100000000003</v>
      </c>
      <c r="N82" s="17">
        <v>84.349100000000007</v>
      </c>
      <c r="O82" s="17">
        <v>1907700000000</v>
      </c>
      <c r="Z82" s="17">
        <v>70.245999999999995</v>
      </c>
      <c r="AA82" s="17">
        <v>101.2364</v>
      </c>
      <c r="AB82" s="17">
        <v>725890000000</v>
      </c>
      <c r="AD82" s="17">
        <f>AVERAGE(AB80:AB87)</f>
        <v>790012500000</v>
      </c>
      <c r="AE82" s="17">
        <f>_xlfn.STDEV.P(AB80:AB87)</f>
        <v>542951123577.20544</v>
      </c>
      <c r="AF82" s="17">
        <f>AE82/((COUNT(AB80:AB87)^0.5))</f>
        <v>191962210667.14856</v>
      </c>
      <c r="AG82" s="17">
        <f>AD82/AD94*100</f>
        <v>20.946020440606269</v>
      </c>
      <c r="AH82" s="17">
        <f>((AF82/AD82)^2+(AD95/AD94)^2)^0.5*AG82</f>
        <v>5.4043492035161309</v>
      </c>
      <c r="AJ82" s="17">
        <v>70.609899999999996</v>
      </c>
      <c r="AK82" s="17">
        <v>101.2364</v>
      </c>
      <c r="AL82" s="17">
        <v>126470000000</v>
      </c>
      <c r="AN82" s="17">
        <f>AVERAGE(AL80:AL85)</f>
        <v>164898000000</v>
      </c>
      <c r="AO82" s="17">
        <f>_xlfn.STDEV.P(AL80:AL85)</f>
        <v>63543648567.998787</v>
      </c>
      <c r="AP82" s="17">
        <f>AO82/COUNT(AL80:AL85)^0.5</f>
        <v>25941585897.722004</v>
      </c>
      <c r="AQ82" s="17">
        <f>AN82/AN94*100</f>
        <v>11.120961310522384</v>
      </c>
      <c r="AR82" s="17">
        <f>((AP82/AO82)^2+(AN95/AN94)^2)^0.5*AQ82</f>
        <v>4.6355383633900766</v>
      </c>
    </row>
    <row r="83" spans="1:44" x14ac:dyDescent="0.25">
      <c r="A83" s="17">
        <v>69.578699999999998</v>
      </c>
      <c r="B83" s="17">
        <v>84.640299999999996</v>
      </c>
      <c r="C83" s="17">
        <v>629140000000</v>
      </c>
      <c r="M83" s="17">
        <v>68.547600000000003</v>
      </c>
      <c r="N83" s="17">
        <v>71.8292</v>
      </c>
      <c r="O83" s="17">
        <v>993120000000</v>
      </c>
      <c r="Z83" s="17">
        <v>69.063199999999995</v>
      </c>
      <c r="AA83" s="17">
        <v>101.13939999999999</v>
      </c>
      <c r="AB83" s="17">
        <v>216470000000</v>
      </c>
      <c r="AJ83" s="17">
        <v>69.942700000000002</v>
      </c>
      <c r="AK83" s="17">
        <v>101.2364</v>
      </c>
      <c r="AL83" s="17">
        <v>136150000000</v>
      </c>
    </row>
    <row r="84" spans="1:44" x14ac:dyDescent="0.25">
      <c r="A84" s="17">
        <v>68.365600000000001</v>
      </c>
      <c r="B84" s="17">
        <v>71.926299999999998</v>
      </c>
      <c r="C84" s="17">
        <v>772740000000</v>
      </c>
      <c r="Z84" s="17">
        <v>60.813600000000001</v>
      </c>
      <c r="AA84" s="17">
        <v>101.13939999999999</v>
      </c>
      <c r="AB84" s="17">
        <v>375050000000</v>
      </c>
      <c r="AJ84" s="17">
        <v>60.661999999999999</v>
      </c>
      <c r="AK84" s="17">
        <v>101.2364</v>
      </c>
      <c r="AL84" s="17">
        <v>71408000000</v>
      </c>
    </row>
    <row r="85" spans="1:44" x14ac:dyDescent="0.25">
      <c r="P85" s="26" t="s">
        <v>102</v>
      </c>
      <c r="Q85" s="26">
        <f>SUM(Q56:Q81)</f>
        <v>5433672000000</v>
      </c>
      <c r="Z85" s="17">
        <v>61.0259</v>
      </c>
      <c r="AA85" s="17">
        <v>84.640299999999996</v>
      </c>
      <c r="AB85" s="17">
        <v>308160000000</v>
      </c>
      <c r="AJ85" s="17">
        <v>71.883799999999994</v>
      </c>
      <c r="AK85" s="17">
        <v>84.737300000000005</v>
      </c>
      <c r="AL85" s="17">
        <v>216770000000</v>
      </c>
    </row>
    <row r="86" spans="1:44" x14ac:dyDescent="0.25">
      <c r="P86" s="26" t="s">
        <v>103</v>
      </c>
      <c r="Q86" s="26">
        <f>((S56^2)+(S72^2)+(S81^2))^0.5</f>
        <v>875768560622.47156</v>
      </c>
      <c r="Z86" s="17">
        <v>71.944400000000002</v>
      </c>
      <c r="AA86" s="17">
        <v>84.834400000000002</v>
      </c>
      <c r="AB86" s="17">
        <v>1231800000000</v>
      </c>
    </row>
    <row r="87" spans="1:44" x14ac:dyDescent="0.25">
      <c r="Z87" s="17">
        <v>69.942700000000002</v>
      </c>
      <c r="AA87" s="17">
        <v>84.640299999999996</v>
      </c>
      <c r="AB87" s="17">
        <v>672850000000</v>
      </c>
    </row>
    <row r="89" spans="1:44" x14ac:dyDescent="0.25">
      <c r="A89" s="26" t="s">
        <v>96</v>
      </c>
      <c r="B89" s="26"/>
    </row>
    <row r="90" spans="1:44" x14ac:dyDescent="0.25">
      <c r="Z90" s="26" t="s">
        <v>96</v>
      </c>
      <c r="AA90" s="26"/>
      <c r="AJ90" s="26" t="s">
        <v>96</v>
      </c>
      <c r="AK90" s="26"/>
    </row>
    <row r="91" spans="1:44" x14ac:dyDescent="0.25">
      <c r="A91" s="17">
        <v>71.246899999999997</v>
      </c>
      <c r="B91" s="17">
        <v>99.974699999999999</v>
      </c>
      <c r="C91" s="17">
        <v>318190000000</v>
      </c>
    </row>
    <row r="92" spans="1:44" x14ac:dyDescent="0.25">
      <c r="A92" s="17">
        <v>70.943600000000004</v>
      </c>
      <c r="B92" s="17">
        <v>81.049300000000002</v>
      </c>
      <c r="C92" s="17">
        <v>355730000000</v>
      </c>
      <c r="E92" s="17">
        <f>AVERAGE(C91:C92)</f>
        <v>336960000000</v>
      </c>
      <c r="F92" s="17">
        <f>_xlfn.STDEV.P(C91:C92)</f>
        <v>18770000000</v>
      </c>
      <c r="G92" s="17">
        <f>F92/((COUNT(C91:C92)^0.5))</f>
        <v>13272394282.871496</v>
      </c>
      <c r="H92" s="17">
        <f>E92/E94*100</f>
        <v>9.7122732329325032</v>
      </c>
      <c r="I92" s="17">
        <f>((G92/E92)^2+(E95/E94)^2)^0.5*H92</f>
        <v>0.84618359306549507</v>
      </c>
      <c r="Z92" s="17">
        <v>71.610799999999998</v>
      </c>
      <c r="AA92" s="17">
        <v>99.974699999999999</v>
      </c>
      <c r="AB92" s="17">
        <v>236910000000</v>
      </c>
      <c r="AD92" s="17">
        <f>AVERAGE(AB92)</f>
        <v>236910000000</v>
      </c>
      <c r="AE92" s="17">
        <f>_xlfn.STDEV.P(AB92)</f>
        <v>0</v>
      </c>
      <c r="AF92" s="17">
        <f>AE92/((COUNT(AB92)^0.5))</f>
        <v>0</v>
      </c>
      <c r="AG92" s="17">
        <f>AD92/AD94*100</f>
        <v>6.2813204887062311</v>
      </c>
      <c r="AH92" s="17">
        <f>((AF92/AD92)^2+(AD95/AD94)^2)^0.5*AG92</f>
        <v>0.54500936619245122</v>
      </c>
      <c r="AJ92" s="17">
        <v>71.155900000000003</v>
      </c>
      <c r="AK92" s="17">
        <v>100.0718</v>
      </c>
      <c r="AL92" s="17">
        <v>299070000000</v>
      </c>
      <c r="AN92" s="17">
        <f>AVERAGE(AL92:AL93)</f>
        <v>198498000000</v>
      </c>
      <c r="AO92" s="17">
        <f>_xlfn.STDEV.P(AL92:AL93)</f>
        <v>100572000000.00003</v>
      </c>
      <c r="AP92" s="17">
        <f>AO92/COUNT(AL92:AL93)^0.5</f>
        <v>71115143197.493469</v>
      </c>
      <c r="AQ92" s="17">
        <f>AN92/AN94*100</f>
        <v>13.386994252301863</v>
      </c>
      <c r="AR92" s="17">
        <f>((AP92/AO92)^2+(AN95/AN94)^2)^0.5*AQ92</f>
        <v>9.5328154148398525</v>
      </c>
    </row>
    <row r="93" spans="1:44" x14ac:dyDescent="0.25">
      <c r="AJ93" s="17">
        <v>71.125500000000002</v>
      </c>
      <c r="AK93" s="17">
        <v>81.243399999999994</v>
      </c>
      <c r="AL93" s="17">
        <v>97926000000</v>
      </c>
    </row>
    <row r="94" spans="1:44" x14ac:dyDescent="0.25">
      <c r="D94" s="26" t="s">
        <v>102</v>
      </c>
      <c r="E94" s="26">
        <f>SUM(E54:E92)</f>
        <v>3469424633333.3335</v>
      </c>
      <c r="AC94" s="26" t="s">
        <v>102</v>
      </c>
      <c r="AD94" s="17">
        <f>SUM(AD57:AD92)</f>
        <v>3771659166666.6665</v>
      </c>
      <c r="AM94" s="26" t="s">
        <v>102</v>
      </c>
      <c r="AN94" s="17">
        <f>SUM(AN57:AN92)</f>
        <v>1482767500000</v>
      </c>
    </row>
    <row r="95" spans="1:44" x14ac:dyDescent="0.25">
      <c r="D95" s="26" t="s">
        <v>103</v>
      </c>
      <c r="E95" s="26">
        <f>((G54^2)+(G70^2)+(G78^2)+(G92^2))^0.5</f>
        <v>269619905481.05643</v>
      </c>
      <c r="AC95" s="26" t="s">
        <v>103</v>
      </c>
      <c r="AD95" s="17">
        <f>((AF57^2)+(AF73^2)+(AF82^2)+(AF92^2))^0.5</f>
        <v>327254368824.9762</v>
      </c>
      <c r="AM95" s="26" t="s">
        <v>103</v>
      </c>
      <c r="AN95" s="17">
        <f>((AP57^2)+(AP73^2)+(AP82^2)+(AP92^2))^0.5</f>
        <v>124761358004.25264</v>
      </c>
    </row>
    <row r="96" spans="1:44" x14ac:dyDescent="0.25">
      <c r="B96" s="25"/>
      <c r="C96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C56D3-AF2E-4BAE-93DE-D287D7B5BB6A}">
  <dimension ref="A1:AH132"/>
  <sheetViews>
    <sheetView zoomScale="70" zoomScaleNormal="70" workbookViewId="0">
      <selection activeCell="AF108" sqref="AF108"/>
    </sheetView>
  </sheetViews>
  <sheetFormatPr defaultColWidth="8.7109375" defaultRowHeight="15" x14ac:dyDescent="0.25"/>
  <cols>
    <col min="1" max="1" width="11.140625" style="17" customWidth="1"/>
    <col min="2" max="2" width="11.85546875" style="17" bestFit="1" customWidth="1"/>
    <col min="3" max="3" width="12.5703125" style="17" customWidth="1"/>
    <col min="4" max="5" width="12.42578125" style="17" bestFit="1" customWidth="1"/>
    <col min="6" max="6" width="8" style="17" customWidth="1"/>
    <col min="7" max="7" width="5" style="17" customWidth="1"/>
    <col min="8" max="8" width="2.42578125" style="17" customWidth="1"/>
    <col min="9" max="9" width="16.140625" style="17" customWidth="1"/>
    <col min="10" max="10" width="8.7109375" style="17"/>
    <col min="11" max="11" width="8.85546875" style="17" bestFit="1" customWidth="1"/>
    <col min="12" max="13" width="7.85546875" style="17" customWidth="1"/>
    <col min="14" max="14" width="8.7109375" style="17"/>
    <col min="15" max="16" width="12.42578125" style="17" bestFit="1" customWidth="1"/>
    <col min="17" max="17" width="7.85546875" style="17" customWidth="1"/>
    <col min="18" max="18" width="4.85546875" style="17" customWidth="1"/>
    <col min="19" max="19" width="8.85546875" style="17" bestFit="1" customWidth="1"/>
    <col min="20" max="22" width="8.7109375" style="17"/>
    <col min="23" max="23" width="8.7109375" style="17" customWidth="1"/>
    <col min="24" max="26" width="12.42578125" style="17" bestFit="1" customWidth="1"/>
    <col min="27" max="27" width="6" style="17" customWidth="1"/>
    <col min="28" max="28" width="3.42578125" style="17" customWidth="1"/>
    <col min="29" max="16384" width="8.7109375" style="17"/>
  </cols>
  <sheetData>
    <row r="1" spans="1:27" ht="27" x14ac:dyDescent="0.35">
      <c r="A1" s="29" t="s">
        <v>50</v>
      </c>
      <c r="B1"/>
      <c r="C1"/>
      <c r="D1"/>
      <c r="E1"/>
      <c r="F1"/>
      <c r="G1" s="29" t="s">
        <v>104</v>
      </c>
      <c r="H1"/>
      <c r="I1"/>
      <c r="J1"/>
      <c r="K1" s="29" t="s">
        <v>53</v>
      </c>
      <c r="L1"/>
      <c r="M1"/>
      <c r="N1"/>
      <c r="O1"/>
      <c r="P1"/>
      <c r="Q1"/>
      <c r="R1"/>
      <c r="S1"/>
      <c r="T1"/>
      <c r="U1" s="29" t="s">
        <v>54</v>
      </c>
      <c r="V1"/>
      <c r="W1"/>
      <c r="X1"/>
      <c r="Y1"/>
      <c r="Z1"/>
      <c r="AA1"/>
    </row>
    <row r="3" spans="1:27" x14ac:dyDescent="0.25">
      <c r="A3" s="17" t="s">
        <v>105</v>
      </c>
      <c r="B3"/>
      <c r="C3"/>
      <c r="D3"/>
      <c r="E3"/>
      <c r="F3"/>
      <c r="G3"/>
      <c r="H3"/>
      <c r="I3"/>
      <c r="J3"/>
      <c r="K3" s="17" t="s">
        <v>105</v>
      </c>
      <c r="L3"/>
      <c r="M3"/>
      <c r="N3"/>
      <c r="O3"/>
      <c r="P3"/>
      <c r="Q3"/>
      <c r="R3"/>
      <c r="S3"/>
      <c r="T3"/>
      <c r="U3" t="s">
        <v>105</v>
      </c>
      <c r="V3"/>
      <c r="W3"/>
      <c r="X3"/>
      <c r="Y3"/>
      <c r="Z3"/>
      <c r="AA3"/>
    </row>
    <row r="4" spans="1:27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x14ac:dyDescent="0.25">
      <c r="A5" s="17" t="s">
        <v>56</v>
      </c>
      <c r="B5" s="17" t="s">
        <v>57</v>
      </c>
      <c r="C5" s="17" t="s">
        <v>58</v>
      </c>
      <c r="D5" s="17" t="s">
        <v>59</v>
      </c>
      <c r="E5" s="17" t="s">
        <v>60</v>
      </c>
      <c r="F5" s="17" t="s">
        <v>61</v>
      </c>
      <c r="G5" s="17" t="s">
        <v>62</v>
      </c>
      <c r="H5"/>
      <c r="I5"/>
      <c r="J5"/>
      <c r="K5" s="17" t="s">
        <v>56</v>
      </c>
      <c r="L5" s="17" t="s">
        <v>57</v>
      </c>
      <c r="M5" s="17" t="s">
        <v>58</v>
      </c>
      <c r="N5" s="17" t="s">
        <v>59</v>
      </c>
      <c r="O5" s="17" t="s">
        <v>60</v>
      </c>
      <c r="P5" s="17" t="s">
        <v>61</v>
      </c>
      <c r="Q5" s="17" t="s">
        <v>62</v>
      </c>
      <c r="R5"/>
      <c r="S5"/>
      <c r="T5"/>
      <c r="U5" t="s">
        <v>56</v>
      </c>
      <c r="V5" t="s">
        <v>57</v>
      </c>
      <c r="W5" t="s">
        <v>58</v>
      </c>
      <c r="X5" t="s">
        <v>59</v>
      </c>
      <c r="Y5" t="s">
        <v>60</v>
      </c>
      <c r="Z5" t="s">
        <v>61</v>
      </c>
      <c r="AA5" t="s">
        <v>62</v>
      </c>
    </row>
    <row r="6" spans="1:27" x14ac:dyDescent="0.25">
      <c r="A6" s="17" t="s">
        <v>63</v>
      </c>
      <c r="B6" s="17">
        <v>771530000000</v>
      </c>
      <c r="C6" s="17">
        <v>1</v>
      </c>
      <c r="D6" s="17" t="s">
        <v>64</v>
      </c>
      <c r="E6" s="17">
        <v>0</v>
      </c>
      <c r="F6" s="17">
        <v>98.9071</v>
      </c>
      <c r="G6" s="17">
        <v>179.4314</v>
      </c>
      <c r="H6"/>
      <c r="I6"/>
      <c r="J6"/>
      <c r="K6" s="17" t="s">
        <v>73</v>
      </c>
      <c r="L6" s="17">
        <v>107660000000</v>
      </c>
      <c r="M6" s="17">
        <v>0.29899999999999999</v>
      </c>
      <c r="N6" s="17" t="s">
        <v>64</v>
      </c>
      <c r="O6" s="17">
        <v>0</v>
      </c>
      <c r="P6" s="17">
        <v>98.9071</v>
      </c>
      <c r="Q6" s="17">
        <v>179.4314</v>
      </c>
      <c r="R6"/>
      <c r="S6"/>
      <c r="T6"/>
      <c r="U6" t="s">
        <v>72</v>
      </c>
      <c r="V6">
        <v>91449000000</v>
      </c>
      <c r="W6">
        <v>0.73740000000000006</v>
      </c>
      <c r="X6" t="s">
        <v>64</v>
      </c>
      <c r="Y6">
        <v>0</v>
      </c>
      <c r="Z6">
        <v>98.93</v>
      </c>
      <c r="AA6">
        <v>179.7253</v>
      </c>
    </row>
    <row r="7" spans="1:27" x14ac:dyDescent="0.25">
      <c r="A7" s="17" t="s">
        <v>65</v>
      </c>
      <c r="B7" s="17">
        <v>599970000000</v>
      </c>
      <c r="C7" s="17">
        <v>0.77759999999999996</v>
      </c>
      <c r="D7" s="17" t="s">
        <v>64</v>
      </c>
      <c r="E7" s="17">
        <v>0</v>
      </c>
      <c r="F7" s="17">
        <v>80.8613</v>
      </c>
      <c r="G7" s="17">
        <v>179.10050000000001</v>
      </c>
      <c r="H7"/>
      <c r="I7"/>
      <c r="J7"/>
      <c r="K7" s="17" t="s">
        <v>74</v>
      </c>
      <c r="L7" s="17">
        <v>78628000000</v>
      </c>
      <c r="M7" s="17">
        <v>0.21840000000000001</v>
      </c>
      <c r="N7" s="17" t="s">
        <v>64</v>
      </c>
      <c r="O7" s="17">
        <v>0</v>
      </c>
      <c r="P7" s="17">
        <v>80.497299999999996</v>
      </c>
      <c r="Q7" s="17">
        <v>178.87989999999999</v>
      </c>
      <c r="R7"/>
      <c r="S7"/>
      <c r="T7"/>
      <c r="U7" t="s">
        <v>73</v>
      </c>
      <c r="V7">
        <v>26429000000</v>
      </c>
      <c r="W7">
        <v>0.46129999999999999</v>
      </c>
      <c r="X7" t="s">
        <v>64</v>
      </c>
      <c r="Y7">
        <v>0</v>
      </c>
      <c r="Z7">
        <v>80.550600000000003</v>
      </c>
      <c r="AA7">
        <v>179.7253</v>
      </c>
    </row>
    <row r="8" spans="1:27" x14ac:dyDescent="0.25">
      <c r="A8" s="17" t="s">
        <v>66</v>
      </c>
      <c r="B8" s="17">
        <v>614110000000</v>
      </c>
      <c r="C8" s="17">
        <v>0.79600000000000004</v>
      </c>
      <c r="D8" s="17" t="s">
        <v>64</v>
      </c>
      <c r="E8" s="17">
        <v>0</v>
      </c>
      <c r="F8" s="17">
        <v>80.982600000000005</v>
      </c>
      <c r="G8" s="17">
        <v>152.2987</v>
      </c>
      <c r="H8"/>
      <c r="I8"/>
      <c r="J8"/>
      <c r="K8" s="17" t="s">
        <v>75</v>
      </c>
      <c r="L8" s="17">
        <v>97788000000</v>
      </c>
      <c r="M8" s="17">
        <v>0.27160000000000001</v>
      </c>
      <c r="N8" s="17" t="s">
        <v>64</v>
      </c>
      <c r="O8" s="17">
        <v>0</v>
      </c>
      <c r="P8" s="17">
        <v>80.8613</v>
      </c>
      <c r="Q8" s="17">
        <v>151.74719999999999</v>
      </c>
      <c r="R8"/>
      <c r="S8"/>
      <c r="T8"/>
      <c r="U8" t="s">
        <v>74</v>
      </c>
      <c r="V8">
        <v>82930000000</v>
      </c>
      <c r="W8">
        <v>0.3422</v>
      </c>
      <c r="X8" t="s">
        <v>64</v>
      </c>
      <c r="Y8">
        <v>0</v>
      </c>
      <c r="Z8">
        <v>80.671899999999994</v>
      </c>
      <c r="AA8">
        <v>152.37200000000001</v>
      </c>
    </row>
    <row r="9" spans="1:27" x14ac:dyDescent="0.25">
      <c r="A9" s="17" t="s">
        <v>67</v>
      </c>
      <c r="B9" s="17">
        <v>395800000000</v>
      </c>
      <c r="C9" s="17">
        <v>0.51300000000000001</v>
      </c>
      <c r="D9" s="17" t="s">
        <v>64</v>
      </c>
      <c r="E9" s="17">
        <v>0</v>
      </c>
      <c r="F9" s="17">
        <v>71.762500000000003</v>
      </c>
      <c r="G9" s="17">
        <v>151.96780000000001</v>
      </c>
      <c r="H9"/>
      <c r="I9"/>
      <c r="J9"/>
      <c r="K9"/>
      <c r="L9"/>
      <c r="M9"/>
      <c r="N9"/>
      <c r="O9"/>
      <c r="P9"/>
      <c r="Q9"/>
      <c r="R9"/>
      <c r="S9"/>
      <c r="T9"/>
      <c r="U9" t="s">
        <v>75</v>
      </c>
      <c r="V9">
        <v>17659000000</v>
      </c>
      <c r="W9">
        <v>0.28649999999999998</v>
      </c>
      <c r="X9" t="s">
        <v>64</v>
      </c>
      <c r="Y9">
        <v>0</v>
      </c>
      <c r="Z9">
        <v>71.755099999999999</v>
      </c>
      <c r="AA9">
        <v>152.48230000000001</v>
      </c>
    </row>
    <row r="10" spans="1:27" x14ac:dyDescent="0.2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x14ac:dyDescent="0.25">
      <c r="A11" s="17" t="s">
        <v>106</v>
      </c>
      <c r="B11"/>
      <c r="C11"/>
      <c r="D11"/>
      <c r="E11"/>
      <c r="F11"/>
      <c r="G11"/>
      <c r="H11"/>
      <c r="I11"/>
      <c r="J11"/>
      <c r="K11" s="17" t="s">
        <v>106</v>
      </c>
      <c r="L11"/>
      <c r="M11"/>
      <c r="N11"/>
      <c r="O11"/>
      <c r="P11"/>
      <c r="Q11"/>
      <c r="R11"/>
      <c r="S11"/>
      <c r="T11"/>
      <c r="U11" t="s">
        <v>106</v>
      </c>
      <c r="V11"/>
      <c r="W11"/>
      <c r="X11"/>
      <c r="Y11"/>
      <c r="Z11"/>
      <c r="AA11"/>
    </row>
    <row r="12" spans="1:27" x14ac:dyDescent="0.25">
      <c r="A12" s="17" t="s">
        <v>56</v>
      </c>
      <c r="B12" s="17" t="s">
        <v>57</v>
      </c>
      <c r="C12" s="17" t="s">
        <v>58</v>
      </c>
      <c r="D12" s="17" t="s">
        <v>59</v>
      </c>
      <c r="E12" s="17" t="s">
        <v>60</v>
      </c>
      <c r="F12" s="17" t="s">
        <v>61</v>
      </c>
      <c r="G12" s="17" t="s">
        <v>62</v>
      </c>
      <c r="H12"/>
      <c r="I12"/>
      <c r="J12"/>
      <c r="K12" s="17" t="s">
        <v>56</v>
      </c>
      <c r="L12" s="17" t="s">
        <v>57</v>
      </c>
      <c r="M12" s="17" t="s">
        <v>58</v>
      </c>
      <c r="N12" s="17" t="s">
        <v>59</v>
      </c>
      <c r="O12" s="17" t="s">
        <v>60</v>
      </c>
      <c r="P12" s="17" t="s">
        <v>61</v>
      </c>
      <c r="Q12" s="17" t="s">
        <v>62</v>
      </c>
      <c r="R12"/>
      <c r="S12"/>
      <c r="T12"/>
      <c r="U12" t="s">
        <v>56</v>
      </c>
      <c r="V12" t="s">
        <v>57</v>
      </c>
      <c r="W12" t="s">
        <v>58</v>
      </c>
      <c r="X12" t="s">
        <v>59</v>
      </c>
      <c r="Y12" t="s">
        <v>60</v>
      </c>
      <c r="Z12" t="s">
        <v>61</v>
      </c>
      <c r="AA12" t="s">
        <v>62</v>
      </c>
    </row>
    <row r="13" spans="1:27" x14ac:dyDescent="0.25">
      <c r="A13" s="17" t="s">
        <v>71</v>
      </c>
      <c r="B13" s="17">
        <v>687890000000</v>
      </c>
      <c r="C13" s="17">
        <v>1</v>
      </c>
      <c r="D13" s="17" t="s">
        <v>64</v>
      </c>
      <c r="E13" s="17">
        <v>0</v>
      </c>
      <c r="F13" s="17">
        <v>66.121300000000005</v>
      </c>
      <c r="G13" s="17">
        <v>137.51900000000001</v>
      </c>
      <c r="H13"/>
      <c r="I13"/>
      <c r="J13"/>
      <c r="K13" s="17" t="s">
        <v>87</v>
      </c>
      <c r="L13" s="17">
        <v>57603000000</v>
      </c>
      <c r="M13" s="17">
        <v>0.16</v>
      </c>
      <c r="N13" s="17" t="s">
        <v>64</v>
      </c>
      <c r="O13" s="17">
        <v>0</v>
      </c>
      <c r="P13" s="17">
        <v>66.151600000000002</v>
      </c>
      <c r="Q13" s="17">
        <v>137.51900000000001</v>
      </c>
      <c r="R13"/>
      <c r="S13"/>
      <c r="T13"/>
      <c r="U13" t="s">
        <v>76</v>
      </c>
      <c r="V13">
        <v>80540000000</v>
      </c>
      <c r="W13">
        <v>3.5799999999999998E-2</v>
      </c>
      <c r="X13" t="s">
        <v>64</v>
      </c>
      <c r="Y13">
        <v>0</v>
      </c>
      <c r="Z13">
        <v>66.053200000000004</v>
      </c>
      <c r="AA13">
        <v>137.26150000000001</v>
      </c>
    </row>
    <row r="14" spans="1:27" x14ac:dyDescent="0.25">
      <c r="A14" s="17" t="s">
        <v>72</v>
      </c>
      <c r="B14" s="17">
        <v>78873000000</v>
      </c>
      <c r="C14" s="17">
        <v>0.1147</v>
      </c>
      <c r="D14" s="17" t="s">
        <v>64</v>
      </c>
      <c r="E14" s="17">
        <v>0</v>
      </c>
      <c r="F14" s="17">
        <v>68.092699999999994</v>
      </c>
      <c r="G14" s="17">
        <v>141.3794</v>
      </c>
      <c r="H14"/>
      <c r="I14"/>
      <c r="J14"/>
      <c r="K14"/>
      <c r="L14"/>
      <c r="M14"/>
      <c r="N14"/>
      <c r="O14"/>
      <c r="P14"/>
      <c r="Q14"/>
      <c r="R14"/>
      <c r="S14"/>
      <c r="T14"/>
      <c r="U14" t="s">
        <v>77</v>
      </c>
      <c r="V14">
        <v>35931000000</v>
      </c>
      <c r="W14">
        <v>5.8299999999999998E-2</v>
      </c>
      <c r="X14" t="s">
        <v>64</v>
      </c>
      <c r="Y14">
        <v>0</v>
      </c>
      <c r="Z14">
        <v>67.873000000000005</v>
      </c>
      <c r="AA14">
        <v>140.46</v>
      </c>
    </row>
    <row r="15" spans="1:27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x14ac:dyDescent="0.25">
      <c r="A17" s="17" t="s">
        <v>107</v>
      </c>
      <c r="B17"/>
      <c r="C17"/>
      <c r="D17"/>
      <c r="E17"/>
      <c r="F17"/>
      <c r="G17"/>
      <c r="H17"/>
      <c r="I17"/>
      <c r="J17"/>
      <c r="K17" s="17" t="s">
        <v>107</v>
      </c>
      <c r="L17"/>
      <c r="M17"/>
      <c r="N17"/>
      <c r="O17"/>
      <c r="P17"/>
      <c r="Q17"/>
      <c r="R17"/>
      <c r="S17"/>
      <c r="T17"/>
      <c r="U17" t="s">
        <v>107</v>
      </c>
      <c r="V17"/>
      <c r="W17"/>
      <c r="X17"/>
      <c r="Y17"/>
      <c r="Z17"/>
      <c r="AA17"/>
    </row>
    <row r="18" spans="1:27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x14ac:dyDescent="0.25">
      <c r="A19" s="17" t="s">
        <v>56</v>
      </c>
      <c r="B19" s="17" t="s">
        <v>57</v>
      </c>
      <c r="C19" s="17" t="s">
        <v>58</v>
      </c>
      <c r="D19" s="17" t="s">
        <v>59</v>
      </c>
      <c r="E19" s="17" t="s">
        <v>60</v>
      </c>
      <c r="F19" s="17" t="s">
        <v>61</v>
      </c>
      <c r="G19" s="17" t="s">
        <v>62</v>
      </c>
      <c r="H19"/>
      <c r="I19"/>
      <c r="J19"/>
      <c r="K19" s="17" t="s">
        <v>56</v>
      </c>
      <c r="L19" s="17" t="s">
        <v>57</v>
      </c>
      <c r="M19" s="17" t="s">
        <v>58</v>
      </c>
      <c r="N19" s="17" t="s">
        <v>59</v>
      </c>
      <c r="O19" s="17" t="s">
        <v>60</v>
      </c>
      <c r="P19" s="17" t="s">
        <v>61</v>
      </c>
      <c r="Q19" s="17" t="s">
        <v>62</v>
      </c>
      <c r="R19"/>
      <c r="S19"/>
      <c r="T19"/>
      <c r="U19" t="s">
        <v>56</v>
      </c>
      <c r="V19" t="s">
        <v>57</v>
      </c>
      <c r="W19" t="s">
        <v>58</v>
      </c>
      <c r="X19" t="s">
        <v>59</v>
      </c>
      <c r="Y19" t="s">
        <v>60</v>
      </c>
      <c r="Z19" t="s">
        <v>61</v>
      </c>
      <c r="AA19" t="s">
        <v>62</v>
      </c>
    </row>
    <row r="20" spans="1:27" x14ac:dyDescent="0.25">
      <c r="A20" s="17" t="s">
        <v>68</v>
      </c>
      <c r="B20" s="17">
        <v>494970000000</v>
      </c>
      <c r="C20" s="17">
        <v>0.54530000000000001</v>
      </c>
      <c r="D20" s="17" t="s">
        <v>64</v>
      </c>
      <c r="E20" s="17">
        <v>0</v>
      </c>
      <c r="F20" s="17">
        <v>76.675799999999995</v>
      </c>
      <c r="G20" s="17">
        <v>150.75450000000001</v>
      </c>
      <c r="H20"/>
      <c r="I20"/>
      <c r="J20"/>
      <c r="K20" s="17" t="s">
        <v>76</v>
      </c>
      <c r="L20" s="17">
        <v>92960000000</v>
      </c>
      <c r="M20" s="17">
        <v>0.25819999999999999</v>
      </c>
      <c r="N20" s="17" t="s">
        <v>64</v>
      </c>
      <c r="O20" s="17">
        <v>0</v>
      </c>
      <c r="P20" s="17">
        <v>76.645499999999998</v>
      </c>
      <c r="Q20" s="17">
        <v>150.75450000000001</v>
      </c>
      <c r="R20"/>
      <c r="S20"/>
      <c r="T20"/>
      <c r="U20" t="s">
        <v>66</v>
      </c>
      <c r="V20">
        <v>23788000000</v>
      </c>
      <c r="W20">
        <v>0.38600000000000001</v>
      </c>
      <c r="X20" t="s">
        <v>64</v>
      </c>
      <c r="Y20">
        <v>0</v>
      </c>
      <c r="Z20">
        <v>76.5471</v>
      </c>
      <c r="AA20">
        <v>151.26900000000001</v>
      </c>
    </row>
    <row r="21" spans="1:27" x14ac:dyDescent="0.25">
      <c r="A21" s="17" t="s">
        <v>69</v>
      </c>
      <c r="B21" s="17">
        <v>526270000000</v>
      </c>
      <c r="C21" s="17">
        <v>0.57979999999999998</v>
      </c>
      <c r="D21" s="17" t="s">
        <v>64</v>
      </c>
      <c r="E21" s="17">
        <v>0</v>
      </c>
      <c r="F21" s="17">
        <v>74.310199999999995</v>
      </c>
      <c r="G21" s="17">
        <v>150.42359999999999</v>
      </c>
      <c r="H21"/>
      <c r="I21"/>
      <c r="J21"/>
      <c r="K21" s="17" t="s">
        <v>77</v>
      </c>
      <c r="L21" s="17">
        <v>57308000000</v>
      </c>
      <c r="M21" s="17">
        <v>0.15920000000000001</v>
      </c>
      <c r="N21" s="17" t="s">
        <v>64</v>
      </c>
      <c r="O21" s="17">
        <v>0</v>
      </c>
      <c r="P21" s="17">
        <v>74.492099999999994</v>
      </c>
      <c r="Q21" s="17">
        <v>150.75450000000001</v>
      </c>
      <c r="R21"/>
      <c r="S21"/>
      <c r="T21"/>
      <c r="U21" t="s">
        <v>67</v>
      </c>
      <c r="V21">
        <v>61634000000</v>
      </c>
      <c r="W21">
        <v>1</v>
      </c>
      <c r="X21" t="s">
        <v>64</v>
      </c>
      <c r="Y21">
        <v>0</v>
      </c>
      <c r="Z21">
        <v>76.668400000000005</v>
      </c>
      <c r="AA21">
        <v>147.18809999999999</v>
      </c>
    </row>
    <row r="22" spans="1:27" x14ac:dyDescent="0.25">
      <c r="A22" s="17" t="s">
        <v>70</v>
      </c>
      <c r="B22" s="17">
        <v>907750000000</v>
      </c>
      <c r="C22" s="17">
        <v>1</v>
      </c>
      <c r="D22" s="17" t="s">
        <v>64</v>
      </c>
      <c r="E22" s="17">
        <v>0</v>
      </c>
      <c r="F22" s="17">
        <v>76.706199999999995</v>
      </c>
      <c r="G22" s="17">
        <v>147.1147</v>
      </c>
      <c r="H22"/>
      <c r="I22"/>
      <c r="J22"/>
      <c r="K22" s="17" t="s">
        <v>78</v>
      </c>
      <c r="L22" s="17">
        <v>97287000000</v>
      </c>
      <c r="M22" s="17">
        <v>0.2702</v>
      </c>
      <c r="N22" s="17" t="s">
        <v>64</v>
      </c>
      <c r="O22" s="17">
        <v>0</v>
      </c>
      <c r="P22" s="17">
        <v>76.493899999999996</v>
      </c>
      <c r="Q22" s="17">
        <v>147.1147</v>
      </c>
      <c r="R22"/>
      <c r="S22"/>
      <c r="T22"/>
      <c r="U22" t="s">
        <v>68</v>
      </c>
      <c r="V22">
        <v>24427000000</v>
      </c>
      <c r="W22">
        <v>0.8831</v>
      </c>
      <c r="X22" t="s">
        <v>64</v>
      </c>
      <c r="Y22">
        <v>0</v>
      </c>
      <c r="Z22">
        <v>70.420599999999993</v>
      </c>
      <c r="AA22">
        <v>147.18809999999999</v>
      </c>
    </row>
    <row r="23" spans="1:27" x14ac:dyDescent="0.25">
      <c r="A23" s="17" t="s">
        <v>71</v>
      </c>
      <c r="B23" s="17">
        <v>792540000000</v>
      </c>
      <c r="C23" s="17">
        <v>0.87309999999999999</v>
      </c>
      <c r="D23" s="17" t="s">
        <v>64</v>
      </c>
      <c r="E23" s="17">
        <v>0</v>
      </c>
      <c r="F23" s="17">
        <v>70.519000000000005</v>
      </c>
      <c r="G23" s="17">
        <v>147.22499999999999</v>
      </c>
      <c r="H23"/>
      <c r="I23"/>
      <c r="J23"/>
      <c r="K23" s="17" t="s">
        <v>84</v>
      </c>
      <c r="L23" s="17">
        <v>75711000000</v>
      </c>
      <c r="M23" s="17">
        <v>0.21029999999999999</v>
      </c>
      <c r="N23" s="17" t="s">
        <v>64</v>
      </c>
      <c r="O23" s="17">
        <v>0</v>
      </c>
      <c r="P23" s="17">
        <v>70.488699999999994</v>
      </c>
      <c r="Q23" s="17">
        <v>147.1147</v>
      </c>
      <c r="R23"/>
      <c r="S23"/>
      <c r="T23"/>
      <c r="U23" t="s">
        <v>69</v>
      </c>
      <c r="V23">
        <v>113400000000</v>
      </c>
      <c r="W23">
        <v>0.184</v>
      </c>
      <c r="X23" t="s">
        <v>64</v>
      </c>
      <c r="Y23">
        <v>0</v>
      </c>
      <c r="Z23">
        <v>74.909300000000002</v>
      </c>
      <c r="AA23">
        <v>151.4896</v>
      </c>
    </row>
    <row r="24" spans="1:27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x14ac:dyDescent="0.25">
      <c r="A26" s="17" t="s">
        <v>108</v>
      </c>
      <c r="B26"/>
      <c r="C26"/>
      <c r="D26"/>
      <c r="E26"/>
      <c r="F26"/>
      <c r="G26"/>
      <c r="H26"/>
      <c r="I26"/>
      <c r="J26"/>
      <c r="K26" s="17" t="s">
        <v>108</v>
      </c>
      <c r="L26"/>
      <c r="M26"/>
      <c r="N26"/>
      <c r="O26"/>
      <c r="P26"/>
      <c r="Q26"/>
      <c r="R26"/>
      <c r="S26"/>
      <c r="T26"/>
      <c r="U26" t="s">
        <v>108</v>
      </c>
      <c r="V26"/>
      <c r="W26"/>
      <c r="X26"/>
      <c r="Y26"/>
      <c r="Z26"/>
      <c r="AA26"/>
    </row>
    <row r="27" spans="1:27" x14ac:dyDescent="0.25">
      <c r="A27" s="17" t="s">
        <v>56</v>
      </c>
      <c r="B27" s="17" t="s">
        <v>57</v>
      </c>
      <c r="C27" s="17" t="s">
        <v>58</v>
      </c>
      <c r="D27" s="17" t="s">
        <v>59</v>
      </c>
      <c r="E27" s="17" t="s">
        <v>60</v>
      </c>
      <c r="F27" s="17" t="s">
        <v>61</v>
      </c>
      <c r="G27" s="17" t="s">
        <v>62</v>
      </c>
      <c r="H27"/>
      <c r="I27"/>
      <c r="J27"/>
      <c r="K27" s="17" t="s">
        <v>56</v>
      </c>
      <c r="L27" s="17" t="s">
        <v>57</v>
      </c>
      <c r="M27" s="17" t="s">
        <v>58</v>
      </c>
      <c r="N27" s="17" t="s">
        <v>59</v>
      </c>
      <c r="O27" s="17" t="s">
        <v>60</v>
      </c>
      <c r="P27" s="17" t="s">
        <v>61</v>
      </c>
      <c r="Q27" s="17" t="s">
        <v>62</v>
      </c>
      <c r="R27"/>
      <c r="S27"/>
      <c r="T27"/>
      <c r="U27" t="s">
        <v>56</v>
      </c>
      <c r="V27" t="s">
        <v>57</v>
      </c>
      <c r="W27" t="s">
        <v>58</v>
      </c>
      <c r="X27" t="s">
        <v>59</v>
      </c>
      <c r="Y27" t="s">
        <v>60</v>
      </c>
      <c r="Z27" t="s">
        <v>61</v>
      </c>
      <c r="AA27" t="s">
        <v>62</v>
      </c>
    </row>
    <row r="28" spans="1:27" x14ac:dyDescent="0.25">
      <c r="A28" s="17" t="s">
        <v>72</v>
      </c>
      <c r="B28" s="17">
        <v>825310000000</v>
      </c>
      <c r="C28" s="17">
        <v>0.90920000000000001</v>
      </c>
      <c r="D28" s="17" t="s">
        <v>64</v>
      </c>
      <c r="E28" s="17">
        <v>0</v>
      </c>
      <c r="F28" s="17">
        <v>102.1524</v>
      </c>
      <c r="G28" s="17">
        <v>172.59309999999999</v>
      </c>
      <c r="H28"/>
      <c r="I28"/>
      <c r="J28"/>
      <c r="K28" s="17" t="s">
        <v>67</v>
      </c>
      <c r="L28" s="17">
        <v>109330000000</v>
      </c>
      <c r="M28" s="17">
        <v>1</v>
      </c>
      <c r="N28" s="17" t="s">
        <v>64</v>
      </c>
      <c r="O28" s="17">
        <v>0</v>
      </c>
      <c r="P28" s="17">
        <v>101.8188</v>
      </c>
      <c r="Q28" s="17">
        <v>171.93129999999999</v>
      </c>
      <c r="R28"/>
      <c r="S28"/>
      <c r="T28"/>
      <c r="U28" t="s">
        <v>63</v>
      </c>
      <c r="V28">
        <v>98100000000</v>
      </c>
      <c r="W28">
        <v>0.82720000000000005</v>
      </c>
      <c r="X28" t="s">
        <v>64</v>
      </c>
      <c r="Y28">
        <v>0</v>
      </c>
      <c r="Z28">
        <v>102.0236</v>
      </c>
      <c r="AA28">
        <v>172.66640000000001</v>
      </c>
    </row>
    <row r="29" spans="1:27" x14ac:dyDescent="0.25">
      <c r="A29" s="17" t="s">
        <v>73</v>
      </c>
      <c r="B29" s="17">
        <v>509050000000</v>
      </c>
      <c r="C29" s="17">
        <v>0.56079999999999997</v>
      </c>
      <c r="D29" s="17" t="s">
        <v>64</v>
      </c>
      <c r="E29" s="17">
        <v>0</v>
      </c>
      <c r="F29" s="17">
        <v>69.457499999999996</v>
      </c>
      <c r="G29" s="17">
        <v>171.37979999999999</v>
      </c>
      <c r="H29"/>
      <c r="I29"/>
      <c r="J29"/>
      <c r="K29" s="17" t="s">
        <v>68</v>
      </c>
      <c r="L29" s="17">
        <v>70748000000</v>
      </c>
      <c r="M29" s="17">
        <v>0.64710000000000001</v>
      </c>
      <c r="N29" s="17" t="s">
        <v>64</v>
      </c>
      <c r="O29" s="17">
        <v>0</v>
      </c>
      <c r="P29" s="17">
        <v>69.639499999999998</v>
      </c>
      <c r="Q29" s="17">
        <v>171.49010000000001</v>
      </c>
      <c r="R29"/>
      <c r="S29"/>
      <c r="T29"/>
      <c r="U29" t="s">
        <v>65</v>
      </c>
      <c r="V29">
        <v>89584000000</v>
      </c>
      <c r="W29">
        <v>1</v>
      </c>
      <c r="X29" t="s">
        <v>64</v>
      </c>
      <c r="Y29">
        <v>0</v>
      </c>
      <c r="Z29">
        <v>69.450100000000006</v>
      </c>
      <c r="AA29">
        <v>171.89429999999999</v>
      </c>
    </row>
    <row r="30" spans="1:27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x14ac:dyDescent="0.25">
      <c r="A32" s="17" t="s">
        <v>109</v>
      </c>
      <c r="B32"/>
      <c r="C32"/>
      <c r="D32"/>
      <c r="E32"/>
      <c r="F32"/>
      <c r="G32"/>
      <c r="H32"/>
      <c r="I32"/>
      <c r="J32"/>
      <c r="K32" s="17" t="s">
        <v>109</v>
      </c>
      <c r="L32"/>
      <c r="M32"/>
      <c r="N32"/>
      <c r="O32"/>
      <c r="P32"/>
      <c r="Q32"/>
      <c r="R32"/>
      <c r="S32"/>
      <c r="T32"/>
      <c r="U32" t="s">
        <v>109</v>
      </c>
      <c r="V32"/>
      <c r="W32"/>
      <c r="X32"/>
      <c r="Y32"/>
      <c r="Z32"/>
      <c r="AA32"/>
    </row>
    <row r="33" spans="1:27" x14ac:dyDescent="0.25">
      <c r="A33" s="17" t="s">
        <v>56</v>
      </c>
      <c r="B33" s="17" t="s">
        <v>57</v>
      </c>
      <c r="C33" s="17" t="s">
        <v>58</v>
      </c>
      <c r="D33" s="17" t="s">
        <v>59</v>
      </c>
      <c r="E33" s="17" t="s">
        <v>60</v>
      </c>
      <c r="F33" s="17" t="s">
        <v>61</v>
      </c>
      <c r="G33" s="17" t="s">
        <v>62</v>
      </c>
      <c r="H33"/>
      <c r="I33"/>
      <c r="J33"/>
      <c r="K33" s="17" t="s">
        <v>56</v>
      </c>
      <c r="L33" s="17" t="s">
        <v>57</v>
      </c>
      <c r="M33" s="17" t="s">
        <v>58</v>
      </c>
      <c r="N33" s="17" t="s">
        <v>59</v>
      </c>
      <c r="O33" s="17" t="s">
        <v>60</v>
      </c>
      <c r="P33" s="17" t="s">
        <v>61</v>
      </c>
      <c r="Q33" s="17" t="s">
        <v>62</v>
      </c>
      <c r="R33"/>
      <c r="S33"/>
      <c r="T33"/>
      <c r="U33" t="s">
        <v>56</v>
      </c>
      <c r="V33" t="s">
        <v>57</v>
      </c>
      <c r="W33" t="s">
        <v>58</v>
      </c>
      <c r="X33" t="s">
        <v>59</v>
      </c>
      <c r="Y33" t="s">
        <v>60</v>
      </c>
      <c r="Z33" t="s">
        <v>61</v>
      </c>
      <c r="AA33" t="s">
        <v>62</v>
      </c>
    </row>
    <row r="34" spans="1:27" x14ac:dyDescent="0.25">
      <c r="A34" s="17" t="s">
        <v>76</v>
      </c>
      <c r="B34" s="17">
        <v>202830000000</v>
      </c>
      <c r="C34" s="17">
        <v>0.22339999999999999</v>
      </c>
      <c r="D34" s="17" t="s">
        <v>64</v>
      </c>
      <c r="E34" s="17">
        <v>0</v>
      </c>
      <c r="F34" s="17">
        <v>101.9097</v>
      </c>
      <c r="G34" s="17">
        <v>170.16659999999999</v>
      </c>
      <c r="H34"/>
      <c r="I34"/>
      <c r="J34"/>
      <c r="K34" s="17" t="s">
        <v>66</v>
      </c>
      <c r="L34" s="17">
        <v>33072000000</v>
      </c>
      <c r="M34" s="17">
        <v>0.3468</v>
      </c>
      <c r="N34" s="17" t="s">
        <v>64</v>
      </c>
      <c r="O34" s="17">
        <v>0</v>
      </c>
      <c r="P34" s="17">
        <v>101.45480000000001</v>
      </c>
      <c r="Q34" s="17">
        <v>169.50479999999999</v>
      </c>
      <c r="R34"/>
      <c r="S34"/>
      <c r="T34"/>
      <c r="U34" t="s">
        <v>63</v>
      </c>
      <c r="V34">
        <v>13255000000</v>
      </c>
      <c r="W34">
        <v>1</v>
      </c>
      <c r="X34" t="s">
        <v>64</v>
      </c>
      <c r="Y34">
        <v>0</v>
      </c>
      <c r="Z34">
        <v>101.72029999999999</v>
      </c>
      <c r="AA34">
        <v>170.12960000000001</v>
      </c>
    </row>
    <row r="35" spans="1:27" x14ac:dyDescent="0.25">
      <c r="A35" s="17" t="s">
        <v>77</v>
      </c>
      <c r="B35" s="17">
        <v>47152000000</v>
      </c>
      <c r="C35" s="17">
        <v>5.1900000000000002E-2</v>
      </c>
      <c r="D35" s="17" t="s">
        <v>64</v>
      </c>
      <c r="E35" s="17">
        <v>0</v>
      </c>
      <c r="F35" s="17">
        <v>68.365600000000001</v>
      </c>
      <c r="G35" s="17">
        <v>169.8357</v>
      </c>
      <c r="H35"/>
      <c r="I35"/>
      <c r="J35"/>
      <c r="K35"/>
      <c r="L35"/>
      <c r="M35"/>
      <c r="N35"/>
      <c r="O35"/>
      <c r="P35"/>
      <c r="Q35"/>
      <c r="R35"/>
      <c r="S35"/>
      <c r="T35"/>
      <c r="U35" t="s">
        <v>65</v>
      </c>
      <c r="V35">
        <v>36860000000</v>
      </c>
      <c r="W35">
        <v>0.50319999999999998</v>
      </c>
      <c r="X35" t="s">
        <v>64</v>
      </c>
      <c r="Y35">
        <v>0</v>
      </c>
      <c r="Z35">
        <v>69.268100000000004</v>
      </c>
      <c r="AA35">
        <v>170.12960000000001</v>
      </c>
    </row>
    <row r="36" spans="1:27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x14ac:dyDescent="0.25">
      <c r="A38" s="17" t="s">
        <v>110</v>
      </c>
      <c r="B38"/>
      <c r="C38"/>
      <c r="D38"/>
      <c r="E38"/>
      <c r="F38"/>
      <c r="G38"/>
      <c r="H38"/>
      <c r="I38"/>
      <c r="J38"/>
      <c r="K38" s="17" t="s">
        <v>110</v>
      </c>
      <c r="L38"/>
      <c r="M38"/>
      <c r="N38"/>
      <c r="O38"/>
      <c r="P38"/>
      <c r="Q38"/>
      <c r="R38"/>
      <c r="S38"/>
      <c r="T38"/>
      <c r="U38" t="s">
        <v>110</v>
      </c>
      <c r="V38"/>
      <c r="W38"/>
      <c r="X38"/>
      <c r="Y38"/>
      <c r="Z38"/>
      <c r="AA38"/>
    </row>
    <row r="39" spans="1:27" x14ac:dyDescent="0.25">
      <c r="A39" s="17" t="s">
        <v>56</v>
      </c>
      <c r="B39" s="17" t="s">
        <v>57</v>
      </c>
      <c r="C39" s="17" t="s">
        <v>58</v>
      </c>
      <c r="D39" s="17" t="s">
        <v>59</v>
      </c>
      <c r="E39" s="17" t="s">
        <v>60</v>
      </c>
      <c r="F39" s="17" t="s">
        <v>61</v>
      </c>
      <c r="G39" s="17" t="s">
        <v>62</v>
      </c>
      <c r="H39"/>
      <c r="I39"/>
      <c r="J39"/>
      <c r="K39" s="17" t="s">
        <v>56</v>
      </c>
      <c r="L39" s="17" t="s">
        <v>57</v>
      </c>
      <c r="M39" s="17" t="s">
        <v>58</v>
      </c>
      <c r="N39" s="17" t="s">
        <v>59</v>
      </c>
      <c r="O39" s="17" t="s">
        <v>60</v>
      </c>
      <c r="P39" s="17" t="s">
        <v>61</v>
      </c>
      <c r="Q39" s="17" t="s">
        <v>62</v>
      </c>
      <c r="R39"/>
      <c r="S39"/>
      <c r="T39"/>
      <c r="U39" t="s">
        <v>56</v>
      </c>
      <c r="V39" t="s">
        <v>57</v>
      </c>
      <c r="W39" t="s">
        <v>58</v>
      </c>
      <c r="X39" t="s">
        <v>59</v>
      </c>
      <c r="Y39" t="s">
        <v>60</v>
      </c>
      <c r="Z39" t="s">
        <v>61</v>
      </c>
      <c r="AA39" t="s">
        <v>62</v>
      </c>
    </row>
    <row r="40" spans="1:27" x14ac:dyDescent="0.25">
      <c r="A40" s="17" t="s">
        <v>78</v>
      </c>
      <c r="B40" s="17">
        <v>319040000000</v>
      </c>
      <c r="C40" s="17">
        <v>0.35149999999999998</v>
      </c>
      <c r="D40" s="17" t="s">
        <v>64</v>
      </c>
      <c r="E40" s="17">
        <v>0</v>
      </c>
      <c r="F40" s="17">
        <v>100.1506</v>
      </c>
      <c r="G40" s="17">
        <v>171.37979999999999</v>
      </c>
      <c r="H40"/>
      <c r="I40"/>
      <c r="J40"/>
      <c r="K40" s="17" t="s">
        <v>63</v>
      </c>
      <c r="L40" s="17">
        <v>62565000000</v>
      </c>
      <c r="M40" s="17">
        <v>0.65600000000000003</v>
      </c>
      <c r="N40" s="17" t="s">
        <v>64</v>
      </c>
      <c r="O40" s="17">
        <v>0</v>
      </c>
      <c r="P40" s="17">
        <v>99.998999999999995</v>
      </c>
      <c r="Q40" s="17">
        <v>171.0489</v>
      </c>
      <c r="R40"/>
      <c r="S40"/>
      <c r="T40"/>
      <c r="U40" t="s">
        <v>66</v>
      </c>
      <c r="V40">
        <v>44599000000</v>
      </c>
      <c r="W40">
        <v>1</v>
      </c>
      <c r="X40" t="s">
        <v>64</v>
      </c>
      <c r="Y40">
        <v>0</v>
      </c>
      <c r="Z40">
        <v>100.1735</v>
      </c>
      <c r="AA40">
        <v>171.12219999999999</v>
      </c>
    </row>
    <row r="41" spans="1:27" x14ac:dyDescent="0.25">
      <c r="A41" s="17" t="s">
        <v>84</v>
      </c>
      <c r="B41" s="17">
        <v>444460000000</v>
      </c>
      <c r="C41" s="17">
        <v>0.48959999999999998</v>
      </c>
      <c r="D41" s="17" t="s">
        <v>64</v>
      </c>
      <c r="E41" s="17">
        <v>0</v>
      </c>
      <c r="F41" s="17">
        <v>71.095299999999995</v>
      </c>
      <c r="G41" s="17">
        <v>171.1592</v>
      </c>
      <c r="H41"/>
      <c r="I41"/>
      <c r="J41"/>
      <c r="K41" s="17" t="s">
        <v>65</v>
      </c>
      <c r="L41" s="17">
        <v>95368000000</v>
      </c>
      <c r="M41" s="17">
        <v>1</v>
      </c>
      <c r="N41" s="17" t="s">
        <v>64</v>
      </c>
      <c r="O41" s="17">
        <v>0</v>
      </c>
      <c r="P41" s="17">
        <v>71.155900000000003</v>
      </c>
      <c r="Q41" s="17">
        <v>171.60040000000001</v>
      </c>
      <c r="R41"/>
      <c r="S41"/>
      <c r="T41"/>
      <c r="U41" t="s">
        <v>67</v>
      </c>
      <c r="V41">
        <v>61770000000</v>
      </c>
      <c r="W41">
        <v>0.65300000000000002</v>
      </c>
      <c r="X41" t="s">
        <v>64</v>
      </c>
      <c r="Y41">
        <v>0</v>
      </c>
      <c r="Z41">
        <v>70.905900000000003</v>
      </c>
      <c r="AA41">
        <v>171.02511999999999</v>
      </c>
    </row>
    <row r="42" spans="1:27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x14ac:dyDescent="0.25">
      <c r="A44" s="17" t="s">
        <v>111</v>
      </c>
      <c r="B44"/>
      <c r="C44"/>
      <c r="D44"/>
      <c r="E44"/>
      <c r="F44"/>
      <c r="G44"/>
      <c r="H44"/>
      <c r="I44"/>
      <c r="J44"/>
      <c r="K44" s="17" t="s">
        <v>111</v>
      </c>
      <c r="L44"/>
      <c r="M44"/>
      <c r="N44"/>
      <c r="O44"/>
      <c r="P44"/>
      <c r="Q44"/>
      <c r="R44"/>
      <c r="S44"/>
      <c r="T44"/>
      <c r="U44" t="s">
        <v>111</v>
      </c>
      <c r="V44"/>
      <c r="W44"/>
      <c r="X44"/>
      <c r="Y44"/>
      <c r="Z44"/>
      <c r="AA44"/>
    </row>
    <row r="45" spans="1:27" x14ac:dyDescent="0.25">
      <c r="A45" s="17" t="s">
        <v>56</v>
      </c>
      <c r="B45" s="17" t="s">
        <v>57</v>
      </c>
      <c r="C45" s="17" t="s">
        <v>58</v>
      </c>
      <c r="D45" s="17" t="s">
        <v>59</v>
      </c>
      <c r="E45" s="17" t="s">
        <v>60</v>
      </c>
      <c r="F45" s="17" t="s">
        <v>61</v>
      </c>
      <c r="G45" s="17" t="s">
        <v>62</v>
      </c>
      <c r="H45"/>
      <c r="I45"/>
      <c r="J45"/>
      <c r="K45" s="17" t="s">
        <v>56</v>
      </c>
      <c r="L45" s="17" t="s">
        <v>57</v>
      </c>
      <c r="M45" s="17" t="s">
        <v>58</v>
      </c>
      <c r="N45" s="17" t="s">
        <v>59</v>
      </c>
      <c r="O45" s="17" t="s">
        <v>60</v>
      </c>
      <c r="P45" s="17" t="s">
        <v>61</v>
      </c>
      <c r="Q45" s="17" t="s">
        <v>62</v>
      </c>
      <c r="R45"/>
      <c r="S45"/>
      <c r="T45"/>
      <c r="U45" t="s">
        <v>56</v>
      </c>
      <c r="V45" t="s">
        <v>57</v>
      </c>
      <c r="W45" t="s">
        <v>58</v>
      </c>
      <c r="X45" t="s">
        <v>59</v>
      </c>
      <c r="Y45" t="s">
        <v>60</v>
      </c>
      <c r="Z45" t="s">
        <v>61</v>
      </c>
      <c r="AA45" t="s">
        <v>62</v>
      </c>
    </row>
    <row r="46" spans="1:27" x14ac:dyDescent="0.25">
      <c r="A46" s="17" t="s">
        <v>74</v>
      </c>
      <c r="B46" s="17">
        <v>100170000000</v>
      </c>
      <c r="C46" s="17">
        <v>0.1103</v>
      </c>
      <c r="D46" s="17" t="s">
        <v>64</v>
      </c>
      <c r="E46" s="17">
        <v>0</v>
      </c>
      <c r="F46" s="17">
        <v>70.367400000000004</v>
      </c>
      <c r="G46" s="17">
        <v>155.49719999999999</v>
      </c>
      <c r="H46"/>
      <c r="I46"/>
      <c r="J46"/>
      <c r="K46" s="17" t="s">
        <v>77</v>
      </c>
      <c r="L46" s="17">
        <v>17480000000</v>
      </c>
      <c r="M46" s="17">
        <v>0.16350000000000001</v>
      </c>
      <c r="N46" s="17" t="s">
        <v>64</v>
      </c>
      <c r="O46" s="17">
        <v>0</v>
      </c>
      <c r="P46" s="17">
        <v>71.155900000000003</v>
      </c>
      <c r="Q46" s="17">
        <v>156.26929999999999</v>
      </c>
      <c r="R46"/>
      <c r="S46"/>
      <c r="T46"/>
      <c r="U46" t="s">
        <v>63</v>
      </c>
      <c r="V46">
        <v>4888700000</v>
      </c>
      <c r="W46">
        <v>0.36070000000000002</v>
      </c>
      <c r="X46" t="s">
        <v>64</v>
      </c>
      <c r="Y46">
        <v>0</v>
      </c>
      <c r="Z46">
        <v>84.554000000000002</v>
      </c>
      <c r="AA46">
        <v>155.46019999999999</v>
      </c>
    </row>
    <row r="47" spans="1:27" x14ac:dyDescent="0.25">
      <c r="A47" s="17" t="s">
        <v>75</v>
      </c>
      <c r="B47" s="17">
        <v>18621000000</v>
      </c>
      <c r="C47" s="17">
        <v>2.0500000000000001E-2</v>
      </c>
      <c r="D47" s="17" t="s">
        <v>64</v>
      </c>
      <c r="E47" s="17">
        <v>0</v>
      </c>
      <c r="F47" s="17">
        <v>84.622100000000003</v>
      </c>
      <c r="G47" s="17">
        <v>155.16630000000001</v>
      </c>
      <c r="H47"/>
      <c r="I47"/>
      <c r="J47"/>
      <c r="K47"/>
      <c r="L47"/>
      <c r="M47"/>
      <c r="N47"/>
      <c r="O47"/>
      <c r="P47"/>
      <c r="Q47"/>
      <c r="R47"/>
      <c r="S47"/>
      <c r="T47"/>
      <c r="U47" t="s">
        <v>65</v>
      </c>
      <c r="V47">
        <v>13554000000</v>
      </c>
      <c r="W47">
        <v>1</v>
      </c>
      <c r="X47" t="s">
        <v>64</v>
      </c>
      <c r="Y47">
        <v>0</v>
      </c>
      <c r="Z47">
        <v>70.329599999999999</v>
      </c>
      <c r="AA47">
        <v>155.46019999999999</v>
      </c>
    </row>
    <row r="48" spans="1:27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8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8" x14ac:dyDescent="0.25">
      <c r="A50" s="17" t="s">
        <v>112</v>
      </c>
      <c r="B50"/>
      <c r="C50"/>
      <c r="D50"/>
      <c r="E50"/>
      <c r="F50"/>
      <c r="G50"/>
      <c r="H50"/>
      <c r="I50"/>
      <c r="J50"/>
      <c r="K50" s="17" t="s">
        <v>112</v>
      </c>
      <c r="L50"/>
      <c r="M50"/>
      <c r="N50"/>
      <c r="O50"/>
      <c r="P50"/>
      <c r="Q50"/>
      <c r="R50"/>
      <c r="S50"/>
      <c r="T50"/>
      <c r="U50" t="s">
        <v>112</v>
      </c>
      <c r="V50"/>
      <c r="W50"/>
      <c r="X50"/>
      <c r="Y50"/>
      <c r="Z50"/>
      <c r="AA50"/>
    </row>
    <row r="51" spans="1:28" x14ac:dyDescent="0.25">
      <c r="A51" s="17" t="s">
        <v>56</v>
      </c>
      <c r="B51" s="17" t="s">
        <v>57</v>
      </c>
      <c r="C51" s="17" t="s">
        <v>58</v>
      </c>
      <c r="D51" s="17" t="s">
        <v>59</v>
      </c>
      <c r="E51" s="17" t="s">
        <v>60</v>
      </c>
      <c r="F51" s="17" t="s">
        <v>61</v>
      </c>
      <c r="G51" s="17" t="s">
        <v>62</v>
      </c>
      <c r="H51"/>
      <c r="I51"/>
      <c r="J51"/>
      <c r="K51"/>
      <c r="L51"/>
      <c r="M51"/>
      <c r="N51"/>
      <c r="O51"/>
      <c r="P51"/>
      <c r="Q51"/>
      <c r="R51"/>
      <c r="S51"/>
      <c r="T51"/>
      <c r="U51" t="s">
        <v>56</v>
      </c>
      <c r="V51" t="s">
        <v>57</v>
      </c>
      <c r="W51" t="s">
        <v>58</v>
      </c>
      <c r="X51" t="s">
        <v>59</v>
      </c>
      <c r="Y51" t="s">
        <v>60</v>
      </c>
      <c r="Z51" t="s">
        <v>61</v>
      </c>
      <c r="AA51" t="s">
        <v>62</v>
      </c>
    </row>
    <row r="52" spans="1:28" x14ac:dyDescent="0.25">
      <c r="A52" s="17" t="s">
        <v>63</v>
      </c>
      <c r="B52" s="17">
        <v>219380000000</v>
      </c>
      <c r="C52" s="17">
        <v>1</v>
      </c>
      <c r="D52" s="17" t="s">
        <v>64</v>
      </c>
      <c r="E52" s="17">
        <v>0</v>
      </c>
      <c r="F52" s="17">
        <v>73.976500000000001</v>
      </c>
      <c r="G52" s="17">
        <v>159.137</v>
      </c>
      <c r="H52"/>
      <c r="I52"/>
      <c r="J52"/>
      <c r="K52" s="17" t="s">
        <v>56</v>
      </c>
      <c r="L52" s="17" t="s">
        <v>57</v>
      </c>
      <c r="M52" s="17" t="s">
        <v>58</v>
      </c>
      <c r="N52" s="17" t="s">
        <v>59</v>
      </c>
      <c r="O52" s="17" t="s">
        <v>60</v>
      </c>
      <c r="P52" s="17" t="s">
        <v>61</v>
      </c>
      <c r="Q52" s="17" t="s">
        <v>62</v>
      </c>
      <c r="R52"/>
      <c r="S52"/>
      <c r="T52"/>
      <c r="U52" t="s">
        <v>63</v>
      </c>
      <c r="V52">
        <v>12428000000</v>
      </c>
      <c r="W52">
        <v>3.8600000000000002E-2</v>
      </c>
      <c r="X52" t="s">
        <v>64</v>
      </c>
      <c r="Y52">
        <v>0</v>
      </c>
      <c r="Z52">
        <v>73.758799999999994</v>
      </c>
      <c r="AA52">
        <v>159.37639999999999</v>
      </c>
    </row>
    <row r="53" spans="1:28" x14ac:dyDescent="0.25">
      <c r="A53" s="17" t="s">
        <v>65</v>
      </c>
      <c r="B53" s="17">
        <v>181060000000</v>
      </c>
      <c r="C53" s="17">
        <v>0.82530000000000003</v>
      </c>
      <c r="D53" s="17" t="s">
        <v>64</v>
      </c>
      <c r="E53" s="17">
        <v>0</v>
      </c>
      <c r="F53" s="17">
        <v>85.683599999999998</v>
      </c>
      <c r="G53" s="17">
        <v>159.35759999999999</v>
      </c>
      <c r="H53"/>
      <c r="I53"/>
      <c r="J53"/>
      <c r="K53" s="17" t="s">
        <v>63</v>
      </c>
      <c r="L53" s="17">
        <v>154140000000</v>
      </c>
      <c r="M53" s="17">
        <v>0.42809999999999998</v>
      </c>
      <c r="N53" s="17" t="s">
        <v>64</v>
      </c>
      <c r="O53" s="17">
        <v>0</v>
      </c>
      <c r="P53" s="17">
        <v>87.109099999999998</v>
      </c>
      <c r="Q53" s="17">
        <v>161.1223</v>
      </c>
      <c r="R53"/>
      <c r="S53"/>
      <c r="T53"/>
      <c r="U53" t="s">
        <v>65</v>
      </c>
      <c r="V53">
        <v>11474000000</v>
      </c>
      <c r="W53">
        <v>0.43840000000000001</v>
      </c>
      <c r="X53" t="s">
        <v>64</v>
      </c>
      <c r="Y53">
        <v>0</v>
      </c>
      <c r="Z53">
        <v>86.737700000000004</v>
      </c>
      <c r="AA53">
        <v>159.95060000000001</v>
      </c>
    </row>
    <row r="54" spans="1:28" x14ac:dyDescent="0.25">
      <c r="A54" s="17" t="s">
        <v>66</v>
      </c>
      <c r="B54" s="17">
        <v>197470000000</v>
      </c>
      <c r="C54" s="17">
        <v>0.90010000000000001</v>
      </c>
      <c r="D54" s="17" t="s">
        <v>64</v>
      </c>
      <c r="E54" s="17">
        <v>0</v>
      </c>
      <c r="F54" s="17">
        <v>85.713899999999995</v>
      </c>
      <c r="G54" s="17">
        <v>154.7252</v>
      </c>
      <c r="H54"/>
      <c r="I54"/>
      <c r="J54"/>
      <c r="K54" s="17" t="s">
        <v>65</v>
      </c>
      <c r="L54" s="17">
        <v>194630000000</v>
      </c>
      <c r="M54" s="17">
        <v>0.54059999999999997</v>
      </c>
      <c r="N54" s="17" t="s">
        <v>64</v>
      </c>
      <c r="O54" s="17">
        <v>0</v>
      </c>
      <c r="P54" s="17">
        <v>87.533699999999996</v>
      </c>
      <c r="Q54" s="17">
        <v>156.0487</v>
      </c>
      <c r="R54"/>
      <c r="S54"/>
      <c r="T54"/>
      <c r="U54" t="s">
        <v>66</v>
      </c>
      <c r="V54">
        <v>10402000000</v>
      </c>
      <c r="W54">
        <v>0.50109999999999999</v>
      </c>
      <c r="X54" t="s">
        <v>64</v>
      </c>
      <c r="Y54">
        <v>0</v>
      </c>
      <c r="Z54">
        <v>86.798400000000001</v>
      </c>
      <c r="AA54">
        <v>155.01910000000001</v>
      </c>
    </row>
    <row r="55" spans="1:28" x14ac:dyDescent="0.25">
      <c r="A55" s="17" t="s">
        <v>67</v>
      </c>
      <c r="B55" s="17">
        <v>169580000000</v>
      </c>
      <c r="C55" s="17">
        <v>0.77300000000000002</v>
      </c>
      <c r="D55" s="17" t="s">
        <v>64</v>
      </c>
      <c r="E55" s="17">
        <v>0</v>
      </c>
      <c r="F55" s="17">
        <v>68.941900000000004</v>
      </c>
      <c r="G55" s="17">
        <v>154.50460000000001</v>
      </c>
      <c r="H55"/>
      <c r="I55"/>
      <c r="J55"/>
      <c r="K55" s="17" t="s">
        <v>66</v>
      </c>
      <c r="L55" s="17">
        <v>195050000000</v>
      </c>
      <c r="M55" s="17">
        <v>0.54179999999999995</v>
      </c>
      <c r="N55" s="17" t="s">
        <v>64</v>
      </c>
      <c r="O55" s="17">
        <v>0</v>
      </c>
      <c r="P55" s="17">
        <v>68.5779</v>
      </c>
      <c r="Q55" s="17">
        <v>156.26929999999999</v>
      </c>
      <c r="R55"/>
      <c r="S55"/>
      <c r="T55"/>
      <c r="U55" t="s">
        <v>67</v>
      </c>
      <c r="V55">
        <v>10766000000</v>
      </c>
      <c r="W55">
        <v>0.2195</v>
      </c>
      <c r="X55" t="s">
        <v>64</v>
      </c>
      <c r="Y55">
        <v>0</v>
      </c>
      <c r="Z55">
        <v>68.115600000000001</v>
      </c>
      <c r="AA55">
        <v>154.79849999999999</v>
      </c>
    </row>
    <row r="56" spans="1:28" x14ac:dyDescent="0.25">
      <c r="A56" s="17" t="s">
        <v>68</v>
      </c>
      <c r="B56" s="17">
        <v>54287000000</v>
      </c>
      <c r="C56" s="17">
        <v>0.2475</v>
      </c>
      <c r="D56" s="17" t="s">
        <v>64</v>
      </c>
      <c r="E56" s="17">
        <v>0</v>
      </c>
      <c r="F56" s="17">
        <v>69.275499999999994</v>
      </c>
      <c r="G56" s="17">
        <v>144.90880000000001</v>
      </c>
      <c r="H56"/>
      <c r="I56"/>
      <c r="J56"/>
      <c r="K56" s="17" t="s">
        <v>67</v>
      </c>
      <c r="L56" s="17">
        <v>199670000000</v>
      </c>
      <c r="M56" s="17">
        <v>0.55459999999999998</v>
      </c>
      <c r="N56" s="17" t="s">
        <v>64</v>
      </c>
      <c r="O56" s="17">
        <v>0</v>
      </c>
      <c r="P56" s="17">
        <v>77.858699999999999</v>
      </c>
      <c r="Q56" s="17">
        <v>145.7912</v>
      </c>
      <c r="R56"/>
      <c r="S56"/>
      <c r="T56"/>
      <c r="U56" t="s">
        <v>68</v>
      </c>
      <c r="V56">
        <v>16482000000</v>
      </c>
      <c r="W56">
        <v>0.80230000000000001</v>
      </c>
      <c r="X56" t="s">
        <v>64</v>
      </c>
      <c r="Y56">
        <v>0</v>
      </c>
      <c r="Z56">
        <v>70.634900000000002</v>
      </c>
      <c r="AA56">
        <v>146.80269999999999</v>
      </c>
    </row>
    <row r="57" spans="1:28" x14ac:dyDescent="0.25">
      <c r="A57" s="17" t="s">
        <v>69</v>
      </c>
      <c r="B57" s="17">
        <v>70660000000</v>
      </c>
      <c r="C57" s="17">
        <v>0.3221</v>
      </c>
      <c r="D57" s="17" t="s">
        <v>64</v>
      </c>
      <c r="E57" s="17">
        <v>0</v>
      </c>
      <c r="F57" s="17">
        <v>86.927099999999996</v>
      </c>
      <c r="G57" s="17">
        <v>160.79140000000001</v>
      </c>
      <c r="H57"/>
      <c r="I57"/>
      <c r="J57"/>
      <c r="K57" s="17" t="s">
        <v>68</v>
      </c>
      <c r="L57" s="17">
        <v>360020000000</v>
      </c>
      <c r="M57" s="17">
        <v>1</v>
      </c>
      <c r="N57" s="17" t="s">
        <v>64</v>
      </c>
      <c r="O57" s="17">
        <v>0</v>
      </c>
      <c r="P57" s="17">
        <v>78.343900000000005</v>
      </c>
      <c r="Q57" s="17">
        <v>139.39400000000001</v>
      </c>
      <c r="R57"/>
      <c r="S57"/>
      <c r="T57"/>
      <c r="U57"/>
      <c r="V57"/>
      <c r="W57"/>
      <c r="X57"/>
      <c r="Y57"/>
      <c r="Z57"/>
      <c r="AA57"/>
    </row>
    <row r="58" spans="1:28" x14ac:dyDescent="0.25">
      <c r="A58" s="17" t="s">
        <v>70</v>
      </c>
      <c r="B58" s="17">
        <v>75554000000</v>
      </c>
      <c r="C58" s="17">
        <v>0.34439999999999998</v>
      </c>
      <c r="D58" s="17" t="s">
        <v>64</v>
      </c>
      <c r="E58" s="17">
        <v>0</v>
      </c>
      <c r="F58" s="17">
        <v>86.805800000000005</v>
      </c>
      <c r="G58" s="17">
        <v>155.82810000000001</v>
      </c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8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8" x14ac:dyDescent="0.25">
      <c r="A60" s="17" t="s">
        <v>113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8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 t="s">
        <v>113</v>
      </c>
      <c r="V61"/>
      <c r="W61"/>
      <c r="X61"/>
      <c r="Y61"/>
      <c r="Z61"/>
      <c r="AA61"/>
    </row>
    <row r="62" spans="1:28" x14ac:dyDescent="0.25">
      <c r="A62" s="17" t="s">
        <v>56</v>
      </c>
      <c r="B62" s="17" t="s">
        <v>57</v>
      </c>
      <c r="C62" s="17" t="s">
        <v>58</v>
      </c>
      <c r="D62" s="17" t="s">
        <v>59</v>
      </c>
      <c r="E62" s="17" t="s">
        <v>60</v>
      </c>
      <c r="F62" s="17" t="s">
        <v>61</v>
      </c>
      <c r="G62" s="17" t="s">
        <v>62</v>
      </c>
      <c r="H62"/>
      <c r="I62"/>
      <c r="J62"/>
      <c r="K62" s="17" t="s">
        <v>113</v>
      </c>
      <c r="L62"/>
      <c r="M62"/>
      <c r="N62"/>
      <c r="O62"/>
      <c r="P62"/>
      <c r="Q62"/>
      <c r="R62"/>
      <c r="S62"/>
      <c r="T62"/>
      <c r="U62" t="s">
        <v>56</v>
      </c>
      <c r="V62" t="s">
        <v>57</v>
      </c>
      <c r="W62" t="s">
        <v>58</v>
      </c>
      <c r="X62" t="s">
        <v>59</v>
      </c>
      <c r="Y62" t="s">
        <v>60</v>
      </c>
      <c r="Z62" t="s">
        <v>61</v>
      </c>
      <c r="AA62" t="s">
        <v>62</v>
      </c>
    </row>
    <row r="63" spans="1:28" x14ac:dyDescent="0.25">
      <c r="A63" s="17" t="s">
        <v>63</v>
      </c>
      <c r="B63" s="17">
        <v>534380000000</v>
      </c>
      <c r="C63" s="17">
        <v>1</v>
      </c>
      <c r="D63" s="17" t="s">
        <v>64</v>
      </c>
      <c r="E63" s="17">
        <v>0</v>
      </c>
      <c r="F63" s="17">
        <v>73.976500000000001</v>
      </c>
      <c r="G63" s="17">
        <v>159.137</v>
      </c>
      <c r="H63"/>
      <c r="I63"/>
      <c r="J63"/>
      <c r="K63" s="17" t="s">
        <v>56</v>
      </c>
      <c r="L63" s="17" t="s">
        <v>57</v>
      </c>
      <c r="M63" s="17" t="s">
        <v>58</v>
      </c>
      <c r="N63" s="17" t="s">
        <v>59</v>
      </c>
      <c r="O63" s="17" t="s">
        <v>60</v>
      </c>
      <c r="P63" s="17" t="s">
        <v>61</v>
      </c>
      <c r="Q63" s="17" t="s">
        <v>62</v>
      </c>
      <c r="R63"/>
      <c r="S63"/>
      <c r="T63"/>
      <c r="U63" t="s">
        <v>63</v>
      </c>
      <c r="V63">
        <v>14233000000</v>
      </c>
      <c r="W63">
        <v>1</v>
      </c>
      <c r="X63" t="s">
        <v>64</v>
      </c>
      <c r="Y63">
        <v>0</v>
      </c>
      <c r="Z63">
        <v>85.713899999999995</v>
      </c>
      <c r="AA63">
        <v>154.7996</v>
      </c>
      <c r="AB63"/>
    </row>
    <row r="64" spans="1:28" x14ac:dyDescent="0.25">
      <c r="A64" s="17" t="s">
        <v>65</v>
      </c>
      <c r="B64" s="17">
        <v>462410000000</v>
      </c>
      <c r="C64" s="17">
        <v>0.82530000000000003</v>
      </c>
      <c r="D64" s="17" t="s">
        <v>64</v>
      </c>
      <c r="E64" s="17">
        <v>0</v>
      </c>
      <c r="F64" s="17">
        <v>85.683599999999998</v>
      </c>
      <c r="G64" s="17">
        <v>159.35759999999999</v>
      </c>
      <c r="H64"/>
      <c r="I64"/>
      <c r="J64"/>
      <c r="K64" s="17" t="s">
        <v>70</v>
      </c>
      <c r="L64" s="17">
        <v>77209000000</v>
      </c>
      <c r="M64" s="17">
        <v>0.2145</v>
      </c>
      <c r="N64" s="17" t="s">
        <v>64</v>
      </c>
      <c r="O64" s="17">
        <v>0</v>
      </c>
      <c r="P64" s="17">
        <v>85.471299999999999</v>
      </c>
      <c r="Q64" s="17">
        <v>159.7988</v>
      </c>
      <c r="R64"/>
      <c r="S64"/>
      <c r="T64"/>
      <c r="U64" t="s">
        <v>65</v>
      </c>
      <c r="V64">
        <v>25523100000</v>
      </c>
      <c r="W64">
        <v>0.6724</v>
      </c>
      <c r="X64" t="s">
        <v>64</v>
      </c>
      <c r="Y64">
        <v>0</v>
      </c>
      <c r="Z64">
        <v>85.653300000000002</v>
      </c>
      <c r="AA64">
        <v>159.7629</v>
      </c>
      <c r="AB64"/>
    </row>
    <row r="65" spans="1:34" x14ac:dyDescent="0.25">
      <c r="A65" s="17" t="s">
        <v>66</v>
      </c>
      <c r="B65" s="17">
        <v>301690000000</v>
      </c>
      <c r="C65" s="17">
        <v>0.90010000000000001</v>
      </c>
      <c r="D65" s="17" t="s">
        <v>64</v>
      </c>
      <c r="E65" s="17">
        <v>0</v>
      </c>
      <c r="F65" s="17">
        <v>85.713899999999995</v>
      </c>
      <c r="G65" s="17">
        <v>154.7252</v>
      </c>
      <c r="H65"/>
      <c r="I65"/>
      <c r="J65"/>
      <c r="K65" s="17" t="s">
        <v>71</v>
      </c>
      <c r="L65" s="17">
        <v>21688000000</v>
      </c>
      <c r="M65" s="17">
        <v>0.3246</v>
      </c>
      <c r="N65" s="17" t="s">
        <v>64</v>
      </c>
      <c r="O65" s="17">
        <v>0</v>
      </c>
      <c r="P65" s="17">
        <v>68.5779</v>
      </c>
      <c r="Q65" s="17">
        <v>154.0634</v>
      </c>
      <c r="R65"/>
      <c r="S65"/>
      <c r="T65"/>
      <c r="U65" t="s">
        <v>66</v>
      </c>
      <c r="V65">
        <v>78391000000</v>
      </c>
      <c r="W65">
        <v>0.69789999999999996</v>
      </c>
      <c r="X65" t="s">
        <v>64</v>
      </c>
      <c r="Y65">
        <v>0</v>
      </c>
      <c r="Z65">
        <v>73.946200000000005</v>
      </c>
      <c r="AA65">
        <v>159.7629</v>
      </c>
      <c r="AB65"/>
    </row>
    <row r="66" spans="1:34" x14ac:dyDescent="0.25">
      <c r="A66" s="17" t="s">
        <v>67</v>
      </c>
      <c r="B66" s="17">
        <v>370150000000</v>
      </c>
      <c r="C66" s="17">
        <v>0.77300000000000002</v>
      </c>
      <c r="D66" s="17" t="s">
        <v>64</v>
      </c>
      <c r="E66" s="17">
        <v>0</v>
      </c>
      <c r="F66" s="17">
        <v>68.941900000000004</v>
      </c>
      <c r="G66" s="17">
        <v>154.50460000000001</v>
      </c>
      <c r="H66"/>
      <c r="I66"/>
      <c r="J66"/>
      <c r="K66" s="17" t="s">
        <v>72</v>
      </c>
      <c r="L66" s="17">
        <v>14497000000</v>
      </c>
      <c r="M66" s="17">
        <v>4.0300000000000002E-2</v>
      </c>
      <c r="N66" s="17" t="s">
        <v>64</v>
      </c>
      <c r="O66" s="17">
        <v>0</v>
      </c>
      <c r="P66" s="17">
        <v>69.002499999999998</v>
      </c>
      <c r="Q66" s="17">
        <v>144.4676</v>
      </c>
      <c r="R66"/>
      <c r="S66"/>
      <c r="T66"/>
      <c r="U66" t="s">
        <v>67</v>
      </c>
      <c r="V66">
        <v>75623100000</v>
      </c>
      <c r="W66">
        <v>0.7177</v>
      </c>
      <c r="X66" t="s">
        <v>64</v>
      </c>
      <c r="Y66">
        <v>0</v>
      </c>
      <c r="Z66">
        <v>68.850899999999996</v>
      </c>
      <c r="AA66">
        <v>154.6893</v>
      </c>
      <c r="AB66"/>
    </row>
    <row r="67" spans="1:34" x14ac:dyDescent="0.25">
      <c r="A67" s="17" t="s">
        <v>68</v>
      </c>
      <c r="B67" s="17">
        <v>425230000000</v>
      </c>
      <c r="C67" s="17">
        <v>0.2475</v>
      </c>
      <c r="D67" s="17" t="s">
        <v>64</v>
      </c>
      <c r="E67" s="17">
        <v>0</v>
      </c>
      <c r="F67" s="17">
        <v>69.275499999999994</v>
      </c>
      <c r="G67" s="17">
        <v>144.90880000000001</v>
      </c>
      <c r="H67"/>
      <c r="I67"/>
      <c r="J67"/>
      <c r="K67"/>
      <c r="L67"/>
      <c r="M67"/>
      <c r="N67"/>
      <c r="O67"/>
      <c r="P67"/>
      <c r="Q67"/>
      <c r="R67"/>
      <c r="S67"/>
      <c r="T67"/>
      <c r="U67" t="s">
        <v>68</v>
      </c>
      <c r="V67">
        <v>9713400000</v>
      </c>
      <c r="W67">
        <v>0.26829999999999998</v>
      </c>
      <c r="X67" t="s">
        <v>64</v>
      </c>
      <c r="Y67">
        <v>0</v>
      </c>
      <c r="Z67">
        <v>70.367400000000004</v>
      </c>
      <c r="AA67">
        <v>155.57159999999999</v>
      </c>
      <c r="AB67"/>
    </row>
    <row r="69" spans="1:34" x14ac:dyDescent="0.2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27"/>
      <c r="AD69" s="27"/>
      <c r="AE69" s="27"/>
      <c r="AF69" s="27"/>
      <c r="AG69" s="27"/>
      <c r="AH69" s="27"/>
    </row>
    <row r="71" spans="1:34" x14ac:dyDescent="0.25">
      <c r="A71"/>
      <c r="B71"/>
      <c r="C71"/>
      <c r="D71" s="17" t="s">
        <v>97</v>
      </c>
      <c r="E71" s="17" t="s">
        <v>98</v>
      </c>
      <c r="F71" s="17" t="s">
        <v>99</v>
      </c>
      <c r="G71" s="17" t="s">
        <v>114</v>
      </c>
      <c r="H71" s="17" t="s">
        <v>101</v>
      </c>
      <c r="I71"/>
      <c r="J71"/>
      <c r="K71"/>
      <c r="L71"/>
      <c r="M71"/>
      <c r="N71"/>
      <c r="O71" s="17" t="s">
        <v>97</v>
      </c>
      <c r="P71" s="17" t="s">
        <v>98</v>
      </c>
      <c r="Q71" s="17" t="s">
        <v>99</v>
      </c>
      <c r="R71" s="17" t="s">
        <v>114</v>
      </c>
      <c r="S71" s="17" t="s">
        <v>101</v>
      </c>
      <c r="T71"/>
      <c r="U71"/>
      <c r="V71"/>
      <c r="W71"/>
      <c r="X71" s="17" t="s">
        <v>97</v>
      </c>
      <c r="Y71" s="17" t="s">
        <v>98</v>
      </c>
      <c r="Z71" s="17" t="s">
        <v>99</v>
      </c>
      <c r="AA71" s="17" t="s">
        <v>114</v>
      </c>
      <c r="AB71" s="17" t="s">
        <v>101</v>
      </c>
    </row>
    <row r="72" spans="1:34" x14ac:dyDescent="0.25">
      <c r="A72" s="26" t="s">
        <v>105</v>
      </c>
      <c r="B72"/>
      <c r="C72"/>
      <c r="D72"/>
      <c r="E72"/>
      <c r="F72"/>
      <c r="G72"/>
      <c r="H72"/>
      <c r="I72"/>
      <c r="J72"/>
      <c r="K72" s="26" t="s">
        <v>105</v>
      </c>
      <c r="L72"/>
      <c r="M72"/>
      <c r="N72"/>
      <c r="O72"/>
      <c r="P72"/>
      <c r="Q72"/>
      <c r="R72"/>
      <c r="S72"/>
      <c r="T72"/>
      <c r="U72" s="26" t="s">
        <v>105</v>
      </c>
      <c r="V72"/>
      <c r="W72"/>
      <c r="X72"/>
      <c r="Y72"/>
      <c r="Z72"/>
      <c r="AA72"/>
      <c r="AB72"/>
    </row>
    <row r="73" spans="1:34" x14ac:dyDescent="0.25">
      <c r="A73" s="17">
        <v>98.9071</v>
      </c>
      <c r="B73" s="17">
        <v>179.4314</v>
      </c>
      <c r="C73" s="17">
        <v>771530000000</v>
      </c>
      <c r="D73" s="17">
        <v>595352500000</v>
      </c>
      <c r="E73" s="17">
        <v>133447439910.8127</v>
      </c>
      <c r="F73" s="17">
        <v>66723719955.406349</v>
      </c>
      <c r="G73" s="17">
        <v>17.259148413930905</v>
      </c>
      <c r="H73" s="17">
        <v>2.3884594392910445</v>
      </c>
      <c r="I73"/>
      <c r="J73"/>
      <c r="K73" s="17">
        <v>98.9071</v>
      </c>
      <c r="L73" s="17">
        <v>179.4314</v>
      </c>
      <c r="M73" s="17">
        <v>107660000000</v>
      </c>
      <c r="N73"/>
      <c r="O73" s="17">
        <v>94692000000</v>
      </c>
      <c r="P73" s="17">
        <v>12052749838.384001</v>
      </c>
      <c r="Q73" s="17">
        <v>6958658363.6662216</v>
      </c>
      <c r="R73" s="17">
        <v>13.314978577525174</v>
      </c>
      <c r="S73" s="17">
        <v>1.2488442727424831</v>
      </c>
      <c r="T73"/>
      <c r="U73">
        <v>98.93</v>
      </c>
      <c r="V73">
        <v>179.7253</v>
      </c>
      <c r="W73">
        <v>91449000000</v>
      </c>
      <c r="X73" s="17">
        <v>54616750000</v>
      </c>
      <c r="Y73" s="17">
        <v>32858329616.51429</v>
      </c>
      <c r="Z73" s="17">
        <v>16429164808.257145</v>
      </c>
      <c r="AA73" s="17">
        <v>13.553317947673287</v>
      </c>
      <c r="AB73" s="17">
        <v>4.240982965579021</v>
      </c>
    </row>
    <row r="74" spans="1:34" x14ac:dyDescent="0.25">
      <c r="A74" s="17">
        <v>80.8613</v>
      </c>
      <c r="B74" s="17">
        <v>179.10050000000001</v>
      </c>
      <c r="C74" s="17">
        <v>599970000000</v>
      </c>
      <c r="D74"/>
      <c r="E74"/>
      <c r="F74"/>
      <c r="G74"/>
      <c r="H74"/>
      <c r="I74"/>
      <c r="J74"/>
      <c r="K74" s="17">
        <v>80.497299999999996</v>
      </c>
      <c r="L74" s="17">
        <v>178.87989999999999</v>
      </c>
      <c r="M74" s="17">
        <v>78628000000</v>
      </c>
      <c r="N74"/>
      <c r="O74"/>
      <c r="P74"/>
      <c r="Q74"/>
      <c r="R74"/>
      <c r="S74"/>
      <c r="T74"/>
      <c r="U74">
        <v>80.550600000000003</v>
      </c>
      <c r="V74">
        <v>179.7253</v>
      </c>
      <c r="W74">
        <v>26429000000</v>
      </c>
      <c r="X74"/>
      <c r="Y74"/>
      <c r="Z74"/>
      <c r="AA74"/>
      <c r="AB74"/>
    </row>
    <row r="75" spans="1:34" x14ac:dyDescent="0.25">
      <c r="A75" s="17">
        <v>80.982600000000005</v>
      </c>
      <c r="B75" s="17">
        <v>152.2987</v>
      </c>
      <c r="C75" s="17">
        <v>614110000000</v>
      </c>
      <c r="D75"/>
      <c r="E75"/>
      <c r="F75"/>
      <c r="G75"/>
      <c r="H75"/>
      <c r="I75"/>
      <c r="J75"/>
      <c r="K75" s="17">
        <v>80.8613</v>
      </c>
      <c r="L75" s="17">
        <v>151.74719999999999</v>
      </c>
      <c r="M75" s="17">
        <v>97788000000</v>
      </c>
      <c r="N75"/>
      <c r="O75"/>
      <c r="P75"/>
      <c r="Q75"/>
      <c r="R75"/>
      <c r="S75"/>
      <c r="T75"/>
      <c r="U75">
        <v>80.671899999999994</v>
      </c>
      <c r="V75">
        <v>152.37200000000001</v>
      </c>
      <c r="W75">
        <v>82930000000</v>
      </c>
      <c r="X75"/>
      <c r="Y75"/>
      <c r="Z75"/>
      <c r="AA75"/>
      <c r="AB75"/>
    </row>
    <row r="76" spans="1:34" x14ac:dyDescent="0.25">
      <c r="A76" s="17">
        <v>71.762500000000003</v>
      </c>
      <c r="B76" s="17">
        <v>151.96780000000001</v>
      </c>
      <c r="C76" s="17">
        <v>395800000000</v>
      </c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>
        <v>71.755099999999999</v>
      </c>
      <c r="V76">
        <v>152.48230000000001</v>
      </c>
      <c r="W76">
        <v>17659000000</v>
      </c>
      <c r="X76"/>
      <c r="Y76"/>
      <c r="Z76"/>
      <c r="AA76"/>
      <c r="AB76"/>
    </row>
    <row r="79" spans="1:34" x14ac:dyDescent="0.25">
      <c r="A79" s="26" t="s">
        <v>106</v>
      </c>
      <c r="B79"/>
      <c r="C79"/>
      <c r="D79"/>
      <c r="E79"/>
      <c r="F79"/>
      <c r="G79"/>
      <c r="H79"/>
      <c r="I79"/>
      <c r="J79"/>
      <c r="K79" s="26" t="s">
        <v>106</v>
      </c>
      <c r="L79"/>
      <c r="M79"/>
      <c r="N79"/>
      <c r="O79"/>
      <c r="P79"/>
      <c r="Q79"/>
      <c r="R79"/>
      <c r="S79"/>
      <c r="T79"/>
      <c r="U79" s="26" t="s">
        <v>106</v>
      </c>
      <c r="V79"/>
      <c r="W79"/>
      <c r="X79"/>
      <c r="Y79"/>
      <c r="Z79"/>
      <c r="AA79"/>
      <c r="AB79"/>
    </row>
    <row r="80" spans="1:34" x14ac:dyDescent="0.25">
      <c r="A80" s="17">
        <v>66.121300000000005</v>
      </c>
      <c r="B80" s="17">
        <v>137.51900000000001</v>
      </c>
      <c r="C80" s="17">
        <v>687890000000</v>
      </c>
      <c r="D80" s="17">
        <v>383381500000</v>
      </c>
      <c r="E80" s="17">
        <v>304508500000</v>
      </c>
      <c r="F80" s="17">
        <v>215320025278.94379</v>
      </c>
      <c r="G80" s="17">
        <v>11.114152048837372</v>
      </c>
      <c r="H80" s="17">
        <v>6.3069573364905605</v>
      </c>
      <c r="I80"/>
      <c r="J80"/>
      <c r="K80" s="17">
        <v>66.151600000000002</v>
      </c>
      <c r="L80" s="17">
        <v>137.51900000000001</v>
      </c>
      <c r="M80" s="17">
        <v>57603000000</v>
      </c>
      <c r="N80"/>
      <c r="O80" s="17">
        <v>57603000000</v>
      </c>
      <c r="P80" s="17">
        <v>0</v>
      </c>
      <c r="Q80" s="17">
        <v>0</v>
      </c>
      <c r="R80" s="17">
        <v>8.099762503708682</v>
      </c>
      <c r="S80" s="17">
        <v>0.47205978523259234</v>
      </c>
      <c r="T80"/>
      <c r="U80">
        <v>66.053200000000004</v>
      </c>
      <c r="V80">
        <v>137.26150000000001</v>
      </c>
      <c r="W80">
        <v>80540000000</v>
      </c>
      <c r="X80" s="17">
        <v>58235500000</v>
      </c>
      <c r="Y80" s="17">
        <v>22304499999.999996</v>
      </c>
      <c r="Z80" s="17">
        <v>15771663200.975346</v>
      </c>
      <c r="AA80" s="17">
        <v>14.451322118978659</v>
      </c>
      <c r="AB80" s="17">
        <v>4.1071833270947788</v>
      </c>
    </row>
    <row r="81" spans="1:28" x14ac:dyDescent="0.25">
      <c r="A81" s="17">
        <v>68.092699999999994</v>
      </c>
      <c r="B81" s="17">
        <v>141.3794</v>
      </c>
      <c r="C81" s="17">
        <v>78873000000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>
        <v>67.873000000000005</v>
      </c>
      <c r="V81">
        <v>140.46</v>
      </c>
      <c r="W81">
        <v>35931000000</v>
      </c>
      <c r="X81"/>
      <c r="Y81"/>
      <c r="Z81"/>
      <c r="AA81"/>
      <c r="AB81"/>
    </row>
    <row r="83" spans="1:28" x14ac:dyDescent="0.25">
      <c r="A83" s="26" t="s">
        <v>107</v>
      </c>
      <c r="B83"/>
      <c r="C83"/>
      <c r="D83"/>
      <c r="E83"/>
      <c r="F83"/>
      <c r="G83"/>
      <c r="H83"/>
      <c r="I83"/>
      <c r="J83"/>
      <c r="K83" s="26" t="s">
        <v>107</v>
      </c>
      <c r="L83"/>
      <c r="M83"/>
      <c r="N83"/>
      <c r="O83"/>
      <c r="P83"/>
      <c r="Q83"/>
      <c r="R83"/>
      <c r="S83"/>
      <c r="T83"/>
      <c r="U83" s="26" t="s">
        <v>107</v>
      </c>
      <c r="V83"/>
      <c r="W83"/>
      <c r="X83"/>
      <c r="Y83"/>
      <c r="Z83"/>
      <c r="AA83"/>
      <c r="AB83"/>
    </row>
    <row r="84" spans="1:28" x14ac:dyDescent="0.25">
      <c r="A84" s="17">
        <v>76.675799999999995</v>
      </c>
      <c r="B84" s="17">
        <v>150.75450000000001</v>
      </c>
      <c r="C84" s="17">
        <v>494970000000</v>
      </c>
      <c r="D84"/>
      <c r="E84"/>
      <c r="F84"/>
      <c r="G84"/>
      <c r="H84"/>
      <c r="I84"/>
      <c r="J84"/>
      <c r="K84" s="17">
        <v>76.645499999999998</v>
      </c>
      <c r="L84" s="17">
        <v>150.75450000000001</v>
      </c>
      <c r="M84" s="17">
        <v>92960000000</v>
      </c>
      <c r="N84"/>
      <c r="O84"/>
      <c r="P84"/>
      <c r="Q84"/>
      <c r="R84"/>
      <c r="S84"/>
      <c r="T84"/>
      <c r="U84">
        <v>76.5471</v>
      </c>
      <c r="V84">
        <v>151.26900000000001</v>
      </c>
      <c r="W84">
        <v>23788000000</v>
      </c>
      <c r="X84"/>
      <c r="Y84"/>
      <c r="Z84"/>
      <c r="AA84"/>
      <c r="AB84"/>
    </row>
    <row r="85" spans="1:28" x14ac:dyDescent="0.25">
      <c r="A85" s="17">
        <v>74.310199999999995</v>
      </c>
      <c r="B85" s="17">
        <v>150.42359999999999</v>
      </c>
      <c r="C85" s="17">
        <v>526270000000</v>
      </c>
      <c r="D85" s="17">
        <v>680382500000</v>
      </c>
      <c r="E85" s="17">
        <v>174931231256.02832</v>
      </c>
      <c r="F85" s="17">
        <v>87465615628.01416</v>
      </c>
      <c r="G85" s="17">
        <v>19.724150895043433</v>
      </c>
      <c r="H85" s="17">
        <v>2.9988896949629176</v>
      </c>
      <c r="I85"/>
      <c r="J85"/>
      <c r="K85" s="17">
        <v>74.492099999999994</v>
      </c>
      <c r="L85" s="17">
        <v>150.75450000000001</v>
      </c>
      <c r="M85" s="17">
        <v>57308000000</v>
      </c>
      <c r="N85"/>
      <c r="O85" s="17">
        <v>80816500000</v>
      </c>
      <c r="P85" s="17">
        <v>15791276587.090757</v>
      </c>
      <c r="Q85" s="17">
        <v>7895638293.5453787</v>
      </c>
      <c r="R85" s="17">
        <v>11.363895220404714</v>
      </c>
      <c r="S85" s="17">
        <v>1.2927701245463581</v>
      </c>
      <c r="T85"/>
      <c r="U85">
        <v>76.668400000000005</v>
      </c>
      <c r="V85">
        <v>147.18809999999999</v>
      </c>
      <c r="W85">
        <v>61634000000</v>
      </c>
      <c r="X85" s="17">
        <v>55812250000</v>
      </c>
      <c r="Y85" s="17">
        <v>36608838511.860764</v>
      </c>
      <c r="Z85" s="17">
        <v>18304419255.930382</v>
      </c>
      <c r="AA85" s="17">
        <v>13.849985025198835</v>
      </c>
      <c r="AB85" s="17">
        <v>4.6965190447693272</v>
      </c>
    </row>
    <row r="86" spans="1:28" x14ac:dyDescent="0.25">
      <c r="A86" s="17">
        <v>76.706199999999995</v>
      </c>
      <c r="B86" s="17">
        <v>147.1147</v>
      </c>
      <c r="C86" s="17">
        <v>907750000000</v>
      </c>
      <c r="D86"/>
      <c r="E86"/>
      <c r="F86"/>
      <c r="G86"/>
      <c r="H86"/>
      <c r="I86"/>
      <c r="J86"/>
      <c r="K86" s="17">
        <v>76.493899999999996</v>
      </c>
      <c r="L86" s="17">
        <v>147.1147</v>
      </c>
      <c r="M86" s="17">
        <v>97287000000</v>
      </c>
      <c r="N86"/>
      <c r="O86"/>
      <c r="P86"/>
      <c r="Q86"/>
      <c r="R86"/>
      <c r="S86"/>
      <c r="T86"/>
      <c r="U86">
        <v>70.420599999999993</v>
      </c>
      <c r="V86">
        <v>147.18809999999999</v>
      </c>
      <c r="W86">
        <v>24427000000</v>
      </c>
      <c r="X86"/>
      <c r="Y86"/>
      <c r="Z86"/>
      <c r="AA86"/>
      <c r="AB86"/>
    </row>
    <row r="87" spans="1:28" x14ac:dyDescent="0.25">
      <c r="A87" s="17">
        <v>70.519000000000005</v>
      </c>
      <c r="B87" s="17">
        <v>147.22499999999999</v>
      </c>
      <c r="C87" s="17">
        <v>792540000000</v>
      </c>
      <c r="D87"/>
      <c r="E87"/>
      <c r="F87"/>
      <c r="G87"/>
      <c r="H87"/>
      <c r="I87"/>
      <c r="J87"/>
      <c r="K87" s="17">
        <v>70.488699999999994</v>
      </c>
      <c r="L87" s="17">
        <v>147.1147</v>
      </c>
      <c r="M87" s="17">
        <v>75711000000</v>
      </c>
      <c r="N87"/>
      <c r="O87"/>
      <c r="P87"/>
      <c r="Q87"/>
      <c r="R87"/>
      <c r="S87"/>
      <c r="T87"/>
      <c r="U87">
        <v>74.909300000000002</v>
      </c>
      <c r="V87">
        <v>151.4896</v>
      </c>
      <c r="W87">
        <v>113400000000</v>
      </c>
      <c r="X87"/>
      <c r="Y87"/>
      <c r="Z87"/>
      <c r="AA87"/>
      <c r="AB87"/>
    </row>
    <row r="90" spans="1:28" x14ac:dyDescent="0.25">
      <c r="A90" s="26" t="s">
        <v>108</v>
      </c>
      <c r="B90"/>
      <c r="C90"/>
      <c r="D90"/>
      <c r="E90"/>
      <c r="F90"/>
      <c r="G90"/>
      <c r="H90"/>
      <c r="I90"/>
      <c r="J90"/>
      <c r="K90" s="26" t="s">
        <v>108</v>
      </c>
      <c r="L90"/>
      <c r="M90"/>
      <c r="N90"/>
      <c r="O90"/>
      <c r="P90"/>
      <c r="Q90"/>
      <c r="R90"/>
      <c r="S90"/>
      <c r="T90"/>
      <c r="U90" s="26" t="s">
        <v>108</v>
      </c>
      <c r="V90"/>
      <c r="W90"/>
      <c r="X90"/>
      <c r="Y90"/>
      <c r="Z90"/>
      <c r="AA90"/>
      <c r="AB90"/>
    </row>
    <row r="91" spans="1:28" x14ac:dyDescent="0.25">
      <c r="A91" s="17">
        <v>102.1524</v>
      </c>
      <c r="B91" s="17">
        <v>172.59309999999999</v>
      </c>
      <c r="C91" s="17">
        <v>825310000000</v>
      </c>
      <c r="D91" s="17">
        <v>667180000000</v>
      </c>
      <c r="E91" s="17">
        <v>158129999999.99994</v>
      </c>
      <c r="F91" s="17">
        <v>111814795309.0287</v>
      </c>
      <c r="G91" s="17">
        <v>19.341413093598199</v>
      </c>
      <c r="H91" s="17">
        <v>3.6017667050959226</v>
      </c>
      <c r="I91"/>
      <c r="J91"/>
      <c r="K91" s="17">
        <v>101.8188</v>
      </c>
      <c r="L91" s="17">
        <v>171.93129999999999</v>
      </c>
      <c r="M91" s="17">
        <v>109330000000</v>
      </c>
      <c r="N91"/>
      <c r="O91"/>
      <c r="P91"/>
      <c r="Q91"/>
      <c r="R91"/>
      <c r="S91"/>
      <c r="T91"/>
      <c r="U91">
        <v>102.0236</v>
      </c>
      <c r="V91">
        <v>172.66640000000001</v>
      </c>
      <c r="W91">
        <v>98100000000</v>
      </c>
      <c r="X91" s="17">
        <v>93842000000</v>
      </c>
      <c r="Y91" s="17">
        <v>4258000000</v>
      </c>
      <c r="Z91" s="17">
        <v>3010860674.2923193</v>
      </c>
      <c r="AA91" s="17">
        <v>23.287186858345777</v>
      </c>
      <c r="AB91" s="17">
        <v>2.141557236151109</v>
      </c>
    </row>
    <row r="92" spans="1:28" x14ac:dyDescent="0.25">
      <c r="A92" s="17">
        <v>69.457499999999996</v>
      </c>
      <c r="B92" s="17">
        <v>171.37979999999999</v>
      </c>
      <c r="C92" s="17">
        <v>509050000000</v>
      </c>
      <c r="D92"/>
      <c r="E92"/>
      <c r="F92"/>
      <c r="G92"/>
      <c r="H92"/>
      <c r="I92"/>
      <c r="J92"/>
      <c r="K92" s="17">
        <v>69.639499999999998</v>
      </c>
      <c r="L92" s="17">
        <v>171.49010000000001</v>
      </c>
      <c r="M92" s="17">
        <v>70748000000</v>
      </c>
      <c r="N92"/>
      <c r="O92" s="17">
        <v>90039000000</v>
      </c>
      <c r="P92" s="17">
        <v>19290999999.999996</v>
      </c>
      <c r="Q92" s="17">
        <v>13640796915.869684</v>
      </c>
      <c r="R92" s="17">
        <v>12.660703714588234</v>
      </c>
      <c r="S92" s="17">
        <v>2.0551139533819196</v>
      </c>
      <c r="T92"/>
      <c r="U92">
        <v>69.450100000000006</v>
      </c>
      <c r="V92">
        <v>171.89429999999999</v>
      </c>
      <c r="W92">
        <v>89584000000</v>
      </c>
      <c r="X92"/>
      <c r="Y92"/>
      <c r="Z92"/>
      <c r="AA92"/>
      <c r="AB92"/>
    </row>
    <row r="94" spans="1:28" x14ac:dyDescent="0.25">
      <c r="A94" s="26" t="s">
        <v>109</v>
      </c>
      <c r="B94"/>
      <c r="C94"/>
      <c r="D94"/>
      <c r="E94"/>
      <c r="F94"/>
      <c r="G94"/>
      <c r="H94"/>
      <c r="I94"/>
      <c r="J94"/>
      <c r="K94" s="26" t="s">
        <v>109</v>
      </c>
      <c r="L94"/>
      <c r="M94"/>
      <c r="N94"/>
      <c r="O94"/>
      <c r="P94"/>
      <c r="Q94"/>
      <c r="R94"/>
      <c r="S94"/>
      <c r="T94"/>
      <c r="U94" s="26" t="s">
        <v>109</v>
      </c>
      <c r="V94"/>
      <c r="W94"/>
      <c r="X94"/>
      <c r="Y94"/>
      <c r="Z94"/>
      <c r="AA94"/>
      <c r="AB94"/>
    </row>
    <row r="95" spans="1:28" x14ac:dyDescent="0.25">
      <c r="A95" s="17">
        <v>101.9097</v>
      </c>
      <c r="B95" s="17">
        <v>170.16659999999999</v>
      </c>
      <c r="C95" s="17">
        <v>202830000000</v>
      </c>
      <c r="D95"/>
      <c r="E95"/>
      <c r="F95"/>
      <c r="G95"/>
      <c r="H95"/>
      <c r="I95"/>
      <c r="J95"/>
      <c r="K95" s="17">
        <v>101.45480000000001</v>
      </c>
      <c r="L95" s="17">
        <v>169.50479999999999</v>
      </c>
      <c r="M95" s="17">
        <v>33072000000</v>
      </c>
      <c r="N95"/>
      <c r="O95" s="17">
        <v>33072000000</v>
      </c>
      <c r="P95" s="17">
        <v>0</v>
      </c>
      <c r="Q95" s="17">
        <v>0</v>
      </c>
      <c r="R95" s="17">
        <v>4.6503714307007193</v>
      </c>
      <c r="S95" s="17">
        <v>0.27102687737118369</v>
      </c>
      <c r="T95"/>
      <c r="U95">
        <v>101.72029999999999</v>
      </c>
      <c r="V95">
        <v>170.12960000000001</v>
      </c>
      <c r="W95">
        <v>13255000000</v>
      </c>
      <c r="X95" s="17">
        <v>25057500000</v>
      </c>
      <c r="Y95" s="17">
        <v>11802499999.999996</v>
      </c>
      <c r="Z95" s="17">
        <v>8345627784.9542236</v>
      </c>
      <c r="AA95" s="17">
        <v>6.2180972773704664</v>
      </c>
      <c r="AB95" s="17">
        <v>2.1392072672138722</v>
      </c>
    </row>
    <row r="96" spans="1:28" x14ac:dyDescent="0.25">
      <c r="A96" s="17">
        <v>68.365600000000001</v>
      </c>
      <c r="B96" s="17">
        <v>169.8357</v>
      </c>
      <c r="C96" s="17">
        <v>47152000000</v>
      </c>
      <c r="D96" s="17">
        <v>124991000000</v>
      </c>
      <c r="E96" s="17">
        <v>77839000000</v>
      </c>
      <c r="F96" s="17">
        <v>55040484740.779671</v>
      </c>
      <c r="G96" s="17">
        <v>3.6234637788631745</v>
      </c>
      <c r="H96" s="17">
        <v>1.6225012829672569</v>
      </c>
      <c r="I96"/>
      <c r="J96"/>
      <c r="K96"/>
      <c r="L96"/>
      <c r="M96"/>
      <c r="N96"/>
      <c r="O96"/>
      <c r="P96"/>
      <c r="Q96"/>
      <c r="R96"/>
      <c r="S96"/>
      <c r="T96"/>
      <c r="U96">
        <v>69.268100000000004</v>
      </c>
      <c r="V96">
        <v>170.12960000000001</v>
      </c>
      <c r="W96">
        <v>36860000000</v>
      </c>
      <c r="X96"/>
      <c r="Y96"/>
      <c r="Z96"/>
      <c r="AA96"/>
      <c r="AB96"/>
    </row>
    <row r="98" spans="1:28" x14ac:dyDescent="0.25">
      <c r="A98" s="26" t="s">
        <v>110</v>
      </c>
      <c r="B98"/>
      <c r="C98"/>
      <c r="D98"/>
      <c r="E98"/>
      <c r="F98"/>
      <c r="G98"/>
      <c r="H98"/>
      <c r="I98"/>
      <c r="J98"/>
      <c r="K98" s="26" t="s">
        <v>110</v>
      </c>
      <c r="L98"/>
      <c r="M98"/>
      <c r="N98"/>
      <c r="O98"/>
      <c r="P98"/>
      <c r="Q98"/>
      <c r="R98"/>
      <c r="S98"/>
      <c r="T98"/>
      <c r="U98" s="26" t="s">
        <v>110</v>
      </c>
      <c r="V98"/>
      <c r="W98"/>
      <c r="X98"/>
      <c r="Y98"/>
      <c r="Z98"/>
      <c r="AA98"/>
      <c r="AB98"/>
    </row>
    <row r="99" spans="1:28" x14ac:dyDescent="0.25">
      <c r="A99" s="17">
        <v>100.1506</v>
      </c>
      <c r="B99" s="17">
        <v>171.37979999999999</v>
      </c>
      <c r="C99" s="17">
        <v>319040000000</v>
      </c>
      <c r="D99" s="17">
        <v>381750000000</v>
      </c>
      <c r="E99" s="17">
        <v>62709999999.999969</v>
      </c>
      <c r="F99" s="17">
        <v>44342666248.208374</v>
      </c>
      <c r="G99" s="17">
        <v>11.066855194222118</v>
      </c>
      <c r="H99" s="17">
        <v>1.5683291701715663</v>
      </c>
      <c r="I99"/>
      <c r="J99"/>
      <c r="K99" s="17">
        <v>99.998999999999995</v>
      </c>
      <c r="L99" s="17">
        <v>171.0489</v>
      </c>
      <c r="M99" s="17">
        <v>62565000000</v>
      </c>
      <c r="N99"/>
      <c r="O99"/>
      <c r="P99"/>
      <c r="Q99"/>
      <c r="R99"/>
      <c r="S99"/>
      <c r="T99"/>
      <c r="U99">
        <v>100.1735</v>
      </c>
      <c r="V99">
        <v>171.12219999999999</v>
      </c>
      <c r="W99">
        <v>44599000000</v>
      </c>
      <c r="X99" s="17">
        <v>53184500000</v>
      </c>
      <c r="Y99" s="17">
        <v>8585499999.9999962</v>
      </c>
      <c r="Z99" s="17">
        <v>6070865269.8771009</v>
      </c>
      <c r="AA99" s="17">
        <v>13.197900614518989</v>
      </c>
      <c r="AB99" s="17">
        <v>1.8876858583988823</v>
      </c>
    </row>
    <row r="100" spans="1:28" x14ac:dyDescent="0.25">
      <c r="A100" s="17">
        <v>71.095299999999995</v>
      </c>
      <c r="B100" s="17">
        <v>171.1592</v>
      </c>
      <c r="C100" s="17">
        <v>444460000000</v>
      </c>
      <c r="D100"/>
      <c r="E100"/>
      <c r="F100"/>
      <c r="G100"/>
      <c r="H100"/>
      <c r="I100"/>
      <c r="J100"/>
      <c r="K100" s="17">
        <v>71.155900000000003</v>
      </c>
      <c r="L100" s="17">
        <v>171.60040000000001</v>
      </c>
      <c r="M100" s="17">
        <v>95368000000</v>
      </c>
      <c r="N100"/>
      <c r="O100" s="17">
        <v>78966500000</v>
      </c>
      <c r="P100" s="17">
        <v>16401499999.999987</v>
      </c>
      <c r="Q100" s="17">
        <v>11597611871.631149</v>
      </c>
      <c r="R100" s="17">
        <v>11.103760147025531</v>
      </c>
      <c r="S100" s="17">
        <v>1.7544889680940232</v>
      </c>
      <c r="T100"/>
      <c r="U100">
        <v>70.905900000000003</v>
      </c>
      <c r="V100">
        <v>171.02511999999999</v>
      </c>
      <c r="W100">
        <v>61770000000</v>
      </c>
      <c r="X100"/>
      <c r="Y100"/>
      <c r="Z100"/>
      <c r="AA100"/>
      <c r="AB100"/>
    </row>
    <row r="103" spans="1:28" x14ac:dyDescent="0.25">
      <c r="A103" s="26" t="s">
        <v>111</v>
      </c>
      <c r="B103"/>
      <c r="C103"/>
      <c r="D103"/>
      <c r="E103"/>
      <c r="F103"/>
      <c r="G103"/>
      <c r="H103"/>
      <c r="I103"/>
      <c r="J103"/>
      <c r="K103" s="26" t="s">
        <v>111</v>
      </c>
      <c r="L103"/>
      <c r="M103"/>
      <c r="N103"/>
      <c r="O103"/>
      <c r="P103"/>
      <c r="Q103"/>
      <c r="R103"/>
      <c r="S103"/>
      <c r="T103"/>
      <c r="U103" s="26" t="s">
        <v>111</v>
      </c>
      <c r="V103"/>
      <c r="W103"/>
      <c r="X103"/>
      <c r="Y103"/>
      <c r="Z103"/>
      <c r="AA103"/>
      <c r="AB103"/>
    </row>
    <row r="104" spans="1:28" x14ac:dyDescent="0.25">
      <c r="A104" s="17">
        <v>70.367400000000004</v>
      </c>
      <c r="B104" s="17">
        <v>155.49719999999999</v>
      </c>
      <c r="C104" s="17">
        <v>100170000000</v>
      </c>
      <c r="D104" s="17">
        <v>59395500000</v>
      </c>
      <c r="E104" s="17">
        <v>40774499999.999992</v>
      </c>
      <c r="F104" s="17">
        <v>28831925449.490875</v>
      </c>
      <c r="G104" s="17">
        <v>1.7218635171929793</v>
      </c>
      <c r="H104" s="17">
        <v>0.84743995892537682</v>
      </c>
      <c r="I104"/>
      <c r="J104"/>
      <c r="K104" s="17">
        <v>71.155900000000003</v>
      </c>
      <c r="L104" s="17">
        <v>156.26929999999999</v>
      </c>
      <c r="M104" s="17">
        <v>17480000000</v>
      </c>
      <c r="N104"/>
      <c r="O104" s="17">
        <v>17480000000</v>
      </c>
      <c r="P104" s="17">
        <v>0</v>
      </c>
      <c r="Q104" s="17">
        <v>0</v>
      </c>
      <c r="R104" s="17">
        <v>2.4579249095503317</v>
      </c>
      <c r="S104" s="17">
        <v>0.14324957113111669</v>
      </c>
      <c r="T104"/>
      <c r="U104">
        <v>84.554000000000002</v>
      </c>
      <c r="V104">
        <v>155.46019999999999</v>
      </c>
      <c r="W104">
        <v>4888700000</v>
      </c>
      <c r="X104" s="17">
        <v>9221350000</v>
      </c>
      <c r="Y104" s="17">
        <v>4332649999.9999981</v>
      </c>
      <c r="Z104" s="17">
        <v>3063646195.5078936</v>
      </c>
      <c r="AA104" s="17">
        <v>2.2883069471687176</v>
      </c>
      <c r="AB104" s="17">
        <v>0.78541686335513294</v>
      </c>
    </row>
    <row r="105" spans="1:28" x14ac:dyDescent="0.25">
      <c r="A105" s="17">
        <v>84.622100000000003</v>
      </c>
      <c r="B105" s="17">
        <v>155.16630000000001</v>
      </c>
      <c r="C105" s="17">
        <v>18621000000</v>
      </c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>
        <v>70.329599999999999</v>
      </c>
      <c r="V105">
        <v>155.46019999999999</v>
      </c>
      <c r="W105">
        <v>13554000000</v>
      </c>
      <c r="X105"/>
      <c r="Y105"/>
      <c r="Z105"/>
      <c r="AA105"/>
      <c r="AB105"/>
    </row>
    <row r="108" spans="1:28" x14ac:dyDescent="0.25">
      <c r="A108" s="26" t="s">
        <v>112</v>
      </c>
      <c r="B108"/>
      <c r="C108"/>
      <c r="D108"/>
      <c r="E108"/>
      <c r="F108"/>
      <c r="G108"/>
      <c r="H108"/>
      <c r="I108"/>
      <c r="J108"/>
      <c r="K108" s="26" t="s">
        <v>112</v>
      </c>
      <c r="L108"/>
      <c r="M108"/>
      <c r="N108"/>
      <c r="O108"/>
      <c r="P108"/>
      <c r="Q108"/>
      <c r="R108"/>
      <c r="S108"/>
      <c r="T108"/>
      <c r="U108" s="26" t="s">
        <v>112</v>
      </c>
      <c r="V108"/>
      <c r="W108"/>
      <c r="X108"/>
      <c r="Y108"/>
      <c r="Z108"/>
      <c r="AA108"/>
      <c r="AB108"/>
    </row>
    <row r="109" spans="1:28" x14ac:dyDescent="0.25">
      <c r="A109" s="17">
        <v>73.976500000000001</v>
      </c>
      <c r="B109" s="17">
        <v>159.137</v>
      </c>
      <c r="C109" s="17">
        <v>219380000000</v>
      </c>
      <c r="D109"/>
      <c r="E109"/>
      <c r="F109"/>
      <c r="G109"/>
      <c r="H109"/>
      <c r="I109"/>
      <c r="J109"/>
      <c r="K109" s="17">
        <v>87.109099999999998</v>
      </c>
      <c r="L109" s="17">
        <v>161.1223</v>
      </c>
      <c r="M109" s="17">
        <v>154140000000</v>
      </c>
      <c r="N109"/>
      <c r="O109"/>
      <c r="P109"/>
      <c r="Q109"/>
      <c r="R109"/>
      <c r="S109"/>
      <c r="T109"/>
      <c r="U109">
        <v>73.758799999999994</v>
      </c>
      <c r="V109">
        <v>159.37639999999999</v>
      </c>
      <c r="W109">
        <v>12428000000</v>
      </c>
      <c r="X109" s="17">
        <v>12310400000</v>
      </c>
      <c r="Y109" s="17">
        <v>2197398607.444715</v>
      </c>
      <c r="Z109" s="17">
        <v>982706531.98195159</v>
      </c>
      <c r="AA109" s="17">
        <v>3.0548644008117884</v>
      </c>
      <c r="AB109" s="17">
        <v>0.35886756754123056</v>
      </c>
    </row>
    <row r="110" spans="1:28" x14ac:dyDescent="0.25">
      <c r="A110" s="17">
        <v>85.683599999999998</v>
      </c>
      <c r="B110" s="17">
        <v>159.35759999999999</v>
      </c>
      <c r="C110" s="17">
        <v>181060000000</v>
      </c>
      <c r="D110"/>
      <c r="E110"/>
      <c r="F110"/>
      <c r="G110"/>
      <c r="H110"/>
      <c r="I110"/>
      <c r="J110"/>
      <c r="K110" s="17">
        <v>87.533699999999996</v>
      </c>
      <c r="L110" s="17">
        <v>156.0487</v>
      </c>
      <c r="M110" s="17">
        <v>194630000000</v>
      </c>
      <c r="N110"/>
      <c r="O110"/>
      <c r="P110"/>
      <c r="Q110"/>
      <c r="R110"/>
      <c r="S110"/>
      <c r="T110"/>
      <c r="U110">
        <v>86.737700000000004</v>
      </c>
      <c r="V110">
        <v>159.95060000000001</v>
      </c>
      <c r="W110">
        <v>11474000000</v>
      </c>
      <c r="X110"/>
      <c r="Y110"/>
      <c r="Z110"/>
      <c r="AA110"/>
      <c r="AB110"/>
    </row>
    <row r="111" spans="1:28" x14ac:dyDescent="0.25">
      <c r="A111" s="17">
        <v>85.713899999999995</v>
      </c>
      <c r="B111" s="17">
        <v>154.7252</v>
      </c>
      <c r="C111" s="17">
        <v>197470000000</v>
      </c>
      <c r="D111" s="17">
        <v>138284428571.42856</v>
      </c>
      <c r="E111" s="17">
        <v>63754354347.329865</v>
      </c>
      <c r="F111" s="17">
        <v>24096880942.932064</v>
      </c>
      <c r="G111" s="17">
        <v>4.0088375811807504</v>
      </c>
      <c r="H111" s="17">
        <v>0.77065376510290051</v>
      </c>
      <c r="I111"/>
      <c r="J111"/>
      <c r="K111" s="17">
        <v>68.5779</v>
      </c>
      <c r="L111" s="17">
        <v>156.26929999999999</v>
      </c>
      <c r="M111" s="17">
        <v>195050000000</v>
      </c>
      <c r="N111"/>
      <c r="O111" s="17">
        <v>220702000000</v>
      </c>
      <c r="P111" s="17">
        <v>71582294291.256149</v>
      </c>
      <c r="Q111" s="17">
        <v>32012575204.128773</v>
      </c>
      <c r="R111" s="17">
        <v>31.033692413476967</v>
      </c>
      <c r="S111" s="17">
        <v>4.8511739927637736</v>
      </c>
      <c r="T111"/>
      <c r="U111">
        <v>86.798400000000001</v>
      </c>
      <c r="V111">
        <v>155.01910000000001</v>
      </c>
      <c r="W111">
        <v>10402000000</v>
      </c>
      <c r="X111"/>
      <c r="Y111"/>
      <c r="Z111"/>
      <c r="AA111"/>
      <c r="AB111"/>
    </row>
    <row r="112" spans="1:28" x14ac:dyDescent="0.25">
      <c r="A112" s="17">
        <v>68.941900000000004</v>
      </c>
      <c r="B112" s="17">
        <v>154.50460000000001</v>
      </c>
      <c r="C112" s="17">
        <v>169580000000</v>
      </c>
      <c r="D112"/>
      <c r="E112"/>
      <c r="F112"/>
      <c r="G112"/>
      <c r="H112"/>
      <c r="I112"/>
      <c r="J112"/>
      <c r="K112" s="17">
        <v>77.858699999999999</v>
      </c>
      <c r="L112" s="17">
        <v>145.7912</v>
      </c>
      <c r="M112" s="17">
        <v>199670000000</v>
      </c>
      <c r="N112"/>
      <c r="O112"/>
      <c r="P112"/>
      <c r="Q112"/>
      <c r="R112"/>
      <c r="S112"/>
      <c r="T112"/>
      <c r="U112">
        <v>68.115600000000001</v>
      </c>
      <c r="V112">
        <v>154.79849999999999</v>
      </c>
      <c r="W112">
        <v>10766000000</v>
      </c>
      <c r="X112"/>
      <c r="Y112"/>
      <c r="Z112"/>
      <c r="AA112"/>
      <c r="AB112"/>
    </row>
    <row r="113" spans="1:28" x14ac:dyDescent="0.25">
      <c r="A113" s="17">
        <v>69.275499999999994</v>
      </c>
      <c r="B113" s="17">
        <v>144.90880000000001</v>
      </c>
      <c r="C113" s="17">
        <v>54287000000</v>
      </c>
      <c r="D113"/>
      <c r="E113"/>
      <c r="F113"/>
      <c r="G113"/>
      <c r="H113"/>
      <c r="I113"/>
      <c r="J113"/>
      <c r="K113" s="17">
        <v>78.343900000000005</v>
      </c>
      <c r="L113" s="17">
        <v>139.39400000000001</v>
      </c>
      <c r="M113" s="17">
        <v>360020000000</v>
      </c>
      <c r="N113"/>
      <c r="O113"/>
      <c r="P113"/>
      <c r="Q113"/>
      <c r="R113"/>
      <c r="S113"/>
      <c r="T113"/>
      <c r="U113">
        <v>70.634900000000002</v>
      </c>
      <c r="V113">
        <v>146.80269999999999</v>
      </c>
      <c r="W113">
        <v>16482000000</v>
      </c>
      <c r="X113"/>
      <c r="Y113"/>
      <c r="Z113"/>
      <c r="AA113"/>
      <c r="AB113"/>
    </row>
    <row r="114" spans="1:28" x14ac:dyDescent="0.25">
      <c r="A114" s="17">
        <v>86.927099999999996</v>
      </c>
      <c r="B114" s="17">
        <v>160.79140000000001</v>
      </c>
      <c r="C114" s="17">
        <v>70660000000</v>
      </c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</row>
    <row r="115" spans="1:28" x14ac:dyDescent="0.25">
      <c r="A115" s="17">
        <v>86.805800000000005</v>
      </c>
      <c r="B115" s="17">
        <v>155.82810000000001</v>
      </c>
      <c r="C115" s="17">
        <v>75554000000</v>
      </c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</row>
    <row r="118" spans="1:28" x14ac:dyDescent="0.25">
      <c r="A118" s="26" t="s">
        <v>113</v>
      </c>
      <c r="B118"/>
      <c r="C118"/>
      <c r="D118"/>
      <c r="E118"/>
      <c r="F118"/>
      <c r="G118"/>
      <c r="H118"/>
      <c r="I118"/>
      <c r="J118"/>
      <c r="K118" s="26" t="s">
        <v>113</v>
      </c>
      <c r="L118"/>
      <c r="M118"/>
      <c r="N118"/>
      <c r="O118"/>
      <c r="P118"/>
      <c r="Q118"/>
      <c r="R118"/>
      <c r="S118"/>
      <c r="T118"/>
      <c r="U118" s="26" t="s">
        <v>113</v>
      </c>
      <c r="V118"/>
      <c r="W118"/>
      <c r="X118"/>
      <c r="Y118"/>
      <c r="Z118"/>
      <c r="AA118"/>
      <c r="AB118"/>
    </row>
    <row r="119" spans="1:28" x14ac:dyDescent="0.25">
      <c r="A119" s="17">
        <v>73.976500000000001</v>
      </c>
      <c r="B119" s="17">
        <v>159.137</v>
      </c>
      <c r="C119" s="17">
        <v>534380000000</v>
      </c>
      <c r="D119"/>
      <c r="E119"/>
      <c r="F119"/>
      <c r="G119"/>
      <c r="H119"/>
      <c r="I119"/>
      <c r="J119"/>
      <c r="K119" s="17">
        <v>85.471299999999999</v>
      </c>
      <c r="L119" s="17">
        <v>159.7988</v>
      </c>
      <c r="M119" s="17">
        <v>77209000000</v>
      </c>
      <c r="N119"/>
      <c r="O119"/>
      <c r="P119"/>
      <c r="Q119"/>
      <c r="R119"/>
      <c r="S119"/>
      <c r="T119"/>
      <c r="U119">
        <v>85.713899999999995</v>
      </c>
      <c r="V119">
        <v>154.7996</v>
      </c>
      <c r="W119">
        <v>14233000000</v>
      </c>
      <c r="X119" s="17">
        <v>40696720000</v>
      </c>
      <c r="Y119" s="17">
        <v>30103966858.166718</v>
      </c>
      <c r="Z119" s="17">
        <v>15051983429.083359</v>
      </c>
      <c r="AA119" s="17">
        <v>10.099018809933481</v>
      </c>
      <c r="AB119" s="17">
        <v>3.8352647381535276</v>
      </c>
    </row>
    <row r="120" spans="1:28" x14ac:dyDescent="0.25">
      <c r="A120" s="17">
        <v>85.683599999999998</v>
      </c>
      <c r="B120" s="17">
        <v>159.35759999999999</v>
      </c>
      <c r="C120" s="17">
        <v>462410000000</v>
      </c>
      <c r="D120"/>
      <c r="E120"/>
      <c r="F120"/>
      <c r="G120"/>
      <c r="H120"/>
      <c r="I120"/>
      <c r="J120"/>
      <c r="K120" s="17">
        <v>68.5779</v>
      </c>
      <c r="L120" s="17">
        <v>154.0634</v>
      </c>
      <c r="M120" s="17">
        <v>21688000000</v>
      </c>
      <c r="N120"/>
      <c r="O120" s="17">
        <v>37798000000</v>
      </c>
      <c r="P120" s="17">
        <v>28021989115.692696</v>
      </c>
      <c r="Q120" s="17">
        <v>16178502959.173943</v>
      </c>
      <c r="R120" s="17">
        <v>5.3149110830196484</v>
      </c>
      <c r="S120" s="17">
        <v>2.2959084483997687</v>
      </c>
      <c r="T120"/>
      <c r="U120">
        <v>85.653300000000002</v>
      </c>
      <c r="V120">
        <v>159.7629</v>
      </c>
      <c r="W120">
        <v>25523100000</v>
      </c>
      <c r="X120"/>
      <c r="Y120"/>
      <c r="Z120"/>
      <c r="AA120"/>
      <c r="AB120"/>
    </row>
    <row r="121" spans="1:28" x14ac:dyDescent="0.25">
      <c r="A121" s="17">
        <v>85.713899999999995</v>
      </c>
      <c r="B121" s="17">
        <v>154.7252</v>
      </c>
      <c r="C121" s="17">
        <v>301690000000</v>
      </c>
      <c r="D121" s="17">
        <v>418772000000</v>
      </c>
      <c r="E121" s="17">
        <v>79225607072.461136</v>
      </c>
      <c r="F121" s="17">
        <v>32343718648.293995</v>
      </c>
      <c r="G121" s="17">
        <v>12.140115477131067</v>
      </c>
      <c r="H121" s="17">
        <v>1.360331720295793</v>
      </c>
      <c r="I121"/>
      <c r="J121"/>
      <c r="K121" s="17">
        <v>69.002499999999998</v>
      </c>
      <c r="L121" s="17">
        <v>144.4676</v>
      </c>
      <c r="M121" s="17">
        <v>14497000000</v>
      </c>
      <c r="N121"/>
      <c r="O121"/>
      <c r="P121"/>
      <c r="Q121"/>
      <c r="R121"/>
      <c r="S121"/>
      <c r="T121"/>
      <c r="U121">
        <v>73.946200000000005</v>
      </c>
      <c r="V121">
        <v>159.7629</v>
      </c>
      <c r="W121">
        <v>78391000000</v>
      </c>
      <c r="X121"/>
      <c r="Y121"/>
      <c r="Z121"/>
      <c r="AA121"/>
      <c r="AB121"/>
    </row>
    <row r="122" spans="1:28" x14ac:dyDescent="0.25">
      <c r="A122" s="17">
        <v>68.941900000000004</v>
      </c>
      <c r="B122" s="17">
        <v>154.50460000000001</v>
      </c>
      <c r="C122" s="17">
        <v>370150000000</v>
      </c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>
        <v>68.850899999999996</v>
      </c>
      <c r="V122">
        <v>154.6893</v>
      </c>
      <c r="W122">
        <v>75623100000</v>
      </c>
      <c r="X122"/>
      <c r="Y122"/>
      <c r="Z122"/>
      <c r="AA122"/>
      <c r="AB122"/>
    </row>
    <row r="123" spans="1:28" x14ac:dyDescent="0.25">
      <c r="A123" s="17">
        <v>69.275499999999994</v>
      </c>
      <c r="B123" s="17">
        <v>144.90880000000001</v>
      </c>
      <c r="C123" s="17">
        <v>425230000000</v>
      </c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>
        <v>70.367400000000004</v>
      </c>
      <c r="V123">
        <v>155.57159999999999</v>
      </c>
      <c r="W123">
        <v>9713400000</v>
      </c>
      <c r="X123"/>
      <c r="Y123"/>
      <c r="Z123"/>
      <c r="AA123"/>
      <c r="AB123"/>
    </row>
    <row r="124" spans="1:28" x14ac:dyDescent="0.25"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</row>
    <row r="127" spans="1:28" x14ac:dyDescent="0.25">
      <c r="C127" s="26"/>
      <c r="D127"/>
      <c r="E127"/>
      <c r="F127"/>
      <c r="G127"/>
      <c r="H127"/>
      <c r="I127"/>
      <c r="J127"/>
      <c r="K127"/>
      <c r="L127"/>
      <c r="M127" s="26"/>
      <c r="N127" s="26" t="s">
        <v>115</v>
      </c>
      <c r="O127" s="17">
        <v>711169000000</v>
      </c>
      <c r="P127"/>
      <c r="Q127"/>
      <c r="R127"/>
      <c r="S127"/>
      <c r="T127"/>
      <c r="U127"/>
      <c r="V127" s="26" t="s">
        <v>115</v>
      </c>
      <c r="W127"/>
      <c r="X127" s="17">
        <v>402976970000</v>
      </c>
    </row>
    <row r="128" spans="1:28" x14ac:dyDescent="0.25">
      <c r="C128" s="26" t="s">
        <v>115</v>
      </c>
      <c r="D128" s="17">
        <v>3449489428571.4287</v>
      </c>
      <c r="E128"/>
      <c r="F128"/>
      <c r="G128"/>
      <c r="H128"/>
      <c r="I128"/>
      <c r="J128"/>
      <c r="K128"/>
      <c r="L128"/>
      <c r="M128" s="26"/>
      <c r="N128" s="26" t="s">
        <v>103</v>
      </c>
      <c r="O128" s="17">
        <v>41447423334.988174</v>
      </c>
      <c r="P128"/>
      <c r="Q128"/>
      <c r="R128"/>
      <c r="S128"/>
      <c r="T128"/>
      <c r="U128"/>
      <c r="V128" s="26" t="s">
        <v>103</v>
      </c>
      <c r="W128"/>
      <c r="X128" s="17">
        <v>34730370229.201416</v>
      </c>
    </row>
    <row r="129" spans="3:24" x14ac:dyDescent="0.25">
      <c r="C129" s="26" t="s">
        <v>103</v>
      </c>
      <c r="D129" s="17">
        <v>280038092410.30554</v>
      </c>
      <c r="E129"/>
      <c r="F129"/>
      <c r="G129"/>
      <c r="H129"/>
      <c r="I129"/>
      <c r="J129"/>
      <c r="K129"/>
      <c r="L129"/>
      <c r="M129" s="26"/>
      <c r="N129" s="26"/>
      <c r="O129"/>
      <c r="P129"/>
      <c r="Q129"/>
      <c r="R129"/>
      <c r="S129"/>
      <c r="T129"/>
      <c r="U129"/>
      <c r="V129"/>
      <c r="W129"/>
      <c r="X129"/>
    </row>
    <row r="130" spans="3:24" x14ac:dyDescent="0.25">
      <c r="C130" s="26"/>
    </row>
    <row r="131" spans="3:24" x14ac:dyDescent="0.25">
      <c r="C131" s="26"/>
    </row>
    <row r="132" spans="3:24" x14ac:dyDescent="0.25">
      <c r="C132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BC989-E914-473D-B5DF-3072A4E10379}">
  <dimension ref="E25"/>
  <sheetViews>
    <sheetView topLeftCell="A4" workbookViewId="0">
      <selection activeCell="F28" sqref="F28"/>
    </sheetView>
  </sheetViews>
  <sheetFormatPr defaultRowHeight="15" x14ac:dyDescent="0.25"/>
  <sheetData>
    <row r="25" spans="5:5" x14ac:dyDescent="0.25">
      <c r="E25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3E376-EEF4-425D-8E2F-24E21D75FF6A}">
  <dimension ref="O4:T26"/>
  <sheetViews>
    <sheetView topLeftCell="A24" workbookViewId="0">
      <selection activeCell="M20" sqref="M20"/>
    </sheetView>
  </sheetViews>
  <sheetFormatPr defaultRowHeight="15" x14ac:dyDescent="0.25"/>
  <cols>
    <col min="15" max="15" width="16.28515625" bestFit="1" customWidth="1"/>
    <col min="16" max="16" width="9.7109375" bestFit="1" customWidth="1"/>
    <col min="18" max="18" width="10" bestFit="1" customWidth="1"/>
    <col min="20" max="20" width="11" bestFit="1" customWidth="1"/>
  </cols>
  <sheetData>
    <row r="4" spans="15:20" x14ac:dyDescent="0.25">
      <c r="O4" t="s">
        <v>116</v>
      </c>
    </row>
    <row r="5" spans="15:20" x14ac:dyDescent="0.25">
      <c r="R5" s="35" t="s">
        <v>1</v>
      </c>
      <c r="S5" s="35"/>
      <c r="T5" s="35"/>
    </row>
    <row r="6" spans="15:20" ht="15.75" thickBot="1" x14ac:dyDescent="0.3">
      <c r="O6" s="2" t="s">
        <v>2</v>
      </c>
      <c r="P6" s="2" t="s">
        <v>3</v>
      </c>
      <c r="Q6" s="4" t="s">
        <v>117</v>
      </c>
      <c r="R6" s="3" t="s">
        <v>118</v>
      </c>
      <c r="S6" s="3" t="s">
        <v>119</v>
      </c>
      <c r="T6" s="3" t="s">
        <v>120</v>
      </c>
    </row>
    <row r="7" spans="15:20" x14ac:dyDescent="0.25">
      <c r="O7" s="1" t="s">
        <v>20</v>
      </c>
      <c r="P7" t="s">
        <v>11</v>
      </c>
      <c r="Q7" s="5">
        <v>309</v>
      </c>
      <c r="R7" s="12">
        <v>91</v>
      </c>
      <c r="S7" s="12">
        <v>7</v>
      </c>
      <c r="T7" s="12">
        <v>2</v>
      </c>
    </row>
    <row r="8" spans="15:20" x14ac:dyDescent="0.25">
      <c r="O8" s="1" t="s">
        <v>20</v>
      </c>
      <c r="P8" t="s">
        <v>12</v>
      </c>
      <c r="Q8" s="5">
        <v>300</v>
      </c>
      <c r="R8" s="12">
        <v>75</v>
      </c>
      <c r="S8" s="12">
        <v>14</v>
      </c>
      <c r="T8" s="12">
        <v>11</v>
      </c>
    </row>
    <row r="9" spans="15:20" x14ac:dyDescent="0.25">
      <c r="O9" s="1" t="s">
        <v>19</v>
      </c>
      <c r="P9" t="s">
        <v>14</v>
      </c>
      <c r="Q9" s="5">
        <v>319</v>
      </c>
      <c r="R9" s="12">
        <v>90</v>
      </c>
      <c r="S9" s="12">
        <v>8</v>
      </c>
      <c r="T9" s="12">
        <v>2</v>
      </c>
    </row>
    <row r="10" spans="15:20" x14ac:dyDescent="0.25">
      <c r="O10" s="1" t="s">
        <v>19</v>
      </c>
      <c r="P10" t="s">
        <v>12</v>
      </c>
      <c r="Q10" s="5">
        <v>349</v>
      </c>
      <c r="R10" s="12">
        <v>80</v>
      </c>
      <c r="S10" s="12">
        <v>17</v>
      </c>
      <c r="T10" s="12">
        <v>3</v>
      </c>
    </row>
    <row r="11" spans="15:20" x14ac:dyDescent="0.25">
      <c r="O11" s="1" t="s">
        <v>121</v>
      </c>
      <c r="P11" s="11" t="s">
        <v>14</v>
      </c>
      <c r="Q11" s="6">
        <v>304</v>
      </c>
      <c r="R11" s="12">
        <v>38</v>
      </c>
      <c r="S11" s="12">
        <v>44</v>
      </c>
      <c r="T11" s="12">
        <v>18</v>
      </c>
    </row>
    <row r="12" spans="15:20" x14ac:dyDescent="0.25">
      <c r="O12" s="1" t="s">
        <v>121</v>
      </c>
      <c r="P12" s="11" t="s">
        <v>12</v>
      </c>
      <c r="Q12" s="6">
        <v>320</v>
      </c>
      <c r="R12" s="12">
        <v>22</v>
      </c>
      <c r="S12" s="12">
        <v>44</v>
      </c>
      <c r="T12" s="12">
        <v>34</v>
      </c>
    </row>
    <row r="18" spans="15:20" x14ac:dyDescent="0.25">
      <c r="O18" t="s">
        <v>122</v>
      </c>
    </row>
    <row r="19" spans="15:20" x14ac:dyDescent="0.25">
      <c r="R19" s="35" t="s">
        <v>1</v>
      </c>
      <c r="S19" s="35"/>
      <c r="T19" s="35"/>
    </row>
    <row r="20" spans="15:20" ht="15.75" thickBot="1" x14ac:dyDescent="0.3">
      <c r="O20" s="2" t="s">
        <v>2</v>
      </c>
      <c r="P20" s="2" t="s">
        <v>3</v>
      </c>
      <c r="Q20" s="4" t="s">
        <v>117</v>
      </c>
      <c r="R20" s="3" t="s">
        <v>7</v>
      </c>
      <c r="S20" s="3" t="s">
        <v>8</v>
      </c>
      <c r="T20" s="3" t="s">
        <v>9</v>
      </c>
    </row>
    <row r="21" spans="15:20" x14ac:dyDescent="0.25">
      <c r="O21" s="1" t="s">
        <v>20</v>
      </c>
      <c r="P21" t="s">
        <v>11</v>
      </c>
      <c r="Q21" s="5">
        <v>23</v>
      </c>
      <c r="R21" s="12">
        <v>2.14</v>
      </c>
      <c r="S21" s="12">
        <v>2.16</v>
      </c>
      <c r="T21" s="12">
        <v>0.45100000000000001</v>
      </c>
    </row>
    <row r="22" spans="15:20" x14ac:dyDescent="0.25">
      <c r="O22" s="1" t="s">
        <v>20</v>
      </c>
      <c r="P22" t="s">
        <v>12</v>
      </c>
      <c r="Q22" s="5">
        <v>28</v>
      </c>
      <c r="R22" s="12">
        <v>3.81</v>
      </c>
      <c r="S22" s="12">
        <v>2.11</v>
      </c>
      <c r="T22" s="12">
        <v>0.39900000000000002</v>
      </c>
    </row>
    <row r="23" spans="15:20" x14ac:dyDescent="0.25">
      <c r="O23" s="1" t="s">
        <v>19</v>
      </c>
      <c r="P23" t="s">
        <v>14</v>
      </c>
      <c r="Q23" s="5">
        <v>25</v>
      </c>
      <c r="R23" s="12">
        <v>2.35</v>
      </c>
      <c r="S23" s="12">
        <v>1.81</v>
      </c>
      <c r="T23" s="12">
        <v>0.36199999999999999</v>
      </c>
    </row>
    <row r="24" spans="15:20" x14ac:dyDescent="0.25">
      <c r="O24" s="1" t="s">
        <v>19</v>
      </c>
      <c r="P24" t="s">
        <v>12</v>
      </c>
      <c r="Q24" s="5">
        <v>25</v>
      </c>
      <c r="R24" s="12">
        <v>2.75</v>
      </c>
      <c r="S24" s="12">
        <v>1.98</v>
      </c>
      <c r="T24" s="12">
        <v>0.39700000000000002</v>
      </c>
    </row>
    <row r="25" spans="15:20" x14ac:dyDescent="0.25">
      <c r="O25" s="1" t="s">
        <v>121</v>
      </c>
      <c r="P25" s="11" t="s">
        <v>14</v>
      </c>
      <c r="Q25" s="6">
        <v>25</v>
      </c>
      <c r="R25" s="12">
        <v>4.26</v>
      </c>
      <c r="S25" s="12">
        <v>2.46</v>
      </c>
      <c r="T25" s="12">
        <v>0.49199999999999999</v>
      </c>
    </row>
    <row r="26" spans="15:20" x14ac:dyDescent="0.25">
      <c r="O26" s="1" t="s">
        <v>121</v>
      </c>
      <c r="P26" s="11" t="s">
        <v>12</v>
      </c>
      <c r="Q26" s="6">
        <v>25</v>
      </c>
      <c r="R26" s="12">
        <v>7.04</v>
      </c>
      <c r="S26" s="12">
        <v>2.6</v>
      </c>
      <c r="T26" s="12">
        <v>0.52</v>
      </c>
    </row>
  </sheetData>
  <mergeCells count="2">
    <mergeCell ref="R5:T5"/>
    <mergeCell ref="R19:T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FBF7A-83B5-48C8-890A-31DB093A8C6B}">
  <dimension ref="A1"/>
  <sheetViews>
    <sheetView workbookViewId="0">
      <selection activeCell="M24" sqref="M2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4BCA-A6D2-43E4-B73B-32EF13F53A2F}">
  <dimension ref="A2:F28"/>
  <sheetViews>
    <sheetView tabSelected="1" workbookViewId="0">
      <selection activeCell="H16" sqref="H16"/>
    </sheetView>
  </sheetViews>
  <sheetFormatPr defaultRowHeight="15" x14ac:dyDescent="0.25"/>
  <cols>
    <col min="1" max="1" width="9.140625" bestFit="1" customWidth="1"/>
    <col min="2" max="2" width="14.42578125" bestFit="1" customWidth="1"/>
    <col min="4" max="4" width="14.7109375" bestFit="1" customWidth="1"/>
    <col min="5" max="5" width="11.140625" bestFit="1" customWidth="1"/>
    <col min="6" max="6" width="11" bestFit="1" customWidth="1"/>
  </cols>
  <sheetData>
    <row r="2" spans="1:6" x14ac:dyDescent="0.25">
      <c r="A2" t="s">
        <v>123</v>
      </c>
    </row>
    <row r="3" spans="1:6" x14ac:dyDescent="0.25">
      <c r="D3" s="16" t="s">
        <v>1</v>
      </c>
      <c r="E3" s="13"/>
      <c r="F3" s="13"/>
    </row>
    <row r="4" spans="1:6" ht="15.75" thickBot="1" x14ac:dyDescent="0.3">
      <c r="A4" s="2" t="s">
        <v>2</v>
      </c>
      <c r="B4" s="2" t="s">
        <v>3</v>
      </c>
      <c r="C4" s="4" t="s">
        <v>117</v>
      </c>
      <c r="D4" s="3" t="s">
        <v>124</v>
      </c>
      <c r="E4" s="13"/>
      <c r="F4" s="13"/>
    </row>
    <row r="5" spans="1:6" x14ac:dyDescent="0.25">
      <c r="A5" t="s">
        <v>125</v>
      </c>
      <c r="B5" t="s">
        <v>126</v>
      </c>
      <c r="C5" s="5">
        <v>310</v>
      </c>
      <c r="D5" s="6">
        <v>1.61</v>
      </c>
      <c r="E5" s="13"/>
    </row>
    <row r="6" spans="1:6" x14ac:dyDescent="0.25">
      <c r="A6" t="s">
        <v>125</v>
      </c>
      <c r="B6" t="s">
        <v>127</v>
      </c>
      <c r="C6" s="5">
        <v>342</v>
      </c>
      <c r="D6" s="6">
        <v>53.8</v>
      </c>
      <c r="E6" s="13"/>
    </row>
    <row r="7" spans="1:6" x14ac:dyDescent="0.25">
      <c r="A7" s="1" t="s">
        <v>20</v>
      </c>
      <c r="B7" t="s">
        <v>126</v>
      </c>
      <c r="C7" s="5">
        <v>318</v>
      </c>
      <c r="D7" s="12">
        <v>36.4</v>
      </c>
      <c r="E7" s="12"/>
    </row>
    <row r="8" spans="1:6" x14ac:dyDescent="0.25">
      <c r="A8" s="1" t="s">
        <v>20</v>
      </c>
      <c r="B8" t="s">
        <v>127</v>
      </c>
      <c r="C8" s="5">
        <v>420</v>
      </c>
      <c r="D8" s="12">
        <v>69.7</v>
      </c>
      <c r="E8" s="12"/>
    </row>
    <row r="9" spans="1:6" x14ac:dyDescent="0.25">
      <c r="A9" s="1" t="s">
        <v>19</v>
      </c>
      <c r="B9" t="s">
        <v>126</v>
      </c>
      <c r="C9" s="5">
        <v>335</v>
      </c>
      <c r="D9" s="12">
        <v>51.9</v>
      </c>
      <c r="E9" s="12"/>
    </row>
    <row r="10" spans="1:6" x14ac:dyDescent="0.25">
      <c r="A10" s="1" t="s">
        <v>19</v>
      </c>
      <c r="B10" t="s">
        <v>127</v>
      </c>
      <c r="C10" s="5">
        <v>353</v>
      </c>
      <c r="D10" s="12">
        <v>69.12</v>
      </c>
      <c r="E10" s="12"/>
    </row>
    <row r="11" spans="1:6" x14ac:dyDescent="0.25">
      <c r="A11" s="1" t="s">
        <v>128</v>
      </c>
      <c r="B11" s="11" t="s">
        <v>126</v>
      </c>
      <c r="C11" s="6">
        <v>313</v>
      </c>
      <c r="D11" s="12">
        <v>1.27</v>
      </c>
      <c r="E11" s="12"/>
    </row>
    <row r="12" spans="1:6" x14ac:dyDescent="0.25">
      <c r="A12" s="1" t="s">
        <v>128</v>
      </c>
      <c r="B12" s="11" t="s">
        <v>127</v>
      </c>
      <c r="C12" s="6">
        <v>316</v>
      </c>
      <c r="D12" s="12">
        <v>54.1</v>
      </c>
      <c r="E12" s="12"/>
    </row>
    <row r="18" spans="1:6" x14ac:dyDescent="0.25">
      <c r="A18" t="s">
        <v>129</v>
      </c>
    </row>
    <row r="19" spans="1:6" x14ac:dyDescent="0.25">
      <c r="D19" s="36"/>
      <c r="E19" s="36"/>
      <c r="F19" s="36"/>
    </row>
    <row r="20" spans="1:6" ht="15.75" thickBot="1" x14ac:dyDescent="0.3">
      <c r="A20" s="2" t="s">
        <v>2</v>
      </c>
      <c r="B20" s="2" t="s">
        <v>3</v>
      </c>
      <c r="C20" s="4" t="s">
        <v>117</v>
      </c>
      <c r="D20" s="3" t="s">
        <v>7</v>
      </c>
      <c r="E20" s="38"/>
      <c r="F20" s="38"/>
    </row>
    <row r="21" spans="1:6" x14ac:dyDescent="0.25">
      <c r="A21" t="s">
        <v>125</v>
      </c>
      <c r="B21" t="s">
        <v>126</v>
      </c>
      <c r="C21" s="14" t="s">
        <v>130</v>
      </c>
      <c r="D21" s="15" t="s">
        <v>130</v>
      </c>
      <c r="E21" s="37"/>
      <c r="F21" s="37"/>
    </row>
    <row r="22" spans="1:6" x14ac:dyDescent="0.25">
      <c r="A22" t="s">
        <v>125</v>
      </c>
      <c r="B22" t="s">
        <v>127</v>
      </c>
      <c r="C22" s="5">
        <v>20</v>
      </c>
      <c r="D22" s="6">
        <v>0.20300000000000001</v>
      </c>
      <c r="E22" s="6"/>
      <c r="F22" s="6"/>
    </row>
    <row r="23" spans="1:6" x14ac:dyDescent="0.25">
      <c r="A23" s="1" t="s">
        <v>20</v>
      </c>
      <c r="B23" t="s">
        <v>126</v>
      </c>
      <c r="C23" s="5">
        <v>20</v>
      </c>
      <c r="D23" s="12">
        <v>2.54</v>
      </c>
      <c r="E23" s="12"/>
      <c r="F23" s="12"/>
    </row>
    <row r="24" spans="1:6" x14ac:dyDescent="0.25">
      <c r="A24" s="1" t="s">
        <v>20</v>
      </c>
      <c r="B24" t="s">
        <v>127</v>
      </c>
      <c r="C24" s="5">
        <v>20</v>
      </c>
      <c r="D24" s="12">
        <v>6.26</v>
      </c>
      <c r="E24" s="12"/>
      <c r="F24" s="12"/>
    </row>
    <row r="25" spans="1:6" x14ac:dyDescent="0.25">
      <c r="A25" s="1" t="s">
        <v>19</v>
      </c>
      <c r="B25" t="s">
        <v>126</v>
      </c>
      <c r="C25" s="5">
        <v>20</v>
      </c>
      <c r="D25" s="12">
        <v>1.39</v>
      </c>
      <c r="E25" s="12"/>
      <c r="F25" s="12"/>
    </row>
    <row r="26" spans="1:6" x14ac:dyDescent="0.25">
      <c r="A26" s="1" t="s">
        <v>19</v>
      </c>
      <c r="B26" t="s">
        <v>127</v>
      </c>
      <c r="C26" s="5">
        <v>20</v>
      </c>
      <c r="D26" s="12">
        <v>6.62</v>
      </c>
      <c r="E26" s="12"/>
      <c r="F26" s="12"/>
    </row>
    <row r="27" spans="1:6" x14ac:dyDescent="0.25">
      <c r="A27" s="1" t="s">
        <v>128</v>
      </c>
      <c r="B27" s="11" t="s">
        <v>126</v>
      </c>
      <c r="C27" s="6" t="s">
        <v>130</v>
      </c>
      <c r="D27" s="6" t="s">
        <v>130</v>
      </c>
      <c r="E27" s="6"/>
      <c r="F27" s="6"/>
    </row>
    <row r="28" spans="1:6" x14ac:dyDescent="0.25">
      <c r="A28" s="1" t="s">
        <v>128</v>
      </c>
      <c r="B28" s="11" t="s">
        <v>127</v>
      </c>
      <c r="C28" s="6">
        <v>20</v>
      </c>
      <c r="D28" s="12">
        <v>0.38400000000000001</v>
      </c>
      <c r="E28" s="12"/>
      <c r="F28" s="12"/>
    </row>
  </sheetData>
  <mergeCells count="1">
    <mergeCell ref="D19:F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1b</vt:lpstr>
      <vt:lpstr>Fig. 2d</vt:lpstr>
      <vt:lpstr>Fig. 3b</vt:lpstr>
      <vt:lpstr>Fig. 5c rigid</vt:lpstr>
      <vt:lpstr>Fig. 5c mobile</vt:lpstr>
      <vt:lpstr>Fig. S1b</vt:lpstr>
      <vt:lpstr>Fig. S2b, d, e</vt:lpstr>
      <vt:lpstr>Fig. S3a</vt:lpstr>
      <vt:lpstr>Fig. S10b,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Willet, Alaina H</dc:creator>
  <cp:keywords/>
  <dc:description/>
  <cp:lastModifiedBy>Willet, Alaina H</cp:lastModifiedBy>
  <cp:revision/>
  <dcterms:created xsi:type="dcterms:W3CDTF">2026-06-22T13:40:26Z</dcterms:created>
  <dcterms:modified xsi:type="dcterms:W3CDTF">2026-08-12T13:51:38Z</dcterms:modified>
  <cp:category/>
  <cp:contentStatus/>
</cp:coreProperties>
</file>