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izabethsilagi/Desktop/Segal Lab/TRAP Paper/Submissions/Nat Comm/Revision 2/"/>
    </mc:Choice>
  </mc:AlternateContent>
  <xr:revisionPtr revIDLastSave="0" documentId="13_ncr:1_{541FE6C0-BF3C-5341-8B06-2D7081B39056}" xr6:coauthVersionLast="47" xr6:coauthVersionMax="47" xr10:uidLastSave="{00000000-0000-0000-0000-000000000000}"/>
  <bookViews>
    <workbookView xWindow="37140" yWindow="-3040" windowWidth="36100" windowHeight="16860" activeTab="7" xr2:uid="{BECE3D3C-E014-344E-884C-B75398EE8ED2}"/>
  </bookViews>
  <sheets>
    <sheet name="Fig. 1G" sheetId="1" r:id="rId1"/>
    <sheet name="Fig. 3B" sheetId="2" r:id="rId2"/>
    <sheet name="Fig. 5B-E" sheetId="3" r:id="rId3"/>
    <sheet name="Fig. 6C" sheetId="7" r:id="rId4"/>
    <sheet name="Fig. 7E-H" sheetId="8" r:id="rId5"/>
    <sheet name="Fig. 8D,E " sheetId="19" r:id="rId6"/>
    <sheet name="Fig. 8H" sheetId="18" r:id="rId7"/>
    <sheet name="Fig. S4B-D" sheetId="14" r:id="rId8"/>
    <sheet name="Fig. S5A" sheetId="1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31" i="19" l="1"/>
  <c r="X58" i="19"/>
  <c r="W58" i="19"/>
  <c r="X54" i="19"/>
  <c r="X55" i="19"/>
  <c r="X56" i="19"/>
  <c r="X57" i="19"/>
  <c r="W56" i="19"/>
  <c r="W57" i="19"/>
  <c r="W55" i="19"/>
  <c r="W54" i="19"/>
  <c r="X49" i="19"/>
  <c r="W49" i="19"/>
  <c r="X48" i="19"/>
  <c r="W48" i="19"/>
  <c r="W47" i="19"/>
  <c r="X47" i="19"/>
  <c r="AC28" i="19"/>
  <c r="AC29" i="19"/>
  <c r="AC30" i="19"/>
  <c r="AC31" i="19"/>
  <c r="AB30" i="19"/>
  <c r="AB29" i="19"/>
  <c r="AB28" i="19"/>
  <c r="AC24" i="19"/>
  <c r="AB24" i="19"/>
  <c r="AC23" i="19"/>
  <c r="AB23" i="19"/>
  <c r="N67" i="19"/>
  <c r="M67" i="19"/>
  <c r="S26" i="19"/>
  <c r="S27" i="19"/>
  <c r="S28" i="19"/>
  <c r="S29" i="19"/>
  <c r="R29" i="19"/>
  <c r="R28" i="19"/>
  <c r="R27" i="19"/>
  <c r="R26" i="19"/>
  <c r="N63" i="19"/>
  <c r="N64" i="19"/>
  <c r="N65" i="19"/>
  <c r="N66" i="19"/>
  <c r="M66" i="19"/>
  <c r="M65" i="19"/>
  <c r="M64" i="19"/>
  <c r="M63" i="19"/>
  <c r="D45" i="19"/>
  <c r="C45" i="19"/>
  <c r="I34" i="19"/>
  <c r="I35" i="19"/>
  <c r="I36" i="19"/>
  <c r="I37" i="19"/>
  <c r="H37" i="19"/>
  <c r="H36" i="19"/>
  <c r="H35" i="19"/>
  <c r="H34" i="19"/>
  <c r="D41" i="19"/>
  <c r="D42" i="19"/>
  <c r="D43" i="19"/>
  <c r="D44" i="19"/>
  <c r="C44" i="19"/>
  <c r="C43" i="19"/>
  <c r="C42" i="19"/>
  <c r="C41" i="19"/>
  <c r="N58" i="19"/>
  <c r="M58" i="19"/>
  <c r="N57" i="19"/>
  <c r="M57" i="19"/>
  <c r="N56" i="19"/>
  <c r="M56" i="19"/>
  <c r="S22" i="19"/>
  <c r="R22" i="19"/>
  <c r="S21" i="19"/>
  <c r="R21" i="19"/>
  <c r="C37" i="19"/>
  <c r="D36" i="19"/>
  <c r="C36" i="19"/>
  <c r="D35" i="19"/>
  <c r="C35" i="19"/>
  <c r="C9" i="17" l="1"/>
  <c r="D9" i="17"/>
  <c r="E9" i="17"/>
  <c r="F9" i="17"/>
  <c r="D10" i="17"/>
  <c r="E10" i="17"/>
  <c r="F10" i="17"/>
  <c r="B9" i="17"/>
  <c r="I20" i="14"/>
  <c r="I19" i="14"/>
  <c r="H19" i="14"/>
  <c r="I18" i="14"/>
  <c r="H18" i="14"/>
  <c r="F20" i="14"/>
  <c r="F19" i="14"/>
  <c r="E19" i="14"/>
  <c r="F18" i="14"/>
  <c r="E18" i="14"/>
  <c r="C20" i="14"/>
  <c r="C19" i="14"/>
  <c r="B19" i="14"/>
  <c r="C18" i="14"/>
  <c r="B18" i="14"/>
  <c r="F14" i="8" l="1"/>
  <c r="O15" i="8"/>
  <c r="K15" i="8"/>
  <c r="G16" i="8"/>
  <c r="C17" i="8"/>
  <c r="O14" i="8"/>
  <c r="N14" i="8"/>
  <c r="K14" i="8"/>
  <c r="J14" i="8"/>
  <c r="G15" i="8"/>
  <c r="F15" i="8"/>
  <c r="C16" i="8"/>
  <c r="B16" i="8"/>
  <c r="O13" i="8"/>
  <c r="N13" i="8"/>
  <c r="K13" i="8"/>
  <c r="J13" i="8"/>
  <c r="G14" i="8"/>
  <c r="C15" i="8"/>
  <c r="B15" i="8"/>
  <c r="C18" i="2"/>
  <c r="D18" i="2"/>
  <c r="E18" i="2"/>
  <c r="B18" i="2"/>
  <c r="C17" i="2"/>
  <c r="D17" i="2"/>
  <c r="E17" i="2"/>
  <c r="B17" i="2"/>
  <c r="C16" i="2"/>
  <c r="D16" i="2"/>
  <c r="E16" i="2"/>
  <c r="B16" i="2"/>
  <c r="X16" i="1" a="1"/>
  <c r="X16" i="1" s="1"/>
  <c r="W16" i="1" a="1"/>
  <c r="W16" i="1" s="1"/>
  <c r="V16" i="1" a="1"/>
  <c r="V16" i="1" s="1"/>
  <c r="X15" i="1"/>
  <c r="W15" i="1"/>
  <c r="V15" i="1"/>
  <c r="T16" i="1" a="1"/>
  <c r="T16" i="1" s="1"/>
  <c r="S16" i="1" a="1"/>
  <c r="S16" i="1" s="1"/>
  <c r="R16" i="1" a="1"/>
  <c r="R16" i="1" s="1"/>
  <c r="T15" i="1"/>
  <c r="S15" i="1"/>
  <c r="R15" i="1"/>
  <c r="P16" i="1" a="1"/>
  <c r="P16" i="1" s="1"/>
  <c r="O16" i="1" a="1"/>
  <c r="O16" i="1" s="1"/>
  <c r="N16" i="1" a="1"/>
  <c r="N16" i="1" s="1"/>
  <c r="P15" i="1"/>
  <c r="O15" i="1"/>
  <c r="N15" i="1"/>
  <c r="L16" i="1" a="1"/>
  <c r="L16" i="1" s="1"/>
  <c r="K16" i="1" a="1"/>
  <c r="K16" i="1" s="1"/>
  <c r="J16" i="1" a="1"/>
  <c r="J16" i="1" s="1"/>
  <c r="L15" i="1"/>
  <c r="K15" i="1"/>
  <c r="J15" i="1"/>
  <c r="H16" i="1" a="1"/>
  <c r="H16" i="1" s="1"/>
  <c r="G16" i="1" a="1"/>
  <c r="G16" i="1" s="1"/>
  <c r="F16" i="1" a="1"/>
  <c r="F16" i="1" s="1"/>
  <c r="H15" i="1"/>
  <c r="G15" i="1"/>
  <c r="F15" i="1"/>
  <c r="B15" i="1"/>
  <c r="C16" i="1" a="1"/>
  <c r="C16" i="1" s="1"/>
  <c r="D16" i="1" a="1"/>
  <c r="D16" i="1" s="1"/>
  <c r="B16" i="1" a="1"/>
  <c r="B16" i="1" s="1"/>
  <c r="C15" i="1"/>
  <c r="D15" i="1"/>
  <c r="G24" i="7"/>
  <c r="E24" i="7"/>
  <c r="C24" i="7"/>
  <c r="C23" i="7"/>
  <c r="D23" i="7"/>
  <c r="E23" i="7"/>
  <c r="F23" i="7"/>
  <c r="G23" i="7"/>
  <c r="B23" i="7"/>
  <c r="D22" i="7"/>
  <c r="E22" i="7"/>
  <c r="F22" i="7"/>
  <c r="G22" i="7"/>
  <c r="C22" i="7"/>
  <c r="B22" i="7"/>
  <c r="O15" i="3"/>
  <c r="N15" i="3"/>
  <c r="O14" i="3"/>
  <c r="N14" i="3"/>
  <c r="K14" i="3"/>
  <c r="J14" i="3"/>
  <c r="K13" i="3"/>
  <c r="J13" i="3"/>
  <c r="C16" i="3"/>
  <c r="B16" i="3"/>
  <c r="C15" i="3"/>
  <c r="B15" i="3"/>
  <c r="O16" i="3"/>
  <c r="K15" i="3"/>
  <c r="C17" i="3"/>
  <c r="W17" i="1"/>
  <c r="S17" i="1"/>
  <c r="O17" i="1"/>
  <c r="K17" i="1"/>
  <c r="G17" i="1"/>
  <c r="C17" i="1"/>
  <c r="D37" i="19"/>
  <c r="I29" i="19"/>
  <c r="I30" i="19"/>
  <c r="G12" i="3"/>
  <c r="G13" i="3"/>
  <c r="G14" i="3"/>
  <c r="F12" i="3"/>
  <c r="F13" i="3"/>
  <c r="H30" i="19"/>
  <c r="H29" i="1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<sst xmlns="http://schemas.openxmlformats.org/spreadsheetml/2006/main" count="311" uniqueCount="111">
  <si>
    <t>Actb</t>
  </si>
  <si>
    <t>DRG</t>
  </si>
  <si>
    <t>PA</t>
  </si>
  <si>
    <t>CA</t>
  </si>
  <si>
    <t>Bcl2l2</t>
  </si>
  <si>
    <t>Rpl29</t>
  </si>
  <si>
    <t>Lamb2</t>
  </si>
  <si>
    <t>Vim</t>
  </si>
  <si>
    <t>Kpnb1</t>
  </si>
  <si>
    <t>SST</t>
  </si>
  <si>
    <t>NF1</t>
  </si>
  <si>
    <t>NF2</t>
  </si>
  <si>
    <t>NF3</t>
  </si>
  <si>
    <t>NP</t>
  </si>
  <si>
    <t>PEP1</t>
  </si>
  <si>
    <t>PEP2</t>
  </si>
  <si>
    <t>cLTMR1</t>
  </si>
  <si>
    <t>p_cLTMR2</t>
  </si>
  <si>
    <t>HCN1</t>
  </si>
  <si>
    <t>NAV1.2</t>
  </si>
  <si>
    <t>5HTR3A</t>
  </si>
  <si>
    <t>NAV1.9</t>
  </si>
  <si>
    <t xml:space="preserve">Peripheral </t>
  </si>
  <si>
    <t>Central</t>
  </si>
  <si>
    <t>Htr3a</t>
  </si>
  <si>
    <t>Hcn1</t>
  </si>
  <si>
    <t>Scn2a</t>
  </si>
  <si>
    <t>Scn11a</t>
  </si>
  <si>
    <t>SFPQ</t>
  </si>
  <si>
    <t>SRSF10</t>
  </si>
  <si>
    <t>ELAVL1</t>
  </si>
  <si>
    <t>Catsper2 Tissue Expression</t>
  </si>
  <si>
    <t>Testes</t>
  </si>
  <si>
    <t>Liver</t>
  </si>
  <si>
    <t>Set 1</t>
  </si>
  <si>
    <t>Set 2</t>
  </si>
  <si>
    <t>Set 3</t>
  </si>
  <si>
    <t>Set 4</t>
  </si>
  <si>
    <t>Set 5</t>
  </si>
  <si>
    <t>Set 6</t>
  </si>
  <si>
    <t>Set 7</t>
  </si>
  <si>
    <t>Set 8</t>
  </si>
  <si>
    <t>Pvalue</t>
  </si>
  <si>
    <t>All DESeq2 counts provided In supplement.</t>
  </si>
  <si>
    <t xml:space="preserve">Normalized DESeq2 counts provided for each gene/TRAP-Seq set.            </t>
  </si>
  <si>
    <r>
      <t xml:space="preserve">Percent of TRAP-seq mRNAs from each tissue type that correspond to paclitaxel-effected mRNAs from the Pain-Seq dataset (Renthal </t>
    </r>
    <r>
      <rPr>
        <i/>
        <sz val="12"/>
        <color theme="1"/>
        <rFont val="Aptos Narrow"/>
        <scheme val="minor"/>
      </rPr>
      <t>et al</t>
    </r>
    <r>
      <rPr>
        <sz val="12"/>
        <color theme="1"/>
        <rFont val="Aptos Narrow"/>
        <family val="2"/>
        <scheme val="minor"/>
      </rPr>
      <t xml:space="preserve">., 2020).                                                                                         </t>
    </r>
  </si>
  <si>
    <t xml:space="preserve">All corresponding genes provided in supplement. </t>
  </si>
  <si>
    <t>PA (%)</t>
  </si>
  <si>
    <t>CA (%)</t>
  </si>
  <si>
    <t>DRG (%)</t>
  </si>
  <si>
    <t>Shared (%)</t>
  </si>
  <si>
    <t>P value</t>
  </si>
  <si>
    <t>Mean</t>
  </si>
  <si>
    <t>SD</t>
  </si>
  <si>
    <t>SEM</t>
  </si>
  <si>
    <t>Median</t>
  </si>
  <si>
    <t>25th %</t>
  </si>
  <si>
    <t>75th %</t>
  </si>
  <si>
    <r>
      <t xml:space="preserve">qRT-PCR data represented as 𝚫𝚫CT for </t>
    </r>
    <r>
      <rPr>
        <i/>
        <sz val="12"/>
        <color theme="1"/>
        <rFont val="Aptos Narrow"/>
        <scheme val="minor"/>
      </rPr>
      <t>Catsper2</t>
    </r>
    <r>
      <rPr>
        <sz val="12"/>
        <color theme="1"/>
        <rFont val="Aptos Narrow"/>
        <family val="2"/>
        <scheme val="minor"/>
      </rPr>
      <t xml:space="preserve"> expression (normalized to </t>
    </r>
    <r>
      <rPr>
        <i/>
        <sz val="12"/>
        <color theme="1"/>
        <rFont val="Aptos Narrow"/>
        <scheme val="minor"/>
      </rPr>
      <t>Gapdh)</t>
    </r>
  </si>
  <si>
    <t>Bio Rep 1</t>
  </si>
  <si>
    <t>Bio Rep 2</t>
  </si>
  <si>
    <t>Bio Rep 3</t>
  </si>
  <si>
    <t>N/a</t>
  </si>
  <si>
    <t>Biological replicates = 1-3</t>
  </si>
  <si>
    <t xml:space="preserve">n= 4 independent experiments </t>
  </si>
  <si>
    <t>Compartment</t>
  </si>
  <si>
    <t>Bound</t>
  </si>
  <si>
    <t>Unbound</t>
  </si>
  <si>
    <t>RBP</t>
  </si>
  <si>
    <t>2x2 Contigency Table</t>
  </si>
  <si>
    <t>2x2 Contigency table used to calculate chi-square and odds ratio with 95% CI analysis comparing RBP-bound transcripts (RIP-Seq) to compartment-resolved TRAP translatomes (TRAP-seq)</t>
  </si>
  <si>
    <t>Biological Replicate 1</t>
  </si>
  <si>
    <t>Biological Replicate 2</t>
  </si>
  <si>
    <t>Biological Replicate 3</t>
  </si>
  <si>
    <t>Biological Replicate 4</t>
  </si>
  <si>
    <t>Biological Replicate 5</t>
  </si>
  <si>
    <t>Biological Replicate 6</t>
  </si>
  <si>
    <t>Biological Replicate 7</t>
  </si>
  <si>
    <t>Biological Repliate 1</t>
  </si>
  <si>
    <t>Biological Repliate 2</t>
  </si>
  <si>
    <t>Biological Repliate 3</t>
  </si>
  <si>
    <t>Biological Repliate 4</t>
  </si>
  <si>
    <t>Biological Replicate 8</t>
  </si>
  <si>
    <t>Biological Replicate 9</t>
  </si>
  <si>
    <t>Biological Replicate 10</t>
  </si>
  <si>
    <t>Biological Replicate 11</t>
  </si>
  <si>
    <t>Biological Replicate 12</t>
  </si>
  <si>
    <t>Biological Replicate 13</t>
  </si>
  <si>
    <t>Biological Replicate 14</t>
  </si>
  <si>
    <t>Particle Analysis of PLA puncta with ImageJ version 2.16.0</t>
  </si>
  <si>
    <t>Percent Area (%)</t>
  </si>
  <si>
    <t xml:space="preserve">All statistical analyses were derived from data using 4 mice. </t>
  </si>
  <si>
    <t>Veh  (%)</t>
  </si>
  <si>
    <t>Pac (%)</t>
  </si>
  <si>
    <t>Veh (%)</t>
  </si>
  <si>
    <t>Particle Analysis of RNAscope puncta with ImageJ version 2.16.0</t>
  </si>
  <si>
    <t>Percent area (%) of puncta within Tuj+ fibers</t>
  </si>
  <si>
    <t>Percent area (%) of puncta within Nav1.8+ fibers</t>
  </si>
  <si>
    <t>Percent area (%) of Transcript within Nav1.8+ fibers</t>
  </si>
  <si>
    <t>Particle Analysis of fluorescent immunohistochemistry with ImageJ version 2.16.0</t>
  </si>
  <si>
    <t>Data shown as Percent Area (%) within Nav1.8+ fibers and Average particle size (pixels)</t>
  </si>
  <si>
    <r>
      <t xml:space="preserve">Statistical significance determined by two-sided, unpaired t-tests for a priori peripheral vs. central axon comparisons  (p-value </t>
    </r>
    <r>
      <rPr>
        <u/>
        <sz val="12"/>
        <color rgb="FF000000"/>
        <rFont val="Aptos Narrow (Body)"/>
      </rPr>
      <t>&lt;</t>
    </r>
    <r>
      <rPr>
        <sz val="12"/>
        <color rgb="FF000000"/>
        <rFont val="Aptos Narrow"/>
        <scheme val="minor"/>
      </rPr>
      <t xml:space="preserve"> 0.05). </t>
    </r>
  </si>
  <si>
    <r>
      <t xml:space="preserve">Statistical analyses were conducted using one-way repeated-measures ANOVA with Geisser–Greenhouse correction followed by Tukey's multiple-comparisons test (p.adj </t>
    </r>
    <r>
      <rPr>
        <u/>
        <sz val="12"/>
        <color rgb="FF000000"/>
        <rFont val="Aptos Narrow (Body)"/>
      </rPr>
      <t>&lt;</t>
    </r>
    <r>
      <rPr>
        <sz val="12"/>
        <color rgb="FF000000"/>
        <rFont val="Aptos Narrow"/>
        <scheme val="minor"/>
      </rPr>
      <t xml:space="preserve"> 0.05). </t>
    </r>
  </si>
  <si>
    <r>
      <t xml:space="preserve">Statistical significance determined by two-way ANOVA with Tukey’s multiple comparisons test and multiple </t>
    </r>
    <r>
      <rPr>
        <u/>
        <sz val="12"/>
        <color rgb="FF008080"/>
        <rFont val="Aptos Narrow"/>
        <scheme val="minor"/>
      </rPr>
      <t xml:space="preserve">two-sided, </t>
    </r>
    <r>
      <rPr>
        <sz val="12"/>
        <color rgb="FF000000"/>
        <rFont val="Aptos Narrow"/>
        <scheme val="minor"/>
      </rPr>
      <t xml:space="preserve">unpaired t-tests (p-value </t>
    </r>
    <r>
      <rPr>
        <u/>
        <sz val="12"/>
        <color rgb="FF000000"/>
        <rFont val="Aptos Narrow (Body)"/>
      </rPr>
      <t>&lt;</t>
    </r>
    <r>
      <rPr>
        <sz val="12"/>
        <color rgb="FF000000"/>
        <rFont val="Aptos Narrow"/>
        <scheme val="minor"/>
      </rPr>
      <t xml:space="preserve"> 0.05). Data are represented as mean ± SD. </t>
    </r>
  </si>
  <si>
    <r>
      <t xml:space="preserve">Statistical significance determined by two-way ANOVA with Tukey’s multiple comparisons test and multiple </t>
    </r>
    <r>
      <rPr>
        <u/>
        <sz val="12"/>
        <color rgb="FF008080"/>
        <rFont val="Aptos Narrow"/>
        <scheme val="minor"/>
      </rPr>
      <t xml:space="preserve">two-sided, </t>
    </r>
    <r>
      <rPr>
        <sz val="12"/>
        <color rgb="FF000000"/>
        <rFont val="Aptos Narrow"/>
        <scheme val="minor"/>
      </rPr>
      <t xml:space="preserve">unpaired t-tests (p-value </t>
    </r>
    <r>
      <rPr>
        <u/>
        <sz val="12"/>
        <color rgb="FF000000"/>
        <rFont val="Aptos Narrow (Body)"/>
      </rPr>
      <t xml:space="preserve">&lt; </t>
    </r>
    <r>
      <rPr>
        <sz val="12"/>
        <color rgb="FF000000"/>
        <rFont val="Aptos Narrow"/>
        <scheme val="minor"/>
      </rPr>
      <t xml:space="preserve">0.05). Data are represented as mean ± SD. </t>
    </r>
  </si>
  <si>
    <r>
      <t xml:space="preserve">Statistical significance determined by two-way ANOVA with Tukey’s multiple comparisons test and multiple two-sided, unpaired t-tests (p value </t>
    </r>
    <r>
      <rPr>
        <u/>
        <sz val="12"/>
        <color rgb="FF000000"/>
        <rFont val="Aptos Narrow (Body)"/>
      </rPr>
      <t>&lt;</t>
    </r>
    <r>
      <rPr>
        <sz val="12"/>
        <color rgb="FF000000"/>
        <rFont val="Aptos Narrow"/>
        <scheme val="minor"/>
      </rPr>
      <t xml:space="preserve"> 0.05). Data are represented as mean ± SD. </t>
    </r>
  </si>
  <si>
    <t>Average Size (px)</t>
  </si>
  <si>
    <t>Technical Rep.</t>
  </si>
  <si>
    <t>Biological Rep.</t>
  </si>
  <si>
    <t>Biological Rep. Avg</t>
  </si>
  <si>
    <t>Average per biological 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</si>
</sst>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8"/>
      <name val="Arial"/>
      <family val="2"/>
    </font>
    <font>
      <sz val="12"/>
      <name val="Aptos Narrow"/>
      <scheme val="minor"/>
    </font>
    <font>
      <b/>
      <sz val="12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rgb="FFFF0000"/>
      <name val="Aptos Narrow"/>
      <family val="2"/>
      <scheme val="minor"/>
    </font>
    <font>
      <i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rgb="FFFF0000"/>
      <name val="Aptos Narrow"/>
      <scheme val="minor"/>
    </font>
    <font>
      <b/>
      <sz val="12"/>
      <color theme="1"/>
      <name val="Aptos Narrow"/>
      <family val="2"/>
      <scheme val="minor"/>
    </font>
    <font>
      <u/>
      <sz val="12"/>
      <color rgb="FF008080"/>
      <name val="Aptos Narrow"/>
      <scheme val="minor"/>
    </font>
    <font>
      <u/>
      <sz val="12"/>
      <color rgb="FF000000"/>
      <name val="Aptos Narrow (Body)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6D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0" fillId="0" borderId="1" xfId="0" applyBorder="1"/>
    <xf numFmtId="0" fontId="7" fillId="0" borderId="0" xfId="0" applyFont="1"/>
    <xf numFmtId="0" fontId="0" fillId="0" borderId="5" xfId="0" applyBorder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/>
    <xf numFmtId="0" fontId="0" fillId="7" borderId="1" xfId="0" applyFill="1" applyBorder="1"/>
    <xf numFmtId="0" fontId="0" fillId="0" borderId="0" xfId="0" applyAlignment="1">
      <alignment vertical="center"/>
    </xf>
    <xf numFmtId="0" fontId="0" fillId="8" borderId="1" xfId="0" applyFill="1" applyBorder="1"/>
    <xf numFmtId="0" fontId="5" fillId="0" borderId="9" xfId="0" applyFont="1" applyBorder="1"/>
    <xf numFmtId="0" fontId="0" fillId="0" borderId="9" xfId="0" applyBorder="1"/>
    <xf numFmtId="0" fontId="9" fillId="8" borderId="1" xfId="0" applyFont="1" applyFill="1" applyBorder="1"/>
    <xf numFmtId="0" fontId="9" fillId="8" borderId="3" xfId="0" applyFont="1" applyFill="1" applyBorder="1"/>
    <xf numFmtId="0" fontId="9" fillId="0" borderId="0" xfId="0" applyFont="1"/>
    <xf numFmtId="0" fontId="12" fillId="8" borderId="1" xfId="0" applyFont="1" applyFill="1" applyBorder="1"/>
    <xf numFmtId="0" fontId="12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0" fillId="0" borderId="11" xfId="0" applyBorder="1"/>
    <xf numFmtId="0" fontId="0" fillId="0" borderId="8" xfId="0" applyBorder="1"/>
    <xf numFmtId="0" fontId="5" fillId="0" borderId="0" xfId="0" applyFont="1" applyAlignment="1">
      <alignment horizontal="left"/>
    </xf>
    <xf numFmtId="0" fontId="0" fillId="9" borderId="1" xfId="0" applyFill="1" applyBorder="1"/>
    <xf numFmtId="0" fontId="0" fillId="9" borderId="3" xfId="0" applyFill="1" applyBorder="1"/>
    <xf numFmtId="0" fontId="13" fillId="0" borderId="0" xfId="0" applyFont="1"/>
    <xf numFmtId="0" fontId="0" fillId="0" borderId="0" xfId="0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/>
    <xf numFmtId="0" fontId="5" fillId="0" borderId="0" xfId="0" applyFont="1" applyFill="1" applyBorder="1"/>
    <xf numFmtId="0" fontId="9" fillId="0" borderId="0" xfId="0" applyFont="1" applyFill="1" applyBorder="1"/>
    <xf numFmtId="0" fontId="4" fillId="0" borderId="0" xfId="0" applyFont="1" applyFill="1"/>
    <xf numFmtId="0" fontId="1" fillId="0" borderId="0" xfId="0" applyFont="1" applyFill="1"/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/>
    <xf numFmtId="0" fontId="7" fillId="0" borderId="0" xfId="0" applyFont="1" applyFill="1"/>
    <xf numFmtId="0" fontId="2" fillId="0" borderId="1" xfId="0" applyFont="1" applyFill="1" applyBorder="1" applyAlignment="1"/>
    <xf numFmtId="0" fontId="2" fillId="0" borderId="1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/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Border="1"/>
    <xf numFmtId="0" fontId="7" fillId="0" borderId="0" xfId="0" applyFont="1" applyFill="1" applyBorder="1"/>
    <xf numFmtId="0" fontId="2" fillId="0" borderId="14" xfId="0" applyFont="1" applyFill="1" applyBorder="1" applyAlignment="1"/>
    <xf numFmtId="0" fontId="7" fillId="0" borderId="0" xfId="0" applyFont="1" applyAlignment="1">
      <alignment horizontal="center"/>
    </xf>
    <xf numFmtId="0" fontId="2" fillId="0" borderId="1" xfId="0" applyFont="1" applyFill="1" applyBorder="1"/>
    <xf numFmtId="0" fontId="7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9" borderId="1" xfId="0" applyFont="1" applyFill="1" applyBorder="1"/>
    <xf numFmtId="0" fontId="7" fillId="9" borderId="3" xfId="0" applyFont="1" applyFill="1" applyBorder="1"/>
    <xf numFmtId="0" fontId="8" fillId="0" borderId="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7" fillId="0" borderId="9" xfId="0" applyFont="1" applyBorder="1"/>
    <xf numFmtId="0" fontId="7" fillId="0" borderId="8" xfId="0" applyFont="1" applyBorder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D6D7"/>
      <color rgb="FF66D5D7"/>
      <color rgb="FF469293"/>
      <color rgb="FFFF6D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C484-3A63-CE4F-8CD3-C7016B1CBEE5}">
  <dimension ref="A1:X17"/>
  <sheetViews>
    <sheetView workbookViewId="0">
      <selection activeCell="A2" sqref="A2"/>
    </sheetView>
  </sheetViews>
  <sheetFormatPr baseColWidth="10" defaultRowHeight="16"/>
  <cols>
    <col min="1" max="1" width="7.83203125" customWidth="1"/>
    <col min="5" max="5" width="3.83203125" customWidth="1"/>
    <col min="9" max="9" width="3.33203125" customWidth="1"/>
    <col min="13" max="13" width="2.83203125" customWidth="1"/>
    <col min="17" max="17" width="2.83203125" customWidth="1"/>
    <col min="21" max="21" width="3.1640625" customWidth="1"/>
  </cols>
  <sheetData>
    <row r="1" spans="1:24" ht="15" customHeight="1">
      <c r="A1" s="24" t="s">
        <v>44</v>
      </c>
      <c r="B1" s="24"/>
      <c r="C1" s="24"/>
      <c r="D1" s="24"/>
      <c r="E1" s="24"/>
      <c r="F1" s="24"/>
    </row>
    <row r="2" spans="1:24" ht="15" customHeight="1">
      <c r="A2" s="11" t="s">
        <v>101</v>
      </c>
      <c r="B2" s="24"/>
      <c r="C2" s="24"/>
      <c r="D2" s="24"/>
      <c r="E2" s="24"/>
      <c r="F2" s="24"/>
    </row>
    <row r="3" spans="1:24">
      <c r="A3" t="s">
        <v>43</v>
      </c>
    </row>
    <row r="5" spans="1:24">
      <c r="B5" s="45" t="s">
        <v>0</v>
      </c>
      <c r="C5" s="46"/>
      <c r="D5" s="47"/>
      <c r="E5" s="4"/>
      <c r="F5" s="45" t="s">
        <v>4</v>
      </c>
      <c r="G5" s="46"/>
      <c r="H5" s="47"/>
      <c r="I5" s="4"/>
      <c r="J5" s="45" t="s">
        <v>5</v>
      </c>
      <c r="K5" s="46"/>
      <c r="L5" s="47"/>
      <c r="M5" s="4"/>
      <c r="N5" s="45" t="s">
        <v>6</v>
      </c>
      <c r="O5" s="46"/>
      <c r="P5" s="47"/>
      <c r="Q5" s="4"/>
      <c r="R5" s="45" t="s">
        <v>7</v>
      </c>
      <c r="S5" s="46"/>
      <c r="T5" s="47"/>
      <c r="U5" s="5"/>
      <c r="V5" s="45" t="s">
        <v>8</v>
      </c>
      <c r="W5" s="46"/>
      <c r="X5" s="47"/>
    </row>
    <row r="6" spans="1:24">
      <c r="B6" s="14" t="s">
        <v>1</v>
      </c>
      <c r="C6" s="15" t="s">
        <v>2</v>
      </c>
      <c r="D6" s="16" t="s">
        <v>3</v>
      </c>
      <c r="F6" s="14" t="s">
        <v>1</v>
      </c>
      <c r="G6" s="15" t="s">
        <v>2</v>
      </c>
      <c r="H6" s="16" t="s">
        <v>3</v>
      </c>
      <c r="J6" s="14" t="s">
        <v>1</v>
      </c>
      <c r="K6" s="15" t="s">
        <v>2</v>
      </c>
      <c r="L6" s="16" t="s">
        <v>3</v>
      </c>
      <c r="N6" s="14" t="s">
        <v>1</v>
      </c>
      <c r="O6" s="15" t="s">
        <v>2</v>
      </c>
      <c r="P6" s="16" t="s">
        <v>3</v>
      </c>
      <c r="R6" s="14" t="s">
        <v>1</v>
      </c>
      <c r="S6" s="15" t="s">
        <v>2</v>
      </c>
      <c r="T6" s="16" t="s">
        <v>3</v>
      </c>
      <c r="U6" s="1"/>
      <c r="V6" s="14" t="s">
        <v>1</v>
      </c>
      <c r="W6" s="15" t="s">
        <v>2</v>
      </c>
      <c r="X6" s="16" t="s">
        <v>3</v>
      </c>
    </row>
    <row r="7" spans="1:24">
      <c r="A7" t="s">
        <v>34</v>
      </c>
      <c r="B7" s="3">
        <v>36342.564299999998</v>
      </c>
      <c r="C7" s="3">
        <v>9597.9731499999998</v>
      </c>
      <c r="D7" s="3">
        <v>16170.734700000001</v>
      </c>
      <c r="E7" s="3"/>
      <c r="F7" s="3">
        <v>510.85132499999997</v>
      </c>
      <c r="G7" s="3">
        <v>455.09490599999998</v>
      </c>
      <c r="H7" s="3">
        <v>250.14917199999999</v>
      </c>
      <c r="I7" s="3"/>
      <c r="J7" s="3">
        <v>643.07166800000005</v>
      </c>
      <c r="K7" s="3">
        <v>1660.77288</v>
      </c>
      <c r="L7" s="3">
        <v>599.82952899999998</v>
      </c>
      <c r="M7" s="3"/>
      <c r="N7" s="3">
        <v>171.88644600000001</v>
      </c>
      <c r="O7" s="3">
        <v>979.20894599999997</v>
      </c>
      <c r="P7" s="3">
        <v>223.724964</v>
      </c>
      <c r="Q7" s="3"/>
      <c r="R7" s="3">
        <v>2416.0262699999998</v>
      </c>
      <c r="S7" s="3">
        <v>15361.0707</v>
      </c>
      <c r="T7" s="3">
        <v>1953.6297999999999</v>
      </c>
      <c r="U7" s="3"/>
      <c r="V7" s="3">
        <v>918.33038199999999</v>
      </c>
      <c r="W7" s="3">
        <v>1919.5946300000001</v>
      </c>
      <c r="X7" s="3">
        <v>586.61742500000003</v>
      </c>
    </row>
    <row r="8" spans="1:24">
      <c r="A8" t="s">
        <v>35</v>
      </c>
      <c r="B8" s="3">
        <v>19416.9061</v>
      </c>
      <c r="C8" s="3">
        <v>25186.450700000001</v>
      </c>
      <c r="D8" s="3">
        <v>11514.0281</v>
      </c>
      <c r="E8" s="3"/>
      <c r="F8" s="3">
        <v>447.42763600000001</v>
      </c>
      <c r="G8" s="3">
        <v>409.85288200000002</v>
      </c>
      <c r="H8" s="3">
        <v>288.90439800000001</v>
      </c>
      <c r="I8" s="3"/>
      <c r="J8" s="3">
        <v>704.88019699999995</v>
      </c>
      <c r="K8" s="3">
        <v>1691.8420100000001</v>
      </c>
      <c r="L8" s="3">
        <v>443.70197999999999</v>
      </c>
      <c r="M8" s="3"/>
      <c r="N8" s="3">
        <v>294.82470699999999</v>
      </c>
      <c r="O8" s="3">
        <v>422.00140800000003</v>
      </c>
      <c r="P8" s="3">
        <v>360.938917</v>
      </c>
      <c r="Q8" s="3"/>
      <c r="R8" s="3">
        <v>2525.7341999999999</v>
      </c>
      <c r="S8" s="3">
        <v>11282.143700000001</v>
      </c>
      <c r="T8" s="3">
        <v>3244.6186299999999</v>
      </c>
      <c r="U8" s="3"/>
      <c r="V8" s="3">
        <v>924.96061299999997</v>
      </c>
      <c r="W8" s="3">
        <v>2051.1826000000001</v>
      </c>
      <c r="X8" s="3">
        <v>907.32840199999998</v>
      </c>
    </row>
    <row r="9" spans="1:24">
      <c r="A9" t="s">
        <v>36</v>
      </c>
      <c r="B9" s="3">
        <v>30568.0854</v>
      </c>
      <c r="C9" s="3">
        <v>23793.448</v>
      </c>
      <c r="D9" s="3">
        <v>13989.022000000001</v>
      </c>
      <c r="E9" s="3"/>
      <c r="F9" s="3">
        <v>730.17058599999996</v>
      </c>
      <c r="G9" s="3">
        <v>304.676964</v>
      </c>
      <c r="H9" s="3">
        <v>154.13844</v>
      </c>
      <c r="I9" s="3"/>
      <c r="J9" s="3">
        <v>1072.6399799999999</v>
      </c>
      <c r="K9" s="3">
        <v>2885.3168900000001</v>
      </c>
      <c r="L9" s="3">
        <v>381.12838099999999</v>
      </c>
      <c r="M9" s="3"/>
      <c r="N9" s="3">
        <v>238.00545700000001</v>
      </c>
      <c r="O9" s="3">
        <v>585.917238</v>
      </c>
      <c r="P9" s="3">
        <v>380.36152299999998</v>
      </c>
      <c r="Q9" s="3"/>
      <c r="R9" s="3">
        <v>4195.7884999999997</v>
      </c>
      <c r="S9" s="3">
        <v>9463.2144200000002</v>
      </c>
      <c r="T9" s="3">
        <v>1656.41308</v>
      </c>
      <c r="U9" s="3"/>
      <c r="V9" s="3">
        <v>1001.56142</v>
      </c>
      <c r="W9" s="3">
        <v>1445.26252</v>
      </c>
      <c r="X9" s="3">
        <v>542.93539999999996</v>
      </c>
    </row>
    <row r="10" spans="1:24">
      <c r="A10" t="s">
        <v>37</v>
      </c>
      <c r="B10" s="3">
        <v>30569.234899999999</v>
      </c>
      <c r="C10" s="3">
        <v>16437.514599999999</v>
      </c>
      <c r="D10" s="3">
        <v>12133.396000000001</v>
      </c>
      <c r="E10" s="3"/>
      <c r="F10" s="3">
        <v>1668.63517</v>
      </c>
      <c r="G10" s="3">
        <v>359.06813199999999</v>
      </c>
      <c r="H10" s="3">
        <v>259.26396499999998</v>
      </c>
      <c r="I10" s="3"/>
      <c r="J10" s="3">
        <v>232.61392699999999</v>
      </c>
      <c r="K10" s="3">
        <v>1197.41416</v>
      </c>
      <c r="L10" s="3">
        <v>194.644983</v>
      </c>
      <c r="M10" s="3"/>
      <c r="N10" s="3">
        <v>106.222545</v>
      </c>
      <c r="O10" s="3">
        <v>616.66048799999999</v>
      </c>
      <c r="P10" s="3">
        <v>85.8959641</v>
      </c>
      <c r="Q10" s="3"/>
      <c r="R10" s="3">
        <v>1776.2022999999999</v>
      </c>
      <c r="S10" s="3">
        <v>9446.6142199999995</v>
      </c>
      <c r="T10" s="3">
        <v>1981.91147</v>
      </c>
      <c r="U10" s="3"/>
      <c r="V10" s="3">
        <v>937.17865600000005</v>
      </c>
      <c r="W10" s="3">
        <v>2991.1936599999999</v>
      </c>
      <c r="X10" s="3">
        <v>576.84262100000001</v>
      </c>
    </row>
    <row r="11" spans="1:24">
      <c r="A11" t="s">
        <v>38</v>
      </c>
      <c r="B11" s="3">
        <v>25950.444800000001</v>
      </c>
      <c r="C11" s="3"/>
      <c r="D11" s="3"/>
      <c r="E11" s="3"/>
      <c r="F11" s="3">
        <v>291.49528800000002</v>
      </c>
      <c r="G11" s="3"/>
      <c r="H11" s="3"/>
      <c r="I11" s="3"/>
      <c r="J11" s="3">
        <v>1716.4469899999999</v>
      </c>
      <c r="K11" s="3"/>
      <c r="L11" s="3"/>
      <c r="M11" s="3"/>
      <c r="N11" s="3">
        <v>103.097281</v>
      </c>
      <c r="O11" s="3"/>
      <c r="P11" s="3"/>
      <c r="Q11" s="3"/>
      <c r="R11" s="3">
        <v>2468.81167</v>
      </c>
      <c r="S11" s="3"/>
      <c r="T11" s="3"/>
      <c r="U11" s="3"/>
      <c r="V11" s="3">
        <v>1299.76215</v>
      </c>
      <c r="W11" s="3"/>
      <c r="X11" s="3"/>
    </row>
    <row r="12" spans="1:24">
      <c r="A12" t="s">
        <v>39</v>
      </c>
      <c r="B12" s="3">
        <v>49630.091800000002</v>
      </c>
      <c r="C12" s="3"/>
      <c r="D12" s="3"/>
      <c r="E12" s="3"/>
      <c r="F12" s="3">
        <v>658.450469</v>
      </c>
      <c r="G12" s="3"/>
      <c r="H12" s="3"/>
      <c r="I12" s="3"/>
      <c r="J12" s="3">
        <v>2254.5455999999999</v>
      </c>
      <c r="K12" s="3"/>
      <c r="L12" s="3"/>
      <c r="M12" s="3"/>
      <c r="N12" s="3">
        <v>144.84510900000001</v>
      </c>
      <c r="O12" s="3"/>
      <c r="P12" s="3"/>
      <c r="Q12" s="3"/>
      <c r="R12" s="3">
        <v>2253.8458700000001</v>
      </c>
      <c r="S12" s="3"/>
      <c r="T12" s="3"/>
      <c r="U12" s="3"/>
      <c r="V12" s="3">
        <v>1427.45904</v>
      </c>
      <c r="W12" s="3"/>
      <c r="X12" s="3"/>
    </row>
    <row r="13" spans="1:24">
      <c r="A13" t="s">
        <v>40</v>
      </c>
      <c r="B13" s="3">
        <v>49487.914199999999</v>
      </c>
      <c r="C13" s="3"/>
      <c r="D13" s="3"/>
      <c r="E13" s="3"/>
      <c r="F13" s="3">
        <v>325.21058699999998</v>
      </c>
      <c r="G13" s="3"/>
      <c r="H13" s="3"/>
      <c r="I13" s="3"/>
      <c r="J13" s="3">
        <v>3244.2912000000001</v>
      </c>
      <c r="K13" s="3"/>
      <c r="L13" s="3"/>
      <c r="M13" s="3"/>
      <c r="N13" s="3">
        <v>110.60766700000001</v>
      </c>
      <c r="O13" s="3"/>
      <c r="P13" s="3"/>
      <c r="Q13" s="3"/>
      <c r="R13" s="3">
        <v>2245.81655</v>
      </c>
      <c r="S13" s="3"/>
      <c r="T13" s="3"/>
      <c r="U13" s="3"/>
      <c r="V13" s="3">
        <v>1208.86967</v>
      </c>
      <c r="W13" s="3"/>
      <c r="X13" s="3"/>
    </row>
    <row r="14" spans="1:24">
      <c r="A14" t="s">
        <v>41</v>
      </c>
      <c r="B14" s="3">
        <v>57678.239300000001</v>
      </c>
      <c r="C14" s="3"/>
      <c r="D14" s="3"/>
      <c r="E14" s="3"/>
      <c r="F14" s="3">
        <v>294.92250100000001</v>
      </c>
      <c r="G14" s="3"/>
      <c r="H14" s="3"/>
      <c r="I14" s="3"/>
      <c r="J14" s="3">
        <v>2074.2882599999998</v>
      </c>
      <c r="K14" s="3"/>
      <c r="L14" s="3"/>
      <c r="M14" s="3"/>
      <c r="N14" s="3">
        <v>143.774719</v>
      </c>
      <c r="O14" s="3"/>
      <c r="P14" s="3"/>
      <c r="Q14" s="3"/>
      <c r="R14" s="3">
        <v>2132.0439099999999</v>
      </c>
      <c r="S14" s="3"/>
      <c r="T14" s="3"/>
      <c r="U14" s="3"/>
      <c r="V14" s="3">
        <v>1089.98441</v>
      </c>
      <c r="W14" s="3"/>
      <c r="X14" s="3"/>
    </row>
    <row r="15" spans="1:24">
      <c r="A15" s="8" t="s">
        <v>52</v>
      </c>
      <c r="B15" s="8">
        <f>AVERAGE(B7:B14)</f>
        <v>37455.435100000002</v>
      </c>
      <c r="C15" s="8">
        <f t="shared" ref="C15:D15" si="0">AVERAGE(C7:C14)</f>
        <v>18753.846612499998</v>
      </c>
      <c r="D15" s="8">
        <f t="shared" si="0"/>
        <v>13451.7952</v>
      </c>
      <c r="F15" s="8">
        <f>AVERAGE(F7:F14)</f>
        <v>615.89544524999997</v>
      </c>
      <c r="G15" s="8">
        <f t="shared" ref="G15" si="1">AVERAGE(G7:G14)</f>
        <v>382.17322100000001</v>
      </c>
      <c r="H15" s="8">
        <f t="shared" ref="H15" si="2">AVERAGE(H7:H14)</f>
        <v>238.11399374999999</v>
      </c>
      <c r="J15" s="8">
        <f>AVERAGE(J7:J14)</f>
        <v>1492.8472277499998</v>
      </c>
      <c r="K15" s="8">
        <f t="shared" ref="K15" si="3">AVERAGE(K7:K14)</f>
        <v>1858.836485</v>
      </c>
      <c r="L15" s="8">
        <f t="shared" ref="L15" si="4">AVERAGE(L7:L14)</f>
        <v>404.82621824999995</v>
      </c>
      <c r="N15" s="8">
        <f>AVERAGE(N7:N14)</f>
        <v>164.15799137499999</v>
      </c>
      <c r="O15" s="8">
        <f t="shared" ref="O15" si="5">AVERAGE(O7:O14)</f>
        <v>650.94702000000007</v>
      </c>
      <c r="P15" s="8">
        <f t="shared" ref="P15" si="6">AVERAGE(P7:P14)</f>
        <v>262.73034202499997</v>
      </c>
      <c r="R15" s="8">
        <f>AVERAGE(R7:R14)</f>
        <v>2501.7836587500001</v>
      </c>
      <c r="S15" s="8">
        <f t="shared" ref="S15" si="7">AVERAGE(S7:S14)</f>
        <v>11388.260760000001</v>
      </c>
      <c r="T15" s="8">
        <f t="shared" ref="T15" si="8">AVERAGE(T7:T14)</f>
        <v>2209.1432450000002</v>
      </c>
      <c r="V15" s="8">
        <f>AVERAGE(V7:V14)</f>
        <v>1101.0132926249998</v>
      </c>
      <c r="W15" s="8">
        <f t="shared" ref="W15" si="9">AVERAGE(W7:W14)</f>
        <v>2101.8083525000002</v>
      </c>
      <c r="X15" s="8">
        <f t="shared" ref="X15" si="10">AVERAGE(X7:X14)</f>
        <v>653.43096199999991</v>
      </c>
    </row>
    <row r="16" spans="1:24">
      <c r="A16" s="8" t="s">
        <v>54</v>
      </c>
      <c r="B16" s="8" cm="1">
        <f t="array" ref="B16">_xlfn.STDEV.S(B7:B14/SQRT(COUNT(B7:B14)))</f>
        <v>4735.5264067685503</v>
      </c>
      <c r="C16" s="8" cm="1">
        <f t="array" ref="C16">_xlfn.STDEV.S(C7:C14/SQRT(COUNT(C7:C14)))</f>
        <v>5540.0648393421134</v>
      </c>
      <c r="D16" s="8" cm="1">
        <f t="array" ref="D16">_xlfn.STDEV.S(D7:D14/SQRT(COUNT(D7:D14)))</f>
        <v>3659.9958559167967</v>
      </c>
      <c r="F16" s="8" cm="1">
        <f t="array" ref="F16">_xlfn.STDEV.S(F7:F14/SQRT(COUNT(F7:F14)))</f>
        <v>161.20656201412908</v>
      </c>
      <c r="G16" s="8" cm="1">
        <f t="array" ref="G16">_xlfn.STDEV.S(G7:G14/SQRT(COUNT(G7:G14)))</f>
        <v>104.3236708624468</v>
      </c>
      <c r="H16" s="8" cm="1">
        <f t="array" ref="H16">_xlfn.STDEV.S(H7:H14/SQRT(COUNT(H7:H14)))</f>
        <v>66.445539899237545</v>
      </c>
      <c r="J16" s="8" cm="1">
        <f t="array" ref="J16">_xlfn.STDEV.S(J7:J14/SQRT(COUNT(J7:J14)))</f>
        <v>357.16101742870478</v>
      </c>
      <c r="K16" s="8" cm="1">
        <f t="array" ref="K16">_xlfn.STDEV.S(K7:K14/SQRT(COUNT(K7:K14)))</f>
        <v>549.9611679829834</v>
      </c>
      <c r="L16" s="8" cm="1">
        <f t="array" ref="L16">_xlfn.STDEV.S(L7:L14/SQRT(COUNT(L7:L14)))</f>
        <v>121.30891634315857</v>
      </c>
      <c r="N16" s="8" cm="1">
        <f t="array" ref="N16">_xlfn.STDEV.S(N7:N14/SQRT(COUNT(N7:N14)))</f>
        <v>24.395548671666624</v>
      </c>
      <c r="O16" s="8" cm="1">
        <f t="array" ref="O16">_xlfn.STDEV.S(O7:O14/SQRT(COUNT(O7:O14)))</f>
        <v>190.21045391811586</v>
      </c>
      <c r="P16" s="8" cm="1">
        <f t="array" ref="P16">_xlfn.STDEV.S(P7:P14/SQRT(COUNT(P7:P14)))</f>
        <v>83.308441715182582</v>
      </c>
      <c r="R16" s="8" cm="1">
        <f t="array" ref="R16">_xlfn.STDEV.S(R7:R14/SQRT(COUNT(R7:R14)))</f>
        <v>255.95882795994669</v>
      </c>
      <c r="S16" s="8" cm="1">
        <f t="array" ref="S16">_xlfn.STDEV.S(S7:S14/SQRT(COUNT(S7:S14)))</f>
        <v>3177.2362238651172</v>
      </c>
      <c r="T16" s="8" cm="1">
        <f t="array" ref="T16">_xlfn.STDEV.S(T7:T14/SQRT(COUNT(T7:T14)))</f>
        <v>634.01411268219931</v>
      </c>
      <c r="V16" s="8" cm="1">
        <f t="array" ref="V16">_xlfn.STDEV.S(V7:V14/SQRT(COUNT(V7:V14)))</f>
        <v>67.997193172604199</v>
      </c>
      <c r="W16" s="8" cm="1">
        <f t="array" ref="W16">_xlfn.STDEV.S(W7:W14/SQRT(COUNT(W7:W14)))</f>
        <v>600.38737983223939</v>
      </c>
      <c r="X16" s="8" cm="1">
        <f t="array" ref="X16">_xlfn.STDEV.S(X7:X14/SQRT(COUNT(X7:X14)))</f>
        <v>183.31735228484462</v>
      </c>
    </row>
    <row r="17" spans="1:24">
      <c r="A17" s="31" t="s">
        <v>42</v>
      </c>
      <c r="B17" s="32"/>
      <c r="C17" s="43">
        <f>TTEST(C7:C10,D7:D10,2,2)</f>
        <v>0.20758796475418489</v>
      </c>
      <c r="D17" s="44"/>
      <c r="E17" s="32"/>
      <c r="F17" s="32"/>
      <c r="G17" s="43">
        <f>TTEST(G7:G10,H7:H10,2,2)</f>
        <v>1.6376291663907017E-2</v>
      </c>
      <c r="H17" s="44"/>
      <c r="I17" s="32"/>
      <c r="J17" s="32"/>
      <c r="K17" s="43">
        <f>TTEST(K7:K10,L7:L10,2,2)</f>
        <v>7.7120649270903613E-3</v>
      </c>
      <c r="L17" s="44"/>
      <c r="M17" s="32"/>
      <c r="N17" s="32"/>
      <c r="O17" s="43">
        <f>TTEST(O7:O10,P7:P10,2,2)</f>
        <v>2.8983810194820124E-2</v>
      </c>
      <c r="P17" s="44"/>
      <c r="Q17" s="32"/>
      <c r="R17" s="32"/>
      <c r="S17" s="43">
        <f>TTEST(S7:S10,T7:T10,2,2)</f>
        <v>6.9163651583340304E-4</v>
      </c>
      <c r="T17" s="44"/>
      <c r="U17" s="32"/>
      <c r="V17" s="32"/>
      <c r="W17" s="43">
        <f>TTEST(W7:W10,X7:X10,2,2)</f>
        <v>4.9473828199667683E-3</v>
      </c>
      <c r="X17" s="44"/>
    </row>
  </sheetData>
  <mergeCells count="12">
    <mergeCell ref="V5:X5"/>
    <mergeCell ref="B5:D5"/>
    <mergeCell ref="F5:H5"/>
    <mergeCell ref="J5:L5"/>
    <mergeCell ref="N5:P5"/>
    <mergeCell ref="R5:T5"/>
    <mergeCell ref="O17:P17"/>
    <mergeCell ref="S17:T17"/>
    <mergeCell ref="W17:X17"/>
    <mergeCell ref="C17:D17"/>
    <mergeCell ref="G17:H17"/>
    <mergeCell ref="K17:L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D161-5105-B044-9D33-7D28C983C2BE}">
  <dimension ref="A1:L18"/>
  <sheetViews>
    <sheetView workbookViewId="0">
      <selection activeCell="A2" sqref="A2"/>
    </sheetView>
  </sheetViews>
  <sheetFormatPr baseColWidth="10" defaultRowHeight="16"/>
  <sheetData>
    <row r="1" spans="1:12" ht="15" customHeight="1">
      <c r="A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>
      <c r="A3" t="s">
        <v>46</v>
      </c>
      <c r="E3" s="13"/>
      <c r="F3" s="13"/>
      <c r="G3" s="13"/>
      <c r="H3" s="13"/>
      <c r="I3" s="13"/>
      <c r="J3" s="13"/>
      <c r="K3" s="13"/>
      <c r="L3" s="13"/>
    </row>
    <row r="6" spans="1:12">
      <c r="A6" s="38"/>
      <c r="B6" s="17" t="s">
        <v>47</v>
      </c>
      <c r="C6" s="18" t="s">
        <v>48</v>
      </c>
      <c r="D6" s="19" t="s">
        <v>49</v>
      </c>
      <c r="E6" s="20" t="s">
        <v>50</v>
      </c>
    </row>
    <row r="7" spans="1:12">
      <c r="A7" s="33" t="s">
        <v>9</v>
      </c>
      <c r="B7" s="6">
        <v>2.95</v>
      </c>
      <c r="C7" s="6">
        <v>2.25</v>
      </c>
      <c r="D7" s="6">
        <v>6.26</v>
      </c>
      <c r="E7" s="6">
        <v>4.8600000000000003</v>
      </c>
    </row>
    <row r="8" spans="1:12">
      <c r="A8" s="33" t="s">
        <v>10</v>
      </c>
      <c r="B8" s="6">
        <v>1.31</v>
      </c>
      <c r="C8" s="6">
        <v>1.04</v>
      </c>
      <c r="D8" s="6">
        <v>5.14</v>
      </c>
      <c r="E8" s="6">
        <v>2.85</v>
      </c>
    </row>
    <row r="9" spans="1:12">
      <c r="A9" s="33" t="s">
        <v>11</v>
      </c>
      <c r="B9" s="6">
        <v>1.24</v>
      </c>
      <c r="C9" s="6">
        <v>0.94</v>
      </c>
      <c r="D9" s="6">
        <v>3.99</v>
      </c>
      <c r="E9" s="6">
        <v>2.2599999999999998</v>
      </c>
    </row>
    <row r="10" spans="1:12">
      <c r="A10" s="33" t="s">
        <v>12</v>
      </c>
      <c r="B10" s="6">
        <v>0.62</v>
      </c>
      <c r="C10" s="6">
        <v>0.59</v>
      </c>
      <c r="D10" s="6">
        <v>1.21</v>
      </c>
      <c r="E10" s="6">
        <v>1.02</v>
      </c>
    </row>
    <row r="11" spans="1:12">
      <c r="A11" s="33" t="s">
        <v>13</v>
      </c>
      <c r="B11" s="6">
        <v>3.92</v>
      </c>
      <c r="C11" s="6">
        <v>2.57</v>
      </c>
      <c r="D11" s="6">
        <v>6.48</v>
      </c>
      <c r="E11" s="6">
        <v>4.9000000000000004</v>
      </c>
    </row>
    <row r="12" spans="1:12">
      <c r="A12" s="33" t="s">
        <v>14</v>
      </c>
      <c r="B12" s="6">
        <v>2.93</v>
      </c>
      <c r="C12" s="6">
        <v>2.1800000000000002</v>
      </c>
      <c r="D12" s="6">
        <v>6.8</v>
      </c>
      <c r="E12" s="6">
        <v>4.26</v>
      </c>
    </row>
    <row r="13" spans="1:12">
      <c r="A13" s="33" t="s">
        <v>15</v>
      </c>
      <c r="B13" s="6">
        <v>1.91</v>
      </c>
      <c r="C13" s="6">
        <v>1.33</v>
      </c>
      <c r="D13" s="6">
        <v>3.71</v>
      </c>
      <c r="E13" s="6">
        <v>2.62</v>
      </c>
    </row>
    <row r="14" spans="1:12">
      <c r="A14" s="33" t="s">
        <v>16</v>
      </c>
      <c r="B14" s="6">
        <v>2.23</v>
      </c>
      <c r="C14" s="6">
        <v>1.37</v>
      </c>
      <c r="D14" s="6">
        <v>5.79</v>
      </c>
      <c r="E14" s="6">
        <v>4.08</v>
      </c>
    </row>
    <row r="15" spans="1:12">
      <c r="A15" s="34" t="s">
        <v>17</v>
      </c>
      <c r="B15" s="7">
        <v>2.06</v>
      </c>
      <c r="C15" s="7">
        <v>1.69</v>
      </c>
      <c r="D15" s="7">
        <v>1.8</v>
      </c>
      <c r="E15" s="7">
        <v>1.8</v>
      </c>
    </row>
    <row r="16" spans="1:12">
      <c r="A16" s="35" t="s">
        <v>55</v>
      </c>
      <c r="B16" s="8">
        <f>MEDIAN(B7:B15)</f>
        <v>2.06</v>
      </c>
      <c r="C16" s="8">
        <f t="shared" ref="C16:E16" si="0">MEDIAN(C7:C15)</f>
        <v>1.37</v>
      </c>
      <c r="D16" s="8">
        <f t="shared" si="0"/>
        <v>5.14</v>
      </c>
      <c r="E16" s="8">
        <f t="shared" si="0"/>
        <v>2.85</v>
      </c>
    </row>
    <row r="17" spans="1:5">
      <c r="A17" s="35" t="s">
        <v>56</v>
      </c>
      <c r="B17" s="8">
        <f>_xlfn.PERCENTILE.EXC(B7:B15,0.25)</f>
        <v>1.2749999999999999</v>
      </c>
      <c r="C17" s="8">
        <f t="shared" ref="C17:E17" si="1">_xlfn.PERCENTILE.EXC(C7:C15,0.25)</f>
        <v>0.99</v>
      </c>
      <c r="D17" s="8">
        <f t="shared" si="1"/>
        <v>2.7549999999999999</v>
      </c>
      <c r="E17" s="8">
        <f t="shared" si="1"/>
        <v>2.0299999999999998</v>
      </c>
    </row>
    <row r="18" spans="1:5">
      <c r="A18" s="35" t="s">
        <v>57</v>
      </c>
      <c r="B18" s="8">
        <f>_xlfn.PERCENTILE.EXC(B7:B15,0.75)</f>
        <v>2.9400000000000004</v>
      </c>
      <c r="C18" s="8">
        <f t="shared" ref="C18:E18" si="2">_xlfn.PERCENTILE.EXC(C7:C15,0.75)</f>
        <v>2.2149999999999999</v>
      </c>
      <c r="D18" s="8">
        <f t="shared" si="2"/>
        <v>6.37</v>
      </c>
      <c r="E18" s="8">
        <f t="shared" si="2"/>
        <v>4.5600000000000005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E68F-5308-A548-99B1-916513B4714D}">
  <dimension ref="A1:O21"/>
  <sheetViews>
    <sheetView workbookViewId="0">
      <selection activeCell="A8" sqref="A8:A14"/>
    </sheetView>
  </sheetViews>
  <sheetFormatPr baseColWidth="10" defaultRowHeight="16"/>
  <cols>
    <col min="1" max="1" width="19.83203125" customWidth="1"/>
    <col min="4" max="4" width="10.83203125" style="55"/>
    <col min="5" max="5" width="18" customWidth="1"/>
    <col min="8" max="8" width="10.83203125" style="55"/>
    <col min="9" max="9" width="18.83203125" customWidth="1"/>
    <col min="12" max="12" width="10.83203125" style="55"/>
    <col min="13" max="13" width="18.6640625" customWidth="1"/>
  </cols>
  <sheetData>
    <row r="1" spans="1:15">
      <c r="A1" t="s">
        <v>89</v>
      </c>
    </row>
    <row r="2" spans="1:15">
      <c r="A2" t="s">
        <v>97</v>
      </c>
    </row>
    <row r="3" spans="1:15">
      <c r="A3" s="11" t="s">
        <v>103</v>
      </c>
    </row>
    <row r="4" spans="1:15">
      <c r="A4" s="11" t="s">
        <v>91</v>
      </c>
    </row>
    <row r="6" spans="1:15">
      <c r="B6" s="45" t="s">
        <v>18</v>
      </c>
      <c r="C6" s="47"/>
      <c r="D6" s="56"/>
      <c r="F6" s="45" t="s">
        <v>19</v>
      </c>
      <c r="G6" s="47"/>
      <c r="H6" s="56"/>
      <c r="J6" s="45" t="s">
        <v>20</v>
      </c>
      <c r="K6" s="47"/>
      <c r="L6" s="56"/>
      <c r="N6" s="48" t="s">
        <v>21</v>
      </c>
      <c r="O6" s="49"/>
    </row>
    <row r="7" spans="1:15">
      <c r="B7" s="22" t="s">
        <v>47</v>
      </c>
      <c r="C7" s="23" t="s">
        <v>48</v>
      </c>
      <c r="D7" s="57"/>
      <c r="F7" s="22" t="s">
        <v>47</v>
      </c>
      <c r="G7" s="23" t="s">
        <v>48</v>
      </c>
      <c r="H7" s="57"/>
      <c r="J7" s="22" t="s">
        <v>47</v>
      </c>
      <c r="K7" s="23" t="s">
        <v>48</v>
      </c>
      <c r="L7" s="57"/>
      <c r="N7" s="22" t="s">
        <v>47</v>
      </c>
      <c r="O7" s="23" t="s">
        <v>48</v>
      </c>
    </row>
    <row r="8" spans="1:15">
      <c r="A8" s="36" t="s">
        <v>71</v>
      </c>
      <c r="B8" s="3">
        <v>0.14699999999999999</v>
      </c>
      <c r="C8" s="3">
        <v>0.64400000000000002</v>
      </c>
      <c r="D8" s="58"/>
      <c r="E8" s="36" t="s">
        <v>78</v>
      </c>
      <c r="F8" s="3">
        <v>0.86399999999999999</v>
      </c>
      <c r="G8" s="3">
        <v>2.1</v>
      </c>
      <c r="H8" s="58"/>
      <c r="I8" s="36" t="s">
        <v>71</v>
      </c>
      <c r="J8" s="3">
        <v>1.554</v>
      </c>
      <c r="K8" s="3">
        <v>9.0969999999999995</v>
      </c>
      <c r="L8" s="58"/>
      <c r="M8" s="36" t="s">
        <v>71</v>
      </c>
      <c r="N8" s="3">
        <v>2.7810000000000001</v>
      </c>
      <c r="O8" s="3">
        <v>20.911999999999999</v>
      </c>
    </row>
    <row r="9" spans="1:15">
      <c r="A9" s="36" t="s">
        <v>72</v>
      </c>
      <c r="B9" s="3">
        <v>1.41</v>
      </c>
      <c r="C9" s="3">
        <v>0.13</v>
      </c>
      <c r="D9" s="58"/>
      <c r="E9" s="36" t="s">
        <v>79</v>
      </c>
      <c r="F9" s="3">
        <v>4.8099999999999996</v>
      </c>
      <c r="G9" s="3">
        <v>0.64</v>
      </c>
      <c r="H9" s="58"/>
      <c r="I9" s="36" t="s">
        <v>72</v>
      </c>
      <c r="J9" s="3">
        <v>2.6760000000000002</v>
      </c>
      <c r="K9" s="3">
        <v>7.1710000000000003</v>
      </c>
      <c r="L9" s="58"/>
      <c r="M9" s="36" t="s">
        <v>72</v>
      </c>
      <c r="N9" s="3">
        <v>7.2130000000000001</v>
      </c>
      <c r="O9" s="3">
        <v>6.0469999999999997</v>
      </c>
    </row>
    <row r="10" spans="1:15">
      <c r="A10" s="36" t="s">
        <v>73</v>
      </c>
      <c r="B10" s="3">
        <v>0.99299999999999999</v>
      </c>
      <c r="C10" s="3">
        <v>0.158</v>
      </c>
      <c r="D10" s="58"/>
      <c r="E10" s="36" t="s">
        <v>80</v>
      </c>
      <c r="F10" s="3">
        <v>4.5190000000000001</v>
      </c>
      <c r="G10" s="3">
        <v>0.66100000000000003</v>
      </c>
      <c r="H10" s="58"/>
      <c r="I10" s="36" t="s">
        <v>73</v>
      </c>
      <c r="J10" s="3">
        <v>1.7070000000000001</v>
      </c>
      <c r="K10" s="3">
        <v>8.202</v>
      </c>
      <c r="L10" s="58"/>
      <c r="M10" s="36" t="s">
        <v>73</v>
      </c>
      <c r="N10" s="3">
        <v>2.0129999999999999</v>
      </c>
      <c r="O10" s="3">
        <v>12.180999999999999</v>
      </c>
    </row>
    <row r="11" spans="1:15">
      <c r="A11" s="36" t="s">
        <v>74</v>
      </c>
      <c r="B11" s="3">
        <v>2.2170000000000001</v>
      </c>
      <c r="C11" s="3">
        <v>0.16400000000000001</v>
      </c>
      <c r="D11" s="58"/>
      <c r="E11" s="36" t="s">
        <v>81</v>
      </c>
      <c r="F11" s="3">
        <v>3.0939999999999999</v>
      </c>
      <c r="G11" s="3">
        <v>0.52400000000000002</v>
      </c>
      <c r="H11" s="58"/>
      <c r="I11" s="36" t="s">
        <v>74</v>
      </c>
      <c r="J11" s="3">
        <v>0.115</v>
      </c>
      <c r="K11" s="3">
        <v>6.2169999999999996</v>
      </c>
      <c r="L11" s="58"/>
      <c r="M11" s="36" t="s">
        <v>74</v>
      </c>
      <c r="N11" s="3">
        <v>0.16300000000000001</v>
      </c>
      <c r="O11" s="3">
        <v>16.635999999999999</v>
      </c>
    </row>
    <row r="12" spans="1:15">
      <c r="A12" s="36" t="s">
        <v>75</v>
      </c>
      <c r="B12" s="3">
        <v>2.61</v>
      </c>
      <c r="C12" s="3">
        <v>1.139</v>
      </c>
      <c r="D12" s="58"/>
      <c r="E12" s="8" t="s">
        <v>52</v>
      </c>
      <c r="F12" s="8">
        <f ca="1">AVERAGE(F8:F14)</f>
        <v>3.3217499999999998</v>
      </c>
      <c r="G12" s="8">
        <f ca="1">AVERAGE(G8:G14)</f>
        <v>0.98125000000000007</v>
      </c>
      <c r="I12" s="36" t="s">
        <v>75</v>
      </c>
      <c r="J12" s="3">
        <v>1.427</v>
      </c>
      <c r="K12" s="3">
        <v>3.0449999999999999</v>
      </c>
      <c r="L12" s="58"/>
      <c r="M12" s="36" t="s">
        <v>75</v>
      </c>
      <c r="N12" s="3">
        <v>1.234</v>
      </c>
      <c r="O12" s="3">
        <v>15.395</v>
      </c>
    </row>
    <row r="13" spans="1:15">
      <c r="A13" s="36" t="s">
        <v>76</v>
      </c>
      <c r="B13" s="3">
        <v>1.0820000000000001</v>
      </c>
      <c r="C13" s="3">
        <v>7.4999999999999997E-2</v>
      </c>
      <c r="D13" s="58"/>
      <c r="E13" s="8" t="s">
        <v>53</v>
      </c>
      <c r="F13" s="8">
        <f ca="1">_xlfn.STDEV.S(F8:F14)</f>
        <v>1.8019157166748951</v>
      </c>
      <c r="G13" s="8">
        <f ca="1">_xlfn.STDEV.S(G8:G14)</f>
        <v>0.74826259873567547</v>
      </c>
      <c r="I13" s="8" t="s">
        <v>52</v>
      </c>
      <c r="J13" s="8">
        <f>AVERAGE(J8:J12)</f>
        <v>1.4958000000000002</v>
      </c>
      <c r="K13" s="8">
        <f>AVERAGE(K8:K12)</f>
        <v>6.7463999999999995</v>
      </c>
      <c r="M13" s="36" t="s">
        <v>76</v>
      </c>
      <c r="N13" s="3"/>
      <c r="O13" s="3">
        <v>1.196</v>
      </c>
    </row>
    <row r="14" spans="1:15">
      <c r="A14" s="36" t="s">
        <v>77</v>
      </c>
      <c r="B14" s="26">
        <v>0.41099999999999998</v>
      </c>
      <c r="C14" s="26">
        <v>5.8999999999999997E-2</v>
      </c>
      <c r="D14" s="59"/>
      <c r="E14" s="28" t="s">
        <v>51</v>
      </c>
      <c r="F14" s="30"/>
      <c r="G14" s="29">
        <f ca="1">TTEST(F8:F14,G8:G14,2,2)</f>
        <v>5.3356087534077341E-2</v>
      </c>
      <c r="H14" s="57"/>
      <c r="I14" s="8" t="s">
        <v>53</v>
      </c>
      <c r="J14" s="8">
        <f>_xlfn.STDEV.S(J8:J12)</f>
        <v>0.91545163717151123</v>
      </c>
      <c r="K14" s="8">
        <f>_xlfn.STDEV.S(K8:K12)</f>
        <v>2.3347913825436319</v>
      </c>
      <c r="L14" s="57"/>
      <c r="M14" s="8" t="s">
        <v>52</v>
      </c>
      <c r="N14" s="8">
        <f>AVERAGE(N8:N13)</f>
        <v>2.6808000000000001</v>
      </c>
      <c r="O14" s="8">
        <f>AVERAGE(O8:O13)</f>
        <v>12.061166666666665</v>
      </c>
    </row>
    <row r="15" spans="1:15">
      <c r="A15" s="8" t="s">
        <v>52</v>
      </c>
      <c r="B15" s="8">
        <f>AVERAGE(B8:B14)</f>
        <v>1.2671428571428571</v>
      </c>
      <c r="C15" s="8">
        <f>AVERAGE(C8:C14)</f>
        <v>0.33842857142857152</v>
      </c>
      <c r="D15" s="57"/>
      <c r="H15" s="57"/>
      <c r="I15" s="28" t="s">
        <v>51</v>
      </c>
      <c r="J15" s="30"/>
      <c r="K15" s="29">
        <f>TTEST(J8:J12,K8:K12,2,2)</f>
        <v>1.578638058356572E-3</v>
      </c>
      <c r="L15" s="57"/>
      <c r="M15" s="8" t="s">
        <v>53</v>
      </c>
      <c r="N15" s="8">
        <f>_xlfn.STDEV.S(N8:N13)</f>
        <v>2.7124426629884733</v>
      </c>
      <c r="O15" s="8">
        <f>_xlfn.STDEV.S(O8:O13)</f>
        <v>7.2748498655756917</v>
      </c>
    </row>
    <row r="16" spans="1:15">
      <c r="A16" s="8" t="s">
        <v>53</v>
      </c>
      <c r="B16" s="8">
        <f>_xlfn.STDEV.S(B8:B14)</f>
        <v>0.89657076846010486</v>
      </c>
      <c r="C16" s="8">
        <f>_xlfn.STDEV.S(C8:C14)</f>
        <v>0.40582954432571683</v>
      </c>
      <c r="D16" s="57"/>
      <c r="H16" s="57"/>
      <c r="L16" s="57"/>
      <c r="M16" s="28" t="s">
        <v>51</v>
      </c>
      <c r="N16" s="30"/>
      <c r="O16" s="29">
        <f>TTEST(N8:N13,O8:O13,2,2)</f>
        <v>2.3990634785858823E-2</v>
      </c>
    </row>
    <row r="17" spans="1:12">
      <c r="A17" s="28" t="s">
        <v>51</v>
      </c>
      <c r="C17" s="29">
        <f>TTEST(B8:B14,C8:C14,2,2)</f>
        <v>2.8082903784820968E-2</v>
      </c>
      <c r="D17" s="60"/>
      <c r="H17" s="60"/>
      <c r="L17" s="60"/>
    </row>
    <row r="21" spans="1:12">
      <c r="C21" s="2"/>
      <c r="D21" s="61"/>
      <c r="E21" s="2"/>
      <c r="F21" s="2"/>
      <c r="G21" s="2"/>
      <c r="H21" s="61"/>
      <c r="I21" s="2"/>
      <c r="J21" s="2"/>
      <c r="K21" s="2"/>
      <c r="L21" s="61"/>
    </row>
  </sheetData>
  <mergeCells count="4">
    <mergeCell ref="B6:C6"/>
    <mergeCell ref="F6:G6"/>
    <mergeCell ref="J6:K6"/>
    <mergeCell ref="N6:O6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BA54-4144-CE48-B9AC-CDE9369ACCCA}">
  <dimension ref="A1:P30"/>
  <sheetViews>
    <sheetView workbookViewId="0">
      <selection activeCell="G33" sqref="G33"/>
    </sheetView>
  </sheetViews>
  <sheetFormatPr baseColWidth="10" defaultRowHeight="16"/>
  <cols>
    <col min="1" max="1" width="19.83203125" customWidth="1"/>
  </cols>
  <sheetData>
    <row r="1" spans="1:15">
      <c r="A1" t="s">
        <v>89</v>
      </c>
    </row>
    <row r="2" spans="1:15">
      <c r="A2" t="s">
        <v>96</v>
      </c>
    </row>
    <row r="3" spans="1:15">
      <c r="A3" s="11" t="s">
        <v>104</v>
      </c>
    </row>
    <row r="4" spans="1:15">
      <c r="A4" s="11" t="s">
        <v>91</v>
      </c>
    </row>
    <row r="6" spans="1:15">
      <c r="B6" s="45" t="s">
        <v>20</v>
      </c>
      <c r="C6" s="46"/>
      <c r="D6" s="50" t="s">
        <v>22</v>
      </c>
      <c r="E6" s="51"/>
      <c r="F6" s="52" t="s">
        <v>23</v>
      </c>
      <c r="G6" s="53"/>
    </row>
    <row r="7" spans="1:15">
      <c r="B7" s="22" t="s">
        <v>47</v>
      </c>
      <c r="C7" s="23" t="s">
        <v>48</v>
      </c>
      <c r="D7" s="8" t="s">
        <v>92</v>
      </c>
      <c r="E7" s="8" t="s">
        <v>93</v>
      </c>
      <c r="F7" s="10" t="s">
        <v>94</v>
      </c>
      <c r="G7" s="8" t="s">
        <v>93</v>
      </c>
    </row>
    <row r="8" spans="1:15">
      <c r="A8" t="s">
        <v>71</v>
      </c>
      <c r="B8" s="3">
        <v>4.0000000000000001E-3</v>
      </c>
      <c r="C8" s="3">
        <v>8.1000000000000003E-2</v>
      </c>
      <c r="D8" s="3">
        <v>4.0000000000000001E-3</v>
      </c>
      <c r="E8" s="3">
        <v>8.4000000000000005E-2</v>
      </c>
      <c r="F8" s="3">
        <v>8.1000000000000003E-2</v>
      </c>
      <c r="G8" s="3">
        <v>0.16200000000000001</v>
      </c>
      <c r="H8" s="2"/>
      <c r="I8" s="2"/>
      <c r="J8" s="2"/>
      <c r="K8" s="2"/>
      <c r="L8" s="2"/>
      <c r="M8" s="2"/>
      <c r="N8" s="2"/>
      <c r="O8" s="2"/>
    </row>
    <row r="9" spans="1:15">
      <c r="A9" t="s">
        <v>72</v>
      </c>
      <c r="B9" s="3">
        <v>0.01</v>
      </c>
      <c r="C9" s="3">
        <v>2.7E-2</v>
      </c>
      <c r="D9" s="3">
        <v>0.01</v>
      </c>
      <c r="E9" s="3">
        <v>1.6E-2</v>
      </c>
      <c r="F9" s="3">
        <v>2.7E-2</v>
      </c>
      <c r="G9" s="3">
        <v>6.8000000000000005E-2</v>
      </c>
    </row>
    <row r="10" spans="1:15">
      <c r="A10" t="s">
        <v>73</v>
      </c>
      <c r="B10" s="3">
        <v>3.1E-2</v>
      </c>
      <c r="C10" s="3">
        <v>2.8000000000000001E-2</v>
      </c>
      <c r="D10" s="3">
        <v>3.1E-2</v>
      </c>
      <c r="E10" s="3">
        <v>7.0000000000000001E-3</v>
      </c>
      <c r="F10" s="3">
        <v>2.8000000000000001E-2</v>
      </c>
      <c r="G10" s="3">
        <v>0.19600000000000001</v>
      </c>
    </row>
    <row r="11" spans="1:15">
      <c r="A11" t="s">
        <v>74</v>
      </c>
      <c r="B11" s="3">
        <v>4.5999999999999999E-2</v>
      </c>
      <c r="C11" s="3">
        <v>8.3000000000000004E-2</v>
      </c>
      <c r="D11" s="3">
        <v>4.5999999999999999E-2</v>
      </c>
      <c r="E11" s="3">
        <v>5.0000000000000001E-3</v>
      </c>
      <c r="F11" s="3">
        <v>8.3000000000000004E-2</v>
      </c>
      <c r="G11" s="3">
        <v>0.27600000000000002</v>
      </c>
    </row>
    <row r="12" spans="1:15">
      <c r="A12" t="s">
        <v>75</v>
      </c>
      <c r="B12" s="3">
        <v>0.08</v>
      </c>
      <c r="C12" s="3">
        <v>4.9000000000000002E-2</v>
      </c>
      <c r="D12" s="3">
        <v>0.08</v>
      </c>
      <c r="E12" s="3">
        <v>6.0000000000000001E-3</v>
      </c>
      <c r="F12" s="3">
        <v>4.9000000000000002E-2</v>
      </c>
      <c r="G12" s="3">
        <v>0.05</v>
      </c>
    </row>
    <row r="13" spans="1:15">
      <c r="A13" t="s">
        <v>76</v>
      </c>
      <c r="B13" s="3">
        <v>0.05</v>
      </c>
      <c r="C13" s="3">
        <v>1.7999999999999999E-2</v>
      </c>
      <c r="D13" s="3">
        <v>0.05</v>
      </c>
      <c r="E13" s="3">
        <v>1.0999999999999999E-2</v>
      </c>
      <c r="F13" s="3">
        <v>1.7999999999999999E-2</v>
      </c>
      <c r="G13" s="3">
        <v>5.2999999999999999E-2</v>
      </c>
    </row>
    <row r="14" spans="1:15">
      <c r="A14" t="s">
        <v>77</v>
      </c>
      <c r="B14" s="3">
        <v>8.4000000000000005E-2</v>
      </c>
      <c r="C14" s="3">
        <v>0.16200000000000001</v>
      </c>
      <c r="D14" s="9"/>
      <c r="E14" s="3">
        <v>1.7999999999999999E-2</v>
      </c>
      <c r="F14" s="9"/>
      <c r="G14" s="3">
        <v>0.159</v>
      </c>
    </row>
    <row r="15" spans="1:15">
      <c r="A15" t="s">
        <v>82</v>
      </c>
      <c r="B15" s="3">
        <v>1.6E-2</v>
      </c>
      <c r="C15" s="3">
        <v>6.8000000000000005E-2</v>
      </c>
      <c r="D15" s="9"/>
      <c r="E15" s="3">
        <v>2.5000000000000001E-2</v>
      </c>
      <c r="F15" s="9"/>
      <c r="G15" s="9"/>
    </row>
    <row r="16" spans="1:15">
      <c r="A16" t="s">
        <v>83</v>
      </c>
      <c r="B16" s="3">
        <v>7.0000000000000001E-3</v>
      </c>
      <c r="C16" s="3">
        <v>0.19600000000000001</v>
      </c>
      <c r="D16" s="9"/>
      <c r="E16" s="9"/>
      <c r="F16" s="9"/>
      <c r="G16" s="9"/>
    </row>
    <row r="17" spans="1:16">
      <c r="A17" t="s">
        <v>84</v>
      </c>
      <c r="B17" s="3">
        <v>5.0000000000000001E-3</v>
      </c>
      <c r="C17" s="3">
        <v>0.27600000000000002</v>
      </c>
      <c r="D17" s="9"/>
      <c r="E17" s="9"/>
      <c r="F17" s="9"/>
      <c r="G17" s="9"/>
    </row>
    <row r="18" spans="1:16">
      <c r="A18" t="s">
        <v>85</v>
      </c>
      <c r="B18" s="3">
        <v>6.0000000000000001E-3</v>
      </c>
      <c r="C18" s="3">
        <v>0.05</v>
      </c>
      <c r="D18" s="9"/>
      <c r="E18" s="9"/>
      <c r="F18" s="9"/>
      <c r="G18" s="9"/>
    </row>
    <row r="19" spans="1:16">
      <c r="A19" t="s">
        <v>86</v>
      </c>
      <c r="B19" s="3">
        <v>1.0999999999999999E-2</v>
      </c>
      <c r="C19" s="3">
        <v>5.2999999999999999E-2</v>
      </c>
      <c r="D19" s="9"/>
      <c r="E19" s="9"/>
      <c r="F19" s="9"/>
      <c r="G19" s="9"/>
    </row>
    <row r="20" spans="1:16">
      <c r="A20" t="s">
        <v>87</v>
      </c>
      <c r="B20" s="3">
        <v>1.7999999999999999E-2</v>
      </c>
      <c r="C20" s="3">
        <v>0.159</v>
      </c>
      <c r="D20" s="9"/>
      <c r="E20" s="9"/>
      <c r="F20" s="9"/>
      <c r="G20" s="9"/>
    </row>
    <row r="21" spans="1:16">
      <c r="A21" t="s">
        <v>88</v>
      </c>
      <c r="B21" s="3">
        <v>2.5000000000000001E-2</v>
      </c>
      <c r="C21" s="9"/>
      <c r="D21" s="9"/>
      <c r="E21" s="9"/>
      <c r="F21" s="9"/>
      <c r="G21" s="9"/>
    </row>
    <row r="22" spans="1:16">
      <c r="A22" s="8" t="s">
        <v>52</v>
      </c>
      <c r="B22" s="8">
        <f>AVERAGE(B8:B21)</f>
        <v>2.8071428571428577E-2</v>
      </c>
      <c r="C22" s="8">
        <f>AVERAGE(C8:C21)</f>
        <v>9.6153846153846159E-2</v>
      </c>
      <c r="D22" s="8">
        <f t="shared" ref="D22:G22" si="0">AVERAGE(D8:D21)</f>
        <v>3.6833333333333329E-2</v>
      </c>
      <c r="E22" s="8">
        <f t="shared" si="0"/>
        <v>2.1500000000000002E-2</v>
      </c>
      <c r="F22" s="8">
        <f t="shared" si="0"/>
        <v>4.766666666666667E-2</v>
      </c>
      <c r="G22" s="8">
        <f t="shared" si="0"/>
        <v>0.13771428571428573</v>
      </c>
    </row>
    <row r="23" spans="1:16">
      <c r="A23" s="8" t="s">
        <v>53</v>
      </c>
      <c r="B23" s="8">
        <f>_xlfn.STDEV.S(B8:B21)</f>
        <v>2.7107944579784347E-2</v>
      </c>
      <c r="C23" s="8">
        <f t="shared" ref="C23:G23" si="1">_xlfn.STDEV.S(C8:C21)</f>
        <v>7.8286701886768062E-2</v>
      </c>
      <c r="D23" s="8">
        <f t="shared" si="1"/>
        <v>2.8117017385680638E-2</v>
      </c>
      <c r="E23" s="8">
        <f t="shared" si="1"/>
        <v>2.6169775368870534E-2</v>
      </c>
      <c r="F23" s="8">
        <f t="shared" si="1"/>
        <v>2.8479232199388145E-2</v>
      </c>
      <c r="G23" s="8">
        <f t="shared" si="1"/>
        <v>8.4944519708874858E-2</v>
      </c>
    </row>
    <row r="24" spans="1:16">
      <c r="A24" s="25" t="s">
        <v>51</v>
      </c>
      <c r="C24" s="29">
        <f>TTEST(B8:B21,C8:C21,2,2)</f>
        <v>5.1507731007676832E-3</v>
      </c>
      <c r="D24" s="30"/>
      <c r="E24" s="29">
        <f>TTEST(D8:D21,E8:E21,2,2)</f>
        <v>0.31369099540189416</v>
      </c>
      <c r="F24" s="30"/>
      <c r="G24" s="29">
        <f>TTEST(F8:F21,G8:G21,2,2)</f>
        <v>3.1288229877495514E-2</v>
      </c>
      <c r="H24" s="2"/>
      <c r="I24" s="2"/>
      <c r="J24" s="2"/>
      <c r="K24" s="2"/>
      <c r="L24" s="2"/>
    </row>
    <row r="25" spans="1:16">
      <c r="E25" s="2"/>
      <c r="F25" s="2"/>
      <c r="G25" s="2"/>
      <c r="H25" s="2"/>
      <c r="I25" s="2"/>
      <c r="J25" s="2"/>
      <c r="K25" s="2"/>
      <c r="L25" s="2"/>
    </row>
    <row r="30" spans="1:1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3">
    <mergeCell ref="B6:C6"/>
    <mergeCell ref="D6:E6"/>
    <mergeCell ref="F6:G6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482E-7AFB-4849-94A0-1955252E2093}">
  <dimension ref="A1:S24"/>
  <sheetViews>
    <sheetView workbookViewId="0">
      <selection activeCell="G31" sqref="G31"/>
    </sheetView>
  </sheetViews>
  <sheetFormatPr baseColWidth="10" defaultRowHeight="16"/>
  <cols>
    <col min="1" max="1" width="19.1640625" customWidth="1"/>
    <col min="4" max="4" width="8.5" style="55" customWidth="1"/>
    <col min="5" max="5" width="18.83203125" bestFit="1" customWidth="1"/>
    <col min="8" max="8" width="8.5" style="55" customWidth="1"/>
    <col min="9" max="9" width="18.83203125" bestFit="1" customWidth="1"/>
    <col min="12" max="12" width="8.83203125" style="55" customWidth="1"/>
    <col min="13" max="13" width="18.83203125" bestFit="1" customWidth="1"/>
  </cols>
  <sheetData>
    <row r="1" spans="1:15">
      <c r="A1" t="s">
        <v>95</v>
      </c>
      <c r="B1" s="1"/>
      <c r="C1" s="1"/>
      <c r="D1" s="62"/>
      <c r="E1" s="1"/>
      <c r="F1" s="1"/>
      <c r="G1" s="1"/>
      <c r="H1" s="62"/>
      <c r="I1" s="1"/>
      <c r="J1" s="1"/>
      <c r="K1" s="1"/>
      <c r="L1" s="62"/>
    </row>
    <row r="2" spans="1:15">
      <c r="A2" t="s">
        <v>98</v>
      </c>
      <c r="B2" s="1"/>
      <c r="C2" s="1"/>
      <c r="D2" s="62"/>
      <c r="E2" s="1"/>
      <c r="F2" s="1"/>
      <c r="G2" s="1"/>
      <c r="H2" s="62"/>
      <c r="I2" s="1"/>
      <c r="J2" s="1"/>
      <c r="K2" s="1"/>
      <c r="L2" s="62"/>
    </row>
    <row r="3" spans="1:15">
      <c r="A3" s="11" t="s">
        <v>103</v>
      </c>
      <c r="B3" s="1"/>
      <c r="C3" s="1"/>
      <c r="D3" s="62"/>
      <c r="E3" s="1"/>
      <c r="F3" s="1"/>
      <c r="G3" s="1"/>
      <c r="H3" s="62"/>
      <c r="I3" s="1"/>
      <c r="J3" s="1"/>
      <c r="K3" s="1"/>
      <c r="L3" s="62"/>
    </row>
    <row r="4" spans="1:15">
      <c r="A4" s="11" t="s">
        <v>91</v>
      </c>
      <c r="B4" s="1"/>
      <c r="C4" s="1"/>
      <c r="D4" s="62"/>
      <c r="E4" s="1"/>
      <c r="F4" s="1"/>
      <c r="G4" s="1"/>
      <c r="H4" s="62"/>
      <c r="I4" s="1"/>
      <c r="J4" s="1"/>
      <c r="K4" s="1"/>
      <c r="L4" s="62"/>
    </row>
    <row r="6" spans="1:15">
      <c r="B6" s="45" t="s">
        <v>25</v>
      </c>
      <c r="C6" s="47"/>
      <c r="D6" s="56"/>
      <c r="F6" s="45" t="s">
        <v>26</v>
      </c>
      <c r="G6" s="47"/>
      <c r="H6" s="56"/>
      <c r="J6" s="45" t="s">
        <v>24</v>
      </c>
      <c r="K6" s="47"/>
      <c r="L6" s="56"/>
      <c r="N6" s="45" t="s">
        <v>27</v>
      </c>
      <c r="O6" s="47"/>
    </row>
    <row r="7" spans="1:15">
      <c r="B7" s="22" t="s">
        <v>2</v>
      </c>
      <c r="C7" s="23" t="s">
        <v>3</v>
      </c>
      <c r="D7" s="57"/>
      <c r="F7" s="22" t="s">
        <v>2</v>
      </c>
      <c r="G7" s="23" t="s">
        <v>3</v>
      </c>
      <c r="H7" s="57"/>
      <c r="J7" s="22" t="s">
        <v>2</v>
      </c>
      <c r="K7" s="23" t="s">
        <v>3</v>
      </c>
      <c r="L7" s="57"/>
      <c r="N7" s="22" t="s">
        <v>2</v>
      </c>
      <c r="O7" s="23" t="s">
        <v>3</v>
      </c>
    </row>
    <row r="8" spans="1:15">
      <c r="A8" t="s">
        <v>71</v>
      </c>
      <c r="B8" s="3">
        <v>1.454</v>
      </c>
      <c r="C8" s="3">
        <v>0.23499999999999999</v>
      </c>
      <c r="D8" s="58"/>
      <c r="E8" t="s">
        <v>71</v>
      </c>
      <c r="F8" s="3">
        <v>0.94299999999999995</v>
      </c>
      <c r="G8" s="3">
        <v>0.79800000000000004</v>
      </c>
      <c r="H8" s="58"/>
      <c r="I8" t="s">
        <v>71</v>
      </c>
      <c r="J8" s="3">
        <v>9.8000000000000004E-2</v>
      </c>
      <c r="K8" s="3">
        <v>11.872</v>
      </c>
      <c r="L8" s="58"/>
      <c r="M8" t="s">
        <v>71</v>
      </c>
      <c r="N8" s="3">
        <v>0.49299999999999999</v>
      </c>
      <c r="O8" s="3">
        <v>3.359</v>
      </c>
    </row>
    <row r="9" spans="1:15">
      <c r="A9" t="s">
        <v>72</v>
      </c>
      <c r="B9" s="3">
        <v>0.23499999999999999</v>
      </c>
      <c r="C9" s="3">
        <v>0.34599999999999997</v>
      </c>
      <c r="D9" s="58"/>
      <c r="E9" t="s">
        <v>72</v>
      </c>
      <c r="F9" s="3">
        <v>1.038</v>
      </c>
      <c r="G9" s="3">
        <v>0.44</v>
      </c>
      <c r="H9" s="58"/>
      <c r="I9" t="s">
        <v>72</v>
      </c>
      <c r="J9" s="3">
        <v>0.11600000000000001</v>
      </c>
      <c r="K9" s="3">
        <v>7.65</v>
      </c>
      <c r="L9" s="58"/>
      <c r="M9" t="s">
        <v>72</v>
      </c>
      <c r="N9" s="3">
        <v>0.32500000000000001</v>
      </c>
      <c r="O9" s="3">
        <v>2.5489999999999999</v>
      </c>
    </row>
    <row r="10" spans="1:15">
      <c r="A10" t="s">
        <v>73</v>
      </c>
      <c r="B10" s="3">
        <v>1.968</v>
      </c>
      <c r="C10" s="3">
        <v>0.59099999999999997</v>
      </c>
      <c r="D10" s="58"/>
      <c r="E10" t="s">
        <v>73</v>
      </c>
      <c r="F10" s="3">
        <v>0.58299999999999996</v>
      </c>
      <c r="G10" s="3">
        <v>0.17</v>
      </c>
      <c r="H10" s="58"/>
      <c r="I10" t="s">
        <v>73</v>
      </c>
      <c r="J10" s="3">
        <v>2.6720000000000002</v>
      </c>
      <c r="K10" s="3">
        <v>22.152999999999999</v>
      </c>
      <c r="L10" s="58"/>
      <c r="M10" t="s">
        <v>73</v>
      </c>
      <c r="N10" s="3">
        <v>0.32700000000000001</v>
      </c>
      <c r="O10" s="3">
        <v>2.2999999999999998</v>
      </c>
    </row>
    <row r="11" spans="1:15">
      <c r="A11" t="s">
        <v>74</v>
      </c>
      <c r="B11" s="3">
        <v>10.069000000000001</v>
      </c>
      <c r="C11" s="3">
        <v>0.42</v>
      </c>
      <c r="D11" s="58"/>
      <c r="E11" t="s">
        <v>74</v>
      </c>
      <c r="F11" s="3">
        <v>0.92500000000000004</v>
      </c>
      <c r="G11" s="3">
        <v>0.16900000000000001</v>
      </c>
      <c r="H11" s="58"/>
      <c r="I11" t="s">
        <v>74</v>
      </c>
      <c r="J11" s="3">
        <v>3.375</v>
      </c>
      <c r="K11" s="3">
        <v>9.9420000000000002</v>
      </c>
      <c r="L11" s="58"/>
      <c r="M11" t="s">
        <v>74</v>
      </c>
      <c r="N11" s="3">
        <v>2.3919999999999999</v>
      </c>
      <c r="O11" s="3">
        <v>14.712</v>
      </c>
    </row>
    <row r="12" spans="1:15">
      <c r="A12" t="s">
        <v>75</v>
      </c>
      <c r="B12" s="3">
        <v>5.5650000000000004</v>
      </c>
      <c r="C12" s="3">
        <v>0.32</v>
      </c>
      <c r="D12" s="58"/>
      <c r="E12" t="s">
        <v>75</v>
      </c>
      <c r="F12" s="3">
        <v>1.514</v>
      </c>
      <c r="G12" s="3">
        <v>0.88700000000000001</v>
      </c>
      <c r="H12" s="58"/>
      <c r="I12" t="s">
        <v>75</v>
      </c>
      <c r="J12" s="9"/>
      <c r="K12" s="3">
        <v>6.149</v>
      </c>
      <c r="L12" s="58"/>
      <c r="M12" t="s">
        <v>75</v>
      </c>
      <c r="N12" s="3">
        <v>0.48499999999999999</v>
      </c>
      <c r="O12" s="3">
        <v>7.8520000000000003</v>
      </c>
    </row>
    <row r="13" spans="1:15">
      <c r="A13" t="s">
        <v>76</v>
      </c>
      <c r="B13" s="9"/>
      <c r="C13" s="3">
        <v>0.58199999999999996</v>
      </c>
      <c r="D13" s="58"/>
      <c r="E13" t="s">
        <v>76</v>
      </c>
      <c r="F13" s="9"/>
      <c r="G13" s="3">
        <v>0.33300000000000002</v>
      </c>
      <c r="H13" s="58"/>
      <c r="J13" s="8">
        <f>AVERAGE(J8:J12)</f>
        <v>1.56525</v>
      </c>
      <c r="K13" s="8">
        <f>AVERAGE(K8:K12)</f>
        <v>11.5532</v>
      </c>
      <c r="N13" s="8">
        <f>AVERAGE(N8:N12)</f>
        <v>0.8044</v>
      </c>
      <c r="O13" s="8">
        <f>AVERAGE(O8:O12)</f>
        <v>6.1543999999999999</v>
      </c>
    </row>
    <row r="14" spans="1:15">
      <c r="A14" t="s">
        <v>77</v>
      </c>
      <c r="B14" s="9"/>
      <c r="C14" s="3">
        <v>0.96899999999999997</v>
      </c>
      <c r="D14" s="58"/>
      <c r="F14" s="8">
        <f>AVERAGE(F8:F13)</f>
        <v>1.0005999999999999</v>
      </c>
      <c r="G14" s="8">
        <f>AVERAGE(G8:G13)</f>
        <v>0.46616666666666667</v>
      </c>
      <c r="J14" s="8">
        <f>_xlfn.STDEV.S(J8:J12)</f>
        <v>1.7081411680537415</v>
      </c>
      <c r="K14" s="8">
        <f>_xlfn.STDEV.S(K8:K12)</f>
        <v>6.3145408938417669</v>
      </c>
      <c r="N14" s="8">
        <f>_xlfn.STDEV.S(N8:N12)</f>
        <v>0.89123442482884363</v>
      </c>
      <c r="O14" s="8">
        <f>_xlfn.STDEV.S(O8:O12)</f>
        <v>5.2863960596988946</v>
      </c>
    </row>
    <row r="15" spans="1:15">
      <c r="A15" s="8" t="s">
        <v>52</v>
      </c>
      <c r="B15" s="8">
        <f>AVERAGE(B8:B14)</f>
        <v>3.8582000000000001</v>
      </c>
      <c r="C15" s="8">
        <f>AVERAGE(C8:C14)</f>
        <v>0.49471428571428566</v>
      </c>
      <c r="D15" s="57"/>
      <c r="F15" s="8">
        <f>_xlfn.STDEV.S(F8:F13)</f>
        <v>0.33481382886613309</v>
      </c>
      <c r="G15" s="8">
        <f>_xlfn.STDEV.S(G8:G13)</f>
        <v>0.31037230331759091</v>
      </c>
      <c r="H15" s="57"/>
      <c r="J15" s="30"/>
      <c r="K15" s="29">
        <f>TTEST(J8:J12,K8:K12,2,2)</f>
        <v>1.8926663085661995E-2</v>
      </c>
      <c r="L15" s="57"/>
      <c r="N15" s="30"/>
      <c r="O15" s="29">
        <f>TTEST(N8:N12,O8:O12,2,2)</f>
        <v>5.6167021320195215E-2</v>
      </c>
    </row>
    <row r="16" spans="1:15">
      <c r="A16" s="8" t="s">
        <v>53</v>
      </c>
      <c r="B16" s="8">
        <f>_xlfn.STDEV.S(B8:B14)</f>
        <v>3.9989940860171322</v>
      </c>
      <c r="C16" s="8">
        <f>_xlfn.STDEV.S(C8:C14)</f>
        <v>0.24749122158554387</v>
      </c>
      <c r="D16" s="57"/>
      <c r="F16" s="30"/>
      <c r="G16" s="29">
        <f>TTEST(F8:F13,G8:G13,2,2)</f>
        <v>2.2642174882892656E-2</v>
      </c>
      <c r="H16" s="57"/>
      <c r="L16" s="57"/>
    </row>
    <row r="17" spans="1:19">
      <c r="A17" s="28" t="s">
        <v>51</v>
      </c>
      <c r="C17" s="29">
        <f>TTEST(B8:B14,C8:C14,2,2)</f>
        <v>4.699286197615013E-2</v>
      </c>
      <c r="D17" s="60"/>
      <c r="E17" s="30"/>
      <c r="H17" s="60"/>
      <c r="I17" s="30"/>
      <c r="L17" s="60"/>
      <c r="M17" s="30"/>
    </row>
    <row r="24" spans="1:19">
      <c r="B24" s="2"/>
      <c r="C24" s="2"/>
      <c r="D24" s="61"/>
      <c r="E24" s="2"/>
      <c r="F24" s="2"/>
      <c r="G24" s="2"/>
      <c r="H24" s="61"/>
      <c r="I24" s="2"/>
      <c r="J24" s="2"/>
      <c r="K24" s="2"/>
      <c r="L24" s="61"/>
      <c r="M24" s="2"/>
      <c r="N24" s="2"/>
      <c r="O24" s="2"/>
      <c r="P24" s="2"/>
      <c r="Q24" s="2"/>
      <c r="R24" s="2"/>
      <c r="S24" s="2"/>
    </row>
  </sheetData>
  <mergeCells count="4">
    <mergeCell ref="B6:C6"/>
    <mergeCell ref="F6:G6"/>
    <mergeCell ref="J6:K6"/>
    <mergeCell ref="N6:O6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4E52-471C-DB47-A29E-58B84B8FD52A}">
  <dimension ref="A1:AF67"/>
  <sheetViews>
    <sheetView topLeftCell="A31" zoomScale="90" zoomScaleNormal="90" workbookViewId="0">
      <selection activeCell="I54" sqref="I54"/>
    </sheetView>
  </sheetViews>
  <sheetFormatPr baseColWidth="10" defaultRowHeight="16"/>
  <cols>
    <col min="1" max="1" width="15" customWidth="1"/>
    <col min="2" max="2" width="14.5" customWidth="1"/>
    <col min="3" max="3" width="15.33203125" bestFit="1" customWidth="1"/>
    <col min="4" max="4" width="15.6640625" bestFit="1" customWidth="1"/>
    <col min="5" max="5" width="3.5" customWidth="1"/>
    <col min="6" max="6" width="15" customWidth="1"/>
    <col min="7" max="7" width="13.6640625" style="55" bestFit="1" customWidth="1"/>
    <col min="8" max="8" width="15.33203125" bestFit="1" customWidth="1"/>
    <col min="9" max="9" width="15.6640625" bestFit="1" customWidth="1"/>
    <col min="11" max="11" width="13.83203125" style="9" bestFit="1" customWidth="1"/>
    <col min="12" max="12" width="13.6640625" style="9" bestFit="1" customWidth="1"/>
    <col min="13" max="13" width="15.33203125" style="9" bestFit="1" customWidth="1"/>
    <col min="14" max="14" width="15.6640625" style="9" bestFit="1" customWidth="1"/>
    <col min="15" max="15" width="4.33203125" style="9" customWidth="1"/>
    <col min="16" max="16" width="13.83203125" style="9" bestFit="1" customWidth="1"/>
    <col min="17" max="17" width="16.6640625" style="9" bestFit="1" customWidth="1"/>
    <col min="18" max="18" width="15.33203125" style="9" bestFit="1" customWidth="1"/>
    <col min="19" max="19" width="15.6640625" style="9" bestFit="1" customWidth="1"/>
    <col min="21" max="21" width="13.83203125" style="9" bestFit="1" customWidth="1"/>
    <col min="22" max="22" width="17.1640625" style="9" bestFit="1" customWidth="1"/>
    <col min="23" max="23" width="15.33203125" style="9" bestFit="1" customWidth="1"/>
    <col min="24" max="24" width="15.6640625" style="9" bestFit="1" customWidth="1"/>
    <col min="25" max="25" width="10.83203125" style="9"/>
    <col min="26" max="26" width="13.83203125" style="9" bestFit="1" customWidth="1"/>
    <col min="27" max="27" width="17.1640625" style="9" bestFit="1" customWidth="1"/>
    <col min="28" max="28" width="15.33203125" style="9" bestFit="1" customWidth="1"/>
    <col min="29" max="29" width="15.6640625" style="9" bestFit="1" customWidth="1"/>
  </cols>
  <sheetData>
    <row r="1" spans="1:29">
      <c r="B1" s="1" t="s">
        <v>99</v>
      </c>
      <c r="U1" s="82"/>
    </row>
    <row r="2" spans="1:29">
      <c r="B2" s="1" t="s">
        <v>100</v>
      </c>
    </row>
    <row r="3" spans="1:29">
      <c r="B3" s="11" t="s">
        <v>105</v>
      </c>
    </row>
    <row r="5" spans="1:29">
      <c r="A5" s="75" t="s">
        <v>28</v>
      </c>
      <c r="B5" s="76"/>
      <c r="C5" s="76"/>
      <c r="D5" s="76"/>
      <c r="E5" s="76"/>
      <c r="F5" s="76"/>
      <c r="G5" s="76"/>
      <c r="H5" s="76"/>
      <c r="I5" s="77"/>
      <c r="K5" s="87" t="s">
        <v>29</v>
      </c>
      <c r="L5" s="88"/>
      <c r="M5" s="88"/>
      <c r="N5" s="88"/>
      <c r="O5" s="88"/>
      <c r="P5" s="88"/>
      <c r="Q5" s="88"/>
      <c r="R5" s="88"/>
      <c r="S5" s="89"/>
      <c r="T5" s="69"/>
      <c r="U5" s="87" t="s">
        <v>30</v>
      </c>
      <c r="V5" s="88"/>
      <c r="W5" s="88"/>
      <c r="X5" s="88"/>
      <c r="Y5" s="88"/>
      <c r="Z5" s="88"/>
      <c r="AA5" s="88"/>
      <c r="AB5" s="88"/>
      <c r="AC5" s="89"/>
    </row>
    <row r="6" spans="1:29">
      <c r="A6" s="71" t="s">
        <v>2</v>
      </c>
      <c r="B6" s="71"/>
      <c r="C6" s="71"/>
      <c r="D6" s="72"/>
      <c r="E6" s="68"/>
      <c r="F6" s="73" t="s">
        <v>3</v>
      </c>
      <c r="G6" s="73"/>
      <c r="H6" s="73"/>
      <c r="I6" s="74"/>
      <c r="K6" s="71" t="s">
        <v>2</v>
      </c>
      <c r="L6" s="71"/>
      <c r="M6" s="71"/>
      <c r="N6" s="72"/>
      <c r="O6" s="68"/>
      <c r="P6" s="73" t="s">
        <v>3</v>
      </c>
      <c r="Q6" s="73"/>
      <c r="R6" s="73"/>
      <c r="S6" s="74"/>
      <c r="T6" s="56"/>
      <c r="U6" s="71" t="s">
        <v>2</v>
      </c>
      <c r="V6" s="71"/>
      <c r="W6" s="71"/>
      <c r="X6" s="72"/>
      <c r="Y6" s="68"/>
      <c r="Z6" s="73" t="s">
        <v>3</v>
      </c>
      <c r="AA6" s="73"/>
      <c r="AB6" s="73"/>
      <c r="AC6" s="74"/>
    </row>
    <row r="7" spans="1:29">
      <c r="A7" s="63" t="s">
        <v>108</v>
      </c>
      <c r="B7" s="67" t="s">
        <v>107</v>
      </c>
      <c r="C7" s="64" t="s">
        <v>90</v>
      </c>
      <c r="D7" s="65" t="s">
        <v>106</v>
      </c>
      <c r="E7" s="70"/>
      <c r="F7" s="63" t="s">
        <v>108</v>
      </c>
      <c r="G7" s="67" t="s">
        <v>107</v>
      </c>
      <c r="H7" s="64" t="s">
        <v>90</v>
      </c>
      <c r="I7" s="65" t="s">
        <v>106</v>
      </c>
      <c r="K7" s="63" t="s">
        <v>108</v>
      </c>
      <c r="L7" s="67" t="s">
        <v>107</v>
      </c>
      <c r="M7" s="64" t="s">
        <v>90</v>
      </c>
      <c r="N7" s="65" t="s">
        <v>106</v>
      </c>
      <c r="O7" s="70"/>
      <c r="P7" s="63" t="s">
        <v>108</v>
      </c>
      <c r="Q7" s="67" t="s">
        <v>107</v>
      </c>
      <c r="R7" s="64" t="s">
        <v>90</v>
      </c>
      <c r="S7" s="65" t="s">
        <v>106</v>
      </c>
      <c r="T7" s="81"/>
      <c r="U7" s="63" t="s">
        <v>108</v>
      </c>
      <c r="V7" s="67" t="s">
        <v>107</v>
      </c>
      <c r="W7" s="64" t="s">
        <v>90</v>
      </c>
      <c r="X7" s="65" t="s">
        <v>106</v>
      </c>
      <c r="Y7" s="70"/>
      <c r="Z7" s="63" t="s">
        <v>108</v>
      </c>
      <c r="AA7" s="67" t="s">
        <v>107</v>
      </c>
      <c r="AB7" s="64" t="s">
        <v>90</v>
      </c>
      <c r="AC7" s="65" t="s">
        <v>106</v>
      </c>
    </row>
    <row r="8" spans="1:29">
      <c r="A8">
        <v>1</v>
      </c>
      <c r="B8">
        <v>1</v>
      </c>
      <c r="C8" s="12">
        <v>87.9</v>
      </c>
      <c r="D8" s="9">
        <v>0.107</v>
      </c>
      <c r="E8" s="9"/>
      <c r="F8" s="9">
        <v>1</v>
      </c>
      <c r="G8" s="66">
        <v>1</v>
      </c>
      <c r="H8" s="12">
        <v>35.853000000000002</v>
      </c>
      <c r="I8" s="9">
        <v>6.6000000000000003E-2</v>
      </c>
      <c r="K8" s="9">
        <v>1</v>
      </c>
      <c r="L8" s="9">
        <v>1</v>
      </c>
      <c r="M8" s="78">
        <v>39.314999999999998</v>
      </c>
      <c r="N8" s="11">
        <v>0.46300000000000002</v>
      </c>
      <c r="P8" s="9">
        <v>1</v>
      </c>
      <c r="Q8" s="66">
        <v>1</v>
      </c>
      <c r="R8" s="78">
        <v>14.003</v>
      </c>
      <c r="S8" s="11">
        <v>0.19600000000000001</v>
      </c>
      <c r="T8" s="79"/>
      <c r="U8" s="9">
        <v>1</v>
      </c>
      <c r="V8" s="79">
        <v>1</v>
      </c>
      <c r="W8" s="78">
        <v>10.066000000000001</v>
      </c>
      <c r="X8" s="78">
        <v>0.223</v>
      </c>
      <c r="Z8" s="9">
        <v>1</v>
      </c>
      <c r="AA8" s="66">
        <v>1</v>
      </c>
      <c r="AB8" s="78">
        <v>3.49</v>
      </c>
      <c r="AC8" s="78">
        <v>0.127</v>
      </c>
    </row>
    <row r="9" spans="1:29">
      <c r="A9">
        <v>1</v>
      </c>
      <c r="B9">
        <v>2</v>
      </c>
      <c r="C9" s="12">
        <v>95.766000000000005</v>
      </c>
      <c r="D9" s="9">
        <v>0.08</v>
      </c>
      <c r="E9" s="9"/>
      <c r="F9" s="9">
        <v>1</v>
      </c>
      <c r="G9" s="66">
        <v>2</v>
      </c>
      <c r="H9" s="12">
        <v>44.021000000000001</v>
      </c>
      <c r="I9" s="9">
        <v>7.2999999999999995E-2</v>
      </c>
      <c r="K9" s="9">
        <v>1</v>
      </c>
      <c r="L9" s="9">
        <v>2</v>
      </c>
      <c r="M9" s="78">
        <v>42.183999999999997</v>
      </c>
      <c r="N9" s="11">
        <v>0.72</v>
      </c>
      <c r="P9" s="9">
        <v>1</v>
      </c>
      <c r="Q9" s="66">
        <v>1</v>
      </c>
      <c r="R9" s="78">
        <v>8.5990000000000002</v>
      </c>
      <c r="S9" s="11">
        <v>0.115</v>
      </c>
      <c r="T9" s="79"/>
      <c r="U9" s="9">
        <v>1</v>
      </c>
      <c r="V9" s="79">
        <v>2</v>
      </c>
      <c r="W9" s="78">
        <v>7.5179999999999998</v>
      </c>
      <c r="X9" s="78">
        <v>0.152</v>
      </c>
      <c r="Z9" s="9">
        <v>1</v>
      </c>
      <c r="AA9" s="66">
        <v>2</v>
      </c>
      <c r="AB9" s="78">
        <v>2.0339999999999998</v>
      </c>
      <c r="AC9" s="78">
        <v>9.4E-2</v>
      </c>
    </row>
    <row r="10" spans="1:29">
      <c r="A10">
        <v>1</v>
      </c>
      <c r="B10">
        <v>3</v>
      </c>
      <c r="C10" s="12">
        <v>99.55</v>
      </c>
      <c r="D10" s="9">
        <v>0.216</v>
      </c>
      <c r="E10" s="9"/>
      <c r="F10" s="9">
        <v>1</v>
      </c>
      <c r="G10" s="66">
        <v>3</v>
      </c>
      <c r="H10" s="12">
        <v>41.363</v>
      </c>
      <c r="I10" s="9">
        <v>0.23</v>
      </c>
      <c r="K10" s="9">
        <v>1</v>
      </c>
      <c r="L10" s="9">
        <v>3</v>
      </c>
      <c r="M10" s="78">
        <v>60.116999999999997</v>
      </c>
      <c r="N10" s="11">
        <v>0.75</v>
      </c>
      <c r="P10" s="9">
        <v>2</v>
      </c>
      <c r="Q10" s="66">
        <v>1</v>
      </c>
      <c r="R10" s="78">
        <v>35.28</v>
      </c>
      <c r="S10" s="11">
        <v>0.26</v>
      </c>
      <c r="T10" s="79"/>
      <c r="U10" s="9">
        <v>1</v>
      </c>
      <c r="V10" s="79">
        <v>3</v>
      </c>
      <c r="W10" s="78">
        <v>6.1710000000000003</v>
      </c>
      <c r="X10" s="78">
        <v>0.16200000000000001</v>
      </c>
      <c r="Z10" s="9">
        <v>2</v>
      </c>
      <c r="AA10" s="66">
        <v>1</v>
      </c>
      <c r="AB10" s="78">
        <v>8.2989999999999995</v>
      </c>
      <c r="AC10" s="78">
        <v>0.14299999999999999</v>
      </c>
    </row>
    <row r="11" spans="1:29">
      <c r="A11">
        <v>1</v>
      </c>
      <c r="B11">
        <v>4</v>
      </c>
      <c r="C11" s="12">
        <v>94.332999999999998</v>
      </c>
      <c r="D11" s="9">
        <v>0.51200000000000001</v>
      </c>
      <c r="E11" s="9"/>
      <c r="F11" s="9">
        <v>1</v>
      </c>
      <c r="G11" s="66">
        <v>4</v>
      </c>
      <c r="H11" s="12">
        <v>43.569000000000003</v>
      </c>
      <c r="I11" s="9">
        <v>7.4999999999999997E-2</v>
      </c>
      <c r="K11" s="9">
        <v>1</v>
      </c>
      <c r="L11" s="9">
        <v>4</v>
      </c>
      <c r="M11" s="78">
        <v>61.267000000000003</v>
      </c>
      <c r="N11" s="11">
        <v>0.98299999999999998</v>
      </c>
      <c r="P11" s="9">
        <v>2</v>
      </c>
      <c r="Q11" s="80">
        <v>2</v>
      </c>
      <c r="R11" s="78">
        <v>32.627000000000002</v>
      </c>
      <c r="S11" s="11">
        <v>0.224</v>
      </c>
      <c r="T11" s="79"/>
      <c r="U11" s="9">
        <v>1</v>
      </c>
      <c r="V11" s="79">
        <v>4</v>
      </c>
      <c r="W11" s="78">
        <v>10.321</v>
      </c>
      <c r="X11" s="78">
        <v>0.221</v>
      </c>
      <c r="Z11" s="9">
        <v>2</v>
      </c>
      <c r="AA11" s="80">
        <v>2</v>
      </c>
      <c r="AB11" s="78">
        <v>9.0950000000000006</v>
      </c>
      <c r="AC11" s="78">
        <v>0.13300000000000001</v>
      </c>
    </row>
    <row r="12" spans="1:29">
      <c r="A12">
        <v>1</v>
      </c>
      <c r="B12">
        <v>5</v>
      </c>
      <c r="C12" s="12">
        <v>99.834000000000003</v>
      </c>
      <c r="D12" s="9">
        <v>1.905</v>
      </c>
      <c r="E12" s="9"/>
      <c r="F12" s="9">
        <v>2</v>
      </c>
      <c r="G12" s="66">
        <v>1</v>
      </c>
      <c r="H12" s="12">
        <v>8.4149999999999991</v>
      </c>
      <c r="I12" s="9">
        <v>5.8999999999999997E-2</v>
      </c>
      <c r="K12" s="9">
        <v>1</v>
      </c>
      <c r="L12" s="9">
        <v>5</v>
      </c>
      <c r="M12" s="78">
        <v>75.266000000000005</v>
      </c>
      <c r="N12" s="11">
        <v>0.877</v>
      </c>
      <c r="P12" s="9">
        <v>3</v>
      </c>
      <c r="Q12" s="80">
        <v>1</v>
      </c>
      <c r="R12" s="78">
        <v>68.995999999999995</v>
      </c>
      <c r="S12" s="11">
        <v>1.026</v>
      </c>
      <c r="T12" s="79"/>
      <c r="U12" s="9">
        <v>1</v>
      </c>
      <c r="V12" s="79">
        <v>5</v>
      </c>
      <c r="W12" s="78">
        <v>16.219000000000001</v>
      </c>
      <c r="X12" s="78">
        <v>0.27600000000000002</v>
      </c>
      <c r="Z12" s="9">
        <v>3</v>
      </c>
      <c r="AA12" s="80">
        <v>1</v>
      </c>
      <c r="AB12" s="78">
        <v>9.8209999999999997</v>
      </c>
      <c r="AC12" s="78">
        <v>0.251</v>
      </c>
    </row>
    <row r="13" spans="1:29">
      <c r="A13">
        <v>1</v>
      </c>
      <c r="B13">
        <v>6</v>
      </c>
      <c r="C13" s="12">
        <v>95.840999999999994</v>
      </c>
      <c r="D13" s="9">
        <v>0.39800000000000002</v>
      </c>
      <c r="E13" s="9"/>
      <c r="F13" s="9">
        <v>2</v>
      </c>
      <c r="G13" s="66">
        <v>2</v>
      </c>
      <c r="H13" s="12">
        <v>13.323</v>
      </c>
      <c r="I13" s="9">
        <v>7.8E-2</v>
      </c>
      <c r="K13" s="9">
        <v>1</v>
      </c>
      <c r="L13" s="9">
        <v>6</v>
      </c>
      <c r="M13" s="78">
        <v>65.308999999999997</v>
      </c>
      <c r="N13" s="11">
        <v>0.85599999999999998</v>
      </c>
      <c r="P13" s="9">
        <v>3</v>
      </c>
      <c r="Q13" s="80">
        <v>2</v>
      </c>
      <c r="R13" s="78">
        <v>54.814999999999998</v>
      </c>
      <c r="S13" s="11">
        <v>0.70599999999999996</v>
      </c>
      <c r="T13" s="79"/>
      <c r="U13" s="9">
        <v>1</v>
      </c>
      <c r="V13" s="79">
        <v>6</v>
      </c>
      <c r="W13" s="78">
        <v>6.3860000000000001</v>
      </c>
      <c r="X13" s="78">
        <v>0.13400000000000001</v>
      </c>
      <c r="Z13" s="9">
        <v>3</v>
      </c>
      <c r="AA13" s="80">
        <v>2</v>
      </c>
      <c r="AB13" s="78">
        <v>7.8639999999999999</v>
      </c>
      <c r="AC13" s="78">
        <v>0.183</v>
      </c>
    </row>
    <row r="14" spans="1:29">
      <c r="A14">
        <v>1</v>
      </c>
      <c r="B14">
        <v>7</v>
      </c>
      <c r="C14" s="12">
        <v>64.239000000000004</v>
      </c>
      <c r="D14" s="9">
        <v>1.107</v>
      </c>
      <c r="E14" s="9"/>
      <c r="F14" s="9">
        <v>2</v>
      </c>
      <c r="G14" s="66">
        <v>3</v>
      </c>
      <c r="H14" s="12">
        <v>27.486999999999998</v>
      </c>
      <c r="I14" s="9">
        <v>7.0000000000000007E-2</v>
      </c>
      <c r="K14" s="9">
        <v>1</v>
      </c>
      <c r="L14" s="9">
        <v>7</v>
      </c>
      <c r="M14" s="78">
        <v>24.300999999999998</v>
      </c>
      <c r="N14" s="11">
        <v>0.254</v>
      </c>
      <c r="P14" s="9">
        <v>3</v>
      </c>
      <c r="Q14" s="80">
        <v>3</v>
      </c>
      <c r="R14" s="78">
        <v>22.579000000000001</v>
      </c>
      <c r="S14" s="11">
        <v>0.31900000000000001</v>
      </c>
      <c r="T14" s="79"/>
      <c r="U14" s="9">
        <v>1</v>
      </c>
      <c r="V14" s="79">
        <v>7</v>
      </c>
      <c r="W14" s="78">
        <v>3.2549999999999999</v>
      </c>
      <c r="X14" s="78">
        <v>9.5000000000000001E-2</v>
      </c>
      <c r="Z14" s="9">
        <v>3</v>
      </c>
      <c r="AA14" s="80">
        <v>3</v>
      </c>
      <c r="AB14" s="78">
        <v>1.9079999999999999</v>
      </c>
      <c r="AC14" s="78">
        <v>0.15</v>
      </c>
    </row>
    <row r="15" spans="1:29">
      <c r="A15">
        <v>1</v>
      </c>
      <c r="B15">
        <v>8</v>
      </c>
      <c r="C15" s="12">
        <v>28.704999999999998</v>
      </c>
      <c r="D15" s="9">
        <v>0.378</v>
      </c>
      <c r="E15" s="9"/>
      <c r="F15" s="9">
        <v>2</v>
      </c>
      <c r="G15" s="66">
        <v>4</v>
      </c>
      <c r="H15" s="12">
        <v>46.83</v>
      </c>
      <c r="I15" s="9">
        <v>7.4999999999999997E-2</v>
      </c>
      <c r="K15" s="9">
        <v>1</v>
      </c>
      <c r="L15" s="9">
        <v>8</v>
      </c>
      <c r="M15" s="78">
        <v>43.225000000000001</v>
      </c>
      <c r="N15" s="11">
        <v>0.65500000000000003</v>
      </c>
      <c r="P15" s="9">
        <v>3</v>
      </c>
      <c r="Q15" s="80">
        <v>4</v>
      </c>
      <c r="R15" s="78">
        <v>46.529000000000003</v>
      </c>
      <c r="S15" s="11">
        <v>0.48299999999999998</v>
      </c>
      <c r="T15" s="79"/>
      <c r="U15" s="9">
        <v>1</v>
      </c>
      <c r="V15" s="79">
        <v>8</v>
      </c>
      <c r="W15" s="78">
        <v>5.7779999999999996</v>
      </c>
      <c r="X15" s="78">
        <v>0.13900000000000001</v>
      </c>
      <c r="Z15" s="9">
        <v>3</v>
      </c>
      <c r="AA15" s="80">
        <v>4</v>
      </c>
      <c r="AB15" s="78">
        <v>4.4009999999999998</v>
      </c>
      <c r="AC15" s="78">
        <v>0.155</v>
      </c>
    </row>
    <row r="16" spans="1:29">
      <c r="A16">
        <v>2</v>
      </c>
      <c r="B16">
        <v>1</v>
      </c>
      <c r="C16" s="12">
        <v>86.034999999999997</v>
      </c>
      <c r="D16" s="9">
        <v>0.29699999999999999</v>
      </c>
      <c r="E16" s="9"/>
      <c r="F16" s="9">
        <v>2</v>
      </c>
      <c r="G16" s="66">
        <v>5</v>
      </c>
      <c r="H16" s="12">
        <v>27.765999999999998</v>
      </c>
      <c r="I16" s="9">
        <v>5.7000000000000002E-2</v>
      </c>
      <c r="K16" s="9">
        <v>1</v>
      </c>
      <c r="L16" s="9">
        <v>9</v>
      </c>
      <c r="M16" s="78">
        <v>32.465000000000003</v>
      </c>
      <c r="N16" s="11">
        <v>0.48499999999999999</v>
      </c>
      <c r="P16" s="9">
        <v>3</v>
      </c>
      <c r="Q16" s="80">
        <v>5</v>
      </c>
      <c r="R16" s="78">
        <v>38.040999999999997</v>
      </c>
      <c r="S16" s="11">
        <v>0.33400000000000002</v>
      </c>
      <c r="T16" s="79"/>
      <c r="U16" s="9">
        <v>1</v>
      </c>
      <c r="V16" s="79">
        <v>9</v>
      </c>
      <c r="W16" s="78">
        <v>7.2610000000000001</v>
      </c>
      <c r="X16" s="78">
        <v>0.19900000000000001</v>
      </c>
      <c r="Z16" s="9">
        <v>3</v>
      </c>
      <c r="AA16" s="80">
        <v>5</v>
      </c>
      <c r="AB16" s="78">
        <v>5.88</v>
      </c>
      <c r="AC16" s="78">
        <v>0.14799999999999999</v>
      </c>
    </row>
    <row r="17" spans="1:29">
      <c r="A17">
        <v>2</v>
      </c>
      <c r="B17">
        <v>2</v>
      </c>
      <c r="C17" s="12">
        <v>79.712999999999994</v>
      </c>
      <c r="D17" s="9">
        <v>0.16500000000000001</v>
      </c>
      <c r="E17" s="9"/>
      <c r="F17" s="9">
        <v>2</v>
      </c>
      <c r="G17" s="66">
        <v>6</v>
      </c>
      <c r="H17" s="12">
        <v>30.917000000000002</v>
      </c>
      <c r="I17" s="9">
        <v>7.1999999999999995E-2</v>
      </c>
      <c r="K17" s="9">
        <v>1</v>
      </c>
      <c r="L17" s="9">
        <v>10</v>
      </c>
      <c r="M17" s="78">
        <v>47.805</v>
      </c>
      <c r="N17" s="11">
        <v>0.81100000000000005</v>
      </c>
      <c r="P17" s="9">
        <v>4</v>
      </c>
      <c r="Q17" s="80">
        <v>1</v>
      </c>
      <c r="R17" s="78">
        <v>2.137</v>
      </c>
      <c r="S17" s="11">
        <v>9.4E-2</v>
      </c>
      <c r="T17" s="79"/>
      <c r="U17" s="9">
        <v>1</v>
      </c>
      <c r="V17" s="79">
        <v>10</v>
      </c>
      <c r="W17" s="78">
        <v>12.397</v>
      </c>
      <c r="X17" s="78">
        <v>0.20799999999999999</v>
      </c>
      <c r="Z17" s="9">
        <v>3</v>
      </c>
      <c r="AA17" s="80">
        <v>6</v>
      </c>
      <c r="AB17" s="78">
        <v>9.3279999999999994</v>
      </c>
      <c r="AC17" s="78">
        <v>0.14000000000000001</v>
      </c>
    </row>
    <row r="18" spans="1:29">
      <c r="A18">
        <v>2</v>
      </c>
      <c r="B18">
        <v>3</v>
      </c>
      <c r="C18" s="12">
        <v>74.144999999999996</v>
      </c>
      <c r="D18" s="9">
        <v>0.153</v>
      </c>
      <c r="E18" s="9"/>
      <c r="F18" s="9">
        <v>2</v>
      </c>
      <c r="G18" s="66">
        <v>7</v>
      </c>
      <c r="H18" s="12">
        <v>37.228999999999999</v>
      </c>
      <c r="I18" s="9">
        <v>8.4000000000000005E-2</v>
      </c>
      <c r="K18" s="9">
        <v>1</v>
      </c>
      <c r="L18" s="9">
        <v>11</v>
      </c>
      <c r="M18" s="78">
        <v>40.356999999999999</v>
      </c>
      <c r="N18" s="11">
        <v>0.53300000000000003</v>
      </c>
      <c r="P18" s="9">
        <v>4</v>
      </c>
      <c r="Q18" s="80">
        <v>2</v>
      </c>
      <c r="R18" s="78">
        <v>2.6219999999999999</v>
      </c>
      <c r="S18" s="11">
        <v>9.7000000000000003E-2</v>
      </c>
      <c r="T18" s="79"/>
      <c r="U18" s="9">
        <v>1</v>
      </c>
      <c r="V18" s="79">
        <v>11</v>
      </c>
      <c r="W18" s="78">
        <v>9.5850000000000009</v>
      </c>
      <c r="X18" s="78">
        <v>0.17799999999999999</v>
      </c>
      <c r="Z18" s="9">
        <v>4</v>
      </c>
      <c r="AA18" s="80">
        <v>1</v>
      </c>
      <c r="AB18" s="78">
        <v>4.26</v>
      </c>
      <c r="AC18" s="78">
        <v>0.112</v>
      </c>
    </row>
    <row r="19" spans="1:29">
      <c r="A19">
        <v>2</v>
      </c>
      <c r="B19">
        <v>4</v>
      </c>
      <c r="C19" s="12">
        <v>92.07</v>
      </c>
      <c r="D19" s="9">
        <v>0.32800000000000001</v>
      </c>
      <c r="E19" s="9"/>
      <c r="F19" s="9">
        <v>3</v>
      </c>
      <c r="G19" s="66">
        <v>1</v>
      </c>
      <c r="H19" s="12">
        <v>27.754999999999999</v>
      </c>
      <c r="I19" s="9">
        <v>0.11600000000000001</v>
      </c>
      <c r="K19" s="9">
        <v>1</v>
      </c>
      <c r="L19" s="9">
        <v>12</v>
      </c>
      <c r="M19" s="78">
        <v>54.262999999999998</v>
      </c>
      <c r="N19" s="11">
        <v>0.63700000000000001</v>
      </c>
      <c r="P19" s="9">
        <v>4</v>
      </c>
      <c r="Q19" s="80">
        <v>3</v>
      </c>
      <c r="R19" s="78">
        <v>0.95799999999999996</v>
      </c>
      <c r="S19" s="11">
        <v>6.4000000000000001E-2</v>
      </c>
      <c r="T19" s="79"/>
      <c r="U19" s="9">
        <v>1</v>
      </c>
      <c r="V19" s="79">
        <v>12</v>
      </c>
      <c r="W19" s="78">
        <v>13.667999999999999</v>
      </c>
      <c r="X19" s="78">
        <v>0.22900000000000001</v>
      </c>
      <c r="Z19" s="9">
        <v>4</v>
      </c>
      <c r="AA19" s="80">
        <v>2</v>
      </c>
      <c r="AB19" s="78">
        <v>3.2040000000000002</v>
      </c>
      <c r="AC19" s="78">
        <v>0.109</v>
      </c>
    </row>
    <row r="20" spans="1:29">
      <c r="A20">
        <v>2</v>
      </c>
      <c r="B20">
        <v>5</v>
      </c>
      <c r="C20" s="12">
        <v>80.644000000000005</v>
      </c>
      <c r="D20" s="9">
        <v>0.18</v>
      </c>
      <c r="E20" s="9"/>
      <c r="F20" s="9">
        <v>3</v>
      </c>
      <c r="G20" s="66">
        <v>2</v>
      </c>
      <c r="H20" s="12">
        <v>28.568000000000001</v>
      </c>
      <c r="I20" s="9">
        <v>0.19700000000000001</v>
      </c>
      <c r="K20" s="9">
        <v>2</v>
      </c>
      <c r="L20" s="9">
        <v>1</v>
      </c>
      <c r="M20" s="78">
        <v>51.003</v>
      </c>
      <c r="N20" s="11">
        <v>0.51600000000000001</v>
      </c>
      <c r="P20" s="9">
        <v>4</v>
      </c>
      <c r="Q20" s="80">
        <v>4</v>
      </c>
      <c r="R20" s="78">
        <v>11.4</v>
      </c>
      <c r="S20" s="11">
        <v>0.22500000000000001</v>
      </c>
      <c r="T20" s="79"/>
      <c r="U20" s="9">
        <v>2</v>
      </c>
      <c r="V20" s="79">
        <v>1</v>
      </c>
      <c r="W20" s="78">
        <v>15.858000000000001</v>
      </c>
      <c r="X20" s="78">
        <v>0.22600000000000001</v>
      </c>
      <c r="Z20" s="9">
        <v>4</v>
      </c>
      <c r="AA20" s="80">
        <v>3</v>
      </c>
      <c r="AB20" s="78">
        <v>5.492</v>
      </c>
      <c r="AC20" s="78">
        <v>0.13800000000000001</v>
      </c>
    </row>
    <row r="21" spans="1:29">
      <c r="A21">
        <v>2</v>
      </c>
      <c r="B21">
        <v>6</v>
      </c>
      <c r="C21" s="12">
        <v>78.046000000000006</v>
      </c>
      <c r="D21" s="9">
        <v>0.16400000000000001</v>
      </c>
      <c r="E21" s="9"/>
      <c r="F21" s="9">
        <v>3</v>
      </c>
      <c r="G21" s="66">
        <v>3</v>
      </c>
      <c r="H21" s="12">
        <v>26.846</v>
      </c>
      <c r="I21" s="9">
        <v>0.108</v>
      </c>
      <c r="K21" s="9">
        <v>2</v>
      </c>
      <c r="L21" s="9">
        <v>2</v>
      </c>
      <c r="M21" s="78">
        <v>50.188000000000002</v>
      </c>
      <c r="N21" s="11">
        <v>0.66500000000000004</v>
      </c>
      <c r="Q21" s="90" t="s">
        <v>52</v>
      </c>
      <c r="R21" s="90">
        <f>AVERAGE(R8:R20)</f>
        <v>26.045076923076923</v>
      </c>
      <c r="S21" s="90">
        <f>AVERAGE(S8:S20)</f>
        <v>0.31869230769230766</v>
      </c>
      <c r="T21" s="79"/>
      <c r="U21" s="9">
        <v>2</v>
      </c>
      <c r="V21" s="9">
        <v>2</v>
      </c>
      <c r="W21" s="78">
        <v>14.388</v>
      </c>
      <c r="X21" s="78">
        <v>0.26800000000000002</v>
      </c>
      <c r="Z21" s="9">
        <v>4</v>
      </c>
      <c r="AA21" s="80">
        <v>4</v>
      </c>
      <c r="AB21" s="78">
        <v>0.41299999999999998</v>
      </c>
      <c r="AC21" s="78">
        <v>0.121</v>
      </c>
    </row>
    <row r="22" spans="1:29">
      <c r="A22">
        <v>3</v>
      </c>
      <c r="B22">
        <v>1</v>
      </c>
      <c r="C22" s="12">
        <v>90.852000000000004</v>
      </c>
      <c r="D22" s="9">
        <v>0.34599999999999997</v>
      </c>
      <c r="E22" s="9"/>
      <c r="F22" s="9">
        <v>3</v>
      </c>
      <c r="G22" s="66">
        <v>4</v>
      </c>
      <c r="H22" s="12">
        <v>54.234999999999999</v>
      </c>
      <c r="I22" s="9">
        <v>0.14199999999999999</v>
      </c>
      <c r="K22" s="9">
        <v>2</v>
      </c>
      <c r="L22" s="9">
        <v>3</v>
      </c>
      <c r="M22" s="78">
        <v>30.105</v>
      </c>
      <c r="N22" s="11">
        <v>0.35099999999999998</v>
      </c>
      <c r="Q22" s="90" t="s">
        <v>53</v>
      </c>
      <c r="R22" s="90">
        <f>_xlfn.STDEV.S(R8:R20)</f>
        <v>21.965989515845997</v>
      </c>
      <c r="S22" s="90">
        <f>_xlfn.STDEV.S(S8:S20)</f>
        <v>0.27685115875243177</v>
      </c>
      <c r="T22" s="79"/>
      <c r="U22" s="9">
        <v>2</v>
      </c>
      <c r="V22" s="79">
        <v>3</v>
      </c>
      <c r="W22" s="78">
        <v>17.992999999999999</v>
      </c>
      <c r="X22" s="78">
        <v>0.32900000000000001</v>
      </c>
      <c r="Z22" s="9">
        <v>4</v>
      </c>
      <c r="AA22" s="80">
        <v>5</v>
      </c>
      <c r="AB22" s="78">
        <v>2.2229999999999999</v>
      </c>
      <c r="AC22" s="78">
        <v>0.10299999999999999</v>
      </c>
    </row>
    <row r="23" spans="1:29">
      <c r="A23">
        <v>3</v>
      </c>
      <c r="B23">
        <v>2</v>
      </c>
      <c r="C23" s="12">
        <v>93.558999999999997</v>
      </c>
      <c r="D23" s="9">
        <v>0.32600000000000001</v>
      </c>
      <c r="E23" s="9"/>
      <c r="F23" s="9">
        <v>4</v>
      </c>
      <c r="G23" s="66">
        <v>1</v>
      </c>
      <c r="H23" s="12">
        <v>7.0350000000000001</v>
      </c>
      <c r="I23" s="9">
        <v>0.11</v>
      </c>
      <c r="K23" s="9">
        <v>2</v>
      </c>
      <c r="L23" s="9">
        <v>4</v>
      </c>
      <c r="M23" s="78">
        <v>59.353000000000002</v>
      </c>
      <c r="N23" s="11">
        <v>0.72499999999999998</v>
      </c>
      <c r="Q23" s="66"/>
      <c r="R23" s="12"/>
      <c r="T23" s="80"/>
      <c r="U23" s="9">
        <v>3</v>
      </c>
      <c r="V23" s="9">
        <v>1</v>
      </c>
      <c r="W23" s="78">
        <v>8.8469999999999995</v>
      </c>
      <c r="X23" s="78">
        <v>0.41399999999999998</v>
      </c>
      <c r="AA23" s="90" t="s">
        <v>52</v>
      </c>
      <c r="AB23" s="90">
        <f>AVERAGE(AB8:AB22)</f>
        <v>5.1807999999999996</v>
      </c>
      <c r="AC23" s="90">
        <f>AVERAGE(AC8:AC22)</f>
        <v>0.14046666666666668</v>
      </c>
    </row>
    <row r="24" spans="1:29">
      <c r="A24">
        <v>3</v>
      </c>
      <c r="B24">
        <v>3</v>
      </c>
      <c r="C24" s="12">
        <v>91.847999999999999</v>
      </c>
      <c r="D24" s="9">
        <v>0.26300000000000001</v>
      </c>
      <c r="E24" s="9"/>
      <c r="F24" s="9">
        <v>4</v>
      </c>
      <c r="G24" s="66">
        <v>2</v>
      </c>
      <c r="H24" s="12">
        <v>5.056</v>
      </c>
      <c r="I24" s="9">
        <v>0.1</v>
      </c>
      <c r="K24" s="9">
        <v>2</v>
      </c>
      <c r="L24" s="9">
        <v>5</v>
      </c>
      <c r="M24" s="78">
        <v>64.087999999999994</v>
      </c>
      <c r="N24" s="11">
        <v>1.21</v>
      </c>
      <c r="Q24" s="86" t="s">
        <v>110</v>
      </c>
      <c r="R24" s="86"/>
      <c r="S24" s="86"/>
      <c r="T24" s="80"/>
      <c r="U24" s="9">
        <v>3</v>
      </c>
      <c r="V24" s="9">
        <v>2</v>
      </c>
      <c r="W24" s="78">
        <v>6.3979999999999997</v>
      </c>
      <c r="X24" s="78">
        <v>0.16800000000000001</v>
      </c>
      <c r="AA24" s="90" t="s">
        <v>53</v>
      </c>
      <c r="AB24" s="90">
        <f>_xlfn.STDEV.S(AB8:AB22)</f>
        <v>3.0691636413105869</v>
      </c>
      <c r="AC24" s="90">
        <f>_xlfn.STDEV.S(AC8:AC22)</f>
        <v>3.8151702202554157E-2</v>
      </c>
    </row>
    <row r="25" spans="1:29">
      <c r="A25">
        <v>3</v>
      </c>
      <c r="B25">
        <v>4</v>
      </c>
      <c r="C25" s="12">
        <v>84.882999999999996</v>
      </c>
      <c r="D25" s="9">
        <v>0.27200000000000002</v>
      </c>
      <c r="E25" s="9"/>
      <c r="F25" s="9">
        <v>4</v>
      </c>
      <c r="G25" s="66">
        <v>3</v>
      </c>
      <c r="H25" s="12">
        <v>2.4249999999999998</v>
      </c>
      <c r="I25" s="9">
        <v>7.6999999999999999E-2</v>
      </c>
      <c r="K25" s="9">
        <v>2</v>
      </c>
      <c r="L25" s="9">
        <v>6</v>
      </c>
      <c r="M25" s="78">
        <v>57.094999999999999</v>
      </c>
      <c r="N25" s="11">
        <v>0.65700000000000003</v>
      </c>
      <c r="Q25" s="83" t="s">
        <v>109</v>
      </c>
      <c r="R25" s="63" t="s">
        <v>90</v>
      </c>
      <c r="S25" s="63" t="s">
        <v>106</v>
      </c>
      <c r="T25" s="80"/>
      <c r="U25" s="9">
        <v>3</v>
      </c>
      <c r="V25" s="9">
        <v>3</v>
      </c>
      <c r="W25" s="78">
        <v>6.6369999999999996</v>
      </c>
      <c r="X25" s="78">
        <v>0.113</v>
      </c>
      <c r="AA25" s="66"/>
      <c r="AB25" s="12"/>
    </row>
    <row r="26" spans="1:29">
      <c r="A26" s="9">
        <v>4</v>
      </c>
      <c r="B26">
        <v>1</v>
      </c>
      <c r="C26" s="12">
        <v>51.347000000000001</v>
      </c>
      <c r="D26" s="9">
        <v>0.114</v>
      </c>
      <c r="E26" s="9"/>
      <c r="F26" s="9">
        <v>4</v>
      </c>
      <c r="G26" s="66">
        <v>4</v>
      </c>
      <c r="H26" s="12">
        <v>11.276</v>
      </c>
      <c r="I26" s="9">
        <v>0.104</v>
      </c>
      <c r="K26" s="9">
        <v>2</v>
      </c>
      <c r="L26" s="9">
        <v>7</v>
      </c>
      <c r="M26" s="78">
        <v>42.098999999999997</v>
      </c>
      <c r="N26" s="11">
        <v>0.39400000000000002</v>
      </c>
      <c r="Q26" s="84">
        <v>1</v>
      </c>
      <c r="R26" s="94">
        <f>AVERAGE(R8:R9)</f>
        <v>11.301</v>
      </c>
      <c r="S26" s="95">
        <f>AVERAGE(S8:S9)</f>
        <v>0.1555</v>
      </c>
      <c r="T26" s="80"/>
      <c r="U26" s="9">
        <v>3</v>
      </c>
      <c r="V26" s="9">
        <v>4</v>
      </c>
      <c r="W26" s="78">
        <v>7.09</v>
      </c>
      <c r="X26" s="78">
        <v>0.21299999999999999</v>
      </c>
      <c r="AA26" s="86" t="s">
        <v>110</v>
      </c>
      <c r="AB26" s="86"/>
      <c r="AC26" s="86"/>
    </row>
    <row r="27" spans="1:29">
      <c r="A27" s="9">
        <v>4</v>
      </c>
      <c r="B27">
        <v>2</v>
      </c>
      <c r="C27" s="12">
        <v>99.509</v>
      </c>
      <c r="D27" s="9">
        <v>0.58099999999999996</v>
      </c>
      <c r="E27" s="9"/>
      <c r="F27" s="9">
        <v>4</v>
      </c>
      <c r="G27" s="66">
        <v>5</v>
      </c>
      <c r="H27" s="12">
        <v>9.2140000000000004</v>
      </c>
      <c r="I27" s="9">
        <v>0.112</v>
      </c>
      <c r="K27" s="9">
        <v>2</v>
      </c>
      <c r="L27" s="9">
        <v>8</v>
      </c>
      <c r="M27" s="78">
        <v>33.353000000000002</v>
      </c>
      <c r="N27" s="11">
        <v>0.41499999999999998</v>
      </c>
      <c r="Q27" s="84">
        <v>2</v>
      </c>
      <c r="R27" s="94">
        <f>AVERAGE(R10:R11)</f>
        <v>33.953500000000005</v>
      </c>
      <c r="S27" s="95">
        <f>AVERAGE(S10:S11)</f>
        <v>0.24199999999999999</v>
      </c>
      <c r="T27" s="80"/>
      <c r="U27" s="9">
        <v>3</v>
      </c>
      <c r="V27" s="9">
        <v>5</v>
      </c>
      <c r="W27" s="78">
        <v>12.9</v>
      </c>
      <c r="X27" s="78">
        <v>0.38200000000000001</v>
      </c>
      <c r="AA27" s="83" t="s">
        <v>109</v>
      </c>
      <c r="AB27" s="63" t="s">
        <v>90</v>
      </c>
      <c r="AC27" s="63" t="s">
        <v>106</v>
      </c>
    </row>
    <row r="28" spans="1:29">
      <c r="A28" s="9">
        <v>4</v>
      </c>
      <c r="B28">
        <v>3</v>
      </c>
      <c r="C28" s="12">
        <v>81.432000000000002</v>
      </c>
      <c r="D28" s="9">
        <v>0.219</v>
      </c>
      <c r="E28" s="9"/>
      <c r="F28" s="9">
        <v>4</v>
      </c>
      <c r="G28" s="66">
        <v>6</v>
      </c>
      <c r="H28" s="12">
        <v>31.338000000000001</v>
      </c>
      <c r="I28" s="9">
        <v>0.23200000000000001</v>
      </c>
      <c r="K28" s="9">
        <v>2</v>
      </c>
      <c r="L28" s="9">
        <v>9</v>
      </c>
      <c r="M28" s="78">
        <v>34.415999999999997</v>
      </c>
      <c r="N28" s="11">
        <v>0.39900000000000002</v>
      </c>
      <c r="Q28" s="84">
        <v>3</v>
      </c>
      <c r="R28" s="94">
        <f>AVERAGE(R12:R16)</f>
        <v>46.191999999999993</v>
      </c>
      <c r="S28" s="95">
        <f>AVERAGE(S12:S16)</f>
        <v>0.57360000000000011</v>
      </c>
      <c r="T28" s="80"/>
      <c r="U28" s="9">
        <v>3</v>
      </c>
      <c r="V28" s="9">
        <v>6</v>
      </c>
      <c r="W28" s="78">
        <v>9.6329999999999991</v>
      </c>
      <c r="X28" s="78">
        <v>0.23799999999999999</v>
      </c>
      <c r="AA28" s="84">
        <v>1</v>
      </c>
      <c r="AB28" s="94">
        <f>AVERAGE(AB8:AB9)</f>
        <v>2.762</v>
      </c>
      <c r="AC28" s="95">
        <f>AVERAGE(AC8:AC9)</f>
        <v>0.1105</v>
      </c>
    </row>
    <row r="29" spans="1:29">
      <c r="A29" s="9">
        <v>4</v>
      </c>
      <c r="B29">
        <v>4</v>
      </c>
      <c r="C29" s="12">
        <v>98.888000000000005</v>
      </c>
      <c r="D29" s="9">
        <v>0.47899999999999998</v>
      </c>
      <c r="E29" s="9"/>
      <c r="F29" s="9"/>
      <c r="G29" s="8" t="s">
        <v>52</v>
      </c>
      <c r="H29" s="8">
        <f ca="1">AVERAGE(H8:H34)</f>
        <v>26.691476190476187</v>
      </c>
      <c r="I29" s="8">
        <f ca="1">AVERAGE(I8:I34)</f>
        <v>0.10652380952380955</v>
      </c>
      <c r="K29" s="9">
        <v>2</v>
      </c>
      <c r="L29" s="9">
        <v>10</v>
      </c>
      <c r="M29" s="78">
        <v>58.106000000000002</v>
      </c>
      <c r="N29" s="11">
        <v>0.53500000000000003</v>
      </c>
      <c r="Q29" s="84">
        <v>4</v>
      </c>
      <c r="R29" s="96">
        <f>AVERAGE(R17:R20)</f>
        <v>4.2792500000000002</v>
      </c>
      <c r="S29" s="97">
        <f>AVERAGE(S17:S20)</f>
        <v>0.12</v>
      </c>
      <c r="T29" s="80"/>
      <c r="U29" s="9">
        <v>3</v>
      </c>
      <c r="V29" s="9">
        <v>7</v>
      </c>
      <c r="W29" s="78">
        <v>7.7370000000000001</v>
      </c>
      <c r="X29" s="78">
        <v>0.19700000000000001</v>
      </c>
      <c r="AA29" s="84">
        <v>2</v>
      </c>
      <c r="AB29" s="94">
        <f>AVERAGE(AB10:AB11)</f>
        <v>8.6969999999999992</v>
      </c>
      <c r="AC29" s="95">
        <f>AVERAGE(AC10:AC11)</f>
        <v>0.13800000000000001</v>
      </c>
    </row>
    <row r="30" spans="1:29">
      <c r="A30" s="9">
        <v>4</v>
      </c>
      <c r="B30">
        <v>5</v>
      </c>
      <c r="C30" s="12">
        <v>99.091999999999999</v>
      </c>
      <c r="D30" s="9">
        <v>0.749</v>
      </c>
      <c r="E30" s="9"/>
      <c r="F30" s="9"/>
      <c r="G30" s="8" t="s">
        <v>53</v>
      </c>
      <c r="H30" s="8">
        <f ca="1">_xlfn.STDEV.S(H8:H34)</f>
        <v>15.337343569272514</v>
      </c>
      <c r="I30" s="8">
        <f ca="1">_xlfn.STDEV.S(I8:I34)</f>
        <v>5.2345600624712468E-2</v>
      </c>
      <c r="K30" s="9">
        <v>2</v>
      </c>
      <c r="L30" s="9">
        <v>11</v>
      </c>
      <c r="M30" s="78">
        <v>65.611999999999995</v>
      </c>
      <c r="N30" s="11">
        <v>1.0680000000000001</v>
      </c>
      <c r="T30" s="80"/>
      <c r="U30" s="9">
        <v>3</v>
      </c>
      <c r="V30" s="9">
        <v>8</v>
      </c>
      <c r="W30" s="78">
        <v>7.9219999999999997</v>
      </c>
      <c r="X30" s="78">
        <v>0.28499999999999998</v>
      </c>
      <c r="AA30" s="84">
        <v>3</v>
      </c>
      <c r="AB30" s="94">
        <f>AVERAGE(AB12:AB17)</f>
        <v>6.5336666666666661</v>
      </c>
      <c r="AC30" s="95">
        <f>AVERAGE(AC12:AC17)</f>
        <v>0.17116666666666669</v>
      </c>
    </row>
    <row r="31" spans="1:29">
      <c r="A31" s="9">
        <v>4</v>
      </c>
      <c r="B31">
        <v>6</v>
      </c>
      <c r="C31" s="12">
        <v>95.710999999999999</v>
      </c>
      <c r="D31" s="9">
        <v>0.38100000000000001</v>
      </c>
      <c r="E31" s="9"/>
      <c r="F31" s="9"/>
      <c r="G31" s="66"/>
      <c r="I31" s="9"/>
      <c r="K31" s="9">
        <v>2</v>
      </c>
      <c r="L31" s="9">
        <v>12</v>
      </c>
      <c r="M31" s="78">
        <v>45.298999999999999</v>
      </c>
      <c r="N31" s="11">
        <v>0.48899999999999999</v>
      </c>
      <c r="Q31" s="66"/>
      <c r="T31" s="80"/>
      <c r="U31" s="9">
        <v>3</v>
      </c>
      <c r="V31" s="9">
        <v>9</v>
      </c>
      <c r="W31" s="78">
        <v>7.1390000000000002</v>
      </c>
      <c r="X31" s="78">
        <v>0.317</v>
      </c>
      <c r="AA31" s="84">
        <v>4</v>
      </c>
      <c r="AB31" s="96">
        <f>AVERAGE(AB18:AB22)</f>
        <v>3.1183999999999998</v>
      </c>
      <c r="AC31" s="97">
        <f>AVERAGE(AC17:AC22)</f>
        <v>0.1205</v>
      </c>
    </row>
    <row r="32" spans="1:29">
      <c r="A32" s="9">
        <v>4</v>
      </c>
      <c r="B32">
        <v>7</v>
      </c>
      <c r="C32" s="12">
        <v>99.332999999999998</v>
      </c>
      <c r="D32" s="9">
        <v>0.435</v>
      </c>
      <c r="E32" s="9"/>
      <c r="F32" s="9"/>
      <c r="G32" s="86" t="s">
        <v>110</v>
      </c>
      <c r="H32" s="86"/>
      <c r="I32" s="86"/>
      <c r="K32" s="9">
        <v>3</v>
      </c>
      <c r="L32" s="9">
        <v>1</v>
      </c>
      <c r="M32" s="11">
        <v>30.065999999999999</v>
      </c>
      <c r="N32" s="11">
        <v>0.70199999999999996</v>
      </c>
      <c r="Q32" s="66"/>
      <c r="T32" s="80"/>
      <c r="U32" s="9">
        <v>3</v>
      </c>
      <c r="V32" s="9">
        <v>10</v>
      </c>
      <c r="W32" s="78">
        <v>15.282999999999999</v>
      </c>
      <c r="X32" s="78">
        <v>0.23599999999999999</v>
      </c>
      <c r="AA32" s="66"/>
    </row>
    <row r="33" spans="1:32">
      <c r="A33" s="9">
        <v>4</v>
      </c>
      <c r="B33">
        <v>8</v>
      </c>
      <c r="C33" s="12">
        <v>99.477999999999994</v>
      </c>
      <c r="D33" s="9">
        <v>0.44600000000000001</v>
      </c>
      <c r="E33" s="9"/>
      <c r="F33" s="9"/>
      <c r="G33" s="83" t="s">
        <v>109</v>
      </c>
      <c r="H33" s="63" t="s">
        <v>90</v>
      </c>
      <c r="I33" s="63" t="s">
        <v>106</v>
      </c>
      <c r="K33" s="9">
        <v>3</v>
      </c>
      <c r="L33" s="9">
        <v>2</v>
      </c>
      <c r="M33" s="11">
        <v>30.788</v>
      </c>
      <c r="N33" s="11">
        <v>0.873</v>
      </c>
      <c r="Q33" s="66"/>
      <c r="T33" s="80"/>
      <c r="U33" s="9">
        <v>3</v>
      </c>
      <c r="V33" s="9">
        <v>11</v>
      </c>
      <c r="W33" s="78">
        <v>9.9030000000000005</v>
      </c>
      <c r="X33" s="78">
        <v>0.191</v>
      </c>
    </row>
    <row r="34" spans="1:32">
      <c r="A34" s="9">
        <v>4</v>
      </c>
      <c r="B34">
        <v>9</v>
      </c>
      <c r="C34" s="12">
        <v>99.768000000000001</v>
      </c>
      <c r="D34" s="9">
        <v>0.63400000000000001</v>
      </c>
      <c r="E34" s="9"/>
      <c r="F34" s="9"/>
      <c r="G34" s="84">
        <v>1</v>
      </c>
      <c r="H34" s="94">
        <f>AVERAGE(H8:H11)</f>
        <v>41.201499999999996</v>
      </c>
      <c r="I34" s="95">
        <f>AVERAGE(I8:I11)</f>
        <v>0.111</v>
      </c>
      <c r="K34" s="9">
        <v>3</v>
      </c>
      <c r="L34" s="9">
        <v>3</v>
      </c>
      <c r="M34" s="11">
        <v>15.829000000000001</v>
      </c>
      <c r="N34" s="11">
        <v>0.35899999999999999</v>
      </c>
      <c r="Q34" s="66"/>
      <c r="T34" s="80"/>
      <c r="U34" s="9">
        <v>3</v>
      </c>
      <c r="V34" s="9">
        <v>12</v>
      </c>
      <c r="W34" s="78">
        <v>13.797000000000001</v>
      </c>
      <c r="X34" s="78">
        <v>0.438</v>
      </c>
    </row>
    <row r="35" spans="1:32">
      <c r="B35" s="8" t="s">
        <v>52</v>
      </c>
      <c r="C35" s="8">
        <f>AVERAGE(C8:C34)</f>
        <v>86.760037037037037</v>
      </c>
      <c r="D35" s="8">
        <f>AVERAGE(D8:D34)</f>
        <v>0.4161111111111111</v>
      </c>
      <c r="E35" s="54"/>
      <c r="F35" s="54"/>
      <c r="G35" s="84">
        <v>2</v>
      </c>
      <c r="H35" s="94">
        <f>AVERAGE(H12:H18)</f>
        <v>27.423857142857141</v>
      </c>
      <c r="I35" s="95">
        <f>AVERAGE(I12:I18)</f>
        <v>7.0714285714285716E-2</v>
      </c>
      <c r="K35" s="9">
        <v>3</v>
      </c>
      <c r="L35" s="9">
        <v>4</v>
      </c>
      <c r="M35" s="11">
        <v>34.689</v>
      </c>
      <c r="N35" s="11">
        <v>0.69099999999999995</v>
      </c>
      <c r="O35" s="91"/>
      <c r="P35" s="91"/>
      <c r="Q35" s="66"/>
      <c r="T35" s="57"/>
      <c r="U35" s="9">
        <v>4</v>
      </c>
      <c r="V35" s="9">
        <v>1</v>
      </c>
      <c r="W35" s="78">
        <v>3.6789999999999998</v>
      </c>
      <c r="X35" s="78">
        <v>0.16200000000000001</v>
      </c>
      <c r="Y35" s="91"/>
      <c r="Z35" s="91"/>
    </row>
    <row r="36" spans="1:32">
      <c r="B36" s="8" t="s">
        <v>53</v>
      </c>
      <c r="C36" s="8">
        <f>_xlfn.STDEV.S(C8:C34)</f>
        <v>16.63046763411495</v>
      </c>
      <c r="D36" s="8">
        <f>_xlfn.STDEV.S(D8:D34)</f>
        <v>0.37243939448466323</v>
      </c>
      <c r="E36" s="57"/>
      <c r="F36" s="57"/>
      <c r="G36" s="84">
        <v>3</v>
      </c>
      <c r="H36" s="94">
        <f>AVERAGE(H19:H22)</f>
        <v>34.350999999999999</v>
      </c>
      <c r="I36" s="95">
        <f>AVERAGE(I19:I22)</f>
        <v>0.14074999999999999</v>
      </c>
      <c r="K36" s="9">
        <v>3</v>
      </c>
      <c r="L36" s="9">
        <v>5</v>
      </c>
      <c r="M36" s="11">
        <v>38.241999999999997</v>
      </c>
      <c r="N36" s="11">
        <v>0.81200000000000006</v>
      </c>
      <c r="O36" s="80"/>
      <c r="P36" s="80"/>
      <c r="Q36" s="66"/>
      <c r="T36" s="57"/>
      <c r="U36" s="9">
        <v>4</v>
      </c>
      <c r="V36" s="9">
        <v>2</v>
      </c>
      <c r="W36" s="78">
        <v>3.198</v>
      </c>
      <c r="X36" s="78">
        <v>0.16400000000000001</v>
      </c>
      <c r="Y36" s="80"/>
      <c r="Z36" s="80"/>
    </row>
    <row r="37" spans="1:32">
      <c r="B37" s="39" t="s">
        <v>51</v>
      </c>
      <c r="C37" s="40">
        <f>TTEST(C8:C34,H8:H28,2,2)</f>
        <v>8.1777886512248481E-17</v>
      </c>
      <c r="D37" s="40">
        <f ca="1">TTEST(D8:D34,I8:I34,2,2)</f>
        <v>4.6201454819598645E-4</v>
      </c>
      <c r="E37" s="57"/>
      <c r="F37" s="57"/>
      <c r="G37" s="84">
        <v>4</v>
      </c>
      <c r="H37" s="27">
        <f>AVERAGE(H23:H28)</f>
        <v>11.057333333333332</v>
      </c>
      <c r="I37" s="37">
        <f>AVERAGE(I23:I28)</f>
        <v>0.1225</v>
      </c>
      <c r="K37" s="9">
        <v>3</v>
      </c>
      <c r="L37" s="9">
        <v>6</v>
      </c>
      <c r="M37" s="11">
        <v>22.783000000000001</v>
      </c>
      <c r="N37" s="11">
        <v>0.40400000000000003</v>
      </c>
      <c r="O37" s="80"/>
      <c r="P37" s="80"/>
      <c r="Q37" s="80"/>
      <c r="R37" s="66"/>
      <c r="T37" s="57"/>
      <c r="U37" s="9">
        <v>4</v>
      </c>
      <c r="V37" s="9">
        <v>3</v>
      </c>
      <c r="W37" s="78">
        <v>4.2080000000000002</v>
      </c>
      <c r="X37" s="78">
        <v>0.20599999999999999</v>
      </c>
      <c r="Y37" s="80"/>
      <c r="Z37" s="80"/>
    </row>
    <row r="38" spans="1:32">
      <c r="E38" s="55"/>
      <c r="F38" s="55"/>
      <c r="K38" s="9">
        <v>3</v>
      </c>
      <c r="L38" s="9">
        <v>7</v>
      </c>
      <c r="M38" s="11">
        <v>71.228999999999999</v>
      </c>
      <c r="N38" s="11">
        <v>0.42299999999999999</v>
      </c>
      <c r="O38" s="80"/>
      <c r="P38" s="80"/>
      <c r="Q38" s="80"/>
      <c r="R38" s="80"/>
      <c r="S38" s="80"/>
      <c r="T38" s="57"/>
      <c r="U38" s="9">
        <v>4</v>
      </c>
      <c r="V38" s="9">
        <v>4</v>
      </c>
      <c r="W38" s="78">
        <v>4.6710000000000003</v>
      </c>
      <c r="X38" s="78">
        <v>0.216</v>
      </c>
      <c r="Y38" s="80"/>
      <c r="Z38" s="80"/>
    </row>
    <row r="39" spans="1:32">
      <c r="B39" s="85" t="s">
        <v>110</v>
      </c>
      <c r="C39" s="85"/>
      <c r="D39" s="85"/>
      <c r="K39" s="9">
        <v>3</v>
      </c>
      <c r="L39" s="9">
        <v>8</v>
      </c>
      <c r="M39" s="11">
        <v>22.936</v>
      </c>
      <c r="N39" s="11">
        <v>0.6</v>
      </c>
      <c r="O39" s="80"/>
      <c r="P39" s="80"/>
      <c r="Q39" s="80"/>
      <c r="R39" s="80"/>
      <c r="S39" s="80"/>
      <c r="T39" s="57"/>
      <c r="U39" s="9">
        <v>4</v>
      </c>
      <c r="V39" s="9">
        <v>5</v>
      </c>
      <c r="W39" s="78">
        <v>2.3010000000000002</v>
      </c>
      <c r="X39" s="78">
        <v>0.154</v>
      </c>
      <c r="Y39" s="80"/>
      <c r="Z39" s="80"/>
    </row>
    <row r="40" spans="1:32">
      <c r="B40" s="83" t="s">
        <v>109</v>
      </c>
      <c r="C40" s="63" t="s">
        <v>90</v>
      </c>
      <c r="D40" s="63" t="s">
        <v>106</v>
      </c>
      <c r="K40" s="9">
        <v>3</v>
      </c>
      <c r="L40" s="9">
        <v>9</v>
      </c>
      <c r="M40" s="11">
        <v>63.026000000000003</v>
      </c>
      <c r="N40" s="11">
        <v>0.60499999999999998</v>
      </c>
      <c r="U40" s="9">
        <v>4</v>
      </c>
      <c r="V40" s="9">
        <v>6</v>
      </c>
      <c r="W40" s="78">
        <v>2.7280000000000002</v>
      </c>
      <c r="X40" s="78">
        <v>0.13900000000000001</v>
      </c>
    </row>
    <row r="41" spans="1:32">
      <c r="B41" s="84">
        <v>1</v>
      </c>
      <c r="C41" s="12">
        <f>AVERAGE(C8:C15)</f>
        <v>83.271000000000001</v>
      </c>
      <c r="D41" s="12">
        <f>AVERAGE(D8:D15)</f>
        <v>0.58787500000000004</v>
      </c>
      <c r="E41" s="2"/>
      <c r="F41" s="2"/>
      <c r="G41" s="61"/>
      <c r="I41" s="2"/>
      <c r="J41" s="2"/>
      <c r="K41" s="9">
        <v>3</v>
      </c>
      <c r="L41" s="9">
        <v>10</v>
      </c>
      <c r="M41" s="11">
        <v>59.664000000000001</v>
      </c>
      <c r="N41" s="11">
        <v>0.47599999999999998</v>
      </c>
      <c r="O41" s="3"/>
      <c r="P41" s="3"/>
      <c r="T41" s="2"/>
      <c r="U41" s="9">
        <v>4</v>
      </c>
      <c r="V41" s="9">
        <v>7</v>
      </c>
      <c r="W41" s="78">
        <v>4.6630000000000003</v>
      </c>
      <c r="X41" s="78">
        <v>0.23400000000000001</v>
      </c>
      <c r="Y41" s="3"/>
      <c r="Z41" s="3"/>
      <c r="AD41" s="2"/>
      <c r="AE41" s="2"/>
      <c r="AF41" s="2"/>
    </row>
    <row r="42" spans="1:32">
      <c r="B42" s="84">
        <v>2</v>
      </c>
      <c r="C42" s="12">
        <f>AVERAGE(C16:C21)</f>
        <v>81.775499999999994</v>
      </c>
      <c r="D42" s="12">
        <f>AVERAGE(D16:D21)</f>
        <v>0.2145</v>
      </c>
      <c r="E42" s="2"/>
      <c r="F42" s="2"/>
      <c r="G42" s="61"/>
      <c r="I42" s="2"/>
      <c r="J42" s="2"/>
      <c r="K42" s="9">
        <v>3</v>
      </c>
      <c r="L42" s="9">
        <v>11</v>
      </c>
      <c r="M42" s="11">
        <v>21.966000000000001</v>
      </c>
      <c r="N42" s="11">
        <v>0.35699999999999998</v>
      </c>
      <c r="O42" s="3"/>
      <c r="P42" s="3"/>
      <c r="T42" s="2"/>
      <c r="U42" s="9">
        <v>4</v>
      </c>
      <c r="V42" s="9">
        <v>8</v>
      </c>
      <c r="W42" s="78">
        <v>3.794</v>
      </c>
      <c r="X42" s="78">
        <v>0.224</v>
      </c>
      <c r="Y42" s="3"/>
      <c r="Z42" s="3"/>
      <c r="AD42" s="2"/>
      <c r="AE42" s="2"/>
      <c r="AF42" s="2"/>
    </row>
    <row r="43" spans="1:32">
      <c r="B43" s="84">
        <v>3</v>
      </c>
      <c r="C43" s="12">
        <f>AVERAGE(C22:C25)</f>
        <v>90.285499999999999</v>
      </c>
      <c r="D43" s="12">
        <f>AVERAGE(D22:D25)</f>
        <v>0.30174999999999996</v>
      </c>
      <c r="E43" s="2"/>
      <c r="F43" s="2"/>
      <c r="G43" s="61"/>
      <c r="I43" s="2"/>
      <c r="J43" s="2"/>
      <c r="K43" s="9">
        <v>3</v>
      </c>
      <c r="L43" s="9">
        <v>12</v>
      </c>
      <c r="M43" s="11">
        <v>71.132000000000005</v>
      </c>
      <c r="N43" s="11">
        <v>0.80100000000000005</v>
      </c>
      <c r="O43" s="3"/>
      <c r="P43" s="3"/>
      <c r="Q43" s="3"/>
      <c r="R43" s="3"/>
      <c r="S43" s="3"/>
      <c r="T43" s="2"/>
      <c r="U43" s="9">
        <v>4</v>
      </c>
      <c r="V43" s="9">
        <v>9</v>
      </c>
      <c r="W43" s="78">
        <v>4.7290000000000001</v>
      </c>
      <c r="X43" s="78">
        <v>0.158</v>
      </c>
      <c r="Y43" s="3"/>
      <c r="Z43" s="3"/>
      <c r="AA43" s="3"/>
      <c r="AB43" s="3"/>
      <c r="AC43" s="3"/>
      <c r="AD43" s="2"/>
      <c r="AE43" s="2"/>
      <c r="AF43" s="2"/>
    </row>
    <row r="44" spans="1:32">
      <c r="B44" s="84">
        <v>4</v>
      </c>
      <c r="C44">
        <f>AVERAGE(C26:C34)</f>
        <v>91.617555555555555</v>
      </c>
      <c r="D44">
        <f>AVERAGE(D26:D34)</f>
        <v>0.44866666666666671</v>
      </c>
      <c r="K44" s="9">
        <v>4</v>
      </c>
      <c r="L44" s="9">
        <v>1</v>
      </c>
      <c r="M44" s="11">
        <v>42.616999999999997</v>
      </c>
      <c r="N44" s="11">
        <v>0.98199999999999998</v>
      </c>
      <c r="U44" s="9">
        <v>4</v>
      </c>
      <c r="V44" s="9">
        <v>10</v>
      </c>
      <c r="W44" s="78">
        <v>3.2719999999999998</v>
      </c>
      <c r="X44" s="78">
        <v>0.17799999999999999</v>
      </c>
    </row>
    <row r="45" spans="1:32">
      <c r="B45" s="28" t="s">
        <v>51</v>
      </c>
      <c r="C45" s="28">
        <f>TTEST(C41:C44,H34:H37,2,2)</f>
        <v>1.5309218292693038E-4</v>
      </c>
      <c r="D45" s="28">
        <f>TTEST(D41:D44,I34:I37,2,2)</f>
        <v>1.6124556467869956E-2</v>
      </c>
      <c r="K45" s="9">
        <v>4</v>
      </c>
      <c r="L45" s="9">
        <v>2</v>
      </c>
      <c r="M45" s="11">
        <v>31.827000000000002</v>
      </c>
      <c r="N45" s="11">
        <v>0.59299999999999997</v>
      </c>
      <c r="U45" s="9">
        <v>4</v>
      </c>
      <c r="V45" s="9">
        <v>11</v>
      </c>
      <c r="W45" s="78">
        <v>2.4710000000000001</v>
      </c>
      <c r="X45" s="78">
        <v>0.14299999999999999</v>
      </c>
    </row>
    <row r="46" spans="1:32">
      <c r="K46" s="9">
        <v>4</v>
      </c>
      <c r="L46" s="9">
        <v>3</v>
      </c>
      <c r="M46" s="11">
        <v>74.873000000000005</v>
      </c>
      <c r="N46" s="11">
        <v>0.97899999999999998</v>
      </c>
      <c r="U46" s="9">
        <v>4</v>
      </c>
      <c r="V46" s="9">
        <v>12</v>
      </c>
      <c r="W46" s="78">
        <v>3.5649999999999999</v>
      </c>
      <c r="X46" s="78">
        <v>0.104</v>
      </c>
    </row>
    <row r="47" spans="1:32">
      <c r="K47" s="9">
        <v>4</v>
      </c>
      <c r="L47" s="9">
        <v>4</v>
      </c>
      <c r="M47" s="11">
        <v>20.187000000000001</v>
      </c>
      <c r="N47" s="11">
        <v>0.41599999999999998</v>
      </c>
      <c r="V47" s="90" t="s">
        <v>52</v>
      </c>
      <c r="W47" s="90">
        <f>AVERAGE(W8:W46)</f>
        <v>8.0366410256410266</v>
      </c>
      <c r="X47" s="90">
        <f>AVERAGE(X8:X46)</f>
        <v>0.21315384615384617</v>
      </c>
    </row>
    <row r="48" spans="1:32">
      <c r="K48" s="9">
        <v>4</v>
      </c>
      <c r="L48" s="9">
        <v>5</v>
      </c>
      <c r="M48" s="11">
        <v>31.033000000000001</v>
      </c>
      <c r="N48" s="11">
        <v>0.57099999999999995</v>
      </c>
      <c r="V48" s="90" t="s">
        <v>53</v>
      </c>
      <c r="W48" s="90">
        <f>_xlfn.STDEV.S(W8:W46)</f>
        <v>4.3860943151544847</v>
      </c>
      <c r="X48" s="90">
        <f>AVERAGE(X8:X46)</f>
        <v>0.21315384615384617</v>
      </c>
    </row>
    <row r="49" spans="11:24">
      <c r="K49" s="9">
        <v>4</v>
      </c>
      <c r="L49" s="9">
        <v>6</v>
      </c>
      <c r="M49" s="11">
        <v>22.573</v>
      </c>
      <c r="N49" s="11">
        <v>0.46600000000000003</v>
      </c>
      <c r="V49" s="92" t="s">
        <v>51</v>
      </c>
      <c r="W49" s="93">
        <f>TTEST(W8:W46,AB8:AB22,2,2)</f>
        <v>2.5042615650831268E-2</v>
      </c>
      <c r="X49" s="93">
        <f>TTEST(X8:X46,AC8:AC22,2,2)</f>
        <v>1.3660366991794207E-3</v>
      </c>
    </row>
    <row r="50" spans="11:24">
      <c r="K50" s="9">
        <v>4</v>
      </c>
      <c r="L50" s="9">
        <v>7</v>
      </c>
      <c r="M50" s="11">
        <v>21.984999999999999</v>
      </c>
      <c r="N50" s="11">
        <v>0.40799999999999997</v>
      </c>
    </row>
    <row r="51" spans="11:24">
      <c r="K51" s="9">
        <v>4</v>
      </c>
      <c r="L51" s="9">
        <v>8</v>
      </c>
      <c r="M51" s="11">
        <v>44.509</v>
      </c>
      <c r="N51" s="11">
        <v>1.107</v>
      </c>
    </row>
    <row r="52" spans="11:24">
      <c r="K52" s="9">
        <v>4</v>
      </c>
      <c r="L52" s="9">
        <v>9</v>
      </c>
      <c r="M52" s="11">
        <v>30.256</v>
      </c>
      <c r="N52" s="11">
        <v>0.57599999999999996</v>
      </c>
      <c r="V52" s="85" t="s">
        <v>110</v>
      </c>
      <c r="W52" s="85"/>
      <c r="X52" s="85"/>
    </row>
    <row r="53" spans="11:24">
      <c r="K53" s="9">
        <v>4</v>
      </c>
      <c r="L53" s="9">
        <v>10</v>
      </c>
      <c r="M53" s="11">
        <v>38.966999999999999</v>
      </c>
      <c r="N53" s="11">
        <v>0.84699999999999998</v>
      </c>
      <c r="V53" s="83" t="s">
        <v>109</v>
      </c>
      <c r="W53" s="63" t="s">
        <v>90</v>
      </c>
      <c r="X53" s="63" t="s">
        <v>106</v>
      </c>
    </row>
    <row r="54" spans="11:24">
      <c r="K54" s="9">
        <v>4</v>
      </c>
      <c r="L54" s="9">
        <v>11</v>
      </c>
      <c r="M54" s="11">
        <v>33.706000000000003</v>
      </c>
      <c r="N54" s="11">
        <v>0.876</v>
      </c>
      <c r="V54" s="84">
        <v>1</v>
      </c>
      <c r="W54" s="12">
        <f>AVERAGE(W8:W19)</f>
        <v>9.0520833333333357</v>
      </c>
      <c r="X54" s="12">
        <f>AVERAGE(X8:X19)</f>
        <v>0.18466666666666667</v>
      </c>
    </row>
    <row r="55" spans="11:24">
      <c r="K55" s="9">
        <v>4</v>
      </c>
      <c r="L55" s="9">
        <v>12</v>
      </c>
      <c r="M55" s="11">
        <v>27.77</v>
      </c>
      <c r="N55" s="11">
        <v>0.57199999999999995</v>
      </c>
      <c r="V55" s="84">
        <v>2</v>
      </c>
      <c r="W55" s="12">
        <f>AVERAGE(W20:W22)</f>
        <v>16.079666666666668</v>
      </c>
      <c r="X55" s="12">
        <f>AVERAGE(X20:X22)</f>
        <v>0.27433333333333332</v>
      </c>
    </row>
    <row r="56" spans="11:24">
      <c r="L56" s="90" t="s">
        <v>52</v>
      </c>
      <c r="M56" s="90">
        <f>AVERAGE(M8:M55)</f>
        <v>43.317583333333339</v>
      </c>
      <c r="N56" s="90">
        <f>AVERAGE(N8:N55)</f>
        <v>0.64466666666666661</v>
      </c>
      <c r="V56" s="84">
        <v>3</v>
      </c>
      <c r="W56" s="12">
        <f>AVERAGE(W23:W34)</f>
        <v>9.4405000000000001</v>
      </c>
      <c r="X56" s="12">
        <f>AVERAGE(X23:X34)</f>
        <v>0.26600000000000007</v>
      </c>
    </row>
    <row r="57" spans="11:24">
      <c r="L57" s="90" t="s">
        <v>53</v>
      </c>
      <c r="M57" s="90">
        <f>_xlfn.STDEV.S(M8:M55)</f>
        <v>16.455894344390973</v>
      </c>
      <c r="N57" s="90">
        <f>AVERAGE(N9:N55)</f>
        <v>0.64853191489361695</v>
      </c>
      <c r="V57" s="84">
        <v>4</v>
      </c>
      <c r="W57" s="9">
        <f>AVERAGE(W35:W46)</f>
        <v>3.606583333333333</v>
      </c>
      <c r="X57" s="9">
        <f>AVERAGE(X35:X46)</f>
        <v>0.17349999999999999</v>
      </c>
    </row>
    <row r="58" spans="11:24">
      <c r="L58" s="92" t="s">
        <v>51</v>
      </c>
      <c r="M58" s="93">
        <f>TTEST(M8:M55,R8:R20,2,2)</f>
        <v>2.8114961971080765E-3</v>
      </c>
      <c r="N58" s="93">
        <f>TTEST(N8:N55,S8:S20,2,2)</f>
        <v>4.7623276570730342E-5</v>
      </c>
      <c r="V58" s="31" t="s">
        <v>51</v>
      </c>
      <c r="W58" s="31">
        <f>TTEST(W54:W57,AB28:AB31,2,2)</f>
        <v>0.19455492595212107</v>
      </c>
      <c r="X58" s="31">
        <f>TTEST(X54:X57,AC28:AC31,2,2)</f>
        <v>2.3232652146223283E-2</v>
      </c>
    </row>
    <row r="61" spans="11:24">
      <c r="L61" s="85" t="s">
        <v>110</v>
      </c>
      <c r="M61" s="85"/>
      <c r="N61" s="85"/>
    </row>
    <row r="62" spans="11:24">
      <c r="L62" s="83" t="s">
        <v>109</v>
      </c>
      <c r="M62" s="63" t="s">
        <v>90</v>
      </c>
      <c r="N62" s="63" t="s">
        <v>106</v>
      </c>
    </row>
    <row r="63" spans="11:24">
      <c r="L63" s="84">
        <v>1</v>
      </c>
      <c r="M63" s="12">
        <f>AVERAGE(M8:M19)</f>
        <v>48.822833333333335</v>
      </c>
      <c r="N63" s="12">
        <f>AVERAGE(N8:N19)</f>
        <v>0.66866666666666674</v>
      </c>
    </row>
    <row r="64" spans="11:24">
      <c r="L64" s="84">
        <v>2</v>
      </c>
      <c r="M64" s="12">
        <f>AVERAGE(M20:M31)</f>
        <v>49.226416666666665</v>
      </c>
      <c r="N64" s="12">
        <f>AVERAGE(N20:N31)</f>
        <v>0.6186666666666667</v>
      </c>
    </row>
    <row r="65" spans="12:14">
      <c r="L65" s="84">
        <v>3</v>
      </c>
      <c r="M65" s="12">
        <f>AVERAGE(M32:M43)</f>
        <v>40.195833333333333</v>
      </c>
      <c r="N65" s="12">
        <f>AVERAGE(N32:N43)</f>
        <v>0.59191666666666665</v>
      </c>
    </row>
    <row r="66" spans="12:14">
      <c r="L66" s="84">
        <v>4</v>
      </c>
      <c r="M66" s="9">
        <f>AVERAGE(M44:M55)</f>
        <v>35.02525</v>
      </c>
      <c r="N66" s="9">
        <f>AVERAGE(N44:N55)</f>
        <v>0.69941666666666669</v>
      </c>
    </row>
    <row r="67" spans="12:14">
      <c r="L67" s="31" t="s">
        <v>51</v>
      </c>
      <c r="M67" s="31">
        <f>TTEST(M63:M66,R26:R29,2,2)</f>
        <v>0.11020744521978722</v>
      </c>
      <c r="N67" s="31">
        <f>TTEST(N63:N66,S26:S29,2,2)</f>
        <v>1.2843999259513456E-2</v>
      </c>
    </row>
  </sheetData>
  <mergeCells count="15">
    <mergeCell ref="U5:AC5"/>
    <mergeCell ref="U6:X6"/>
    <mergeCell ref="Z6:AC6"/>
    <mergeCell ref="AA26:AC26"/>
    <mergeCell ref="V52:X52"/>
    <mergeCell ref="P6:S6"/>
    <mergeCell ref="L61:N61"/>
    <mergeCell ref="Q24:S24"/>
    <mergeCell ref="B39:D39"/>
    <mergeCell ref="G32:I32"/>
    <mergeCell ref="A6:D6"/>
    <mergeCell ref="F6:I6"/>
    <mergeCell ref="A5:I5"/>
    <mergeCell ref="K5:S5"/>
    <mergeCell ref="K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B09D-2EC7-7746-A2B5-A8A343A772E3}">
  <dimension ref="A1:G10"/>
  <sheetViews>
    <sheetView workbookViewId="0">
      <selection activeCell="A2" sqref="A2"/>
    </sheetView>
  </sheetViews>
  <sheetFormatPr baseColWidth="10" defaultRowHeight="16"/>
  <cols>
    <col min="3" max="3" width="13.83203125" customWidth="1"/>
    <col min="4" max="4" width="7.83203125" customWidth="1"/>
  </cols>
  <sheetData>
    <row r="1" spans="1:7">
      <c r="A1" s="1" t="s">
        <v>70</v>
      </c>
    </row>
    <row r="2" spans="1:7">
      <c r="A2" s="1" t="s">
        <v>64</v>
      </c>
    </row>
    <row r="3" spans="1:7">
      <c r="A3" s="1"/>
    </row>
    <row r="5" spans="1:7">
      <c r="B5" s="42" t="s">
        <v>69</v>
      </c>
      <c r="C5" s="42"/>
      <c r="D5" s="42"/>
      <c r="E5" s="42"/>
    </row>
    <row r="6" spans="1:7">
      <c r="B6" s="41" t="s">
        <v>68</v>
      </c>
      <c r="C6" s="41" t="s">
        <v>65</v>
      </c>
      <c r="D6" s="41" t="s">
        <v>66</v>
      </c>
      <c r="E6" s="41" t="s">
        <v>67</v>
      </c>
      <c r="F6" s="41"/>
      <c r="G6" s="41"/>
    </row>
    <row r="7" spans="1:7">
      <c r="B7" s="98" t="s">
        <v>28</v>
      </c>
      <c r="C7" s="99" t="s">
        <v>2</v>
      </c>
      <c r="D7">
        <v>535</v>
      </c>
      <c r="E7">
        <v>2885</v>
      </c>
    </row>
    <row r="8" spans="1:7">
      <c r="B8" s="98"/>
      <c r="C8" s="100" t="s">
        <v>3</v>
      </c>
      <c r="D8">
        <v>434</v>
      </c>
      <c r="E8">
        <v>2945</v>
      </c>
    </row>
    <row r="9" spans="1:7">
      <c r="B9" s="98" t="s">
        <v>29</v>
      </c>
      <c r="C9" s="99" t="s">
        <v>2</v>
      </c>
      <c r="D9">
        <v>142</v>
      </c>
      <c r="E9">
        <v>3278</v>
      </c>
    </row>
    <row r="10" spans="1:7">
      <c r="B10" s="98"/>
      <c r="C10" s="100" t="s">
        <v>3</v>
      </c>
      <c r="D10">
        <v>221</v>
      </c>
      <c r="E10">
        <v>3158</v>
      </c>
    </row>
  </sheetData>
  <mergeCells count="3">
    <mergeCell ref="B5:E5"/>
    <mergeCell ref="B7:B8"/>
    <mergeCell ref="B9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DDBC-D5A3-824B-89E1-B10ED0DCED27}">
  <dimension ref="A1:Z20"/>
  <sheetViews>
    <sheetView tabSelected="1" workbookViewId="0">
      <selection activeCell="K25" sqref="K25"/>
    </sheetView>
  </sheetViews>
  <sheetFormatPr baseColWidth="10" defaultRowHeight="16"/>
  <cols>
    <col min="1" max="1" width="19.5" customWidth="1"/>
    <col min="4" max="4" width="3" customWidth="1"/>
    <col min="7" max="7" width="2.5" customWidth="1"/>
  </cols>
  <sheetData>
    <row r="1" spans="1:26">
      <c r="A1" t="s">
        <v>89</v>
      </c>
    </row>
    <row r="2" spans="1:26">
      <c r="A2" t="s">
        <v>96</v>
      </c>
    </row>
    <row r="3" spans="1:26">
      <c r="A3" s="11" t="s">
        <v>104</v>
      </c>
    </row>
    <row r="4" spans="1:26">
      <c r="A4" s="11" t="s">
        <v>91</v>
      </c>
    </row>
    <row r="6" spans="1:26">
      <c r="B6" s="45" t="s">
        <v>18</v>
      </c>
      <c r="C6" s="47"/>
      <c r="E6" s="48" t="s">
        <v>19</v>
      </c>
      <c r="F6" s="49"/>
      <c r="H6" s="48" t="s">
        <v>21</v>
      </c>
      <c r="I6" s="49"/>
    </row>
    <row r="7" spans="1:26">
      <c r="B7" s="22" t="s">
        <v>2</v>
      </c>
      <c r="C7" s="23" t="s">
        <v>3</v>
      </c>
      <c r="E7" s="22" t="s">
        <v>2</v>
      </c>
      <c r="F7" s="23" t="s">
        <v>3</v>
      </c>
      <c r="H7" s="22" t="s">
        <v>2</v>
      </c>
      <c r="I7" s="23" t="s">
        <v>3</v>
      </c>
    </row>
    <row r="8" spans="1:26">
      <c r="A8" s="36" t="s">
        <v>71</v>
      </c>
      <c r="B8" s="3">
        <v>4.3999999999999997E-2</v>
      </c>
      <c r="C8" s="3">
        <v>1.0999999999999999E-2</v>
      </c>
      <c r="E8" s="3">
        <v>0.311</v>
      </c>
      <c r="F8" s="3">
        <v>6.0000000000000001E-3</v>
      </c>
      <c r="H8" s="3">
        <v>2.1000000000000001E-2</v>
      </c>
      <c r="I8" s="3">
        <v>1.2999999999999999E-2</v>
      </c>
    </row>
    <row r="9" spans="1:26">
      <c r="A9" s="36" t="s">
        <v>72</v>
      </c>
      <c r="B9" s="3">
        <v>7.4999999999999997E-2</v>
      </c>
      <c r="C9" s="3">
        <v>3.4000000000000002E-2</v>
      </c>
      <c r="E9" s="3">
        <v>0.03</v>
      </c>
      <c r="F9" s="3">
        <v>6.0999999999999999E-2</v>
      </c>
      <c r="H9" s="3">
        <v>2.9000000000000001E-2</v>
      </c>
      <c r="I9" s="3">
        <v>3.6999999999999998E-2</v>
      </c>
    </row>
    <row r="10" spans="1:26">
      <c r="A10" s="36" t="s">
        <v>73</v>
      </c>
      <c r="B10" s="3">
        <v>6.0999999999999999E-2</v>
      </c>
      <c r="C10" s="3">
        <v>4.7E-2</v>
      </c>
      <c r="E10" s="3">
        <v>8.5000000000000006E-2</v>
      </c>
      <c r="F10" s="3">
        <v>0</v>
      </c>
      <c r="H10" s="3">
        <v>2.5000000000000001E-2</v>
      </c>
      <c r="I10" s="3">
        <v>5.7000000000000002E-2</v>
      </c>
    </row>
    <row r="11" spans="1:26">
      <c r="A11" s="36" t="s">
        <v>74</v>
      </c>
      <c r="B11" s="3">
        <v>6.0999999999999999E-2</v>
      </c>
      <c r="C11" s="3">
        <v>2.8000000000000001E-2</v>
      </c>
      <c r="E11" s="3">
        <v>0.111</v>
      </c>
      <c r="F11" s="3">
        <v>0.04</v>
      </c>
      <c r="H11" s="3">
        <v>2.1999999999999999E-2</v>
      </c>
      <c r="I11" s="3">
        <v>0.01</v>
      </c>
    </row>
    <row r="12" spans="1:26">
      <c r="A12" s="36" t="s">
        <v>75</v>
      </c>
      <c r="B12" s="3">
        <v>0.14599999999999999</v>
      </c>
      <c r="C12" s="3">
        <v>2.7E-2</v>
      </c>
      <c r="E12" s="3">
        <v>3.1E-2</v>
      </c>
      <c r="F12" s="3">
        <v>7.3999999999999996E-2</v>
      </c>
      <c r="H12" s="3">
        <v>0</v>
      </c>
      <c r="I12" s="3">
        <v>2.8000000000000001E-2</v>
      </c>
    </row>
    <row r="13" spans="1:26">
      <c r="A13" s="36" t="s">
        <v>76</v>
      </c>
      <c r="B13" s="3">
        <v>2.5999999999999999E-2</v>
      </c>
      <c r="C13" s="3">
        <v>2.8000000000000001E-2</v>
      </c>
      <c r="E13" s="3">
        <v>2.5999999999999999E-2</v>
      </c>
      <c r="F13" s="3">
        <v>3.2000000000000001E-2</v>
      </c>
      <c r="H13" s="3">
        <v>4.0000000000000001E-3</v>
      </c>
      <c r="I13" s="3">
        <v>1.7999999999999999E-2</v>
      </c>
    </row>
    <row r="14" spans="1:26">
      <c r="A14" s="36" t="s">
        <v>77</v>
      </c>
      <c r="B14" s="3">
        <v>5.3999999999999999E-2</v>
      </c>
      <c r="C14" s="3">
        <v>3.4000000000000002E-2</v>
      </c>
      <c r="E14" s="3">
        <v>5.5E-2</v>
      </c>
      <c r="F14" s="3">
        <v>3.2000000000000001E-2</v>
      </c>
      <c r="H14" s="3">
        <v>1.4E-2</v>
      </c>
      <c r="I14" s="3">
        <v>7.9000000000000001E-2</v>
      </c>
    </row>
    <row r="15" spans="1:26">
      <c r="A15" s="36" t="s">
        <v>82</v>
      </c>
      <c r="B15" s="3">
        <v>0.05</v>
      </c>
      <c r="C15" s="3">
        <v>4.2000000000000003E-2</v>
      </c>
      <c r="E15" s="9"/>
      <c r="F15" s="3">
        <v>0</v>
      </c>
      <c r="H15" s="3">
        <v>1.9E-2</v>
      </c>
      <c r="I15" s="3">
        <v>2.1000000000000001E-2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36" t="s">
        <v>83</v>
      </c>
      <c r="B16" s="9"/>
      <c r="C16" s="9"/>
      <c r="H16" s="9"/>
      <c r="I16" s="3">
        <v>5.8999999999999997E-2</v>
      </c>
    </row>
    <row r="17" spans="1:9">
      <c r="A17" s="36" t="s">
        <v>84</v>
      </c>
      <c r="H17" s="9"/>
      <c r="I17" s="3">
        <v>5.8999999999999997E-2</v>
      </c>
    </row>
    <row r="18" spans="1:9">
      <c r="A18" s="8" t="s">
        <v>52</v>
      </c>
      <c r="B18" s="8">
        <f>AVERAGE(B2:B17)</f>
        <v>6.4625000000000002E-2</v>
      </c>
      <c r="C18" s="8">
        <f>AVERAGE(C2:C17)</f>
        <v>3.1375E-2</v>
      </c>
      <c r="E18" s="8">
        <f>AVERAGE(E2:E17)</f>
        <v>9.2714285714285735E-2</v>
      </c>
      <c r="F18" s="8">
        <f>AVERAGE(F2:F17)</f>
        <v>3.0624999999999999E-2</v>
      </c>
      <c r="H18" s="8">
        <f>AVERAGE(H2:H17)</f>
        <v>1.6750000000000001E-2</v>
      </c>
      <c r="I18" s="8">
        <f>AVERAGE(I2:I17)</f>
        <v>3.8100000000000002E-2</v>
      </c>
    </row>
    <row r="19" spans="1:9">
      <c r="A19" s="8" t="s">
        <v>53</v>
      </c>
      <c r="B19" s="8">
        <f>_xlfn.STDEV.S(B2:B17)</f>
        <v>3.5856609273206927E-2</v>
      </c>
      <c r="C19" s="8">
        <f t="shared" ref="C19" si="0">_xlfn.STDEV.S(C2:C17)</f>
        <v>1.0875102626773561E-2</v>
      </c>
      <c r="E19" s="8">
        <f>_xlfn.STDEV.S(E2:E17)</f>
        <v>0.10137178155304409</v>
      </c>
      <c r="F19" s="8">
        <f t="shared" ref="F19" si="1">_xlfn.STDEV.S(F2:F17)</f>
        <v>2.7717645230842702E-2</v>
      </c>
      <c r="H19" s="8">
        <f>_xlfn.STDEV.S(H2:H17)</f>
        <v>1.0138328969101086E-2</v>
      </c>
      <c r="I19" s="8">
        <f t="shared" ref="I19" si="2">_xlfn.STDEV.S(I2:I17)</f>
        <v>2.3858145592461931E-2</v>
      </c>
    </row>
    <row r="20" spans="1:9">
      <c r="A20" s="28" t="s">
        <v>51</v>
      </c>
      <c r="B20" s="30"/>
      <c r="C20" s="29">
        <f>TTEST(B2:B17,C2:C17,2,2)</f>
        <v>2.498341327548792E-2</v>
      </c>
      <c r="D20" s="30"/>
      <c r="E20" s="30"/>
      <c r="F20" s="29">
        <f>TTEST(E2:E17,F2:F17,2,2)</f>
        <v>0.11867705115740459</v>
      </c>
      <c r="G20" s="30"/>
      <c r="H20" s="30"/>
      <c r="I20" s="29">
        <f>TTEST(H2:H17,I2:I17,2,2)</f>
        <v>3.1594123839731564E-2</v>
      </c>
    </row>
  </sheetData>
  <mergeCells count="3">
    <mergeCell ref="B6:C6"/>
    <mergeCell ref="E6:F6"/>
    <mergeCell ref="H6:I6"/>
  </mergeCells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94EB-2B68-EB45-9E91-D2EF240B7756}">
  <dimension ref="A1:F10"/>
  <sheetViews>
    <sheetView workbookViewId="0">
      <selection activeCell="I20" sqref="I20"/>
    </sheetView>
  </sheetViews>
  <sheetFormatPr baseColWidth="10" defaultRowHeight="16"/>
  <sheetData>
    <row r="1" spans="1:6">
      <c r="A1" t="s">
        <v>58</v>
      </c>
    </row>
    <row r="2" spans="1:6">
      <c r="A2" t="s">
        <v>63</v>
      </c>
    </row>
    <row r="4" spans="1:6">
      <c r="B4" s="45" t="s">
        <v>31</v>
      </c>
      <c r="C4" s="46"/>
      <c r="D4" s="46"/>
      <c r="E4" s="46"/>
      <c r="F4" s="47"/>
    </row>
    <row r="5" spans="1:6">
      <c r="B5" s="25" t="s">
        <v>32</v>
      </c>
      <c r="C5" s="25" t="s">
        <v>33</v>
      </c>
      <c r="D5" s="16" t="s">
        <v>1</v>
      </c>
      <c r="E5" s="22" t="s">
        <v>2</v>
      </c>
      <c r="F5" s="23" t="s">
        <v>3</v>
      </c>
    </row>
    <row r="6" spans="1:6">
      <c r="A6" t="s">
        <v>59</v>
      </c>
      <c r="B6" s="3">
        <v>0.22741658000000001</v>
      </c>
      <c r="C6" s="3">
        <v>0</v>
      </c>
      <c r="D6" s="3">
        <v>0.72799512</v>
      </c>
      <c r="E6" s="3">
        <v>0.20026919000000001</v>
      </c>
      <c r="F6" s="3">
        <v>3.9519209999999999E-2</v>
      </c>
    </row>
    <row r="7" spans="1:6">
      <c r="A7" t="s">
        <v>60</v>
      </c>
      <c r="B7" s="3"/>
      <c r="C7" s="3"/>
      <c r="D7" s="3">
        <v>0.75607842999999997</v>
      </c>
      <c r="E7" s="3">
        <v>0.22755533999999999</v>
      </c>
      <c r="F7" s="3">
        <v>4.9275489999999998E-2</v>
      </c>
    </row>
    <row r="8" spans="1:6">
      <c r="A8" t="s">
        <v>61</v>
      </c>
      <c r="B8" s="3"/>
      <c r="C8" s="3"/>
      <c r="D8" s="3">
        <v>0.79391235000000004</v>
      </c>
      <c r="E8" s="3">
        <v>0.16014944</v>
      </c>
      <c r="F8" s="3">
        <v>0.10715897000000001</v>
      </c>
    </row>
    <row r="9" spans="1:6">
      <c r="A9" s="8" t="s">
        <v>52</v>
      </c>
      <c r="B9" s="8">
        <f>AVERAGE(B6:B8)</f>
        <v>0.22741658000000001</v>
      </c>
      <c r="C9" s="8">
        <f t="shared" ref="C9:F9" si="0">AVERAGE(C6:C8)</f>
        <v>0</v>
      </c>
      <c r="D9" s="8">
        <f t="shared" si="0"/>
        <v>0.75932863333333334</v>
      </c>
      <c r="E9" s="8">
        <f t="shared" si="0"/>
        <v>0.19599132333333333</v>
      </c>
      <c r="F9" s="8">
        <f t="shared" si="0"/>
        <v>6.5317890000000003E-2</v>
      </c>
    </row>
    <row r="10" spans="1:6">
      <c r="A10" s="8" t="s">
        <v>53</v>
      </c>
      <c r="B10" s="8" t="s">
        <v>62</v>
      </c>
      <c r="C10" s="8" t="s">
        <v>62</v>
      </c>
      <c r="D10" s="8">
        <f t="shared" ref="D10:F10" si="1">_xlfn.STDEV.S(D6:D8)</f>
        <v>3.3078590795244514E-2</v>
      </c>
      <c r="E10" s="8">
        <f t="shared" si="1"/>
        <v>3.3905957383855705E-2</v>
      </c>
      <c r="F10" s="8">
        <f t="shared" si="1"/>
        <v>3.6562319832505151E-2</v>
      </c>
    </row>
  </sheetData>
  <mergeCells count="1">
    <mergeCell ref="B4:F4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1G</vt:lpstr>
      <vt:lpstr>Fig. 3B</vt:lpstr>
      <vt:lpstr>Fig. 5B-E</vt:lpstr>
      <vt:lpstr>Fig. 6C</vt:lpstr>
      <vt:lpstr>Fig. 7E-H</vt:lpstr>
      <vt:lpstr>Fig. 8D,E </vt:lpstr>
      <vt:lpstr>Fig. 8H</vt:lpstr>
      <vt:lpstr>Fig. S4B-D</vt:lpstr>
      <vt:lpstr>Fig. S5A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Silagi</dc:creator>
  <cp:lastModifiedBy>Elizabeth Silagi</cp:lastModifiedBy>
  <dcterms:created xsi:type="dcterms:W3CDTF">2026-05-06T22:06:42Z</dcterms:created>
  <dcterms:modified xsi:type="dcterms:W3CDTF">2026-07-12T01:38:02Z</dcterms:modified>
</cp:coreProperties>
</file>