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ti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n\Dropbox\1_Rapid Gly_tag_manuscript_Mohan\Nature\Revision_3.0_NC_2026\Files to be updated\"/>
    </mc:Choice>
  </mc:AlternateContent>
  <xr:revisionPtr revIDLastSave="0" documentId="13_ncr:1_{58B9378D-226F-4046-9492-3813BB1C34AC}" xr6:coauthVersionLast="47" xr6:coauthVersionMax="47" xr10:uidLastSave="{00000000-0000-0000-0000-000000000000}"/>
  <bookViews>
    <workbookView xWindow="-110" yWindow="-110" windowWidth="19420" windowHeight="11020" xr2:uid="{51578D75-77EB-413A-B035-1D2356D01D75}"/>
  </bookViews>
  <sheets>
    <sheet name="Fig. 2c" sheetId="47" r:id="rId1"/>
    <sheet name="Fig. 2d" sheetId="46" r:id="rId2"/>
    <sheet name="Fig. 2e" sheetId="45" r:id="rId3"/>
    <sheet name="Fig. 2f" sheetId="50" r:id="rId4"/>
    <sheet name="Fig. 2g" sheetId="49" r:id="rId5"/>
    <sheet name="Fig. 2h" sheetId="48" r:id="rId6"/>
    <sheet name="Fig. 2i." sheetId="2" r:id="rId7"/>
    <sheet name="Fig. 2j." sheetId="3" r:id="rId8"/>
    <sheet name="Fig. 5c." sheetId="52" r:id="rId9"/>
    <sheet name="Fig. 5d." sheetId="31" r:id="rId10"/>
    <sheet name="Fig. 6b" sheetId="38" r:id="rId11"/>
    <sheet name="Fig. 6c" sheetId="39" r:id="rId12"/>
    <sheet name="Fig. 6e." sheetId="4" r:id="rId13"/>
    <sheet name="Fig. 6g. " sheetId="5" r:id="rId14"/>
    <sheet name="Fig. 10a." sheetId="6" r:id="rId15"/>
    <sheet name="Fig. 10b." sheetId="12" r:id="rId16"/>
    <sheet name="Fig. 10c" sheetId="37" r:id="rId17"/>
    <sheet name="Fig. 10d." sheetId="8" r:id="rId18"/>
    <sheet name="Fig. 10f." sheetId="9" r:id="rId19"/>
    <sheet name="Fig. 10n." sheetId="11" r:id="rId20"/>
    <sheet name="Supplementary Figs. 114" sheetId="53" r:id="rId21"/>
    <sheet name="Supplementary Figs. 116" sheetId="55" r:id="rId22"/>
    <sheet name="Supplementary Figs. 117" sheetId="29" r:id="rId23"/>
    <sheet name="Supplementary Figs. 118" sheetId="28" r:id="rId24"/>
    <sheet name="Supplementary Figs. 119" sheetId="27" r:id="rId25"/>
    <sheet name="Supplementary Figs. 120b" sheetId="30" r:id="rId26"/>
    <sheet name="Supplementary Figs. 121b" sheetId="32" r:id="rId27"/>
    <sheet name="Supplementary Fig. 125a" sheetId="56" r:id="rId28"/>
    <sheet name="Supplementary Fig. 125b" sheetId="44" r:id="rId29"/>
    <sheet name="Supplementary Fig. 128. " sheetId="40" r:id="rId30"/>
    <sheet name="Supplementary Figs. 130" sheetId="34" r:id="rId31"/>
    <sheet name="Supplementary Figs. 133" sheetId="35" r:id="rId32"/>
    <sheet name="Supplementary Figs. 136" sheetId="57" r:id="rId33"/>
    <sheet name="Supplementary Figs. 141e" sheetId="59" r:id="rId34"/>
    <sheet name="Supplementary Figs. 142" sheetId="58" r:id="rId35"/>
    <sheet name="Supplementary Figs. 154a" sheetId="43" r:id="rId36"/>
    <sheet name="Supplementary Figs. 154b" sheetId="42" r:id="rId37"/>
    <sheet name="Sheet1" sheetId="51" r:id="rId3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1" i="48" l="1"/>
  <c r="S11" i="48"/>
  <c r="T10" i="48"/>
  <c r="S10" i="48"/>
  <c r="T9" i="48"/>
  <c r="S9" i="48"/>
  <c r="T8" i="48"/>
  <c r="S8" i="48"/>
  <c r="T7" i="48"/>
  <c r="S7" i="48"/>
  <c r="F11" i="48"/>
  <c r="E11" i="48"/>
  <c r="F10" i="48"/>
  <c r="E10" i="48"/>
  <c r="F9" i="48"/>
  <c r="E9" i="48"/>
  <c r="F8" i="48"/>
  <c r="E8" i="48"/>
  <c r="F7" i="48"/>
  <c r="E7" i="48"/>
  <c r="M11" i="48"/>
  <c r="L11" i="48"/>
  <c r="M10" i="48"/>
  <c r="L10" i="48"/>
  <c r="M9" i="48"/>
  <c r="L9" i="48"/>
  <c r="M8" i="48"/>
  <c r="L8" i="48"/>
  <c r="M7" i="48"/>
  <c r="L7" i="48"/>
  <c r="L12" i="38"/>
  <c r="F12" i="38"/>
  <c r="L11" i="38"/>
  <c r="F11" i="38"/>
  <c r="L10" i="38"/>
  <c r="F10" i="38"/>
  <c r="L9" i="38"/>
  <c r="F9" i="38"/>
  <c r="L8" i="38"/>
  <c r="F8" i="38"/>
  <c r="L7" i="38"/>
  <c r="F7" i="38"/>
  <c r="G21" i="8"/>
  <c r="G20" i="8"/>
  <c r="F13" i="8"/>
  <c r="F12" i="8"/>
  <c r="F11" i="8"/>
  <c r="F10" i="8"/>
  <c r="F7" i="8"/>
  <c r="F6" i="8"/>
  <c r="F5" i="8"/>
  <c r="F4" i="8"/>
  <c r="D12" i="34"/>
  <c r="D9" i="34"/>
  <c r="D6" i="34"/>
  <c r="L11" i="30"/>
  <c r="L10" i="30"/>
  <c r="L9" i="30"/>
  <c r="L8" i="30"/>
  <c r="L7" i="30"/>
  <c r="L6" i="30"/>
  <c r="F11" i="30"/>
  <c r="F10" i="30"/>
  <c r="F9" i="30"/>
  <c r="F8" i="30"/>
  <c r="F7" i="30"/>
  <c r="F6" i="30"/>
  <c r="E21" i="27"/>
  <c r="D21" i="27"/>
  <c r="E20" i="27"/>
  <c r="D20" i="27"/>
  <c r="C20" i="27"/>
  <c r="E14" i="27"/>
  <c r="D14" i="27"/>
  <c r="E13" i="27"/>
  <c r="D13" i="27"/>
  <c r="C13" i="27"/>
  <c r="E7" i="27"/>
  <c r="D7" i="27"/>
  <c r="E6" i="27"/>
  <c r="D6" i="27"/>
  <c r="C6" i="27"/>
  <c r="N30" i="35"/>
  <c r="M30" i="35"/>
  <c r="L30" i="35"/>
  <c r="K30" i="35"/>
  <c r="J30" i="35"/>
  <c r="I30" i="35"/>
  <c r="H30" i="35"/>
  <c r="G30" i="35"/>
  <c r="F30" i="35"/>
  <c r="E30" i="35"/>
  <c r="D30" i="35"/>
  <c r="C30" i="35"/>
  <c r="N29" i="35"/>
  <c r="M29" i="35"/>
  <c r="L29" i="35"/>
  <c r="K29" i="35"/>
  <c r="J29" i="35"/>
  <c r="I29" i="35"/>
  <c r="H29" i="35"/>
  <c r="G29" i="35"/>
  <c r="F29" i="35"/>
  <c r="E29" i="35"/>
  <c r="D29" i="35"/>
  <c r="C29" i="35"/>
  <c r="N28" i="35"/>
  <c r="M28" i="35"/>
  <c r="L28" i="35"/>
  <c r="K28" i="35"/>
  <c r="J28" i="35"/>
  <c r="I28" i="35"/>
  <c r="H28" i="35"/>
  <c r="G28" i="35"/>
  <c r="F28" i="35"/>
  <c r="E28" i="35"/>
  <c r="D28" i="35"/>
  <c r="C28" i="35"/>
  <c r="M21" i="11"/>
  <c r="L21" i="11"/>
  <c r="K21" i="11"/>
  <c r="K24" i="11" s="1"/>
  <c r="J21" i="11"/>
  <c r="I21" i="11"/>
  <c r="H21" i="11"/>
  <c r="H24" i="11" s="1"/>
  <c r="G21" i="11"/>
  <c r="F21" i="11"/>
  <c r="E21" i="11"/>
  <c r="M20" i="11"/>
  <c r="L20" i="11"/>
  <c r="K20" i="11"/>
  <c r="J20" i="11"/>
  <c r="I20" i="11"/>
  <c r="H20" i="11"/>
  <c r="G20" i="11"/>
  <c r="F20" i="11"/>
  <c r="E20" i="11"/>
  <c r="M19" i="11"/>
  <c r="L19" i="11"/>
  <c r="K19" i="11"/>
  <c r="J19" i="11"/>
  <c r="I19" i="11"/>
  <c r="H19" i="11"/>
  <c r="G19" i="11"/>
  <c r="F19" i="11"/>
  <c r="E19" i="11"/>
  <c r="M18" i="11"/>
  <c r="L18" i="11"/>
  <c r="K18" i="11"/>
  <c r="J18" i="11"/>
  <c r="I18" i="11"/>
  <c r="H18" i="11"/>
  <c r="G18" i="11"/>
  <c r="F18" i="11"/>
  <c r="E18" i="11"/>
  <c r="L13" i="11"/>
  <c r="M13" i="11" s="1"/>
  <c r="K13" i="11"/>
  <c r="I13" i="11"/>
  <c r="J13" i="11" s="1"/>
  <c r="H13" i="11"/>
  <c r="F13" i="11"/>
  <c r="G13" i="11" s="1"/>
  <c r="E13" i="11"/>
  <c r="L12" i="11"/>
  <c r="M12" i="11" s="1"/>
  <c r="K12" i="11"/>
  <c r="I12" i="11"/>
  <c r="J12" i="11" s="1"/>
  <c r="H12" i="11"/>
  <c r="F12" i="11"/>
  <c r="G12" i="11" s="1"/>
  <c r="E12" i="11"/>
  <c r="L11" i="11"/>
  <c r="M11" i="11" s="1"/>
  <c r="K11" i="11"/>
  <c r="I11" i="11"/>
  <c r="J11" i="11" s="1"/>
  <c r="H11" i="11"/>
  <c r="F11" i="11"/>
  <c r="G11" i="11" s="1"/>
  <c r="E11" i="11"/>
  <c r="L10" i="11"/>
  <c r="M10" i="11" s="1"/>
  <c r="K10" i="11"/>
  <c r="I10" i="11"/>
  <c r="J10" i="11" s="1"/>
  <c r="H10" i="11"/>
  <c r="F10" i="11"/>
  <c r="G10" i="11" s="1"/>
  <c r="E10" i="11"/>
  <c r="E8" i="9"/>
  <c r="E7" i="9"/>
  <c r="E6" i="9"/>
  <c r="E5" i="9"/>
  <c r="E4" i="9"/>
  <c r="O25" i="37"/>
  <c r="P25" i="37" s="1"/>
  <c r="Q25" i="37" s="1"/>
  <c r="H25" i="37"/>
  <c r="I25" i="37" s="1"/>
  <c r="J25" i="37" s="1"/>
  <c r="O24" i="37"/>
  <c r="P24" i="37" s="1"/>
  <c r="Q24" i="37" s="1"/>
  <c r="H24" i="37"/>
  <c r="I24" i="37" s="1"/>
  <c r="J24" i="37" s="1"/>
  <c r="O22" i="37"/>
  <c r="P22" i="37" s="1"/>
  <c r="Q22" i="37" s="1"/>
  <c r="H22" i="37"/>
  <c r="I22" i="37" s="1"/>
  <c r="J22" i="37" s="1"/>
  <c r="O21" i="37"/>
  <c r="P21" i="37" s="1"/>
  <c r="Q21" i="37" s="1"/>
  <c r="H21" i="37"/>
  <c r="I21" i="37" s="1"/>
  <c r="J21" i="37" s="1"/>
  <c r="O19" i="37"/>
  <c r="P19" i="37" s="1"/>
  <c r="Q19" i="37" s="1"/>
  <c r="H19" i="37"/>
  <c r="I19" i="37" s="1"/>
  <c r="J19" i="37" s="1"/>
  <c r="O18" i="37"/>
  <c r="P18" i="37" s="1"/>
  <c r="Q18" i="37" s="1"/>
  <c r="H18" i="37"/>
  <c r="I18" i="37" s="1"/>
  <c r="J18" i="37" s="1"/>
  <c r="O17" i="37"/>
  <c r="P17" i="37" s="1"/>
  <c r="Q17" i="37" s="1"/>
  <c r="H17" i="37"/>
  <c r="I17" i="37" s="1"/>
  <c r="J17" i="37" s="1"/>
  <c r="O16" i="37"/>
  <c r="P16" i="37" s="1"/>
  <c r="Q16" i="37" s="1"/>
  <c r="H16" i="37"/>
  <c r="I16" i="37" s="1"/>
  <c r="J16" i="37" s="1"/>
  <c r="O15" i="37"/>
  <c r="P15" i="37" s="1"/>
  <c r="Q15" i="37" s="1"/>
  <c r="H15" i="37"/>
  <c r="I15" i="37" s="1"/>
  <c r="J15" i="37" s="1"/>
  <c r="F19" i="31"/>
  <c r="D19" i="31"/>
  <c r="F18" i="31"/>
  <c r="D18" i="31"/>
  <c r="F17" i="31"/>
  <c r="D17" i="31"/>
  <c r="F13" i="31"/>
  <c r="D13" i="31"/>
  <c r="G13" i="31" s="1"/>
  <c r="F12" i="31"/>
  <c r="D12" i="31"/>
  <c r="F11" i="31"/>
  <c r="D11" i="31"/>
  <c r="G11" i="31" s="1"/>
  <c r="F7" i="31"/>
  <c r="D7" i="31"/>
  <c r="F6" i="31"/>
  <c r="D6" i="31"/>
  <c r="G6" i="31" s="1"/>
  <c r="I5" i="31"/>
  <c r="F5" i="31"/>
  <c r="D5" i="31"/>
  <c r="G5" i="31" s="1"/>
  <c r="G19" i="31" l="1"/>
  <c r="I19" i="31" s="1"/>
  <c r="G12" i="31"/>
  <c r="I12" i="31" s="1"/>
  <c r="G7" i="31"/>
  <c r="I7" i="31" s="1"/>
  <c r="F10" i="34"/>
  <c r="S22" i="37"/>
  <c r="F24" i="11"/>
  <c r="E24" i="11"/>
  <c r="S25" i="37"/>
  <c r="S18" i="37"/>
  <c r="S21" i="37"/>
  <c r="S15" i="37"/>
  <c r="S19" i="37"/>
  <c r="S17" i="37"/>
  <c r="S24" i="37"/>
  <c r="S16" i="37"/>
  <c r="G17" i="31"/>
  <c r="G18" i="31"/>
  <c r="I13" i="31"/>
  <c r="I6" i="31"/>
  <c r="I18" i="31" l="1"/>
  <c r="F22" i="31" s="1"/>
  <c r="F23" i="31"/>
</calcChain>
</file>

<file path=xl/sharedStrings.xml><?xml version="1.0" encoding="utf-8"?>
<sst xmlns="http://schemas.openxmlformats.org/spreadsheetml/2006/main" count="1736" uniqueCount="711">
  <si>
    <t>Time</t>
  </si>
  <si>
    <t>Native</t>
  </si>
  <si>
    <t>Modified</t>
  </si>
  <si>
    <t>Avg</t>
  </si>
  <si>
    <t>Control</t>
  </si>
  <si>
    <t>Fold change</t>
  </si>
  <si>
    <t>2h</t>
  </si>
  <si>
    <t>2i</t>
  </si>
  <si>
    <t>2j</t>
  </si>
  <si>
    <t>Std Dev</t>
  </si>
  <si>
    <t>2k</t>
  </si>
  <si>
    <t>2g</t>
  </si>
  <si>
    <t>(Minutes)</t>
  </si>
  <si>
    <t>% conversion (3)</t>
  </si>
  <si>
    <t>ln(Ct)</t>
  </si>
  <si>
    <t>where, Ct = 100 - % converstion</t>
  </si>
  <si>
    <r>
      <t>Intact Insulin (</t>
    </r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)</t>
    </r>
  </si>
  <si>
    <r>
      <t xml:space="preserve">N-Gly modified insulin </t>
    </r>
    <r>
      <rPr>
        <b/>
        <sz val="11"/>
        <color theme="1"/>
        <rFont val="Calibri"/>
        <family val="2"/>
        <scheme val="minor"/>
      </rPr>
      <t>3j</t>
    </r>
  </si>
  <si>
    <r>
      <t xml:space="preserve">Intact Myoglobin </t>
    </r>
    <r>
      <rPr>
        <b/>
        <sz val="11"/>
        <color theme="1"/>
        <rFont val="Calibri"/>
        <family val="2"/>
        <scheme val="minor"/>
      </rPr>
      <t>6b</t>
    </r>
  </si>
  <si>
    <r>
      <t xml:space="preserve">N-Gly modified myoglobin </t>
    </r>
    <r>
      <rPr>
        <b/>
        <sz val="11"/>
        <color theme="1"/>
        <rFont val="Calibri"/>
        <family val="2"/>
        <scheme val="minor"/>
      </rPr>
      <t>7b</t>
    </r>
  </si>
  <si>
    <r>
      <t xml:space="preserve">Intact N-Gly e-GFP </t>
    </r>
    <r>
      <rPr>
        <b/>
        <sz val="11"/>
        <color theme="1"/>
        <rFont val="Calibri"/>
        <family val="2"/>
        <scheme val="minor"/>
      </rPr>
      <t>6d</t>
    </r>
  </si>
  <si>
    <r>
      <t xml:space="preserve">N-Gly modified e-GFP </t>
    </r>
    <r>
      <rPr>
        <b/>
        <sz val="11"/>
        <color theme="1"/>
        <rFont val="Calibri"/>
        <family val="2"/>
        <scheme val="minor"/>
      </rPr>
      <t>7d</t>
    </r>
  </si>
  <si>
    <t>wavelength (nm)</t>
  </si>
  <si>
    <t>Normalized CD (mdeg)</t>
  </si>
  <si>
    <t>Exp3</t>
  </si>
  <si>
    <t>p-Akt</t>
  </si>
  <si>
    <t>GAPDH</t>
  </si>
  <si>
    <t>p/G</t>
  </si>
  <si>
    <t>Exp2</t>
  </si>
  <si>
    <t>Exp1</t>
  </si>
  <si>
    <t>Fig.5d.</t>
  </si>
  <si>
    <r>
      <t xml:space="preserve">immunoblotting analysis for p-Akt levels after treatment with native insulin </t>
    </r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and modified insulin </t>
    </r>
    <r>
      <rPr>
        <b/>
        <sz val="11"/>
        <color theme="1"/>
        <rFont val="Calibri"/>
        <family val="2"/>
        <scheme val="minor"/>
      </rPr>
      <t>3j</t>
    </r>
  </si>
  <si>
    <r>
      <t>Distance_(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  <scheme val="minor"/>
      </rPr>
      <t>m)</t>
    </r>
  </si>
  <si>
    <t>Fig.6d.</t>
  </si>
  <si>
    <t>Fluorescence intensity map displaying cell surface labeling</t>
  </si>
  <si>
    <t>Intensity (au)</t>
  </si>
  <si>
    <t xml:space="preserve">MIC(µg/mL)     </t>
  </si>
  <si>
    <t>S.No.</t>
  </si>
  <si>
    <t>Compound code</t>
  </si>
  <si>
    <t>Solubility</t>
  </si>
  <si>
    <r>
      <rPr>
        <b/>
        <i/>
        <sz val="11"/>
        <color rgb="FF000000"/>
        <rFont val="Times New Roman"/>
        <family val="1"/>
      </rPr>
      <t>E. coli</t>
    </r>
    <r>
      <rPr>
        <b/>
        <sz val="11"/>
        <color rgb="FF000000"/>
        <rFont val="Times New Roman"/>
        <family val="1"/>
      </rPr>
      <t xml:space="preserve">    ATCC 25922</t>
    </r>
  </si>
  <si>
    <r>
      <rPr>
        <b/>
        <i/>
        <sz val="11"/>
        <color rgb="FF000000"/>
        <rFont val="Times New Roman"/>
        <family val="1"/>
      </rPr>
      <t xml:space="preserve">K. pneumoniae </t>
    </r>
    <r>
      <rPr>
        <b/>
        <sz val="11"/>
        <color rgb="FF000000"/>
        <rFont val="Times New Roman"/>
        <family val="1"/>
      </rPr>
      <t>BAA 1705</t>
    </r>
  </si>
  <si>
    <r>
      <rPr>
        <b/>
        <i/>
        <sz val="11"/>
        <color rgb="FF000000"/>
        <rFont val="Times New Roman"/>
        <family val="1"/>
      </rPr>
      <t xml:space="preserve">A. baumannii </t>
    </r>
    <r>
      <rPr>
        <b/>
        <sz val="11"/>
        <color rgb="FF000000"/>
        <rFont val="Times New Roman"/>
        <family val="1"/>
      </rPr>
      <t>BAA 1605</t>
    </r>
  </si>
  <si>
    <r>
      <rPr>
        <b/>
        <i/>
        <sz val="11"/>
        <color rgb="FF000000"/>
        <rFont val="Times New Roman"/>
        <family val="1"/>
      </rPr>
      <t xml:space="preserve">P. aeruginosa </t>
    </r>
    <r>
      <rPr>
        <b/>
        <sz val="11"/>
        <color rgb="FF000000"/>
        <rFont val="Times New Roman"/>
        <family val="1"/>
      </rPr>
      <t>ATCC 27853</t>
    </r>
  </si>
  <si>
    <t>2n</t>
  </si>
  <si>
    <t>DMSO</t>
  </si>
  <si>
    <t>&gt;256</t>
  </si>
  <si>
    <t>Levofloxacin</t>
  </si>
  <si>
    <t>EXP 1</t>
  </si>
  <si>
    <t>EXP 2</t>
  </si>
  <si>
    <t xml:space="preserve">MIC (against S. aureus ATCC 29213) </t>
  </si>
  <si>
    <t>Conc. tested (µg/mL)</t>
  </si>
  <si>
    <t>O. D.</t>
  </si>
  <si>
    <t xml:space="preserve">          % Proliferation</t>
  </si>
  <si>
    <t xml:space="preserve">          % Inhibition</t>
  </si>
  <si>
    <t>Avg              % Inhibition</t>
  </si>
  <si>
    <t>SI (Selectivity index)</t>
  </si>
  <si>
    <t>Cells alone</t>
  </si>
  <si>
    <t>11 (MIC 64)</t>
  </si>
  <si>
    <t>Doxorubicin</t>
  </si>
  <si>
    <t>Fig. 10 c.</t>
  </si>
  <si>
    <r>
      <t xml:space="preserve">Cytotoxicity of </t>
    </r>
    <r>
      <rPr>
        <b/>
        <sz val="11"/>
        <color theme="1"/>
        <rFont val="Calibri"/>
        <family val="2"/>
        <scheme val="minor"/>
      </rPr>
      <t>2n</t>
    </r>
    <r>
      <rPr>
        <sz val="11"/>
        <color theme="1"/>
        <rFont val="Calibri"/>
        <family val="2"/>
        <scheme val="minor"/>
      </rPr>
      <t xml:space="preserve"> with vero cells</t>
    </r>
  </si>
  <si>
    <r>
      <t xml:space="preserve">Estimation of minimum inhibitory concentration of </t>
    </r>
    <r>
      <rPr>
        <b/>
        <sz val="11"/>
        <color theme="1"/>
        <rFont val="Calibri"/>
        <family val="2"/>
        <scheme val="minor"/>
      </rPr>
      <t>2n</t>
    </r>
  </si>
  <si>
    <t>S. aureus ATCC 29213 (MSSA)</t>
  </si>
  <si>
    <t>Vancomycin</t>
  </si>
  <si>
    <t>&gt;64</t>
  </si>
  <si>
    <t>S. aureus NRS 191 (MRSA)</t>
  </si>
  <si>
    <r>
      <rPr>
        <b/>
        <i/>
        <sz val="11"/>
        <color rgb="FF000000"/>
        <rFont val="Times New Roman"/>
        <family val="1"/>
      </rPr>
      <t xml:space="preserve">S. aureus </t>
    </r>
    <r>
      <rPr>
        <b/>
        <sz val="11"/>
        <color rgb="FF000000"/>
        <rFont val="Times New Roman"/>
        <family val="1"/>
      </rPr>
      <t>VRS 4 (VRSA)</t>
    </r>
  </si>
  <si>
    <t>Absorbance at 590</t>
  </si>
  <si>
    <t>Replicate 1</t>
  </si>
  <si>
    <t>Replicate 2</t>
  </si>
  <si>
    <t>Replicate 3</t>
  </si>
  <si>
    <t>Average</t>
  </si>
  <si>
    <t>2.5x MIC</t>
  </si>
  <si>
    <t>Avg inhibition</t>
  </si>
  <si>
    <t>Inhibition %</t>
  </si>
  <si>
    <t>Inhibition of biofilm formation</t>
  </si>
  <si>
    <t>Fig. 10d.</t>
  </si>
  <si>
    <t>5x MIC</t>
  </si>
  <si>
    <t>10x MIC</t>
  </si>
  <si>
    <t>Fig. 10f.</t>
  </si>
  <si>
    <t xml:space="preserve">Inhibition of pre-formed biofilm </t>
  </si>
  <si>
    <t>% wound area</t>
  </si>
  <si>
    <t>Untreated</t>
  </si>
  <si>
    <t>Treated</t>
  </si>
  <si>
    <t>Day 0</t>
  </si>
  <si>
    <t>Day 3</t>
  </si>
  <si>
    <t>Day 6</t>
  </si>
  <si>
    <t>Day 9</t>
  </si>
  <si>
    <t>Std dev</t>
  </si>
  <si>
    <t>SEM</t>
  </si>
  <si>
    <t>% wound closure</t>
  </si>
  <si>
    <t>Fig. 10n.</t>
  </si>
  <si>
    <t>Estimation of wound closure rate</t>
  </si>
  <si>
    <t>Procedure Details</t>
  </si>
  <si>
    <t>Plate Type</t>
  </si>
  <si>
    <t>96 WELL PLATE</t>
  </si>
  <si>
    <t>Eject plate on completion</t>
  </si>
  <si>
    <t>Set Temperature</t>
  </si>
  <si>
    <t>Setpoint 40°C, Gradient 0 °C</t>
  </si>
  <si>
    <t>Preheat before moving to next step</t>
  </si>
  <si>
    <t>Start Kinetic</t>
  </si>
  <si>
    <t>Runtime 0:15:00 (HH:MM:SS), Interval 0:00:10, 91 Reads</t>
  </si>
  <si>
    <t xml:space="preserve">    Shake</t>
  </si>
  <si>
    <t>Orbital: 0:03 (MM:SS)</t>
  </si>
  <si>
    <t>Frequency: 282 cpm (3 mm)</t>
  </si>
  <si>
    <t xml:space="preserve">    Read</t>
  </si>
  <si>
    <t>Absorbance Endpoint</t>
  </si>
  <si>
    <t>Wavelengths:  426</t>
  </si>
  <si>
    <t>Read Speed: Normal,  Delay: 100 msec,  Measurements/Data Point: 8</t>
  </si>
  <si>
    <t>End Kinetic</t>
  </si>
  <si>
    <r>
      <t>O-Phenylenediamine +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  <r>
      <rPr>
        <vertAlign val="subscript"/>
        <sz val="10"/>
        <rFont val="Arial"/>
        <family val="2"/>
      </rPr>
      <t>2</t>
    </r>
  </si>
  <si>
    <r>
      <t>O-Phenylenediamine + H</t>
    </r>
    <r>
      <rPr>
        <vertAlign val="subscript"/>
        <sz val="10"/>
        <rFont val="Arial"/>
        <family val="2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0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+ native myoglobin </t>
    </r>
    <r>
      <rPr>
        <b/>
        <sz val="10"/>
        <rFont val="Arial"/>
        <family val="2"/>
      </rPr>
      <t>6b</t>
    </r>
  </si>
  <si>
    <r>
      <t>O-Phenylenediamine + H</t>
    </r>
    <r>
      <rPr>
        <vertAlign val="subscript"/>
        <sz val="10"/>
        <rFont val="Arial"/>
        <family val="2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0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+ modified myoglobin </t>
    </r>
    <r>
      <rPr>
        <b/>
        <sz val="10"/>
        <rFont val="Arial"/>
        <family val="2"/>
      </rPr>
      <t>7b</t>
    </r>
    <r>
      <rPr>
        <sz val="11"/>
        <color theme="1"/>
        <rFont val="Calibri"/>
        <family val="2"/>
        <scheme val="minor"/>
      </rPr>
      <t xml:space="preserve"> </t>
    </r>
  </si>
  <si>
    <t>T° 426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</si>
  <si>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</si>
  <si>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</si>
  <si>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</si>
  <si>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</si>
  <si>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</si>
  <si>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</si>
  <si>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</si>
  <si>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</si>
  <si>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</si>
  <si>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</si>
  <si>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</si>
  <si>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</si>
  <si>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</si>
  <si>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</si>
  <si>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</si>
  <si>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</si>
  <si>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</si>
  <si>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</si>
  <si>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</si>
  <si>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</si>
  <si>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</si>
  <si>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</si>
  <si>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</si>
  <si>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</si>
  <si>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</si>
  <si>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</si>
  <si>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</si>
  <si>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</si>
  <si>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</si>
  <si>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</si>
  <si>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</si>
  <si>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</si>
  <si>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</si>
  <si>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</si>
  <si>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</si>
  <si>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</si>
  <si>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</si>
  <si>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</si>
  <si>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</si>
  <si>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</si>
  <si>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</si>
  <si>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</si>
  <si>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</si>
  <si>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</si>
  <si>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</si>
  <si>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</si>
  <si>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</si>
  <si>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</si>
  <si>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</si>
  <si>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</si>
  <si>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</si>
  <si>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</si>
  <si>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</si>
  <si>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</si>
  <si>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</si>
  <si>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</si>
  <si>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</si>
  <si>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</si>
  <si>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</si>
  <si>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</si>
  <si>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</si>
  <si>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</si>
  <si>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</si>
  <si>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</si>
  <si>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</si>
  <si>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</si>
  <si>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</si>
  <si>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</si>
  <si>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</si>
  <si>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</si>
  <si>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</si>
  <si>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</si>
  <si>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</si>
  <si>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</si>
  <si>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</si>
  <si>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</si>
  <si>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</si>
  <si>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</si>
  <si>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</si>
  <si>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</si>
  <si>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</si>
  <si>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</si>
  <si>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</si>
  <si>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</si>
  <si>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</si>
  <si>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</si>
  <si>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</si>
  <si>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</si>
  <si>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</si>
  <si>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</si>
  <si>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</si>
  <si>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</si>
  <si>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</si>
  <si>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</si>
  <si>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</si>
  <si>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</si>
  <si>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Shake</t>
  </si>
  <si>
    <t>Orbital: 2:01 (MM:SS)</t>
  </si>
  <si>
    <t>Frequency: 355 cpm (4 mm)</t>
  </si>
  <si>
    <t>Read</t>
  </si>
  <si>
    <t>Full Plate</t>
  </si>
  <si>
    <t>Wavelengths:  570</t>
  </si>
  <si>
    <t>Results</t>
  </si>
  <si>
    <t>Actual Temperature:</t>
  </si>
  <si>
    <t>6 h</t>
  </si>
  <si>
    <t>A</t>
  </si>
  <si>
    <r>
      <rPr>
        <b/>
        <sz val="10"/>
        <rFont val="Arial"/>
        <family val="2"/>
      </rPr>
      <t>2t</t>
    </r>
    <r>
      <rPr>
        <sz val="10"/>
        <rFont val="Arial"/>
        <family val="2"/>
      </rPr>
      <t xml:space="preserve"> 6 h</t>
    </r>
  </si>
  <si>
    <t>12 h</t>
  </si>
  <si>
    <t>C</t>
  </si>
  <si>
    <t>D</t>
  </si>
  <si>
    <r>
      <rPr>
        <b/>
        <sz val="10"/>
        <rFont val="Arial"/>
        <family val="2"/>
      </rPr>
      <t>2t</t>
    </r>
    <r>
      <rPr>
        <sz val="10"/>
        <rFont val="Arial"/>
        <family val="2"/>
      </rPr>
      <t xml:space="preserve"> 12 h</t>
    </r>
  </si>
  <si>
    <t>24 h</t>
  </si>
  <si>
    <t>F</t>
  </si>
  <si>
    <t>24h</t>
  </si>
  <si>
    <t>G</t>
  </si>
  <si>
    <r>
      <rPr>
        <b/>
        <sz val="10"/>
        <rFont val="Arial"/>
        <family val="2"/>
      </rPr>
      <t>2t</t>
    </r>
    <r>
      <rPr>
        <sz val="10"/>
        <rFont val="Arial"/>
        <family val="2"/>
      </rPr>
      <t xml:space="preserve"> 24 h</t>
    </r>
  </si>
  <si>
    <t>Cells alone 6 H</t>
  </si>
  <si>
    <t>Cells alone 12 H</t>
  </si>
  <si>
    <t>Cells alone 24 H</t>
  </si>
  <si>
    <t>% Cell viability</t>
  </si>
  <si>
    <t>Supplementary Figs. 148</t>
  </si>
  <si>
    <r>
      <t>Cell viability of HeLa with</t>
    </r>
    <r>
      <rPr>
        <b/>
        <sz val="11"/>
        <color theme="1"/>
        <rFont val="Calibri"/>
        <family val="2"/>
        <scheme val="minor"/>
      </rPr>
      <t xml:space="preserve"> 2t</t>
    </r>
  </si>
  <si>
    <t>n=1</t>
  </si>
  <si>
    <t>w/o enzymes</t>
  </si>
  <si>
    <t>Unmodified</t>
  </si>
  <si>
    <t>Ratio</t>
  </si>
  <si>
    <t>Percentage</t>
  </si>
  <si>
    <t>n=2</t>
  </si>
  <si>
    <t>n=3</t>
  </si>
  <si>
    <t>Supplementary Figs. 137</t>
  </si>
  <si>
    <t>Unmodified  SUMO1</t>
  </si>
  <si>
    <t>Modified  SUMO1</t>
  </si>
  <si>
    <t>Normalized Absorbance (426nm)</t>
  </si>
  <si>
    <t>Standard Deviation</t>
  </si>
  <si>
    <r>
      <t>o-Phenylenediamine + 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 xml:space="preserve">+ Native myoglobin </t>
    </r>
    <r>
      <rPr>
        <b/>
        <sz val="11"/>
        <color theme="1"/>
        <rFont val="Calibri"/>
        <family val="2"/>
        <scheme val="minor"/>
      </rPr>
      <t>6b</t>
    </r>
  </si>
  <si>
    <r>
      <t>o-Phenylenediamine + 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 xml:space="preserve">+ Modified myoglobin </t>
    </r>
    <r>
      <rPr>
        <b/>
        <sz val="11"/>
        <color theme="1"/>
        <rFont val="Calibri"/>
        <family val="2"/>
        <scheme val="minor"/>
      </rPr>
      <t>7b</t>
    </r>
  </si>
  <si>
    <r>
      <t>o-Phenylenediamine + H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+ buffer</t>
    </r>
  </si>
  <si>
    <t>Time (min)</t>
  </si>
  <si>
    <t>Hours</t>
  </si>
  <si>
    <t>Amp</t>
  </si>
  <si>
    <t>2n (50 µM)</t>
  </si>
  <si>
    <t>2n (100 µM)</t>
  </si>
  <si>
    <t>2n (200 µM)</t>
  </si>
  <si>
    <t>2n (300 µM)</t>
  </si>
  <si>
    <t>2n (400 µM)</t>
  </si>
  <si>
    <t>2n (500 µM)</t>
  </si>
  <si>
    <t>Fig.10a</t>
  </si>
  <si>
    <r>
      <t xml:space="preserve">Growth of </t>
    </r>
    <r>
      <rPr>
        <i/>
        <sz val="11"/>
        <color theme="1"/>
        <rFont val="Calibri"/>
        <family val="2"/>
        <scheme val="minor"/>
      </rPr>
      <t>S. aureus,</t>
    </r>
    <r>
      <rPr>
        <sz val="11"/>
        <color theme="1"/>
        <rFont val="Calibri"/>
        <family val="2"/>
        <scheme val="minor"/>
      </rPr>
      <t xml:space="preserve"> OD measured at 600 nm</t>
    </r>
  </si>
  <si>
    <t>Fig.10b</t>
  </si>
  <si>
    <r>
      <t xml:space="preserve">Growth of </t>
    </r>
    <r>
      <rPr>
        <i/>
        <sz val="11"/>
        <color theme="1"/>
        <rFont val="Calibri"/>
        <family val="2"/>
        <scheme val="minor"/>
      </rPr>
      <t>E. coli.,</t>
    </r>
    <r>
      <rPr>
        <sz val="11"/>
        <color theme="1"/>
        <rFont val="Calibri"/>
        <family val="2"/>
        <scheme val="minor"/>
      </rPr>
      <t xml:space="preserve"> OD measured at 600 nm</t>
    </r>
  </si>
  <si>
    <t>MFI of Cy3</t>
  </si>
  <si>
    <t>0.25 mM</t>
  </si>
  <si>
    <t>0.5 mM</t>
  </si>
  <si>
    <t>1 mM</t>
  </si>
  <si>
    <t>2 mM</t>
  </si>
  <si>
    <t>5 mM</t>
  </si>
  <si>
    <t>% labelled population</t>
  </si>
  <si>
    <t>Cy3 intensity</t>
  </si>
  <si>
    <t>Count</t>
  </si>
  <si>
    <t>15 min</t>
  </si>
  <si>
    <t>30 min</t>
  </si>
  <si>
    <t>45 min</t>
  </si>
  <si>
    <t>60 min</t>
  </si>
  <si>
    <t>75 min</t>
  </si>
  <si>
    <t>90 min</t>
  </si>
  <si>
    <t>120 min</t>
  </si>
  <si>
    <t>180 min</t>
  </si>
  <si>
    <t>Cells/Single Cells | Mean fluorescence</t>
  </si>
  <si>
    <t>PBS</t>
  </si>
  <si>
    <t>NaCl</t>
  </si>
  <si>
    <t>SDS</t>
  </si>
  <si>
    <t>Urea</t>
  </si>
  <si>
    <t>NH2OH</t>
  </si>
  <si>
    <t>PLP</t>
  </si>
  <si>
    <t>Cells/Single Cells/Labelled | Count</t>
  </si>
  <si>
    <t>% Count</t>
  </si>
  <si>
    <t>Avg PBS</t>
  </si>
  <si>
    <t>Fig.6f.</t>
  </si>
  <si>
    <t>Quantification of labeling post-treatment with additives</t>
  </si>
  <si>
    <t>Unstained.fcs</t>
  </si>
  <si>
    <t>DMSO_1.fcs</t>
  </si>
  <si>
    <t>DMSO_2.fcs</t>
  </si>
  <si>
    <t>DMSO_3.fcs</t>
  </si>
  <si>
    <t>2n_1.fcs</t>
  </si>
  <si>
    <t>2n_2.fcs</t>
  </si>
  <si>
    <t>2n_3.fcs</t>
  </si>
  <si>
    <t>2s_1.fcs</t>
  </si>
  <si>
    <t>2s_2.fcs</t>
  </si>
  <si>
    <t>2s_3.fcs</t>
  </si>
  <si>
    <t>cells | Mean (Fluorescence intensity)</t>
  </si>
  <si>
    <r>
      <t xml:space="preserve">Fig. 2j. </t>
    </r>
    <r>
      <rPr>
        <sz val="11"/>
        <color theme="1"/>
        <rFont val="Calibri"/>
        <family val="2"/>
        <scheme val="minor"/>
      </rPr>
      <t>Plot for ln(Ct) versus time</t>
    </r>
  </si>
  <si>
    <r>
      <t xml:space="preserve">Fig. 2i. </t>
    </r>
    <r>
      <rPr>
        <sz val="11"/>
        <color theme="1"/>
        <rFont val="Calibri"/>
        <family val="2"/>
        <scheme val="minor"/>
      </rPr>
      <t xml:space="preserve">Plot for % conversion of 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versus time </t>
    </r>
  </si>
  <si>
    <t>2v (500 µM)</t>
  </si>
  <si>
    <t>R1</t>
  </si>
  <si>
    <t>R2</t>
  </si>
  <si>
    <t>R3</t>
  </si>
  <si>
    <t>1x MIC (2n)</t>
  </si>
  <si>
    <t>2.5x MIC (2n)</t>
  </si>
  <si>
    <t>1x MIC (2v)</t>
  </si>
  <si>
    <t>2.5x MIC (2v)</t>
  </si>
  <si>
    <r>
      <rPr>
        <b/>
        <sz val="11"/>
        <color theme="1"/>
        <rFont val="Calibri"/>
        <family val="2"/>
        <scheme val="minor"/>
      </rPr>
      <t>Fig. 6b.</t>
    </r>
    <r>
      <rPr>
        <sz val="11"/>
        <color theme="1"/>
        <rFont val="Calibri"/>
        <family val="2"/>
        <scheme val="minor"/>
      </rPr>
      <t xml:space="preserve"> Quantification of concentration-dependent labeling efficiency of </t>
    </r>
    <r>
      <rPr>
        <b/>
        <sz val="11"/>
        <color theme="1"/>
        <rFont val="Calibri"/>
        <family val="2"/>
        <scheme val="minor"/>
      </rPr>
      <t>2n</t>
    </r>
    <r>
      <rPr>
        <sz val="11"/>
        <color theme="1"/>
        <rFont val="Calibri"/>
        <family val="2"/>
        <scheme val="minor"/>
      </rPr>
      <t xml:space="preserve"> through flow cytometry</t>
    </r>
  </si>
  <si>
    <r>
      <rPr>
        <b/>
        <sz val="11"/>
        <color theme="1"/>
        <rFont val="Calibri"/>
        <family val="2"/>
        <scheme val="minor"/>
      </rPr>
      <t>Fig. 6c.</t>
    </r>
    <r>
      <rPr>
        <sz val="11"/>
        <color theme="1"/>
        <rFont val="Calibri"/>
        <family val="2"/>
        <scheme val="minor"/>
      </rPr>
      <t xml:space="preserve"> Quantification of time-dependent labeling efficiency of </t>
    </r>
    <r>
      <rPr>
        <b/>
        <sz val="11"/>
        <color theme="1"/>
        <rFont val="Calibri"/>
        <family val="2"/>
        <scheme val="minor"/>
      </rPr>
      <t>2n</t>
    </r>
    <r>
      <rPr>
        <sz val="11"/>
        <color theme="1"/>
        <rFont val="Calibri"/>
        <family val="2"/>
        <scheme val="minor"/>
      </rPr>
      <t xml:space="preserve"> through flow cytometry</t>
    </r>
  </si>
  <si>
    <t>Concentration of 2n</t>
  </si>
  <si>
    <t>Heat Fix</t>
  </si>
  <si>
    <t>Std</t>
  </si>
  <si>
    <r>
      <t xml:space="preserve">Supplementary Fig. 128. </t>
    </r>
    <r>
      <rPr>
        <i/>
        <sz val="11"/>
        <color theme="1"/>
        <rFont val="Arial"/>
        <family val="2"/>
      </rPr>
      <t>S. aureus</t>
    </r>
    <r>
      <rPr>
        <sz val="11"/>
        <color theme="1"/>
        <rFont val="Arial"/>
        <family val="2"/>
      </rPr>
      <t xml:space="preserve"> viability analysis upon treatment with </t>
    </r>
    <r>
      <rPr>
        <b/>
        <sz val="11"/>
        <color theme="1"/>
        <rFont val="Arial"/>
        <family val="2"/>
      </rPr>
      <t>2n</t>
    </r>
  </si>
  <si>
    <r>
      <t xml:space="preserve">Supplementary Fig. 118. </t>
    </r>
    <r>
      <rPr>
        <sz val="11"/>
        <color theme="1"/>
        <rFont val="Arial"/>
        <family val="2"/>
      </rPr>
      <t xml:space="preserve">Effect of labeling on the enzymatic activity of myoglobin. </t>
    </r>
  </si>
  <si>
    <r>
      <t xml:space="preserve">Supplementary Fig. 119. </t>
    </r>
    <r>
      <rPr>
        <sz val="11"/>
        <color theme="1"/>
        <rFont val="Arial"/>
        <family val="2"/>
      </rPr>
      <t>Activity analysis of modified SUMO1 (</t>
    </r>
    <r>
      <rPr>
        <b/>
        <sz val="11"/>
        <color theme="1"/>
        <rFont val="Arial"/>
        <family val="2"/>
      </rPr>
      <t>7c</t>
    </r>
    <r>
      <rPr>
        <sz val="11"/>
        <color theme="1"/>
        <rFont val="Arial"/>
        <family val="2"/>
      </rPr>
      <t xml:space="preserve">) in an in vitro SUMOylation reaction. </t>
    </r>
  </si>
  <si>
    <r>
      <rPr>
        <b/>
        <sz val="11"/>
        <color theme="1"/>
        <rFont val="Calibri"/>
        <family val="2"/>
        <scheme val="minor"/>
      </rPr>
      <t>Fig. 120b.</t>
    </r>
    <r>
      <rPr>
        <sz val="11"/>
        <color theme="1"/>
        <rFont val="Calibri"/>
        <family val="2"/>
        <scheme val="minor"/>
      </rPr>
      <t xml:space="preserve"> Quantification of concentration-dependent labeling efficiency of </t>
    </r>
    <r>
      <rPr>
        <b/>
        <sz val="11"/>
        <color theme="1"/>
        <rFont val="Calibri"/>
        <family val="2"/>
        <scheme val="minor"/>
      </rPr>
      <t>2n</t>
    </r>
    <r>
      <rPr>
        <sz val="11"/>
        <color theme="1"/>
        <rFont val="Calibri"/>
        <family val="2"/>
        <scheme val="minor"/>
      </rPr>
      <t xml:space="preserve"> through flow cytometry</t>
    </r>
  </si>
  <si>
    <r>
      <rPr>
        <b/>
        <sz val="11"/>
        <color theme="1"/>
        <rFont val="Calibri"/>
        <family val="2"/>
        <scheme val="minor"/>
      </rPr>
      <t>Fig. 121b.</t>
    </r>
    <r>
      <rPr>
        <sz val="11"/>
        <color theme="1"/>
        <rFont val="Calibri"/>
        <family val="2"/>
        <scheme val="minor"/>
      </rPr>
      <t xml:space="preserve"> Quantification of time-dependent labeling efficiency of </t>
    </r>
    <r>
      <rPr>
        <b/>
        <sz val="11"/>
        <color theme="1"/>
        <rFont val="Calibri"/>
        <family val="2"/>
        <scheme val="minor"/>
      </rPr>
      <t>2n</t>
    </r>
    <r>
      <rPr>
        <sz val="11"/>
        <color theme="1"/>
        <rFont val="Calibri"/>
        <family val="2"/>
        <scheme val="minor"/>
      </rPr>
      <t xml:space="preserve"> through flow cytometry</t>
    </r>
  </si>
  <si>
    <r>
      <rPr>
        <b/>
        <sz val="11"/>
        <color theme="1"/>
        <rFont val="Calibri"/>
        <family val="2"/>
        <scheme val="minor"/>
      </rPr>
      <t>Fig. 130.</t>
    </r>
    <r>
      <rPr>
        <sz val="11"/>
        <color theme="1"/>
        <rFont val="Calibri"/>
        <family val="2"/>
        <scheme val="minor"/>
      </rPr>
      <t xml:space="preserve"> Quantification of fold change in labeling efficiency of </t>
    </r>
    <r>
      <rPr>
        <b/>
        <sz val="11"/>
        <color theme="1"/>
        <rFont val="Calibri"/>
        <family val="2"/>
        <scheme val="minor"/>
      </rPr>
      <t>2n</t>
    </r>
    <r>
      <rPr>
        <sz val="11"/>
        <color theme="1"/>
        <rFont val="Calibri"/>
        <family val="2"/>
        <scheme val="minor"/>
      </rPr>
      <t xml:space="preserve"> versus </t>
    </r>
    <r>
      <rPr>
        <b/>
        <sz val="11"/>
        <color theme="1"/>
        <rFont val="Calibri"/>
        <family val="2"/>
        <scheme val="minor"/>
      </rPr>
      <t>2s</t>
    </r>
    <r>
      <rPr>
        <sz val="11"/>
        <color theme="1"/>
        <rFont val="Calibri"/>
        <family val="2"/>
        <scheme val="minor"/>
      </rPr>
      <t xml:space="preserve"> through flow cytometry</t>
    </r>
  </si>
  <si>
    <r>
      <t xml:space="preserve">Supplementary Fig. 133. </t>
    </r>
    <r>
      <rPr>
        <sz val="11"/>
        <color theme="1"/>
        <rFont val="Arial"/>
        <family val="2"/>
      </rPr>
      <t xml:space="preserve">Cell viability analysis of </t>
    </r>
    <r>
      <rPr>
        <b/>
        <sz val="11"/>
        <color theme="1"/>
        <rFont val="Arial"/>
        <family val="2"/>
      </rPr>
      <t>2t</t>
    </r>
    <r>
      <rPr>
        <sz val="11"/>
        <color theme="1"/>
        <rFont val="Arial"/>
        <family val="2"/>
      </rPr>
      <t xml:space="preserve"> using the MTT assay against the HeLa cell line after 6 h, 12 h, and 24 h incubation. </t>
    </r>
  </si>
  <si>
    <t>Time (Hours)</t>
  </si>
  <si>
    <t>2v (50 μM) </t>
  </si>
  <si>
    <t>2v (200 μM) </t>
  </si>
  <si>
    <t>2v (500 μM) </t>
  </si>
  <si>
    <r>
      <rPr>
        <b/>
        <sz val="11"/>
        <color theme="1"/>
        <rFont val="Calibri"/>
        <family val="2"/>
        <scheme val="minor"/>
      </rPr>
      <t xml:space="preserve">Supplementary Fig 154a. </t>
    </r>
    <r>
      <rPr>
        <sz val="11"/>
        <color theme="1"/>
        <rFont val="Calibri"/>
        <family val="2"/>
        <scheme val="minor"/>
      </rPr>
      <t xml:space="preserve">Growth curves of S. aureus upon treatment with different concentrations of </t>
    </r>
    <r>
      <rPr>
        <b/>
        <sz val="11"/>
        <color theme="1"/>
        <rFont val="Calibri"/>
        <family val="2"/>
        <scheme val="minor"/>
      </rPr>
      <t>2v</t>
    </r>
    <r>
      <rPr>
        <sz val="11"/>
        <color theme="1"/>
        <rFont val="Calibri"/>
        <family val="2"/>
        <scheme val="minor"/>
      </rPr>
      <t xml:space="preserve"> (50-500 µM).</t>
    </r>
  </si>
  <si>
    <t>% inhibition</t>
  </si>
  <si>
    <t>2v 1X MIC</t>
  </si>
  <si>
    <t>2v 2.5X MIC</t>
  </si>
  <si>
    <t>2n 1X MIC</t>
  </si>
  <si>
    <t>2n 2.5X MIC</t>
  </si>
  <si>
    <r>
      <rPr>
        <b/>
        <sz val="11"/>
        <color theme="1"/>
        <rFont val="Calibri"/>
        <family val="2"/>
        <scheme val="minor"/>
      </rPr>
      <t xml:space="preserve">Supplementary Fig 154b. </t>
    </r>
    <r>
      <rPr>
        <sz val="11"/>
        <color theme="1"/>
        <rFont val="Calibri"/>
        <family val="2"/>
        <scheme val="minor"/>
      </rPr>
      <t>Inhibition of S. aureus biofilm formation</t>
    </r>
  </si>
  <si>
    <t>Checked</t>
  </si>
  <si>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</si>
  <si>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</si>
  <si>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</si>
  <si>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</si>
  <si>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</si>
  <si>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</si>
  <si>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</si>
  <si>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</si>
  <si>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Isoforms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</si>
  <si>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</si>
  <si>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</si>
  <si>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</si>
  <si>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</si>
  <si>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</si>
  <si>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</si>
  <si>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</si>
  <si>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Biological Process</t>
  </si>
  <si>
    <t>Cellular Component</t>
  </si>
  <si>
    <t>Molecular Function</t>
  </si>
  <si>
    <t>Pfam IDs</t>
  </si>
  <si>
    <t>Entrez Gene ID</t>
  </si>
  <si>
    <t>Gene ID</t>
  </si>
  <si>
    <t>Gene Symbol</t>
  </si>
  <si>
    <t>Ensembl Gene ID</t>
  </si>
  <si>
    <t># Protein Pathway Groups</t>
  </si>
  <si>
    <t>Found in Sample: [S16] F16: Sample</t>
  </si>
  <si>
    <t>Found in Sample: [S17] F17: Sample</t>
  </si>
  <si>
    <t>Found in Sample: [S18] F18: Sample</t>
  </si>
  <si>
    <t>Found in Sample: [S19] F19: Sample</t>
  </si>
  <si>
    <t>Found in Sample: [S20] F20: Sample</t>
  </si>
  <si>
    <t>Found in Sample: [S21] F21: Sample</t>
  </si>
  <si>
    <t># Protein Groups</t>
  </si>
  <si>
    <t>Modifications</t>
  </si>
  <si>
    <t>High</t>
  </si>
  <si>
    <t>Master Protein</t>
  </si>
  <si>
    <t>P64028</t>
  </si>
  <si>
    <t>Elongation factor Tu OS=Staphylococcus aureus (strain Mu50 / ATCC 700699) OX=158878 GN=tuf PE=3 SV=1</t>
  </si>
  <si>
    <t>protein metabolism;other metabolic processes</t>
  </si>
  <si>
    <t>cytosol</t>
  </si>
  <si>
    <t>other molecular function</t>
  </si>
  <si>
    <t/>
  </si>
  <si>
    <t>P64028; Q99W61; sav:SAV0548</t>
  </si>
  <si>
    <t>tuf</t>
  </si>
  <si>
    <t>NHS_DADPS [K314; K394]</t>
  </si>
  <si>
    <t>Q5HGH4</t>
  </si>
  <si>
    <t>Elongation factor Ts OS=Staphylococcus aureus (strain COL) OX=93062 GN=tsf PE=3 SV=1</t>
  </si>
  <si>
    <t>other cell component</t>
  </si>
  <si>
    <t>Q5HGH4; sac:SACOL1276</t>
  </si>
  <si>
    <t>tsf</t>
  </si>
  <si>
    <t>Met-loss [N-Term]; NHS_DADPS [A2]</t>
  </si>
  <si>
    <t>A0A8B0T0D9</t>
  </si>
  <si>
    <t>Elongation factor Tu [OS=Staphylococcus aureus]</t>
  </si>
  <si>
    <t>Not Found</t>
  </si>
  <si>
    <t>NHS_DADPS [K214]</t>
  </si>
  <si>
    <t>A0A9N8II54</t>
  </si>
  <si>
    <t>1-pyrroline-5-carboxylate dehydrogenase [OS=Staphylococcus aureus]</t>
  </si>
  <si>
    <t>plasma membrane;other membranes</t>
  </si>
  <si>
    <t>rocA</t>
  </si>
  <si>
    <t>NHS_DADPS [K281]</t>
  </si>
  <si>
    <t>Q6GFL5</t>
  </si>
  <si>
    <t>Foldase protein PrsA OS=Staphylococcus aureus (strain MRSA252) OX=282458 GN=prsA PE=3 SV=1</t>
  </si>
  <si>
    <t>Q6GFL5; sar:SAR1932</t>
  </si>
  <si>
    <t>prsA</t>
  </si>
  <si>
    <t>NHS_DADPS [A101; K111; Y112; K189; L223; K224; D244; K299; I300; K305; L306; K307]</t>
  </si>
  <si>
    <t>A0A384ZN40</t>
  </si>
  <si>
    <t>tufA</t>
  </si>
  <si>
    <t>NHS_DADPS [K151]</t>
  </si>
  <si>
    <t>A0AAX2JZA8</t>
  </si>
  <si>
    <t>Probable malate:quinone oxidoreductase [OS=Staphylococcus aureus]</t>
  </si>
  <si>
    <t>other metabolic processes</t>
  </si>
  <si>
    <t>mqo1</t>
  </si>
  <si>
    <t>NHS_DADPS [K401]</t>
  </si>
  <si>
    <t>A0A380EEX3</t>
  </si>
  <si>
    <t>Alkyl hydroperoxide reductase C [OS=Staphylococcus aureus]</t>
  </si>
  <si>
    <t>other metabolic processes;stress response;other biological processes</t>
  </si>
  <si>
    <t>ahpC</t>
  </si>
  <si>
    <t>NHS_DADPS [G165]</t>
  </si>
  <si>
    <t>B0FZE8</t>
  </si>
  <si>
    <t>Glyceraldehyde-3-phosphate dehydrogenase [OS=Staphylococcus aureus]</t>
  </si>
  <si>
    <t>gapC</t>
  </si>
  <si>
    <t>NHS_DADPS [V117]</t>
  </si>
  <si>
    <t>A6QJ75</t>
  </si>
  <si>
    <t>Small ribosomal subunit protein uS5 OS=Staphylococcus aureus (strain Newman) OX=426430 GN=rpsE PE=3 SV=1</t>
  </si>
  <si>
    <t>protein metabolism;other metabolic processes;other biological processes</t>
  </si>
  <si>
    <t>translational apparatus;other cell component</t>
  </si>
  <si>
    <t>nucleic acid binding activity;other molecular function</t>
  </si>
  <si>
    <t>A6QJ75; sae:NWMN_2135</t>
  </si>
  <si>
    <t>rpsE</t>
  </si>
  <si>
    <t>NHS_DADPS [K69; D70; G90; V94; F95; K155; L156]</t>
  </si>
  <si>
    <t>A0A380DRG4</t>
  </si>
  <si>
    <t>mqo1_2</t>
  </si>
  <si>
    <t>Met-loss [N-Term]; NHS_DADPS [K285]</t>
  </si>
  <si>
    <t>A0A5S9I419</t>
  </si>
  <si>
    <t>Bifunctional autolysin [OS=Staphylococcus aureus]</t>
  </si>
  <si>
    <t>cell organization and biogenesis;other metabolic processes</t>
  </si>
  <si>
    <t>non-structural extracellular</t>
  </si>
  <si>
    <t>atl</t>
  </si>
  <si>
    <t>NHS_DADPS [P208; K209; K408; K484; K531; K602; K653; K729; T781; K782; K826; G1048; K1049; V1144; K1147; K1243]</t>
  </si>
  <si>
    <t>Q2FEP5</t>
  </si>
  <si>
    <t>Small ribosomal subunit protein uS3 OS=Staphylococcus aureus (strain USA300) OX=367830 GN=rpsC PE=1 SV=1</t>
  </si>
  <si>
    <t>cytosol;translational apparatus</t>
  </si>
  <si>
    <t>98346556</t>
  </si>
  <si>
    <t>Q2FEP5; saa:SAUSA300_2198</t>
  </si>
  <si>
    <t>rpsC</t>
  </si>
  <si>
    <t>NHS_DADPS [K4; K149; K210]; Met-loss [N-Term]</t>
  </si>
  <si>
    <t>A0A1D4Q690</t>
  </si>
  <si>
    <t>submitted name: Alkyl hydroperoxide reductase protein C [OS=Staphylococcus aureus]</t>
  </si>
  <si>
    <t>ahpC_2</t>
  </si>
  <si>
    <t>NHS_DADPS [G68]; Met-loss [N-Term]</t>
  </si>
  <si>
    <t>Q6G990</t>
  </si>
  <si>
    <t>DNA-binding protein HU OS=Staphylococcus aureus (strain MSSA476) OX=282459 GN=hup PE=3 SV=1</t>
  </si>
  <si>
    <t>cell organization and biogenesis;DNA metabolism;other metabolic processes</t>
  </si>
  <si>
    <t>cytosol;other cell component</t>
  </si>
  <si>
    <t>98345838</t>
  </si>
  <si>
    <t>Q6G990; sas:SAS1414</t>
  </si>
  <si>
    <t>hup</t>
  </si>
  <si>
    <t>NHS_DADPS [T65; G66]</t>
  </si>
  <si>
    <t>A0A6H4QG36</t>
  </si>
  <si>
    <t>submitted name: Siderophore synthase [OS=Staphylococcus aureus]</t>
  </si>
  <si>
    <t>iucC_1</t>
  </si>
  <si>
    <t>NHS_DADPS [K476; N480; S481]</t>
  </si>
  <si>
    <t>A0A7U7EVZ4</t>
  </si>
  <si>
    <t>submitted name: Ferrichrome-binding lipoprotein [OS=Staphylococcus aureus subsp. aureus MRSA252]</t>
  </si>
  <si>
    <t>transport</t>
  </si>
  <si>
    <t>A0A7U7EVZ4; sar:SAR2368</t>
  </si>
  <si>
    <t>NHS_DADPS [Y119]</t>
  </si>
  <si>
    <t>A0A9N8F6J5</t>
  </si>
  <si>
    <t>Formate acetyltransferase [OS=Staphylococcus aureus]</t>
  </si>
  <si>
    <t>pflB</t>
  </si>
  <si>
    <t>NHS_DADPS [K162; A163]</t>
  </si>
  <si>
    <t>A0A0H2WZT1</t>
  </si>
  <si>
    <t>submitted name: Iron compound ABC transporter, iron compound-binding protein SirA [OS=Staphylococcus aureus subsp. aureus COL]</t>
  </si>
  <si>
    <t>non-structural extracellular;plasma membrane;other membranes</t>
  </si>
  <si>
    <t>A0A0H2WZT1; sac:SACOL0099</t>
  </si>
  <si>
    <t>sirA</t>
  </si>
  <si>
    <t>NHS_DADPS [L114; K115; K181]</t>
  </si>
  <si>
    <t>A0A0D1FQW3</t>
  </si>
  <si>
    <t>Serine protease HtrA-like [OS=Staphylococcus aureus]</t>
  </si>
  <si>
    <t>protein metabolism</t>
  </si>
  <si>
    <t>A0A0D1FQW3; A0A113W0F2; sams:NI36_09255</t>
  </si>
  <si>
    <t>degP</t>
  </si>
  <si>
    <t>NHS_DADPS [N69; K70; E296; V299; K300]</t>
  </si>
  <si>
    <t>A0A6K2LY81</t>
  </si>
  <si>
    <t>submitted name: Nickel-binding periplasmic protein [OS=Staphylococcus aureus]</t>
  </si>
  <si>
    <t>transporter activity;other molecular function</t>
  </si>
  <si>
    <t>nikA</t>
  </si>
  <si>
    <t>NHS_DADPS [K239; S411; A446]</t>
  </si>
  <si>
    <t>Q2G078</t>
  </si>
  <si>
    <t>Ribonucleoside-diphosphate reductase [OS=Staphylococcus aureus subsp. aureus NCTC 8325]</t>
  </si>
  <si>
    <t>Pf00317, Pf02867, Pf08343</t>
  </si>
  <si>
    <t>3920987</t>
  </si>
  <si>
    <t>Q2G078; sao:SAOUHSC_00742</t>
  </si>
  <si>
    <t>NHS_DADPS [K242]</t>
  </si>
  <si>
    <t>A0A6B0A697</t>
  </si>
  <si>
    <t>Alkaline shock protein 23 [OS=Staphylococcus aureus]</t>
  </si>
  <si>
    <t>NHS_DADPS [K113]</t>
  </si>
  <si>
    <t>A0A6B1RK80</t>
  </si>
  <si>
    <t>submitted name: 3-(L-alanin-3-ylcarbamoyl)-2-[(2-aminoethylcarbamoyl)methyl]-2-hydroxypropanoate synthase SbnF [OS=Staphylococcus aureus]</t>
  </si>
  <si>
    <t>sbnF</t>
  </si>
  <si>
    <t>NHS_DADPS [K500; N504; S505]</t>
  </si>
  <si>
    <t>Q8VQS9</t>
  </si>
  <si>
    <t>submitted name: MntC [OS=Staphylococcus aureus]</t>
  </si>
  <si>
    <t>cell adhesion;transport</t>
  </si>
  <si>
    <t>mntC</t>
  </si>
  <si>
    <t>NHS_DADPS [P199; K200]</t>
  </si>
  <si>
    <t>A0A0U1MR80</t>
  </si>
  <si>
    <t>submitted name: Iron-dicitrate ABC transporter (Binding lipoprotein) [OS=Staphylococcus aureus]</t>
  </si>
  <si>
    <t>yfmC</t>
  </si>
  <si>
    <t>NHS_DADPS [L115; K116; P117; D118]</t>
  </si>
  <si>
    <t>Q6GFY8</t>
  </si>
  <si>
    <t>Small ribosomal subunit protein uS4 OS=Staphylococcus aureus (strain MRSA252) OX=282458 GN=rpsD PE=3 SV=1</t>
  </si>
  <si>
    <t>translational apparatus</t>
  </si>
  <si>
    <t>Q6GFY8; sar:SAR1797</t>
  </si>
  <si>
    <t>rpsD</t>
  </si>
  <si>
    <t>NHS_DADPS [G76; K78]</t>
  </si>
  <si>
    <t>Q2FW11</t>
  </si>
  <si>
    <t>Large ribosomal subunit protein uL22 OS=Staphylococcus aureus (strain NCTC 8325 / PS 47) OX=93061 GN=rplV PE=1 SV=1</t>
  </si>
  <si>
    <t>Pf00237</t>
  </si>
  <si>
    <t>3920883; 98346557</t>
  </si>
  <si>
    <t>Q2FW11; sao:SAOUHSC_02507</t>
  </si>
  <si>
    <t>rplV</t>
  </si>
  <si>
    <t>NHS_DADPS [K41]</t>
  </si>
  <si>
    <t>Q2YYL3</t>
  </si>
  <si>
    <t>Large ribosomal subunit protein uL18 OS=Staphylococcus aureus (strain bovine RF122 / ET3-1) OX=273036 GN=rplR PE=3 SV=1</t>
  </si>
  <si>
    <t>Q2YYL3; sab:SAB2106c</t>
  </si>
  <si>
    <t>rplR</t>
  </si>
  <si>
    <t>NHS_DADPS [V105]</t>
  </si>
  <si>
    <t>Q6GIC3</t>
  </si>
  <si>
    <t>Signal peptidase IB OS=Staphylococcus aureus (strain MRSA252) OX=282458 GN=spsB PE=3 SV=1</t>
  </si>
  <si>
    <t>Q6GIC3; sar:SAR0927</t>
  </si>
  <si>
    <t>spsB</t>
  </si>
  <si>
    <t>NHS_DADPS [K71; V76]</t>
  </si>
  <si>
    <t>A0A1D5ACH6</t>
  </si>
  <si>
    <t>Small ribosomal subunit protein uS5 [OS=Staphylococcus aureus]</t>
  </si>
  <si>
    <t>rpsE_2</t>
  </si>
  <si>
    <t>Met-loss [N-Term]; NHS_DADPS [A4; A5; K60; L61]</t>
  </si>
  <si>
    <t>Q6GE17</t>
  </si>
  <si>
    <t>2,3-bisphosphoglycerate-dependent phosphoglycerate mutase OS=Staphylococcus aureus (strain MRSA252) OX=282458 GN=gpmA PE=3 SV=1</t>
  </si>
  <si>
    <t>Q6GE17; sar:SAR2506</t>
  </si>
  <si>
    <t>gpmA</t>
  </si>
  <si>
    <t>NHS_DADPS [K120]</t>
  </si>
  <si>
    <t>P0C1S0</t>
  </si>
  <si>
    <t>HTH-type transcriptional regulator MgrA OS=Staphylococcus aureus OX=1280 GN=mgrA PE=1 SV=2</t>
  </si>
  <si>
    <t>stress response;other biological processes</t>
  </si>
  <si>
    <t>98345028</t>
  </si>
  <si>
    <t>P0C1S0; Q7X448; Q83ZI4</t>
  </si>
  <si>
    <t>mgrA</t>
  </si>
  <si>
    <t>NHS_DADPS [K83]</t>
  </si>
  <si>
    <t>Q6GEI4</t>
  </si>
  <si>
    <t>Large ribosomal subunit protein uL4 OS=Staphylococcus aureus (strain MRSA252) OX=282458 GN=rplD PE=3 SV=1</t>
  </si>
  <si>
    <t>Q6GEI4; sar:SAR2334</t>
  </si>
  <si>
    <t>rplD</t>
  </si>
  <si>
    <t>A0A6G4IXI2</t>
  </si>
  <si>
    <t>submitted name: Aminopeptidase [OS=Staphylococcus aureus]</t>
  </si>
  <si>
    <t>Met-loss [N-Term]; NHS_DADPS [M1; G2]</t>
  </si>
  <si>
    <t>A0AAX2K2U9</t>
  </si>
  <si>
    <t>UDP-N-acetylglucosamine 1-carboxyvinyltransferase [OS=Staphylococcus aureus]</t>
  </si>
  <si>
    <t>cell organization and biogenesis;other metabolic processes;other biological processes</t>
  </si>
  <si>
    <t>murZ</t>
  </si>
  <si>
    <t>A0AAE3D5E0</t>
  </si>
  <si>
    <t>3-oxoacyl-[acyl-carrier-protein] reductase [OS=Staphylococcus aureus]</t>
  </si>
  <si>
    <t>fabG</t>
  </si>
  <si>
    <t>Met-loss [N-Term]; NHS_DADPS [T2; K3]</t>
  </si>
  <si>
    <t>A6QGE1</t>
  </si>
  <si>
    <t>Large ribosomal subunit protein bL19 OS=Staphylococcus aureus (strain Newman) OX=426430 GN=rplS PE=3 SV=1</t>
  </si>
  <si>
    <t>98345556</t>
  </si>
  <si>
    <t>A6QGE1; sae:NWMN_1151</t>
  </si>
  <si>
    <t>rplS</t>
  </si>
  <si>
    <t>NHS_DADPS [K65]</t>
  </si>
  <si>
    <t>Q6G7A4</t>
  </si>
  <si>
    <t>Small ribosomal subunit protein uS9 OS=Staphylococcus aureus (strain MSSA476) OX=282459 GN=rpsI PE=3 SV=1</t>
  </si>
  <si>
    <t>98346529</t>
  </si>
  <si>
    <t>Q6G7A4; sas:SAS2108</t>
  </si>
  <si>
    <t>rpsI</t>
  </si>
  <si>
    <t>A0AAE2ZUF8</t>
  </si>
  <si>
    <t>Glycine cleavage system H protein [OS=Staphylococcus aureus]</t>
  </si>
  <si>
    <t>gcvH</t>
  </si>
  <si>
    <t>A0A2S6DIF4</t>
  </si>
  <si>
    <t>submitted name: Exported protein [OS=Staphylococcus aureus]</t>
  </si>
  <si>
    <t>NHS_DADPS [K88]</t>
  </si>
  <si>
    <t>A0AAE2ZQ20</t>
  </si>
  <si>
    <t>submitted name: ABC transporter substrate-binding protein [OS=Staphylococcus aureus]</t>
  </si>
  <si>
    <t>other biological processes</t>
  </si>
  <si>
    <t>btuF</t>
  </si>
  <si>
    <t>NHS_DADPS [K96]</t>
  </si>
  <si>
    <t>A0A224B1W6</t>
  </si>
  <si>
    <t>submitted name: FmtA protein involved in methicillin resistance affects cell wall cross-linking and amidation [OS=Staphylococcus aureus]</t>
  </si>
  <si>
    <t>other membranes</t>
  </si>
  <si>
    <t>fmtA_1</t>
  </si>
  <si>
    <t>NHS_DADPS [E42]</t>
  </si>
  <si>
    <t>Q2FY36</t>
  </si>
  <si>
    <t>Rhodanese domain-containing protein [OS=Staphylococcus aureus subsp. aureus NCTC 8325]</t>
  </si>
  <si>
    <t>Pf00581</t>
  </si>
  <si>
    <t>3919968; 98345904</t>
  </si>
  <si>
    <t>Q2FY36; sao:SAOUHSC_01630</t>
  </si>
  <si>
    <t>NHS_DADPS [K44; A45]</t>
  </si>
  <si>
    <t>A0A0H2XIB2</t>
  </si>
  <si>
    <t>submitted name: Uncharacterized protein [OS=Staphylococcus aureus subsp. aureus USA300]</t>
  </si>
  <si>
    <t>A0A0H2XIB2; saa:SAUSA300_2378</t>
  </si>
  <si>
    <t>NHS_DADPS [K181]</t>
  </si>
  <si>
    <t>A0AB74Q488</t>
  </si>
  <si>
    <t>Protein G-related albumin-binding (GA) module domain-containing protein [OS=Staphylococcus aureus]</t>
  </si>
  <si>
    <t>NHS_DADPS [H431]</t>
  </si>
  <si>
    <t>A0ABC9Q074</t>
  </si>
  <si>
    <t>submitted name: Dipeptide-binding protein [OS=Staphylococcus aureus subsp. aureus DR10]</t>
  </si>
  <si>
    <t>NHS_DADPS [D178]</t>
  </si>
  <si>
    <t>A0A2X2JXH9</t>
  </si>
  <si>
    <t>submitted name: Siderophore staphylobactin biosynthesis protein SbnC [OS=Staphylococcus aureus]</t>
  </si>
  <si>
    <t>sbnC_2</t>
  </si>
  <si>
    <t>NHS_DADPS [W11]</t>
  </si>
  <si>
    <t>A0A7I8NKV2</t>
  </si>
  <si>
    <t>submitted name: N-acetylmuramoyl-L-alanine amidase [OS=Staphylococcus aureus]</t>
  </si>
  <si>
    <t>cell organization and biogenesis</t>
  </si>
  <si>
    <t>amiD</t>
  </si>
  <si>
    <t>NHS_DADPS [N211; A212]</t>
  </si>
  <si>
    <t>Medium</t>
  </si>
  <si>
    <t>A0AAX2MNC3</t>
  </si>
  <si>
    <t>submitted name: Lipoprotein [OS=Staphylococcus aureus]</t>
  </si>
  <si>
    <t>yehR</t>
  </si>
  <si>
    <t>NHS_DADPS [K132]</t>
  </si>
  <si>
    <r>
      <t>Note: With 2n</t>
    </r>
    <r>
      <rPr>
        <b/>
        <sz val="11"/>
        <color theme="1"/>
        <rFont val="Calibri"/>
        <family val="2"/>
        <scheme val="minor"/>
      </rPr>
      <t xml:space="preserve"> reagent, no proteins were identified </t>
    </r>
  </si>
  <si>
    <r>
      <t xml:space="preserve">Fig. 2c. </t>
    </r>
    <r>
      <rPr>
        <sz val="11"/>
        <color theme="1"/>
        <rFont val="Calibri"/>
        <family val="2"/>
        <scheme val="minor"/>
      </rPr>
      <t xml:space="preserve">Plot for % conversion of 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with aromatic aldehydes</t>
    </r>
  </si>
  <si>
    <t>Entry</t>
  </si>
  <si>
    <t xml:space="preserve">Aromatic aldehyde </t>
  </si>
  <si>
    <t>(2a-2j)</t>
  </si>
  <si>
    <t>2a</t>
  </si>
  <si>
    <t>2b</t>
  </si>
  <si>
    <t>2c</t>
  </si>
  <si>
    <t>2d</t>
  </si>
  <si>
    <t>2e</t>
  </si>
  <si>
    <t>2f</t>
  </si>
  <si>
    <t xml:space="preserve">  conversion to 3   </t>
  </si>
  <si>
    <t>STDEV</t>
  </si>
  <si>
    <t>Concentration of 2j (mM)</t>
  </si>
  <si>
    <r>
      <t xml:space="preserve">Fig. 2d. </t>
    </r>
    <r>
      <rPr>
        <sz val="11"/>
        <color theme="1"/>
        <rFont val="Calibri"/>
        <family val="2"/>
        <scheme val="minor"/>
      </rPr>
      <t xml:space="preserve">Plot for % conversion of 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with different concentration of </t>
    </r>
    <r>
      <rPr>
        <b/>
        <sz val="11"/>
        <color theme="1"/>
        <rFont val="Calibri"/>
        <family val="2"/>
        <scheme val="minor"/>
      </rPr>
      <t>2j</t>
    </r>
  </si>
  <si>
    <r>
      <t xml:space="preserve">Fig. 2e. </t>
    </r>
    <r>
      <rPr>
        <sz val="11"/>
        <color theme="1"/>
        <rFont val="Calibri"/>
        <family val="2"/>
        <scheme val="minor"/>
      </rPr>
      <t xml:space="preserve">Plot for % conversion of 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with of </t>
    </r>
    <r>
      <rPr>
        <b/>
        <sz val="11"/>
        <color theme="1"/>
        <rFont val="Calibri"/>
        <family val="2"/>
        <scheme val="minor"/>
      </rPr>
      <t xml:space="preserve">2j </t>
    </r>
    <r>
      <rPr>
        <sz val="11"/>
        <color theme="1"/>
        <rFont val="Calibri"/>
        <family val="2"/>
        <scheme val="minor"/>
      </rPr>
      <t>(10 mM) at different time</t>
    </r>
  </si>
  <si>
    <r>
      <t xml:space="preserve">Fig. 2f. </t>
    </r>
    <r>
      <rPr>
        <sz val="11"/>
        <color theme="1"/>
        <rFont val="Calibri"/>
        <family val="2"/>
        <scheme val="minor"/>
      </rPr>
      <t xml:space="preserve">Plot for % conversion of 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with different buffer composition (0.1 M, pH 7.8; 2j, 10 mM; 2 h)</t>
    </r>
  </si>
  <si>
    <t>HEPES</t>
  </si>
  <si>
    <t>Tris</t>
  </si>
  <si>
    <t>PB</t>
  </si>
  <si>
    <t>NH4HCO3</t>
  </si>
  <si>
    <t>NaHCO3</t>
  </si>
  <si>
    <t>Buffer</t>
  </si>
  <si>
    <r>
      <rPr>
        <b/>
        <sz val="11"/>
        <color theme="1"/>
        <rFont val="Calibri"/>
        <family val="2"/>
        <scheme val="minor"/>
      </rPr>
      <t>Fig. 2g.</t>
    </r>
    <r>
      <rPr>
        <sz val="11"/>
        <color theme="1"/>
        <rFont val="Calibri"/>
        <family val="2"/>
        <scheme val="minor"/>
      </rPr>
      <t xml:space="preserve"> Screening of pH range (5-9; NaHCO3 buffer; 2j, 10 mM; 2 h) for % conversion of 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.</t>
    </r>
  </si>
  <si>
    <t>pH</t>
  </si>
  <si>
    <t xml:space="preserve">Additives </t>
  </si>
  <si>
    <t>2j (2 h)</t>
  </si>
  <si>
    <t xml:space="preserve">None </t>
  </si>
  <si>
    <t>ADP</t>
  </si>
  <si>
    <t>ATP</t>
  </si>
  <si>
    <t>DMEM</t>
  </si>
  <si>
    <t>10  Serum</t>
  </si>
  <si>
    <t>2k (2 h)</t>
  </si>
  <si>
    <t>2k (24 h)</t>
  </si>
  <si>
    <t xml:space="preserve">Additive </t>
  </si>
  <si>
    <r>
      <rPr>
        <b/>
        <sz val="11"/>
        <color theme="1"/>
        <rFont val="Calibri"/>
        <family val="2"/>
        <scheme val="minor"/>
      </rPr>
      <t xml:space="preserve">Fig. 2h. </t>
    </r>
    <r>
      <rPr>
        <sz val="11"/>
        <color theme="1"/>
        <rFont val="Calibri"/>
        <family val="2"/>
        <scheme val="minor"/>
      </rPr>
      <t>Control experiments with different additives.</t>
    </r>
  </si>
  <si>
    <t>Cu-Click</t>
  </si>
  <si>
    <t>Cu-free Click</t>
  </si>
  <si>
    <t>6 kDa</t>
  </si>
  <si>
    <t>1= ladder</t>
  </si>
  <si>
    <t>2= Native insulin</t>
  </si>
  <si>
    <t>3= Insulin + Cy3-azide</t>
  </si>
  <si>
    <r>
      <t xml:space="preserve">4= Insulin + </t>
    </r>
    <r>
      <rPr>
        <b/>
        <sz val="11"/>
        <color theme="1"/>
        <rFont val="Calibri"/>
        <family val="2"/>
        <scheme val="minor"/>
      </rPr>
      <t>2n</t>
    </r>
    <r>
      <rPr>
        <sz val="11"/>
        <color theme="1"/>
        <rFont val="Calibri"/>
        <family val="2"/>
        <scheme val="minor"/>
      </rPr>
      <t xml:space="preserve"> + Cy3-azide</t>
    </r>
  </si>
  <si>
    <t>SUMO1</t>
  </si>
  <si>
    <t>2= Native SUMO1</t>
  </si>
  <si>
    <t>3= SUMO1 + Cy3-azide</t>
  </si>
  <si>
    <r>
      <t xml:space="preserve">4= SUMO1 + </t>
    </r>
    <r>
      <rPr>
        <b/>
        <sz val="11"/>
        <color theme="1"/>
        <rFont val="Calibri"/>
        <family val="2"/>
        <scheme val="minor"/>
      </rPr>
      <t>2p</t>
    </r>
    <r>
      <rPr>
        <sz val="11"/>
        <color theme="1"/>
        <rFont val="Calibri"/>
        <family val="2"/>
        <scheme val="minor"/>
      </rPr>
      <t xml:space="preserve"> + DBCO-Cy5</t>
    </r>
  </si>
  <si>
    <r>
      <rPr>
        <b/>
        <sz val="11"/>
        <color theme="1"/>
        <rFont val="Calibri"/>
        <family val="2"/>
        <scheme val="minor"/>
      </rPr>
      <t xml:space="preserve">Fig.5c. </t>
    </r>
    <r>
      <rPr>
        <sz val="11"/>
        <color theme="1"/>
        <rFont val="Calibri"/>
        <family val="2"/>
        <scheme val="minor"/>
      </rPr>
      <t xml:space="preserve">Probe installtion </t>
    </r>
  </si>
  <si>
    <t xml:space="preserve">Myoglobin </t>
  </si>
  <si>
    <t>2= Native myoglobin</t>
  </si>
  <si>
    <t>3= Myoglobin + Cy3-azide</t>
  </si>
  <si>
    <r>
      <t xml:space="preserve">4= Myoglobin + </t>
    </r>
    <r>
      <rPr>
        <b/>
        <sz val="11"/>
        <color theme="1"/>
        <rFont val="Calibri"/>
        <family val="2"/>
        <scheme val="minor"/>
      </rPr>
      <t>2p</t>
    </r>
    <r>
      <rPr>
        <sz val="11"/>
        <color theme="1"/>
        <rFont val="Calibri"/>
        <family val="2"/>
        <scheme val="minor"/>
      </rPr>
      <t xml:space="preserve"> + DBCO-Cy5</t>
    </r>
  </si>
  <si>
    <t>N-Gly e-GFP</t>
  </si>
  <si>
    <t>2= Native N-Gly e-GFP</t>
  </si>
  <si>
    <t>3= N-Gly e-GFP + Cy3-azide</t>
  </si>
  <si>
    <r>
      <t xml:space="preserve">4= N-Gly e-GFP + </t>
    </r>
    <r>
      <rPr>
        <b/>
        <sz val="11"/>
        <color theme="1"/>
        <rFont val="Calibri"/>
        <family val="2"/>
        <scheme val="minor"/>
      </rPr>
      <t>2p</t>
    </r>
    <r>
      <rPr>
        <sz val="11"/>
        <color theme="1"/>
        <rFont val="Calibri"/>
        <family val="2"/>
        <scheme val="minor"/>
      </rPr>
      <t xml:space="preserve"> + DBCO-Cy5</t>
    </r>
  </si>
  <si>
    <t>Note: Uncropped images are given below for all three replictaes</t>
  </si>
  <si>
    <r>
      <rPr>
        <b/>
        <sz val="11"/>
        <color theme="1"/>
        <rFont val="Calibri"/>
        <family val="2"/>
        <scheme val="minor"/>
      </rPr>
      <t xml:space="preserve">Supplementary Fig. 114. </t>
    </r>
    <r>
      <rPr>
        <sz val="11"/>
        <color theme="1"/>
        <rFont val="Calibri"/>
        <family val="2"/>
        <scheme val="minor"/>
      </rPr>
      <t xml:space="preserve">Cu-catalyzed click chemistry for installation of probe on insulin N-Gly bioconjugate 3n. </t>
    </r>
  </si>
  <si>
    <t>Installation of Cy3</t>
  </si>
  <si>
    <t>Installation of biotin</t>
  </si>
  <si>
    <t>3= Native streptavidin</t>
  </si>
  <si>
    <t>4=  Insulin + DMSO + desthiobiotin + streptavidin</t>
  </si>
  <si>
    <r>
      <t xml:space="preserve">5 = Insulin + </t>
    </r>
    <r>
      <rPr>
        <b/>
        <sz val="11"/>
        <color theme="1"/>
        <rFont val="Calibri"/>
        <family val="2"/>
        <scheme val="minor"/>
      </rPr>
      <t>2n</t>
    </r>
    <r>
      <rPr>
        <sz val="11"/>
        <color theme="1"/>
        <rFont val="Calibri"/>
        <family val="2"/>
        <scheme val="minor"/>
      </rPr>
      <t xml:space="preserve"> + desthiobiotin + streptavidin</t>
    </r>
  </si>
  <si>
    <r>
      <rPr>
        <b/>
        <sz val="11"/>
        <color theme="1"/>
        <rFont val="Calibri"/>
        <family val="2"/>
        <scheme val="minor"/>
      </rPr>
      <t xml:space="preserve">Supplementary Fig. 116. </t>
    </r>
    <r>
      <rPr>
        <sz val="11"/>
        <color theme="1"/>
        <rFont val="Calibri"/>
        <family val="2"/>
        <scheme val="minor"/>
      </rPr>
      <t xml:space="preserve">Cu-free click chemistry for installation of probe on N-Gly proteins: SUMO1 (6b), myoglobin (6c), and N-Gly eGFP (6d) after N-Gly bioconjugation with 2p. </t>
    </r>
  </si>
  <si>
    <r>
      <rPr>
        <b/>
        <sz val="11"/>
        <color theme="1"/>
        <rFont val="Calibri"/>
        <family val="2"/>
        <scheme val="minor"/>
      </rPr>
      <t>Supplementary Fig. 125a.</t>
    </r>
    <r>
      <rPr>
        <sz val="11"/>
        <color theme="1"/>
        <rFont val="Calibri"/>
        <family val="2"/>
        <scheme val="minor"/>
      </rPr>
      <t xml:space="preserve"> In-gel fluorescence analysis of labeled cells with 2n (2 mM, 2 h) followed by click conjugation of Cy3-azide. </t>
    </r>
  </si>
  <si>
    <t>1 = ladder</t>
  </si>
  <si>
    <t xml:space="preserve">2 = total fraction </t>
  </si>
  <si>
    <t>3 = Insoluble fraction</t>
  </si>
  <si>
    <t>4 = Cytosolic fraction</t>
  </si>
  <si>
    <r>
      <rPr>
        <b/>
        <sz val="11"/>
        <color theme="1"/>
        <rFont val="Calibri"/>
        <family val="2"/>
        <scheme val="minor"/>
      </rPr>
      <t>Supplementary Figs. 136.</t>
    </r>
    <r>
      <rPr>
        <sz val="11"/>
        <color theme="1"/>
        <rFont val="Calibri"/>
        <family val="2"/>
        <scheme val="minor"/>
      </rPr>
      <t xml:space="preserve"> Fluorescence intensity of FITC-labeled S. aureus.  </t>
    </r>
  </si>
  <si>
    <t>S. aureus + DMSO</t>
  </si>
  <si>
    <t>S. aureus + FITC</t>
  </si>
  <si>
    <t xml:space="preserve">Fluorescence Intensity </t>
  </si>
  <si>
    <r>
      <rPr>
        <b/>
        <sz val="11"/>
        <color theme="1"/>
        <rFont val="Calibri"/>
        <family val="2"/>
        <scheme val="minor"/>
      </rPr>
      <t>Supplementary Figs. 141e.</t>
    </r>
    <r>
      <rPr>
        <sz val="11"/>
        <color theme="1"/>
        <rFont val="Calibri"/>
        <family val="2"/>
        <scheme val="minor"/>
      </rPr>
      <t xml:space="preserve"> Quantification of fluorescence intensity with ROI. </t>
    </r>
  </si>
  <si>
    <t xml:space="preserve"> PBS + 2t</t>
  </si>
  <si>
    <t>Animal 1</t>
  </si>
  <si>
    <t>Animal 3</t>
  </si>
  <si>
    <t>Animal 4</t>
  </si>
  <si>
    <t>Animal 2</t>
  </si>
  <si>
    <r>
      <rPr>
        <b/>
        <i/>
        <sz val="10"/>
        <rFont val="Arial"/>
        <family val="2"/>
      </rPr>
      <t>S. aureus</t>
    </r>
    <r>
      <rPr>
        <b/>
        <sz val="10"/>
        <rFont val="Arial"/>
        <family val="2"/>
      </rPr>
      <t xml:space="preserve"> + 2t</t>
    </r>
  </si>
  <si>
    <r>
      <rPr>
        <b/>
        <i/>
        <sz val="11"/>
        <color theme="1"/>
        <rFont val="Calibri"/>
        <family val="2"/>
        <scheme val="minor"/>
      </rPr>
      <t>S. aureus</t>
    </r>
    <r>
      <rPr>
        <b/>
        <sz val="11"/>
        <color theme="1"/>
        <rFont val="Calibri"/>
        <family val="2"/>
        <scheme val="minor"/>
      </rPr>
      <t xml:space="preserve"> + PBS</t>
    </r>
  </si>
  <si>
    <r>
      <t xml:space="preserve"> </t>
    </r>
    <r>
      <rPr>
        <b/>
        <i/>
        <sz val="11"/>
        <color theme="1"/>
        <rFont val="Calibri"/>
        <family val="2"/>
        <scheme val="minor"/>
      </rPr>
      <t>E. coli</t>
    </r>
    <r>
      <rPr>
        <b/>
        <sz val="11"/>
        <color theme="1"/>
        <rFont val="Calibri"/>
        <family val="2"/>
        <scheme val="minor"/>
      </rPr>
      <t xml:space="preserve"> + 2t</t>
    </r>
  </si>
  <si>
    <t>Fluorescence Intensity</t>
  </si>
  <si>
    <r>
      <t>2n</t>
    </r>
    <r>
      <rPr>
        <sz val="10"/>
        <rFont val="Arial"/>
        <family val="2"/>
      </rPr>
      <t xml:space="preserve"> 2.5x</t>
    </r>
  </si>
  <si>
    <r>
      <t>2n</t>
    </r>
    <r>
      <rPr>
        <sz val="10"/>
        <rFont val="Arial"/>
        <family val="2"/>
      </rPr>
      <t xml:space="preserve"> 5x</t>
    </r>
  </si>
  <si>
    <t>Vancomycin 1x</t>
  </si>
  <si>
    <t>Vancomycin 2.5x</t>
  </si>
  <si>
    <t>Vancomycin 5x</t>
  </si>
  <si>
    <t>Time (h)</t>
  </si>
  <si>
    <r>
      <t xml:space="preserve">Untreated </t>
    </r>
    <r>
      <rPr>
        <b/>
        <i/>
        <sz val="10"/>
        <rFont val="Arial"/>
        <family val="2"/>
      </rPr>
      <t>S. aureus</t>
    </r>
    <r>
      <rPr>
        <b/>
        <sz val="10"/>
        <rFont val="Arial"/>
        <family val="2"/>
      </rPr>
      <t xml:space="preserve"> ATCC 29213</t>
    </r>
  </si>
  <si>
    <r>
      <rPr>
        <b/>
        <sz val="10"/>
        <rFont val="Arial"/>
        <family val="2"/>
      </rPr>
      <t>2n</t>
    </r>
    <r>
      <rPr>
        <sz val="10"/>
        <rFont val="Arial"/>
        <family val="2"/>
      </rPr>
      <t xml:space="preserve">  1x</t>
    </r>
  </si>
  <si>
    <r>
      <t>Log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>CFU/mL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</si>
</sst>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ptos Narrow"/>
      <family val="2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12"/>
      <color rgb="FF000000"/>
      <name val="Calibri"/>
      <family val="2"/>
    </font>
    <font>
      <sz val="11"/>
      <color theme="1"/>
      <name val="Times New Roman"/>
      <family val="1"/>
    </font>
    <font>
      <b/>
      <sz val="12"/>
      <color rgb="FF000000"/>
      <name val="Calibri"/>
      <family val="2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0"/>
      <color rgb="FF000000"/>
      <name val="Arial"/>
      <family val="2"/>
    </font>
    <font>
      <vertAlign val="subscript"/>
      <sz val="10"/>
      <name val="Arial"/>
      <family val="2"/>
    </font>
    <font>
      <sz val="10"/>
      <color rgb="FF27413E"/>
      <name val="Arial"/>
      <family val="2"/>
    </font>
    <font>
      <sz val="7"/>
      <color rgb="FF000000"/>
      <name val="Arial"/>
      <family val="2"/>
    </font>
    <font>
      <sz val="11"/>
      <color rgb="FFFF000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</font>
    <font>
      <sz val="10"/>
      <name val="Arial"/>
    </font>
    <font>
      <b/>
      <i/>
      <sz val="10"/>
      <name val="Arial"/>
      <family val="2"/>
    </font>
    <font>
      <b/>
      <i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3">
    <xf numFmtId="0" fontId="0" fillId="0" borderId="0"/>
    <xf numFmtId="0" fontId="14" fillId="0" borderId="0"/>
    <xf numFmtId="0" fontId="25" fillId="0" borderId="0"/>
  </cellStyleXfs>
  <cellXfs count="185">
    <xf numFmtId="0" fontId="0" fillId="0" borderId="0" xfId="0"/>
    <xf numFmtId="11" fontId="0" fillId="0" borderId="0" xfId="0" applyNumberFormat="1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3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0" fillId="0" borderId="5" xfId="0" applyBorder="1"/>
    <xf numFmtId="0" fontId="12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0" fillId="0" borderId="10" xfId="0" applyBorder="1"/>
    <xf numFmtId="0" fontId="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11" fillId="0" borderId="6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6" xfId="0" applyBorder="1"/>
    <xf numFmtId="0" fontId="0" fillId="0" borderId="3" xfId="0" applyBorder="1"/>
    <xf numFmtId="0" fontId="0" fillId="0" borderId="0" xfId="0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0" fontId="0" fillId="0" borderId="9" xfId="0" applyBorder="1" applyAlignment="1">
      <alignment horizontal="center" vertical="center"/>
    </xf>
    <xf numFmtId="0" fontId="0" fillId="0" borderId="11" xfId="0" applyBorder="1"/>
    <xf numFmtId="0" fontId="0" fillId="0" borderId="14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17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7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18" fillId="0" borderId="0" xfId="0" applyFont="1" applyAlignment="1">
      <alignment horizontal="left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15" fillId="0" borderId="17" xfId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21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21" fontId="15" fillId="0" borderId="17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6" fillId="0" borderId="0" xfId="0" applyFont="1"/>
    <xf numFmtId="0" fontId="0" fillId="3" borderId="0" xfId="0" applyFill="1"/>
    <xf numFmtId="0" fontId="25" fillId="0" borderId="0" xfId="2"/>
    <xf numFmtId="0" fontId="2" fillId="0" borderId="0" xfId="2" applyFont="1"/>
    <xf numFmtId="0" fontId="3" fillId="0" borderId="0" xfId="2" applyFont="1"/>
    <xf numFmtId="0" fontId="25" fillId="3" borderId="0" xfId="2" applyFill="1"/>
    <xf numFmtId="0" fontId="0" fillId="0" borderId="0" xfId="0" applyAlignment="1">
      <alignment horizontal="left"/>
    </xf>
    <xf numFmtId="0" fontId="26" fillId="0" borderId="0" xfId="0" applyFont="1"/>
    <xf numFmtId="0" fontId="16" fillId="0" borderId="0" xfId="2" applyFont="1"/>
    <xf numFmtId="0" fontId="17" fillId="0" borderId="0" xfId="2" applyFont="1"/>
    <xf numFmtId="0" fontId="29" fillId="0" borderId="0" xfId="2" applyFont="1"/>
    <xf numFmtId="0" fontId="22" fillId="0" borderId="0" xfId="0" applyFont="1"/>
    <xf numFmtId="0" fontId="31" fillId="0" borderId="0" xfId="0" applyFont="1"/>
    <xf numFmtId="0" fontId="30" fillId="0" borderId="0" xfId="0" applyFont="1"/>
    <xf numFmtId="0" fontId="0" fillId="0" borderId="18" xfId="0" applyBorder="1"/>
    <xf numFmtId="0" fontId="15" fillId="0" borderId="0" xfId="0" applyFont="1" applyAlignment="1">
      <alignment horizontal="left" vertical="center" wrapText="1"/>
    </xf>
    <xf numFmtId="0" fontId="14" fillId="0" borderId="0" xfId="1"/>
    <xf numFmtId="0" fontId="0" fillId="0" borderId="17" xfId="0" applyBorder="1" applyAlignment="1">
      <alignment vertical="center" wrapText="1"/>
    </xf>
    <xf numFmtId="0" fontId="20" fillId="0" borderId="17" xfId="0" applyFont="1" applyBorder="1" applyAlignment="1">
      <alignment horizontal="center" vertical="center" wrapText="1"/>
    </xf>
    <xf numFmtId="2" fontId="0" fillId="0" borderId="0" xfId="0" applyNumberFormat="1"/>
    <xf numFmtId="0" fontId="26" fillId="0" borderId="8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0" fillId="0" borderId="16" xfId="0" applyBorder="1"/>
    <xf numFmtId="0" fontId="34" fillId="0" borderId="6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0" fillId="0" borderId="12" xfId="0" applyBorder="1"/>
    <xf numFmtId="0" fontId="0" fillId="0" borderId="15" xfId="0" applyBorder="1"/>
    <xf numFmtId="0" fontId="0" fillId="0" borderId="14" xfId="0" applyBorder="1"/>
    <xf numFmtId="0" fontId="0" fillId="0" borderId="13" xfId="0" applyBorder="1"/>
    <xf numFmtId="0" fontId="28" fillId="0" borderId="14" xfId="0" applyFont="1" applyBorder="1" applyAlignment="1">
      <alignment horizontal="center" vertical="center" wrapText="1"/>
    </xf>
    <xf numFmtId="0" fontId="0" fillId="0" borderId="7" xfId="0" applyBorder="1"/>
    <xf numFmtId="0" fontId="0" fillId="0" borderId="9" xfId="0" applyBorder="1"/>
    <xf numFmtId="0" fontId="33" fillId="0" borderId="6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0" fillId="0" borderId="8" xfId="0" applyBorder="1"/>
    <xf numFmtId="0" fontId="28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6" xfId="0" applyFont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7" fillId="0" borderId="0" xfId="0" applyFont="1"/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6" fillId="0" borderId="8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6" fillId="0" borderId="0" xfId="2" applyFont="1" applyAlignment="1">
      <alignment horizontal="center"/>
    </xf>
  </cellXfs>
  <cellStyles count="3">
    <cellStyle name="Normal" xfId="0" builtinId="0"/>
    <cellStyle name="Normal 2" xfId="1" xr:uid="{BC6FD2AA-1787-431A-8D80-DF558648F607}"/>
    <cellStyle name="Normal 3" xfId="2" xr:uid="{1D5EC32B-F264-438F-83E8-F2F7159820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13" Type="http://schemas.microsoft.com/office/2007/relationships/hdphoto" Target="../media/hdphoto5.wdp"/><Relationship Id="rId3" Type="http://schemas.microsoft.com/office/2007/relationships/hdphoto" Target="../media/hdphoto1.wdp"/><Relationship Id="rId7" Type="http://schemas.openxmlformats.org/officeDocument/2006/relationships/image" Target="../media/image13.png"/><Relationship Id="rId12" Type="http://schemas.openxmlformats.org/officeDocument/2006/relationships/image" Target="../media/image16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2.png"/><Relationship Id="rId11" Type="http://schemas.microsoft.com/office/2007/relationships/hdphoto" Target="../media/hdphoto4.wdp"/><Relationship Id="rId5" Type="http://schemas.microsoft.com/office/2007/relationships/hdphoto" Target="../media/hdphoto2.wdp"/><Relationship Id="rId15" Type="http://schemas.microsoft.com/office/2007/relationships/hdphoto" Target="../media/hdphoto6.wdp"/><Relationship Id="rId10" Type="http://schemas.openxmlformats.org/officeDocument/2006/relationships/image" Target="../media/image15.png"/><Relationship Id="rId4" Type="http://schemas.openxmlformats.org/officeDocument/2006/relationships/image" Target="../media/image11.png"/><Relationship Id="rId9" Type="http://schemas.microsoft.com/office/2007/relationships/hdphoto" Target="../media/hdphoto3.wdp"/><Relationship Id="rId14" Type="http://schemas.openxmlformats.org/officeDocument/2006/relationships/image" Target="../media/image1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tif"/><Relationship Id="rId2" Type="http://schemas.openxmlformats.org/officeDocument/2006/relationships/image" Target="../media/image24.tif"/><Relationship Id="rId1" Type="http://schemas.openxmlformats.org/officeDocument/2006/relationships/image" Target="../media/image23.e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2" Type="http://schemas.microsoft.com/office/2007/relationships/hdphoto" Target="../media/hdphoto7.wdp"/><Relationship Id="rId1" Type="http://schemas.openxmlformats.org/officeDocument/2006/relationships/image" Target="../media/image26.png"/><Relationship Id="rId4" Type="http://schemas.microsoft.com/office/2007/relationships/hdphoto" Target="../media/hdphoto8.wdp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2</xdr:row>
      <xdr:rowOff>114300</xdr:rowOff>
    </xdr:from>
    <xdr:to>
      <xdr:col>3</xdr:col>
      <xdr:colOff>577850</xdr:colOff>
      <xdr:row>12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CE129E-D0D4-B7CD-0318-2C1826E97A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198" t="23099" r="46642" b="40442"/>
        <a:stretch>
          <a:fillRect/>
        </a:stretch>
      </xdr:blipFill>
      <xdr:spPr>
        <a:xfrm>
          <a:off x="279400" y="495300"/>
          <a:ext cx="2127250" cy="1854200"/>
        </a:xfrm>
        <a:prstGeom prst="rect">
          <a:avLst/>
        </a:prstGeom>
      </xdr:spPr>
    </xdr:pic>
    <xdr:clientData/>
  </xdr:twoCellAnchor>
  <xdr:twoCellAnchor editAs="oneCell">
    <xdr:from>
      <xdr:col>4</xdr:col>
      <xdr:colOff>374650</xdr:colOff>
      <xdr:row>4</xdr:row>
      <xdr:rowOff>44450</xdr:rowOff>
    </xdr:from>
    <xdr:to>
      <xdr:col>6</xdr:col>
      <xdr:colOff>547461</xdr:colOff>
      <xdr:row>14</xdr:row>
      <xdr:rowOff>22890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B22818-075E-D5C4-30CF-42FD18FCEE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6558" t="31462" r="37242" b="26333"/>
        <a:stretch>
          <a:fillRect/>
        </a:stretch>
      </xdr:blipFill>
      <xdr:spPr>
        <a:xfrm>
          <a:off x="2813050" y="781050"/>
          <a:ext cx="1620611" cy="1819940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158750</xdr:colOff>
      <xdr:row>38</xdr:row>
      <xdr:rowOff>0</xdr:rowOff>
    </xdr:from>
    <xdr:to>
      <xdr:col>4</xdr:col>
      <xdr:colOff>15711</xdr:colOff>
      <xdr:row>50</xdr:row>
      <xdr:rowOff>56777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69C86F4-3842-84B9-D85F-DBCCC58990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7157" t="30590" r="52709" b="30578"/>
        <a:stretch>
          <a:fillRect/>
        </a:stretch>
      </xdr:blipFill>
      <xdr:spPr>
        <a:xfrm>
          <a:off x="768350" y="7023100"/>
          <a:ext cx="1685761" cy="2266577"/>
        </a:xfrm>
        <a:prstGeom prst="rect">
          <a:avLst/>
        </a:prstGeom>
      </xdr:spPr>
    </xdr:pic>
    <xdr:clientData/>
  </xdr:twoCellAnchor>
  <xdr:twoCellAnchor editAs="oneCell">
    <xdr:from>
      <xdr:col>4</xdr:col>
      <xdr:colOff>425449</xdr:colOff>
      <xdr:row>37</xdr:row>
      <xdr:rowOff>139700</xdr:rowOff>
    </xdr:from>
    <xdr:to>
      <xdr:col>7</xdr:col>
      <xdr:colOff>458994</xdr:colOff>
      <xdr:row>49</xdr:row>
      <xdr:rowOff>133350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99DC07B-C626-5656-F81E-1DC3686AEC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6113" t="34087" r="52736" b="33940"/>
        <a:stretch>
          <a:fillRect/>
        </a:stretch>
      </xdr:blipFill>
      <xdr:spPr>
        <a:xfrm>
          <a:off x="2863849" y="6978650"/>
          <a:ext cx="2090945" cy="2203450"/>
        </a:xfrm>
        <a:prstGeom prst="rect">
          <a:avLst/>
        </a:prstGeom>
      </xdr:spPr>
    </xdr:pic>
    <xdr:clientData/>
  </xdr:twoCellAnchor>
  <xdr:twoCellAnchor editAs="oneCell">
    <xdr:from>
      <xdr:col>0</xdr:col>
      <xdr:colOff>419934</xdr:colOff>
      <xdr:row>57</xdr:row>
      <xdr:rowOff>120650</xdr:rowOff>
    </xdr:from>
    <xdr:to>
      <xdr:col>3</xdr:col>
      <xdr:colOff>508000</xdr:colOff>
      <xdr:row>69</xdr:row>
      <xdr:rowOff>50800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614EA3B-CDAF-B385-D81B-ADDE311C6D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9517" t="33962" r="40289" b="33699"/>
        <a:stretch>
          <a:fillRect/>
        </a:stretch>
      </xdr:blipFill>
      <xdr:spPr>
        <a:xfrm>
          <a:off x="419934" y="10642600"/>
          <a:ext cx="1916866" cy="2139950"/>
        </a:xfrm>
        <a:prstGeom prst="rect">
          <a:avLst/>
        </a:prstGeom>
      </xdr:spPr>
    </xdr:pic>
    <xdr:clientData/>
  </xdr:twoCellAnchor>
  <xdr:twoCellAnchor editAs="oneCell">
    <xdr:from>
      <xdr:col>4</xdr:col>
      <xdr:colOff>184149</xdr:colOff>
      <xdr:row>57</xdr:row>
      <xdr:rowOff>101600</xdr:rowOff>
    </xdr:from>
    <xdr:to>
      <xdr:col>7</xdr:col>
      <xdr:colOff>285554</xdr:colOff>
      <xdr:row>69</xdr:row>
      <xdr:rowOff>101600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3AB5979-6E54-4AF1-0AA9-D2A290C70F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8821" t="34087" r="39070" b="33450"/>
        <a:stretch>
          <a:fillRect/>
        </a:stretch>
      </xdr:blipFill>
      <xdr:spPr>
        <a:xfrm>
          <a:off x="2622549" y="10623550"/>
          <a:ext cx="2158805" cy="2209800"/>
        </a:xfrm>
        <a:prstGeom prst="rect">
          <a:avLst/>
        </a:prstGeom>
      </xdr:spPr>
    </xdr:pic>
    <xdr:clientData/>
  </xdr:twoCellAnchor>
  <xdr:twoCellAnchor editAs="oneCell">
    <xdr:from>
      <xdr:col>0</xdr:col>
      <xdr:colOff>355600</xdr:colOff>
      <xdr:row>20</xdr:row>
      <xdr:rowOff>76200</xdr:rowOff>
    </xdr:from>
    <xdr:to>
      <xdr:col>4</xdr:col>
      <xdr:colOff>412391</xdr:colOff>
      <xdr:row>33</xdr:row>
      <xdr:rowOff>13284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2E28337-2096-1C52-252B-EA499C2269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6645" t="32339" r="36894" b="32201"/>
        <a:stretch>
          <a:fillRect/>
        </a:stretch>
      </xdr:blipFill>
      <xdr:spPr>
        <a:xfrm>
          <a:off x="355600" y="3600450"/>
          <a:ext cx="2495191" cy="233103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762000</xdr:colOff>
      <xdr:row>21</xdr:row>
      <xdr:rowOff>57149</xdr:rowOff>
    </xdr:from>
    <xdr:to>
      <xdr:col>8</xdr:col>
      <xdr:colOff>311150</xdr:colOff>
      <xdr:row>32</xdr:row>
      <xdr:rowOff>119794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8D3C684-7000-CEE5-9A31-ECF35DF76A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8821" t="34087" r="38548" b="35322"/>
        <a:stretch>
          <a:fillRect/>
        </a:stretch>
      </xdr:blipFill>
      <xdr:spPr>
        <a:xfrm>
          <a:off x="3200400" y="3949699"/>
          <a:ext cx="2216150" cy="2088295"/>
        </a:xfrm>
        <a:prstGeom prst="rect">
          <a:avLst/>
        </a:prstGeom>
      </xdr:spPr>
    </xdr:pic>
    <xdr:clientData/>
  </xdr:twoCellAnchor>
  <xdr:twoCellAnchor>
    <xdr:from>
      <xdr:col>1</xdr:col>
      <xdr:colOff>209550</xdr:colOff>
      <xdr:row>2</xdr:row>
      <xdr:rowOff>143531</xdr:rowOff>
    </xdr:from>
    <xdr:to>
      <xdr:col>1</xdr:col>
      <xdr:colOff>554576</xdr:colOff>
      <xdr:row>4</xdr:row>
      <xdr:rowOff>15040</xdr:rowOff>
    </xdr:to>
    <xdr:sp macro="" textlink="">
      <xdr:nvSpPr>
        <xdr:cNvPr id="12" name="TextBox 147">
          <a:extLst>
            <a:ext uri="{FF2B5EF4-FFF2-40B4-BE49-F238E27FC236}">
              <a16:creationId xmlns:a16="http://schemas.microsoft.com/office/drawing/2014/main" id="{0FAEA142-22C6-45AE-9E27-B77E11A632EE}"/>
            </a:ext>
          </a:extLst>
        </xdr:cNvPr>
        <xdr:cNvSpPr txBox="1">
          <a:spLocks noChangeArrowheads="1"/>
        </xdr:cNvSpPr>
      </xdr:nvSpPr>
      <xdr:spPr bwMode="auto">
        <a:xfrm>
          <a:off x="819150" y="524531"/>
          <a:ext cx="3450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583314</xdr:colOff>
      <xdr:row>2</xdr:row>
      <xdr:rowOff>143531</xdr:rowOff>
    </xdr:from>
    <xdr:to>
      <xdr:col>2</xdr:col>
      <xdr:colOff>228912</xdr:colOff>
      <xdr:row>4</xdr:row>
      <xdr:rowOff>21452</xdr:rowOff>
    </xdr:to>
    <xdr:sp macro="" textlink="">
      <xdr:nvSpPr>
        <xdr:cNvPr id="13" name="TextBox 147">
          <a:extLst>
            <a:ext uri="{FF2B5EF4-FFF2-40B4-BE49-F238E27FC236}">
              <a16:creationId xmlns:a16="http://schemas.microsoft.com/office/drawing/2014/main" id="{91BB26F9-B43D-4B0B-A996-22EB32C0244B}"/>
            </a:ext>
          </a:extLst>
        </xdr:cNvPr>
        <xdr:cNvSpPr txBox="1">
          <a:spLocks noChangeArrowheads="1"/>
        </xdr:cNvSpPr>
      </xdr:nvSpPr>
      <xdr:spPr bwMode="auto">
        <a:xfrm>
          <a:off x="1192914" y="524531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250833</xdr:colOff>
      <xdr:row>2</xdr:row>
      <xdr:rowOff>143531</xdr:rowOff>
    </xdr:from>
    <xdr:to>
      <xdr:col>2</xdr:col>
      <xdr:colOff>541298</xdr:colOff>
      <xdr:row>4</xdr:row>
      <xdr:rowOff>21452</xdr:rowOff>
    </xdr:to>
    <xdr:sp macro="" textlink="">
      <xdr:nvSpPr>
        <xdr:cNvPr id="14" name="TextBox 147">
          <a:extLst>
            <a:ext uri="{FF2B5EF4-FFF2-40B4-BE49-F238E27FC236}">
              <a16:creationId xmlns:a16="http://schemas.microsoft.com/office/drawing/2014/main" id="{497455FA-7DAE-4144-A189-66C1391393A1}"/>
            </a:ext>
          </a:extLst>
        </xdr:cNvPr>
        <xdr:cNvSpPr txBox="1">
          <a:spLocks noChangeArrowheads="1"/>
        </xdr:cNvSpPr>
      </xdr:nvSpPr>
      <xdr:spPr bwMode="auto">
        <a:xfrm>
          <a:off x="1470033" y="52453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568333</xdr:colOff>
      <xdr:row>2</xdr:row>
      <xdr:rowOff>143531</xdr:rowOff>
    </xdr:from>
    <xdr:to>
      <xdr:col>3</xdr:col>
      <xdr:colOff>249198</xdr:colOff>
      <xdr:row>4</xdr:row>
      <xdr:rowOff>21452</xdr:rowOff>
    </xdr:to>
    <xdr:sp macro="" textlink="">
      <xdr:nvSpPr>
        <xdr:cNvPr id="15" name="TextBox 147">
          <a:extLst>
            <a:ext uri="{FF2B5EF4-FFF2-40B4-BE49-F238E27FC236}">
              <a16:creationId xmlns:a16="http://schemas.microsoft.com/office/drawing/2014/main" id="{E11D1BE9-34AB-482F-85CD-423293F3D13F}"/>
            </a:ext>
          </a:extLst>
        </xdr:cNvPr>
        <xdr:cNvSpPr txBox="1">
          <a:spLocks noChangeArrowheads="1"/>
        </xdr:cNvSpPr>
      </xdr:nvSpPr>
      <xdr:spPr bwMode="auto">
        <a:xfrm>
          <a:off x="1787533" y="52453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457200</xdr:colOff>
      <xdr:row>3</xdr:row>
      <xdr:rowOff>22881</xdr:rowOff>
    </xdr:from>
    <xdr:to>
      <xdr:col>5</xdr:col>
      <xdr:colOff>192626</xdr:colOff>
      <xdr:row>4</xdr:row>
      <xdr:rowOff>78540</xdr:rowOff>
    </xdr:to>
    <xdr:sp macro="" textlink="">
      <xdr:nvSpPr>
        <xdr:cNvPr id="16" name="TextBox 147">
          <a:extLst>
            <a:ext uri="{FF2B5EF4-FFF2-40B4-BE49-F238E27FC236}">
              <a16:creationId xmlns:a16="http://schemas.microsoft.com/office/drawing/2014/main" id="{09AE8CDF-20FE-4E5F-848B-E8D32EFECF5F}"/>
            </a:ext>
          </a:extLst>
        </xdr:cNvPr>
        <xdr:cNvSpPr txBox="1">
          <a:spLocks noChangeArrowheads="1"/>
        </xdr:cNvSpPr>
      </xdr:nvSpPr>
      <xdr:spPr bwMode="auto">
        <a:xfrm>
          <a:off x="2895600" y="575331"/>
          <a:ext cx="3450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176914</xdr:colOff>
      <xdr:row>3</xdr:row>
      <xdr:rowOff>22881</xdr:rowOff>
    </xdr:from>
    <xdr:to>
      <xdr:col>5</xdr:col>
      <xdr:colOff>432112</xdr:colOff>
      <xdr:row>4</xdr:row>
      <xdr:rowOff>84952</xdr:rowOff>
    </xdr:to>
    <xdr:sp macro="" textlink="">
      <xdr:nvSpPr>
        <xdr:cNvPr id="17" name="TextBox 147">
          <a:extLst>
            <a:ext uri="{FF2B5EF4-FFF2-40B4-BE49-F238E27FC236}">
              <a16:creationId xmlns:a16="http://schemas.microsoft.com/office/drawing/2014/main" id="{AD4583FB-51B2-412A-8DF7-628E5AB8F89F}"/>
            </a:ext>
          </a:extLst>
        </xdr:cNvPr>
        <xdr:cNvSpPr txBox="1">
          <a:spLocks noChangeArrowheads="1"/>
        </xdr:cNvSpPr>
      </xdr:nvSpPr>
      <xdr:spPr bwMode="auto">
        <a:xfrm>
          <a:off x="3224914" y="575331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377833</xdr:colOff>
      <xdr:row>3</xdr:row>
      <xdr:rowOff>22881</xdr:rowOff>
    </xdr:from>
    <xdr:to>
      <xdr:col>6</xdr:col>
      <xdr:colOff>58698</xdr:colOff>
      <xdr:row>4</xdr:row>
      <xdr:rowOff>84952</xdr:rowOff>
    </xdr:to>
    <xdr:sp macro="" textlink="">
      <xdr:nvSpPr>
        <xdr:cNvPr id="18" name="TextBox 147">
          <a:extLst>
            <a:ext uri="{FF2B5EF4-FFF2-40B4-BE49-F238E27FC236}">
              <a16:creationId xmlns:a16="http://schemas.microsoft.com/office/drawing/2014/main" id="{31411058-37D1-44F7-8F04-D5EE743B02A4}"/>
            </a:ext>
          </a:extLst>
        </xdr:cNvPr>
        <xdr:cNvSpPr txBox="1">
          <a:spLocks noChangeArrowheads="1"/>
        </xdr:cNvSpPr>
      </xdr:nvSpPr>
      <xdr:spPr bwMode="auto">
        <a:xfrm>
          <a:off x="3425833" y="57533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66683</xdr:colOff>
      <xdr:row>3</xdr:row>
      <xdr:rowOff>22881</xdr:rowOff>
    </xdr:from>
    <xdr:to>
      <xdr:col>6</xdr:col>
      <xdr:colOff>357148</xdr:colOff>
      <xdr:row>4</xdr:row>
      <xdr:rowOff>84952</xdr:rowOff>
    </xdr:to>
    <xdr:sp macro="" textlink="">
      <xdr:nvSpPr>
        <xdr:cNvPr id="19" name="TextBox 147">
          <a:extLst>
            <a:ext uri="{FF2B5EF4-FFF2-40B4-BE49-F238E27FC236}">
              <a16:creationId xmlns:a16="http://schemas.microsoft.com/office/drawing/2014/main" id="{71D3C3EE-6C74-4FDC-B668-B8832508DA9C}"/>
            </a:ext>
          </a:extLst>
        </xdr:cNvPr>
        <xdr:cNvSpPr txBox="1">
          <a:spLocks noChangeArrowheads="1"/>
        </xdr:cNvSpPr>
      </xdr:nvSpPr>
      <xdr:spPr bwMode="auto">
        <a:xfrm>
          <a:off x="3724283" y="57533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38100</xdr:colOff>
      <xdr:row>19</xdr:row>
      <xdr:rowOff>118131</xdr:rowOff>
    </xdr:from>
    <xdr:to>
      <xdr:col>1</xdr:col>
      <xdr:colOff>383126</xdr:colOff>
      <xdr:row>20</xdr:row>
      <xdr:rowOff>173790</xdr:rowOff>
    </xdr:to>
    <xdr:sp macro="" textlink="">
      <xdr:nvSpPr>
        <xdr:cNvPr id="20" name="TextBox 147">
          <a:extLst>
            <a:ext uri="{FF2B5EF4-FFF2-40B4-BE49-F238E27FC236}">
              <a16:creationId xmlns:a16="http://schemas.microsoft.com/office/drawing/2014/main" id="{44380A49-7AD5-459F-B6AE-E29B29E30CF2}"/>
            </a:ext>
          </a:extLst>
        </xdr:cNvPr>
        <xdr:cNvSpPr txBox="1">
          <a:spLocks noChangeArrowheads="1"/>
        </xdr:cNvSpPr>
      </xdr:nvSpPr>
      <xdr:spPr bwMode="auto">
        <a:xfrm>
          <a:off x="647700" y="3458231"/>
          <a:ext cx="3450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430914</xdr:colOff>
      <xdr:row>19</xdr:row>
      <xdr:rowOff>118131</xdr:rowOff>
    </xdr:from>
    <xdr:to>
      <xdr:col>2</xdr:col>
      <xdr:colOff>76512</xdr:colOff>
      <xdr:row>20</xdr:row>
      <xdr:rowOff>180202</xdr:rowOff>
    </xdr:to>
    <xdr:sp macro="" textlink="">
      <xdr:nvSpPr>
        <xdr:cNvPr id="21" name="TextBox 147">
          <a:extLst>
            <a:ext uri="{FF2B5EF4-FFF2-40B4-BE49-F238E27FC236}">
              <a16:creationId xmlns:a16="http://schemas.microsoft.com/office/drawing/2014/main" id="{C467CD35-CA5A-4BEC-AEF7-58694B66414A}"/>
            </a:ext>
          </a:extLst>
        </xdr:cNvPr>
        <xdr:cNvSpPr txBox="1">
          <a:spLocks noChangeArrowheads="1"/>
        </xdr:cNvSpPr>
      </xdr:nvSpPr>
      <xdr:spPr bwMode="auto">
        <a:xfrm>
          <a:off x="1040514" y="3458231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257183</xdr:colOff>
      <xdr:row>19</xdr:row>
      <xdr:rowOff>118131</xdr:rowOff>
    </xdr:from>
    <xdr:to>
      <xdr:col>2</xdr:col>
      <xdr:colOff>547648</xdr:colOff>
      <xdr:row>20</xdr:row>
      <xdr:rowOff>180202</xdr:rowOff>
    </xdr:to>
    <xdr:sp macro="" textlink="">
      <xdr:nvSpPr>
        <xdr:cNvPr id="22" name="TextBox 147">
          <a:extLst>
            <a:ext uri="{FF2B5EF4-FFF2-40B4-BE49-F238E27FC236}">
              <a16:creationId xmlns:a16="http://schemas.microsoft.com/office/drawing/2014/main" id="{4F531A44-FBD8-448C-990E-D9912E8A67A6}"/>
            </a:ext>
          </a:extLst>
        </xdr:cNvPr>
        <xdr:cNvSpPr txBox="1">
          <a:spLocks noChangeArrowheads="1"/>
        </xdr:cNvSpPr>
      </xdr:nvSpPr>
      <xdr:spPr bwMode="auto">
        <a:xfrm>
          <a:off x="1476383" y="345823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66683</xdr:colOff>
      <xdr:row>19</xdr:row>
      <xdr:rowOff>118131</xdr:rowOff>
    </xdr:from>
    <xdr:to>
      <xdr:col>3</xdr:col>
      <xdr:colOff>357148</xdr:colOff>
      <xdr:row>20</xdr:row>
      <xdr:rowOff>180202</xdr:rowOff>
    </xdr:to>
    <xdr:sp macro="" textlink="">
      <xdr:nvSpPr>
        <xdr:cNvPr id="23" name="TextBox 147">
          <a:extLst>
            <a:ext uri="{FF2B5EF4-FFF2-40B4-BE49-F238E27FC236}">
              <a16:creationId xmlns:a16="http://schemas.microsoft.com/office/drawing/2014/main" id="{A4C7235A-EB0A-4E37-A176-A5DA84208B35}"/>
            </a:ext>
          </a:extLst>
        </xdr:cNvPr>
        <xdr:cNvSpPr txBox="1">
          <a:spLocks noChangeArrowheads="1"/>
        </xdr:cNvSpPr>
      </xdr:nvSpPr>
      <xdr:spPr bwMode="auto">
        <a:xfrm>
          <a:off x="1895483" y="345823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523883</xdr:colOff>
      <xdr:row>12</xdr:row>
      <xdr:rowOff>175281</xdr:rowOff>
    </xdr:from>
    <xdr:to>
      <xdr:col>6</xdr:col>
      <xdr:colOff>508000</xdr:colOff>
      <xdr:row>14</xdr:row>
      <xdr:rowOff>46790</xdr:rowOff>
    </xdr:to>
    <xdr:sp macro="" textlink="">
      <xdr:nvSpPr>
        <xdr:cNvPr id="28" name="TextBox 147">
          <a:extLst>
            <a:ext uri="{FF2B5EF4-FFF2-40B4-BE49-F238E27FC236}">
              <a16:creationId xmlns:a16="http://schemas.microsoft.com/office/drawing/2014/main" id="{059634C1-789E-4EE7-9DF0-04FE92015E57}"/>
            </a:ext>
          </a:extLst>
        </xdr:cNvPr>
        <xdr:cNvSpPr txBox="1">
          <a:spLocks noChangeArrowheads="1"/>
        </xdr:cNvSpPr>
      </xdr:nvSpPr>
      <xdr:spPr bwMode="auto">
        <a:xfrm>
          <a:off x="2352683" y="2385081"/>
          <a:ext cx="2041517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In-gel fluorescence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381000</xdr:colOff>
      <xdr:row>13</xdr:row>
      <xdr:rowOff>19050</xdr:rowOff>
    </xdr:from>
    <xdr:to>
      <xdr:col>3</xdr:col>
      <xdr:colOff>171450</xdr:colOff>
      <xdr:row>14</xdr:row>
      <xdr:rowOff>74709</xdr:rowOff>
    </xdr:to>
    <xdr:sp macro="" textlink="">
      <xdr:nvSpPr>
        <xdr:cNvPr id="29" name="TextBox 147">
          <a:extLst>
            <a:ext uri="{FF2B5EF4-FFF2-40B4-BE49-F238E27FC236}">
              <a16:creationId xmlns:a16="http://schemas.microsoft.com/office/drawing/2014/main" id="{0E5D9730-0CF0-4967-B1FA-90BDEA5BAFD7}"/>
            </a:ext>
          </a:extLst>
        </xdr:cNvPr>
        <xdr:cNvSpPr txBox="1">
          <a:spLocks noChangeArrowheads="1"/>
        </xdr:cNvSpPr>
      </xdr:nvSpPr>
      <xdr:spPr bwMode="auto">
        <a:xfrm>
          <a:off x="990600" y="2413000"/>
          <a:ext cx="1009650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coomassie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127000</xdr:colOff>
      <xdr:row>20</xdr:row>
      <xdr:rowOff>16531</xdr:rowOff>
    </xdr:from>
    <xdr:to>
      <xdr:col>5</xdr:col>
      <xdr:colOff>472026</xdr:colOff>
      <xdr:row>21</xdr:row>
      <xdr:rowOff>72190</xdr:rowOff>
    </xdr:to>
    <xdr:sp macro="" textlink="">
      <xdr:nvSpPr>
        <xdr:cNvPr id="30" name="TextBox 147">
          <a:extLst>
            <a:ext uri="{FF2B5EF4-FFF2-40B4-BE49-F238E27FC236}">
              <a16:creationId xmlns:a16="http://schemas.microsoft.com/office/drawing/2014/main" id="{0ADB07A5-8226-4EB7-A52E-51DA5AB2E2C2}"/>
            </a:ext>
          </a:extLst>
        </xdr:cNvPr>
        <xdr:cNvSpPr txBox="1">
          <a:spLocks noChangeArrowheads="1"/>
        </xdr:cNvSpPr>
      </xdr:nvSpPr>
      <xdr:spPr bwMode="auto">
        <a:xfrm>
          <a:off x="3403600" y="3724931"/>
          <a:ext cx="3450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519814</xdr:colOff>
      <xdr:row>20</xdr:row>
      <xdr:rowOff>16531</xdr:rowOff>
    </xdr:from>
    <xdr:to>
      <xdr:col>6</xdr:col>
      <xdr:colOff>165412</xdr:colOff>
      <xdr:row>21</xdr:row>
      <xdr:rowOff>78602</xdr:rowOff>
    </xdr:to>
    <xdr:sp macro="" textlink="">
      <xdr:nvSpPr>
        <xdr:cNvPr id="31" name="TextBox 147">
          <a:extLst>
            <a:ext uri="{FF2B5EF4-FFF2-40B4-BE49-F238E27FC236}">
              <a16:creationId xmlns:a16="http://schemas.microsoft.com/office/drawing/2014/main" id="{2D4C5BD6-7C34-4E38-9DF4-ACCDA47137E5}"/>
            </a:ext>
          </a:extLst>
        </xdr:cNvPr>
        <xdr:cNvSpPr txBox="1">
          <a:spLocks noChangeArrowheads="1"/>
        </xdr:cNvSpPr>
      </xdr:nvSpPr>
      <xdr:spPr bwMode="auto">
        <a:xfrm>
          <a:off x="3796414" y="3724931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346083</xdr:colOff>
      <xdr:row>20</xdr:row>
      <xdr:rowOff>16531</xdr:rowOff>
    </xdr:from>
    <xdr:to>
      <xdr:col>7</xdr:col>
      <xdr:colOff>26948</xdr:colOff>
      <xdr:row>21</xdr:row>
      <xdr:rowOff>78602</xdr:rowOff>
    </xdr:to>
    <xdr:sp macro="" textlink="">
      <xdr:nvSpPr>
        <xdr:cNvPr id="32" name="TextBox 147">
          <a:extLst>
            <a:ext uri="{FF2B5EF4-FFF2-40B4-BE49-F238E27FC236}">
              <a16:creationId xmlns:a16="http://schemas.microsoft.com/office/drawing/2014/main" id="{5C5BCFE0-049C-4857-AEC1-0E6EEF66EEF1}"/>
            </a:ext>
          </a:extLst>
        </xdr:cNvPr>
        <xdr:cNvSpPr txBox="1">
          <a:spLocks noChangeArrowheads="1"/>
        </xdr:cNvSpPr>
      </xdr:nvSpPr>
      <xdr:spPr bwMode="auto">
        <a:xfrm>
          <a:off x="4232283" y="372493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155583</xdr:colOff>
      <xdr:row>20</xdr:row>
      <xdr:rowOff>16531</xdr:rowOff>
    </xdr:from>
    <xdr:to>
      <xdr:col>7</xdr:col>
      <xdr:colOff>446048</xdr:colOff>
      <xdr:row>21</xdr:row>
      <xdr:rowOff>78602</xdr:rowOff>
    </xdr:to>
    <xdr:sp macro="" textlink="">
      <xdr:nvSpPr>
        <xdr:cNvPr id="33" name="TextBox 147">
          <a:extLst>
            <a:ext uri="{FF2B5EF4-FFF2-40B4-BE49-F238E27FC236}">
              <a16:creationId xmlns:a16="http://schemas.microsoft.com/office/drawing/2014/main" id="{980C50FE-FC0C-4ECB-9840-EE50A19011F7}"/>
            </a:ext>
          </a:extLst>
        </xdr:cNvPr>
        <xdr:cNvSpPr txBox="1">
          <a:spLocks noChangeArrowheads="1"/>
        </xdr:cNvSpPr>
      </xdr:nvSpPr>
      <xdr:spPr bwMode="auto">
        <a:xfrm>
          <a:off x="4651383" y="372493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244483</xdr:colOff>
      <xdr:row>32</xdr:row>
      <xdr:rowOff>92731</xdr:rowOff>
    </xdr:from>
    <xdr:to>
      <xdr:col>7</xdr:col>
      <xdr:colOff>228600</xdr:colOff>
      <xdr:row>33</xdr:row>
      <xdr:rowOff>148390</xdr:rowOff>
    </xdr:to>
    <xdr:sp macro="" textlink="">
      <xdr:nvSpPr>
        <xdr:cNvPr id="34" name="TextBox 147">
          <a:extLst>
            <a:ext uri="{FF2B5EF4-FFF2-40B4-BE49-F238E27FC236}">
              <a16:creationId xmlns:a16="http://schemas.microsoft.com/office/drawing/2014/main" id="{51891620-E7D1-41BD-B1D2-186EC494EB41}"/>
            </a:ext>
          </a:extLst>
        </xdr:cNvPr>
        <xdr:cNvSpPr txBox="1">
          <a:spLocks noChangeArrowheads="1"/>
        </xdr:cNvSpPr>
      </xdr:nvSpPr>
      <xdr:spPr bwMode="auto">
        <a:xfrm>
          <a:off x="2682883" y="6010931"/>
          <a:ext cx="2041517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In-gel fluorescence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374650</xdr:colOff>
      <xdr:row>32</xdr:row>
      <xdr:rowOff>120650</xdr:rowOff>
    </xdr:from>
    <xdr:to>
      <xdr:col>3</xdr:col>
      <xdr:colOff>165100</xdr:colOff>
      <xdr:row>33</xdr:row>
      <xdr:rowOff>176309</xdr:rowOff>
    </xdr:to>
    <xdr:sp macro="" textlink="">
      <xdr:nvSpPr>
        <xdr:cNvPr id="35" name="TextBox 147">
          <a:extLst>
            <a:ext uri="{FF2B5EF4-FFF2-40B4-BE49-F238E27FC236}">
              <a16:creationId xmlns:a16="http://schemas.microsoft.com/office/drawing/2014/main" id="{1CBE3FF4-A24B-4481-A730-7BDDFA72B206}"/>
            </a:ext>
          </a:extLst>
        </xdr:cNvPr>
        <xdr:cNvSpPr txBox="1">
          <a:spLocks noChangeArrowheads="1"/>
        </xdr:cNvSpPr>
      </xdr:nvSpPr>
      <xdr:spPr bwMode="auto">
        <a:xfrm>
          <a:off x="984250" y="6038850"/>
          <a:ext cx="1009650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coomassie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241300</xdr:colOff>
      <xdr:row>36</xdr:row>
      <xdr:rowOff>175281</xdr:rowOff>
    </xdr:from>
    <xdr:to>
      <xdr:col>1</xdr:col>
      <xdr:colOff>586326</xdr:colOff>
      <xdr:row>38</xdr:row>
      <xdr:rowOff>46790</xdr:rowOff>
    </xdr:to>
    <xdr:sp macro="" textlink="">
      <xdr:nvSpPr>
        <xdr:cNvPr id="36" name="TextBox 147">
          <a:extLst>
            <a:ext uri="{FF2B5EF4-FFF2-40B4-BE49-F238E27FC236}">
              <a16:creationId xmlns:a16="http://schemas.microsoft.com/office/drawing/2014/main" id="{C676EC66-78D7-466D-8EE8-940348D1F6F3}"/>
            </a:ext>
          </a:extLst>
        </xdr:cNvPr>
        <xdr:cNvSpPr txBox="1">
          <a:spLocks noChangeArrowheads="1"/>
        </xdr:cNvSpPr>
      </xdr:nvSpPr>
      <xdr:spPr bwMode="auto">
        <a:xfrm>
          <a:off x="850900" y="6830081"/>
          <a:ext cx="3450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119764</xdr:colOff>
      <xdr:row>36</xdr:row>
      <xdr:rowOff>175281</xdr:rowOff>
    </xdr:from>
    <xdr:to>
      <xdr:col>2</xdr:col>
      <xdr:colOff>374962</xdr:colOff>
      <xdr:row>38</xdr:row>
      <xdr:rowOff>53202</xdr:rowOff>
    </xdr:to>
    <xdr:sp macro="" textlink="">
      <xdr:nvSpPr>
        <xdr:cNvPr id="37" name="TextBox 147">
          <a:extLst>
            <a:ext uri="{FF2B5EF4-FFF2-40B4-BE49-F238E27FC236}">
              <a16:creationId xmlns:a16="http://schemas.microsoft.com/office/drawing/2014/main" id="{91BF610B-E640-45FB-A3E1-443DE24AD647}"/>
            </a:ext>
          </a:extLst>
        </xdr:cNvPr>
        <xdr:cNvSpPr txBox="1">
          <a:spLocks noChangeArrowheads="1"/>
        </xdr:cNvSpPr>
      </xdr:nvSpPr>
      <xdr:spPr bwMode="auto">
        <a:xfrm>
          <a:off x="1338964" y="6830081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422283</xdr:colOff>
      <xdr:row>36</xdr:row>
      <xdr:rowOff>175281</xdr:rowOff>
    </xdr:from>
    <xdr:to>
      <xdr:col>3</xdr:col>
      <xdr:colOff>103148</xdr:colOff>
      <xdr:row>38</xdr:row>
      <xdr:rowOff>53202</xdr:rowOff>
    </xdr:to>
    <xdr:sp macro="" textlink="">
      <xdr:nvSpPr>
        <xdr:cNvPr id="38" name="TextBox 147">
          <a:extLst>
            <a:ext uri="{FF2B5EF4-FFF2-40B4-BE49-F238E27FC236}">
              <a16:creationId xmlns:a16="http://schemas.microsoft.com/office/drawing/2014/main" id="{AE63EC85-E8FA-47BD-BE0E-25FB9ACF4E85}"/>
            </a:ext>
          </a:extLst>
        </xdr:cNvPr>
        <xdr:cNvSpPr txBox="1">
          <a:spLocks noChangeArrowheads="1"/>
        </xdr:cNvSpPr>
      </xdr:nvSpPr>
      <xdr:spPr bwMode="auto">
        <a:xfrm>
          <a:off x="1641483" y="683008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231783</xdr:colOff>
      <xdr:row>36</xdr:row>
      <xdr:rowOff>175281</xdr:rowOff>
    </xdr:from>
    <xdr:to>
      <xdr:col>3</xdr:col>
      <xdr:colOff>522248</xdr:colOff>
      <xdr:row>38</xdr:row>
      <xdr:rowOff>53202</xdr:rowOff>
    </xdr:to>
    <xdr:sp macro="" textlink="">
      <xdr:nvSpPr>
        <xdr:cNvPr id="39" name="TextBox 147">
          <a:extLst>
            <a:ext uri="{FF2B5EF4-FFF2-40B4-BE49-F238E27FC236}">
              <a16:creationId xmlns:a16="http://schemas.microsoft.com/office/drawing/2014/main" id="{03B04CE2-E4AE-4747-8A5F-7B9F4126C766}"/>
            </a:ext>
          </a:extLst>
        </xdr:cNvPr>
        <xdr:cNvSpPr txBox="1">
          <a:spLocks noChangeArrowheads="1"/>
        </xdr:cNvSpPr>
      </xdr:nvSpPr>
      <xdr:spPr bwMode="auto">
        <a:xfrm>
          <a:off x="2060583" y="683008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6350</xdr:colOff>
      <xdr:row>36</xdr:row>
      <xdr:rowOff>124481</xdr:rowOff>
    </xdr:from>
    <xdr:to>
      <xdr:col>5</xdr:col>
      <xdr:colOff>351376</xdr:colOff>
      <xdr:row>37</xdr:row>
      <xdr:rowOff>180140</xdr:rowOff>
    </xdr:to>
    <xdr:sp macro="" textlink="">
      <xdr:nvSpPr>
        <xdr:cNvPr id="40" name="TextBox 147">
          <a:extLst>
            <a:ext uri="{FF2B5EF4-FFF2-40B4-BE49-F238E27FC236}">
              <a16:creationId xmlns:a16="http://schemas.microsoft.com/office/drawing/2014/main" id="{43E25DE9-1E98-440F-A849-FE269DDA6CEB}"/>
            </a:ext>
          </a:extLst>
        </xdr:cNvPr>
        <xdr:cNvSpPr txBox="1">
          <a:spLocks noChangeArrowheads="1"/>
        </xdr:cNvSpPr>
      </xdr:nvSpPr>
      <xdr:spPr bwMode="auto">
        <a:xfrm>
          <a:off x="3282950" y="6779281"/>
          <a:ext cx="3450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494414</xdr:colOff>
      <xdr:row>36</xdr:row>
      <xdr:rowOff>124481</xdr:rowOff>
    </xdr:from>
    <xdr:to>
      <xdr:col>6</xdr:col>
      <xdr:colOff>140012</xdr:colOff>
      <xdr:row>38</xdr:row>
      <xdr:rowOff>2402</xdr:rowOff>
    </xdr:to>
    <xdr:sp macro="" textlink="">
      <xdr:nvSpPr>
        <xdr:cNvPr id="41" name="TextBox 147">
          <a:extLst>
            <a:ext uri="{FF2B5EF4-FFF2-40B4-BE49-F238E27FC236}">
              <a16:creationId xmlns:a16="http://schemas.microsoft.com/office/drawing/2014/main" id="{00CDB70D-27AA-4E60-82AE-67CF4B66BD69}"/>
            </a:ext>
          </a:extLst>
        </xdr:cNvPr>
        <xdr:cNvSpPr txBox="1">
          <a:spLocks noChangeArrowheads="1"/>
        </xdr:cNvSpPr>
      </xdr:nvSpPr>
      <xdr:spPr bwMode="auto">
        <a:xfrm>
          <a:off x="3771014" y="6779281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155583</xdr:colOff>
      <xdr:row>36</xdr:row>
      <xdr:rowOff>124481</xdr:rowOff>
    </xdr:from>
    <xdr:to>
      <xdr:col>6</xdr:col>
      <xdr:colOff>446048</xdr:colOff>
      <xdr:row>38</xdr:row>
      <xdr:rowOff>2402</xdr:rowOff>
    </xdr:to>
    <xdr:sp macro="" textlink="">
      <xdr:nvSpPr>
        <xdr:cNvPr id="42" name="TextBox 147">
          <a:extLst>
            <a:ext uri="{FF2B5EF4-FFF2-40B4-BE49-F238E27FC236}">
              <a16:creationId xmlns:a16="http://schemas.microsoft.com/office/drawing/2014/main" id="{35CCF497-A3C4-4B6A-9C33-23269F071BCC}"/>
            </a:ext>
          </a:extLst>
        </xdr:cNvPr>
        <xdr:cNvSpPr txBox="1">
          <a:spLocks noChangeArrowheads="1"/>
        </xdr:cNvSpPr>
      </xdr:nvSpPr>
      <xdr:spPr bwMode="auto">
        <a:xfrm>
          <a:off x="4041783" y="677928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549283</xdr:colOff>
      <xdr:row>36</xdr:row>
      <xdr:rowOff>124481</xdr:rowOff>
    </xdr:from>
    <xdr:to>
      <xdr:col>7</xdr:col>
      <xdr:colOff>230148</xdr:colOff>
      <xdr:row>38</xdr:row>
      <xdr:rowOff>2402</xdr:rowOff>
    </xdr:to>
    <xdr:sp macro="" textlink="">
      <xdr:nvSpPr>
        <xdr:cNvPr id="43" name="TextBox 147">
          <a:extLst>
            <a:ext uri="{FF2B5EF4-FFF2-40B4-BE49-F238E27FC236}">
              <a16:creationId xmlns:a16="http://schemas.microsoft.com/office/drawing/2014/main" id="{E09E87D2-5218-4B13-9E87-A26DE3DDC284}"/>
            </a:ext>
          </a:extLst>
        </xdr:cNvPr>
        <xdr:cNvSpPr txBox="1">
          <a:spLocks noChangeArrowheads="1"/>
        </xdr:cNvSpPr>
      </xdr:nvSpPr>
      <xdr:spPr bwMode="auto">
        <a:xfrm>
          <a:off x="4435483" y="677928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98433</xdr:colOff>
      <xdr:row>50</xdr:row>
      <xdr:rowOff>16531</xdr:rowOff>
    </xdr:from>
    <xdr:to>
      <xdr:col>7</xdr:col>
      <xdr:colOff>82550</xdr:colOff>
      <xdr:row>51</xdr:row>
      <xdr:rowOff>72190</xdr:rowOff>
    </xdr:to>
    <xdr:sp macro="" textlink="">
      <xdr:nvSpPr>
        <xdr:cNvPr id="44" name="TextBox 147">
          <a:extLst>
            <a:ext uri="{FF2B5EF4-FFF2-40B4-BE49-F238E27FC236}">
              <a16:creationId xmlns:a16="http://schemas.microsoft.com/office/drawing/2014/main" id="{FBAF83AA-D0BF-4440-A6A4-E2E6FFDF27AD}"/>
            </a:ext>
          </a:extLst>
        </xdr:cNvPr>
        <xdr:cNvSpPr txBox="1">
          <a:spLocks noChangeArrowheads="1"/>
        </xdr:cNvSpPr>
      </xdr:nvSpPr>
      <xdr:spPr bwMode="auto">
        <a:xfrm>
          <a:off x="2536833" y="9249431"/>
          <a:ext cx="2041517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In-gel fluorescence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565150</xdr:colOff>
      <xdr:row>50</xdr:row>
      <xdr:rowOff>16531</xdr:rowOff>
    </xdr:from>
    <xdr:to>
      <xdr:col>3</xdr:col>
      <xdr:colOff>355600</xdr:colOff>
      <xdr:row>51</xdr:row>
      <xdr:rowOff>72190</xdr:rowOff>
    </xdr:to>
    <xdr:sp macro="" textlink="">
      <xdr:nvSpPr>
        <xdr:cNvPr id="45" name="TextBox 147">
          <a:extLst>
            <a:ext uri="{FF2B5EF4-FFF2-40B4-BE49-F238E27FC236}">
              <a16:creationId xmlns:a16="http://schemas.microsoft.com/office/drawing/2014/main" id="{195D53A7-827D-49AF-AE60-BE3AAA855C55}"/>
            </a:ext>
          </a:extLst>
        </xdr:cNvPr>
        <xdr:cNvSpPr txBox="1">
          <a:spLocks noChangeArrowheads="1"/>
        </xdr:cNvSpPr>
      </xdr:nvSpPr>
      <xdr:spPr bwMode="auto">
        <a:xfrm>
          <a:off x="1174750" y="9249431"/>
          <a:ext cx="1009650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coomassie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358783</xdr:colOff>
      <xdr:row>68</xdr:row>
      <xdr:rowOff>175281</xdr:rowOff>
    </xdr:from>
    <xdr:to>
      <xdr:col>6</xdr:col>
      <xdr:colOff>342900</xdr:colOff>
      <xdr:row>70</xdr:row>
      <xdr:rowOff>46790</xdr:rowOff>
    </xdr:to>
    <xdr:sp macro="" textlink="">
      <xdr:nvSpPr>
        <xdr:cNvPr id="46" name="TextBox 147">
          <a:extLst>
            <a:ext uri="{FF2B5EF4-FFF2-40B4-BE49-F238E27FC236}">
              <a16:creationId xmlns:a16="http://schemas.microsoft.com/office/drawing/2014/main" id="{6AC3C772-E7F1-4CC8-91CB-0B7256764AC6}"/>
            </a:ext>
          </a:extLst>
        </xdr:cNvPr>
        <xdr:cNvSpPr txBox="1">
          <a:spLocks noChangeArrowheads="1"/>
        </xdr:cNvSpPr>
      </xdr:nvSpPr>
      <xdr:spPr bwMode="auto">
        <a:xfrm>
          <a:off x="2187583" y="12722881"/>
          <a:ext cx="2041517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In-gel fluorescence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215900</xdr:colOff>
      <xdr:row>68</xdr:row>
      <xdr:rowOff>175281</xdr:rowOff>
    </xdr:from>
    <xdr:to>
      <xdr:col>3</xdr:col>
      <xdr:colOff>6350</xdr:colOff>
      <xdr:row>70</xdr:row>
      <xdr:rowOff>46790</xdr:rowOff>
    </xdr:to>
    <xdr:sp macro="" textlink="">
      <xdr:nvSpPr>
        <xdr:cNvPr id="47" name="TextBox 147">
          <a:extLst>
            <a:ext uri="{FF2B5EF4-FFF2-40B4-BE49-F238E27FC236}">
              <a16:creationId xmlns:a16="http://schemas.microsoft.com/office/drawing/2014/main" id="{F349711F-1AC7-4F91-9401-C1E68748F124}"/>
            </a:ext>
          </a:extLst>
        </xdr:cNvPr>
        <xdr:cNvSpPr txBox="1">
          <a:spLocks noChangeArrowheads="1"/>
        </xdr:cNvSpPr>
      </xdr:nvSpPr>
      <xdr:spPr bwMode="auto">
        <a:xfrm>
          <a:off x="825500" y="12722881"/>
          <a:ext cx="1009650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coomassie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603250</xdr:colOff>
      <xdr:row>56</xdr:row>
      <xdr:rowOff>139700</xdr:rowOff>
    </xdr:from>
    <xdr:to>
      <xdr:col>1</xdr:col>
      <xdr:colOff>338676</xdr:colOff>
      <xdr:row>58</xdr:row>
      <xdr:rowOff>11209</xdr:rowOff>
    </xdr:to>
    <xdr:sp macro="" textlink="">
      <xdr:nvSpPr>
        <xdr:cNvPr id="48" name="TextBox 147">
          <a:extLst>
            <a:ext uri="{FF2B5EF4-FFF2-40B4-BE49-F238E27FC236}">
              <a16:creationId xmlns:a16="http://schemas.microsoft.com/office/drawing/2014/main" id="{CFD3EB27-FC02-48B0-B984-DBD02232C062}"/>
            </a:ext>
          </a:extLst>
        </xdr:cNvPr>
        <xdr:cNvSpPr txBox="1">
          <a:spLocks noChangeArrowheads="1"/>
        </xdr:cNvSpPr>
      </xdr:nvSpPr>
      <xdr:spPr bwMode="auto">
        <a:xfrm>
          <a:off x="603250" y="10477500"/>
          <a:ext cx="3450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481714</xdr:colOff>
      <xdr:row>56</xdr:row>
      <xdr:rowOff>139700</xdr:rowOff>
    </xdr:from>
    <xdr:to>
      <xdr:col>2</xdr:col>
      <xdr:colOff>127312</xdr:colOff>
      <xdr:row>58</xdr:row>
      <xdr:rowOff>17621</xdr:rowOff>
    </xdr:to>
    <xdr:sp macro="" textlink="">
      <xdr:nvSpPr>
        <xdr:cNvPr id="49" name="TextBox 147">
          <a:extLst>
            <a:ext uri="{FF2B5EF4-FFF2-40B4-BE49-F238E27FC236}">
              <a16:creationId xmlns:a16="http://schemas.microsoft.com/office/drawing/2014/main" id="{88FF0BA6-DBDE-40EF-9CFD-E4337344B356}"/>
            </a:ext>
          </a:extLst>
        </xdr:cNvPr>
        <xdr:cNvSpPr txBox="1">
          <a:spLocks noChangeArrowheads="1"/>
        </xdr:cNvSpPr>
      </xdr:nvSpPr>
      <xdr:spPr bwMode="auto">
        <a:xfrm>
          <a:off x="1091314" y="10477500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174633</xdr:colOff>
      <xdr:row>56</xdr:row>
      <xdr:rowOff>139700</xdr:rowOff>
    </xdr:from>
    <xdr:to>
      <xdr:col>2</xdr:col>
      <xdr:colOff>465098</xdr:colOff>
      <xdr:row>58</xdr:row>
      <xdr:rowOff>17621</xdr:rowOff>
    </xdr:to>
    <xdr:sp macro="" textlink="">
      <xdr:nvSpPr>
        <xdr:cNvPr id="50" name="TextBox 147">
          <a:extLst>
            <a:ext uri="{FF2B5EF4-FFF2-40B4-BE49-F238E27FC236}">
              <a16:creationId xmlns:a16="http://schemas.microsoft.com/office/drawing/2014/main" id="{E134723F-9F5B-4637-987B-36E9E8E8834F}"/>
            </a:ext>
          </a:extLst>
        </xdr:cNvPr>
        <xdr:cNvSpPr txBox="1">
          <a:spLocks noChangeArrowheads="1"/>
        </xdr:cNvSpPr>
      </xdr:nvSpPr>
      <xdr:spPr bwMode="auto">
        <a:xfrm>
          <a:off x="1393833" y="10477500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593733</xdr:colOff>
      <xdr:row>56</xdr:row>
      <xdr:rowOff>139700</xdr:rowOff>
    </xdr:from>
    <xdr:to>
      <xdr:col>3</xdr:col>
      <xdr:colOff>274598</xdr:colOff>
      <xdr:row>58</xdr:row>
      <xdr:rowOff>17621</xdr:rowOff>
    </xdr:to>
    <xdr:sp macro="" textlink="">
      <xdr:nvSpPr>
        <xdr:cNvPr id="51" name="TextBox 147">
          <a:extLst>
            <a:ext uri="{FF2B5EF4-FFF2-40B4-BE49-F238E27FC236}">
              <a16:creationId xmlns:a16="http://schemas.microsoft.com/office/drawing/2014/main" id="{3BBF38F0-D9E4-40CE-994B-AA4B1F94D052}"/>
            </a:ext>
          </a:extLst>
        </xdr:cNvPr>
        <xdr:cNvSpPr txBox="1">
          <a:spLocks noChangeArrowheads="1"/>
        </xdr:cNvSpPr>
      </xdr:nvSpPr>
      <xdr:spPr bwMode="auto">
        <a:xfrm>
          <a:off x="1812933" y="10477500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520700</xdr:colOff>
      <xdr:row>57</xdr:row>
      <xdr:rowOff>0</xdr:rowOff>
    </xdr:from>
    <xdr:to>
      <xdr:col>5</xdr:col>
      <xdr:colOff>27526</xdr:colOff>
      <xdr:row>58</xdr:row>
      <xdr:rowOff>55659</xdr:rowOff>
    </xdr:to>
    <xdr:sp macro="" textlink="">
      <xdr:nvSpPr>
        <xdr:cNvPr id="52" name="TextBox 147">
          <a:extLst>
            <a:ext uri="{FF2B5EF4-FFF2-40B4-BE49-F238E27FC236}">
              <a16:creationId xmlns:a16="http://schemas.microsoft.com/office/drawing/2014/main" id="{1572BE28-1AC2-4C9D-A171-D57086D682CE}"/>
            </a:ext>
          </a:extLst>
        </xdr:cNvPr>
        <xdr:cNvSpPr txBox="1">
          <a:spLocks noChangeArrowheads="1"/>
        </xdr:cNvSpPr>
      </xdr:nvSpPr>
      <xdr:spPr bwMode="auto">
        <a:xfrm>
          <a:off x="2959100" y="10521950"/>
          <a:ext cx="3450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170564</xdr:colOff>
      <xdr:row>57</xdr:row>
      <xdr:rowOff>0</xdr:rowOff>
    </xdr:from>
    <xdr:to>
      <xdr:col>5</xdr:col>
      <xdr:colOff>425762</xdr:colOff>
      <xdr:row>58</xdr:row>
      <xdr:rowOff>62071</xdr:rowOff>
    </xdr:to>
    <xdr:sp macro="" textlink="">
      <xdr:nvSpPr>
        <xdr:cNvPr id="53" name="TextBox 147">
          <a:extLst>
            <a:ext uri="{FF2B5EF4-FFF2-40B4-BE49-F238E27FC236}">
              <a16:creationId xmlns:a16="http://schemas.microsoft.com/office/drawing/2014/main" id="{E1042B66-575C-4F68-BB4A-B1F678AD950F}"/>
            </a:ext>
          </a:extLst>
        </xdr:cNvPr>
        <xdr:cNvSpPr txBox="1">
          <a:spLocks noChangeArrowheads="1"/>
        </xdr:cNvSpPr>
      </xdr:nvSpPr>
      <xdr:spPr bwMode="auto">
        <a:xfrm>
          <a:off x="3447164" y="10521950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473083</xdr:colOff>
      <xdr:row>57</xdr:row>
      <xdr:rowOff>0</xdr:rowOff>
    </xdr:from>
    <xdr:to>
      <xdr:col>6</xdr:col>
      <xdr:colOff>153948</xdr:colOff>
      <xdr:row>58</xdr:row>
      <xdr:rowOff>62071</xdr:rowOff>
    </xdr:to>
    <xdr:sp macro="" textlink="">
      <xdr:nvSpPr>
        <xdr:cNvPr id="54" name="TextBox 147">
          <a:extLst>
            <a:ext uri="{FF2B5EF4-FFF2-40B4-BE49-F238E27FC236}">
              <a16:creationId xmlns:a16="http://schemas.microsoft.com/office/drawing/2014/main" id="{7AC281ED-BEC8-465E-86F5-B0E2656F7C71}"/>
            </a:ext>
          </a:extLst>
        </xdr:cNvPr>
        <xdr:cNvSpPr txBox="1">
          <a:spLocks noChangeArrowheads="1"/>
        </xdr:cNvSpPr>
      </xdr:nvSpPr>
      <xdr:spPr bwMode="auto">
        <a:xfrm>
          <a:off x="3749683" y="10521950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282583</xdr:colOff>
      <xdr:row>57</xdr:row>
      <xdr:rowOff>0</xdr:rowOff>
    </xdr:from>
    <xdr:to>
      <xdr:col>6</xdr:col>
      <xdr:colOff>573048</xdr:colOff>
      <xdr:row>58</xdr:row>
      <xdr:rowOff>62071</xdr:rowOff>
    </xdr:to>
    <xdr:sp macro="" textlink="">
      <xdr:nvSpPr>
        <xdr:cNvPr id="55" name="TextBox 147">
          <a:extLst>
            <a:ext uri="{FF2B5EF4-FFF2-40B4-BE49-F238E27FC236}">
              <a16:creationId xmlns:a16="http://schemas.microsoft.com/office/drawing/2014/main" id="{F3712346-2681-4404-A6E0-D5DDEFFD2A3C}"/>
            </a:ext>
          </a:extLst>
        </xdr:cNvPr>
        <xdr:cNvSpPr txBox="1">
          <a:spLocks noChangeArrowheads="1"/>
        </xdr:cNvSpPr>
      </xdr:nvSpPr>
      <xdr:spPr bwMode="auto">
        <a:xfrm>
          <a:off x="4168783" y="10521950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519799</xdr:colOff>
      <xdr:row>58</xdr:row>
      <xdr:rowOff>101600</xdr:rowOff>
    </xdr:from>
    <xdr:to>
      <xdr:col>4</xdr:col>
      <xdr:colOff>252435</xdr:colOff>
      <xdr:row>66</xdr:row>
      <xdr:rowOff>128765</xdr:rowOff>
    </xdr:to>
    <xdr:grpSp>
      <xdr:nvGrpSpPr>
        <xdr:cNvPr id="62" name="Group 61">
          <a:extLst>
            <a:ext uri="{FF2B5EF4-FFF2-40B4-BE49-F238E27FC236}">
              <a16:creationId xmlns:a16="http://schemas.microsoft.com/office/drawing/2014/main" id="{3731EC8D-1B5D-83EE-6799-0F9ACAAE5961}"/>
            </a:ext>
          </a:extLst>
        </xdr:cNvPr>
        <xdr:cNvGrpSpPr/>
      </xdr:nvGrpSpPr>
      <xdr:grpSpPr>
        <a:xfrm>
          <a:off x="2348599" y="10807700"/>
          <a:ext cx="342236" cy="1500365"/>
          <a:chOff x="8622399" y="5848350"/>
          <a:chExt cx="342236" cy="1500365"/>
        </a:xfrm>
      </xdr:grpSpPr>
      <xdr:sp macro="" textlink="">
        <xdr:nvSpPr>
          <xdr:cNvPr id="56" name="TextBox 4">
            <a:extLst>
              <a:ext uri="{FF2B5EF4-FFF2-40B4-BE49-F238E27FC236}">
                <a16:creationId xmlns:a16="http://schemas.microsoft.com/office/drawing/2014/main" id="{CA415567-66D2-46BB-9305-1B2D3DA956C3}"/>
              </a:ext>
            </a:extLst>
          </xdr:cNvPr>
          <xdr:cNvSpPr txBox="1"/>
        </xdr:nvSpPr>
        <xdr:spPr>
          <a:xfrm>
            <a:off x="8622399" y="6104729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63</a:t>
            </a:r>
          </a:p>
        </xdr:txBody>
      </xdr:sp>
      <xdr:sp macro="" textlink="">
        <xdr:nvSpPr>
          <xdr:cNvPr id="57" name="TextBox 21">
            <a:extLst>
              <a:ext uri="{FF2B5EF4-FFF2-40B4-BE49-F238E27FC236}">
                <a16:creationId xmlns:a16="http://schemas.microsoft.com/office/drawing/2014/main" id="{CE13C4CF-29D1-4606-AE16-BB7572A2871E}"/>
              </a:ext>
            </a:extLst>
          </xdr:cNvPr>
          <xdr:cNvSpPr txBox="1"/>
        </xdr:nvSpPr>
        <xdr:spPr>
          <a:xfrm>
            <a:off x="8622399" y="6335997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48</a:t>
            </a:r>
          </a:p>
        </xdr:txBody>
      </xdr:sp>
      <xdr:sp macro="" textlink="">
        <xdr:nvSpPr>
          <xdr:cNvPr id="58" name="TextBox 23">
            <a:extLst>
              <a:ext uri="{FF2B5EF4-FFF2-40B4-BE49-F238E27FC236}">
                <a16:creationId xmlns:a16="http://schemas.microsoft.com/office/drawing/2014/main" id="{E8C61C0A-D138-49BB-8E35-E99666F3E15D}"/>
              </a:ext>
            </a:extLst>
          </xdr:cNvPr>
          <xdr:cNvSpPr txBox="1"/>
        </xdr:nvSpPr>
        <xdr:spPr>
          <a:xfrm>
            <a:off x="8622399" y="6653034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</a:p>
        </xdr:txBody>
      </xdr:sp>
      <xdr:sp macro="" textlink="">
        <xdr:nvSpPr>
          <xdr:cNvPr id="59" name="TextBox 24">
            <a:extLst>
              <a:ext uri="{FF2B5EF4-FFF2-40B4-BE49-F238E27FC236}">
                <a16:creationId xmlns:a16="http://schemas.microsoft.com/office/drawing/2014/main" id="{8964A8FD-3217-4B89-9C60-77B3DDA6FDFC}"/>
              </a:ext>
            </a:extLst>
          </xdr:cNvPr>
          <xdr:cNvSpPr txBox="1"/>
        </xdr:nvSpPr>
        <xdr:spPr>
          <a:xfrm>
            <a:off x="8622399" y="7090910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60" name="TextBox 4">
            <a:extLst>
              <a:ext uri="{FF2B5EF4-FFF2-40B4-BE49-F238E27FC236}">
                <a16:creationId xmlns:a16="http://schemas.microsoft.com/office/drawing/2014/main" id="{03C7FCF9-89AA-4569-95FC-BF2EA5480154}"/>
              </a:ext>
            </a:extLst>
          </xdr:cNvPr>
          <xdr:cNvSpPr txBox="1"/>
        </xdr:nvSpPr>
        <xdr:spPr>
          <a:xfrm>
            <a:off x="8622399" y="5848350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</xdr:grpSp>
    <xdr:clientData/>
  </xdr:twoCellAnchor>
  <xdr:twoCellAnchor>
    <xdr:from>
      <xdr:col>3</xdr:col>
      <xdr:colOff>336550</xdr:colOff>
      <xdr:row>56</xdr:row>
      <xdr:rowOff>101600</xdr:rowOff>
    </xdr:from>
    <xdr:to>
      <xdr:col>4</xdr:col>
      <xdr:colOff>488950</xdr:colOff>
      <xdr:row>58</xdr:row>
      <xdr:rowOff>144638</xdr:rowOff>
    </xdr:to>
    <xdr:sp macro="" textlink="">
      <xdr:nvSpPr>
        <xdr:cNvPr id="70" name="TextBox 4">
          <a:extLst>
            <a:ext uri="{FF2B5EF4-FFF2-40B4-BE49-F238E27FC236}">
              <a16:creationId xmlns:a16="http://schemas.microsoft.com/office/drawing/2014/main" id="{BB922D94-6B5A-4603-AF25-56D7509FB25E}"/>
            </a:ext>
          </a:extLst>
        </xdr:cNvPr>
        <xdr:cNvSpPr txBox="1"/>
      </xdr:nvSpPr>
      <xdr:spPr>
        <a:xfrm>
          <a:off x="2165350" y="10439400"/>
          <a:ext cx="762000" cy="41133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Mw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(kDa)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37207</xdr:colOff>
      <xdr:row>41</xdr:row>
      <xdr:rowOff>38100</xdr:rowOff>
    </xdr:from>
    <xdr:to>
      <xdr:col>4</xdr:col>
      <xdr:colOff>398474</xdr:colOff>
      <xdr:row>48</xdr:row>
      <xdr:rowOff>71615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F1191EC2-8207-44F9-916D-9BE308028954}"/>
            </a:ext>
          </a:extLst>
        </xdr:cNvPr>
        <xdr:cNvGrpSpPr/>
      </xdr:nvGrpSpPr>
      <xdr:grpSpPr>
        <a:xfrm>
          <a:off x="2475607" y="7613650"/>
          <a:ext cx="361267" cy="1322565"/>
          <a:chOff x="8768457" y="5962650"/>
          <a:chExt cx="361267" cy="1322565"/>
        </a:xfrm>
      </xdr:grpSpPr>
      <xdr:sp macro="" textlink="">
        <xdr:nvSpPr>
          <xdr:cNvPr id="72" name="TextBox 4">
            <a:extLst>
              <a:ext uri="{FF2B5EF4-FFF2-40B4-BE49-F238E27FC236}">
                <a16:creationId xmlns:a16="http://schemas.microsoft.com/office/drawing/2014/main" id="{D64134B2-EBB8-BA17-B48D-7F7E09DCAE01}"/>
              </a:ext>
            </a:extLst>
          </xdr:cNvPr>
          <xdr:cNvSpPr txBox="1"/>
        </xdr:nvSpPr>
        <xdr:spPr>
          <a:xfrm>
            <a:off x="8774799" y="6180929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63</a:t>
            </a:r>
          </a:p>
        </xdr:txBody>
      </xdr:sp>
      <xdr:sp macro="" textlink="">
        <xdr:nvSpPr>
          <xdr:cNvPr id="73" name="TextBox 21">
            <a:extLst>
              <a:ext uri="{FF2B5EF4-FFF2-40B4-BE49-F238E27FC236}">
                <a16:creationId xmlns:a16="http://schemas.microsoft.com/office/drawing/2014/main" id="{A9237372-B7BB-21A6-D385-08ADAA686A41}"/>
              </a:ext>
            </a:extLst>
          </xdr:cNvPr>
          <xdr:cNvSpPr txBox="1"/>
        </xdr:nvSpPr>
        <xdr:spPr>
          <a:xfrm>
            <a:off x="8774781" y="6469347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48</a:t>
            </a:r>
          </a:p>
        </xdr:txBody>
      </xdr:sp>
      <xdr:sp macro="" textlink="">
        <xdr:nvSpPr>
          <xdr:cNvPr id="74" name="TextBox 23">
            <a:extLst>
              <a:ext uri="{FF2B5EF4-FFF2-40B4-BE49-F238E27FC236}">
                <a16:creationId xmlns:a16="http://schemas.microsoft.com/office/drawing/2014/main" id="{6E0D88CE-9530-DCB1-B239-FEE89C9A6362}"/>
              </a:ext>
            </a:extLst>
          </xdr:cNvPr>
          <xdr:cNvSpPr txBox="1"/>
        </xdr:nvSpPr>
        <xdr:spPr>
          <a:xfrm>
            <a:off x="8768457" y="6703834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</a:p>
        </xdr:txBody>
      </xdr:sp>
      <xdr:sp macro="" textlink="">
        <xdr:nvSpPr>
          <xdr:cNvPr id="75" name="TextBox 24">
            <a:extLst>
              <a:ext uri="{FF2B5EF4-FFF2-40B4-BE49-F238E27FC236}">
                <a16:creationId xmlns:a16="http://schemas.microsoft.com/office/drawing/2014/main" id="{6CCA5B5A-3A3B-C165-7C10-3A1356360EBF}"/>
              </a:ext>
            </a:extLst>
          </xdr:cNvPr>
          <xdr:cNvSpPr txBox="1"/>
        </xdr:nvSpPr>
        <xdr:spPr>
          <a:xfrm>
            <a:off x="8775700" y="7027410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76" name="TextBox 4">
            <a:extLst>
              <a:ext uri="{FF2B5EF4-FFF2-40B4-BE49-F238E27FC236}">
                <a16:creationId xmlns:a16="http://schemas.microsoft.com/office/drawing/2014/main" id="{43EC4D3E-0EA5-E9E9-AEFB-096F9DA31649}"/>
              </a:ext>
            </a:extLst>
          </xdr:cNvPr>
          <xdr:cNvSpPr txBox="1"/>
        </xdr:nvSpPr>
        <xdr:spPr>
          <a:xfrm>
            <a:off x="8787488" y="5962650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</xdr:grpSp>
    <xdr:clientData/>
  </xdr:twoCellAnchor>
  <xdr:twoCellAnchor>
    <xdr:from>
      <xdr:col>4</xdr:col>
      <xdr:colOff>95250</xdr:colOff>
      <xdr:row>18</xdr:row>
      <xdr:rowOff>101600</xdr:rowOff>
    </xdr:from>
    <xdr:to>
      <xdr:col>5</xdr:col>
      <xdr:colOff>19050</xdr:colOff>
      <xdr:row>20</xdr:row>
      <xdr:rowOff>144638</xdr:rowOff>
    </xdr:to>
    <xdr:sp macro="" textlink="">
      <xdr:nvSpPr>
        <xdr:cNvPr id="78" name="TextBox 4">
          <a:extLst>
            <a:ext uri="{FF2B5EF4-FFF2-40B4-BE49-F238E27FC236}">
              <a16:creationId xmlns:a16="http://schemas.microsoft.com/office/drawing/2014/main" id="{C2251290-9A6E-4C68-9A99-33114B50790A}"/>
            </a:ext>
          </a:extLst>
        </xdr:cNvPr>
        <xdr:cNvSpPr txBox="1"/>
      </xdr:nvSpPr>
      <xdr:spPr>
        <a:xfrm>
          <a:off x="2533650" y="3441700"/>
          <a:ext cx="762000" cy="41133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Mw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(kDa)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272148</xdr:colOff>
      <xdr:row>21</xdr:row>
      <xdr:rowOff>76200</xdr:rowOff>
    </xdr:from>
    <xdr:to>
      <xdr:col>4</xdr:col>
      <xdr:colOff>614384</xdr:colOff>
      <xdr:row>30</xdr:row>
      <xdr:rowOff>65981</xdr:rowOff>
    </xdr:to>
    <xdr:grpSp>
      <xdr:nvGrpSpPr>
        <xdr:cNvPr id="79" name="Group 78">
          <a:extLst>
            <a:ext uri="{FF2B5EF4-FFF2-40B4-BE49-F238E27FC236}">
              <a16:creationId xmlns:a16="http://schemas.microsoft.com/office/drawing/2014/main" id="{F3FB9FEC-E0B2-437A-9AD5-74D451976B3B}"/>
            </a:ext>
          </a:extLst>
        </xdr:cNvPr>
        <xdr:cNvGrpSpPr/>
      </xdr:nvGrpSpPr>
      <xdr:grpSpPr>
        <a:xfrm>
          <a:off x="2710548" y="3968750"/>
          <a:ext cx="342236" cy="1647131"/>
          <a:chOff x="8755748" y="5734050"/>
          <a:chExt cx="342236" cy="1647131"/>
        </a:xfrm>
      </xdr:grpSpPr>
      <xdr:sp macro="" textlink="">
        <xdr:nvSpPr>
          <xdr:cNvPr id="80" name="TextBox 4">
            <a:extLst>
              <a:ext uri="{FF2B5EF4-FFF2-40B4-BE49-F238E27FC236}">
                <a16:creationId xmlns:a16="http://schemas.microsoft.com/office/drawing/2014/main" id="{E6ED9AB4-CEFA-4B13-ECCB-6CEA4258FD53}"/>
              </a:ext>
            </a:extLst>
          </xdr:cNvPr>
          <xdr:cNvSpPr txBox="1"/>
        </xdr:nvSpPr>
        <xdr:spPr>
          <a:xfrm>
            <a:off x="8755748" y="5907879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63</a:t>
            </a:r>
          </a:p>
        </xdr:txBody>
      </xdr:sp>
      <xdr:sp macro="" textlink="">
        <xdr:nvSpPr>
          <xdr:cNvPr id="81" name="TextBox 21">
            <a:extLst>
              <a:ext uri="{FF2B5EF4-FFF2-40B4-BE49-F238E27FC236}">
                <a16:creationId xmlns:a16="http://schemas.microsoft.com/office/drawing/2014/main" id="{B1B12614-3EC6-1FC6-3137-ACA7642FE85D}"/>
              </a:ext>
            </a:extLst>
          </xdr:cNvPr>
          <xdr:cNvSpPr txBox="1"/>
        </xdr:nvSpPr>
        <xdr:spPr>
          <a:xfrm>
            <a:off x="8755748" y="6183597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48</a:t>
            </a:r>
          </a:p>
        </xdr:txBody>
      </xdr:sp>
      <xdr:sp macro="" textlink="">
        <xdr:nvSpPr>
          <xdr:cNvPr id="82" name="TextBox 23">
            <a:extLst>
              <a:ext uri="{FF2B5EF4-FFF2-40B4-BE49-F238E27FC236}">
                <a16:creationId xmlns:a16="http://schemas.microsoft.com/office/drawing/2014/main" id="{1200DCBD-16D5-DEC3-1072-24267A6C1010}"/>
              </a:ext>
            </a:extLst>
          </xdr:cNvPr>
          <xdr:cNvSpPr txBox="1"/>
        </xdr:nvSpPr>
        <xdr:spPr>
          <a:xfrm>
            <a:off x="8755748" y="6418084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</a:p>
        </xdr:txBody>
      </xdr:sp>
      <xdr:sp macro="" textlink="">
        <xdr:nvSpPr>
          <xdr:cNvPr id="83" name="TextBox 24">
            <a:extLst>
              <a:ext uri="{FF2B5EF4-FFF2-40B4-BE49-F238E27FC236}">
                <a16:creationId xmlns:a16="http://schemas.microsoft.com/office/drawing/2014/main" id="{EA02F98C-AD0D-C055-AAD7-C552A20C4E8D}"/>
              </a:ext>
            </a:extLst>
          </xdr:cNvPr>
          <xdr:cNvSpPr txBox="1"/>
        </xdr:nvSpPr>
        <xdr:spPr>
          <a:xfrm>
            <a:off x="8755748" y="6601960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84" name="TextBox 4">
            <a:extLst>
              <a:ext uri="{FF2B5EF4-FFF2-40B4-BE49-F238E27FC236}">
                <a16:creationId xmlns:a16="http://schemas.microsoft.com/office/drawing/2014/main" id="{4E4163A8-BA1E-C443-C4F3-FB9ED7D911BE}"/>
              </a:ext>
            </a:extLst>
          </xdr:cNvPr>
          <xdr:cNvSpPr txBox="1"/>
        </xdr:nvSpPr>
        <xdr:spPr>
          <a:xfrm>
            <a:off x="8755748" y="5734050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sp macro="" textlink="">
        <xdr:nvSpPr>
          <xdr:cNvPr id="85" name="TextBox 24">
            <a:extLst>
              <a:ext uri="{FF2B5EF4-FFF2-40B4-BE49-F238E27FC236}">
                <a16:creationId xmlns:a16="http://schemas.microsoft.com/office/drawing/2014/main" id="{9146EC38-755E-1EB6-116F-822717954F49}"/>
              </a:ext>
            </a:extLst>
          </xdr:cNvPr>
          <xdr:cNvSpPr txBox="1"/>
        </xdr:nvSpPr>
        <xdr:spPr>
          <a:xfrm>
            <a:off x="8755748" y="7123376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11</a:t>
            </a:r>
          </a:p>
        </xdr:txBody>
      </xdr:sp>
    </xdr:grpSp>
    <xdr:clientData/>
  </xdr:twoCellAnchor>
  <xdr:twoCellAnchor>
    <xdr:from>
      <xdr:col>3</xdr:col>
      <xdr:colOff>438150</xdr:colOff>
      <xdr:row>36</xdr:row>
      <xdr:rowOff>50800</xdr:rowOff>
    </xdr:from>
    <xdr:to>
      <xdr:col>4</xdr:col>
      <xdr:colOff>590550</xdr:colOff>
      <xdr:row>38</xdr:row>
      <xdr:rowOff>93838</xdr:rowOff>
    </xdr:to>
    <xdr:sp macro="" textlink="">
      <xdr:nvSpPr>
        <xdr:cNvPr id="86" name="TextBox 4">
          <a:extLst>
            <a:ext uri="{FF2B5EF4-FFF2-40B4-BE49-F238E27FC236}">
              <a16:creationId xmlns:a16="http://schemas.microsoft.com/office/drawing/2014/main" id="{6A58E060-EC8B-4410-9E92-7DEEF245B778}"/>
            </a:ext>
          </a:extLst>
        </xdr:cNvPr>
        <xdr:cNvSpPr txBox="1"/>
      </xdr:nvSpPr>
      <xdr:spPr>
        <a:xfrm>
          <a:off x="2266950" y="6705600"/>
          <a:ext cx="762000" cy="41133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Mw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(kDa)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463550</xdr:colOff>
      <xdr:row>2</xdr:row>
      <xdr:rowOff>146050</xdr:rowOff>
    </xdr:from>
    <xdr:to>
      <xdr:col>4</xdr:col>
      <xdr:colOff>615950</xdr:colOff>
      <xdr:row>5</xdr:row>
      <xdr:rowOff>4938</xdr:rowOff>
    </xdr:to>
    <xdr:sp macro="" textlink="">
      <xdr:nvSpPr>
        <xdr:cNvPr id="87" name="TextBox 4">
          <a:extLst>
            <a:ext uri="{FF2B5EF4-FFF2-40B4-BE49-F238E27FC236}">
              <a16:creationId xmlns:a16="http://schemas.microsoft.com/office/drawing/2014/main" id="{C0C4D19B-D77C-4F9B-AD6D-DCAF4B366A41}"/>
            </a:ext>
          </a:extLst>
        </xdr:cNvPr>
        <xdr:cNvSpPr txBox="1"/>
      </xdr:nvSpPr>
      <xdr:spPr>
        <a:xfrm>
          <a:off x="2292350" y="527050"/>
          <a:ext cx="762000" cy="41133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Mw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(kDa)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196850</xdr:colOff>
      <xdr:row>2</xdr:row>
      <xdr:rowOff>120650</xdr:rowOff>
    </xdr:from>
    <xdr:to>
      <xdr:col>13</xdr:col>
      <xdr:colOff>558800</xdr:colOff>
      <xdr:row>18</xdr:row>
      <xdr:rowOff>82002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A776A4-569F-7BC9-B86A-B7849FFEA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1650" y="857250"/>
          <a:ext cx="2190750" cy="2983952"/>
        </a:xfrm>
        <a:prstGeom prst="rect">
          <a:avLst/>
        </a:prstGeom>
      </xdr:spPr>
    </xdr:pic>
    <xdr:clientData/>
  </xdr:twoCellAnchor>
  <xdr:twoCellAnchor editAs="oneCell">
    <xdr:from>
      <xdr:col>1</xdr:col>
      <xdr:colOff>591263</xdr:colOff>
      <xdr:row>44</xdr:row>
      <xdr:rowOff>106578</xdr:rowOff>
    </xdr:from>
    <xdr:to>
      <xdr:col>4</xdr:col>
      <xdr:colOff>330631</xdr:colOff>
      <xdr:row>52</xdr:row>
      <xdr:rowOff>4223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BA4980-71E4-8C4E-BCEF-40230AB727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contrast="40000"/>
                  </a14:imgEffect>
                </a14:imgLayer>
              </a14:imgProps>
            </a:ext>
          </a:extLst>
        </a:blip>
        <a:srcRect l="11234" t="48141" r="56016" b="18638"/>
        <a:stretch/>
      </xdr:blipFill>
      <xdr:spPr>
        <a:xfrm>
          <a:off x="1200863" y="8323478"/>
          <a:ext cx="1568168" cy="137084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579768</xdr:colOff>
      <xdr:row>32</xdr:row>
      <xdr:rowOff>17620</xdr:rowOff>
    </xdr:from>
    <xdr:to>
      <xdr:col>4</xdr:col>
      <xdr:colOff>359450</xdr:colOff>
      <xdr:row>43</xdr:row>
      <xdr:rowOff>159475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69544E9-6ECE-6141-BDD1-6701B00ED7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20000" contrast="20000"/>
                  </a14:imgEffect>
                </a14:imgLayer>
              </a14:imgProps>
            </a:ext>
          </a:extLst>
        </a:blip>
        <a:srcRect l="10822" t="20339" r="53440" b="17808"/>
        <a:stretch/>
      </xdr:blipFill>
      <xdr:spPr>
        <a:xfrm>
          <a:off x="1189368" y="6024720"/>
          <a:ext cx="1608482" cy="2167505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>
    <xdr:from>
      <xdr:col>0</xdr:col>
      <xdr:colOff>596808</xdr:colOff>
      <xdr:row>36</xdr:row>
      <xdr:rowOff>7993</xdr:rowOff>
    </xdr:from>
    <xdr:to>
      <xdr:col>1</xdr:col>
      <xdr:colOff>500490</xdr:colOff>
      <xdr:row>37</xdr:row>
      <xdr:rowOff>70064</xdr:rowOff>
    </xdr:to>
    <xdr:sp macro="" textlink="">
      <xdr:nvSpPr>
        <xdr:cNvPr id="5" name="TextBox 147">
          <a:extLst>
            <a:ext uri="{FF2B5EF4-FFF2-40B4-BE49-F238E27FC236}">
              <a16:creationId xmlns:a16="http://schemas.microsoft.com/office/drawing/2014/main" id="{64322F8C-DF01-B649-B9FC-30B6A8F101FB}"/>
            </a:ext>
          </a:extLst>
        </xdr:cNvPr>
        <xdr:cNvSpPr txBox="1">
          <a:spLocks noChangeArrowheads="1"/>
        </xdr:cNvSpPr>
      </xdr:nvSpPr>
      <xdr:spPr bwMode="auto">
        <a:xfrm>
          <a:off x="596808" y="6751693"/>
          <a:ext cx="513282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p-Akt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488950</xdr:colOff>
      <xdr:row>47</xdr:row>
      <xdr:rowOff>159236</xdr:rowOff>
    </xdr:from>
    <xdr:to>
      <xdr:col>1</xdr:col>
      <xdr:colOff>527284</xdr:colOff>
      <xdr:row>49</xdr:row>
      <xdr:rowOff>37157</xdr:rowOff>
    </xdr:to>
    <xdr:sp macro="" textlink="">
      <xdr:nvSpPr>
        <xdr:cNvPr id="6" name="TextBox 147">
          <a:extLst>
            <a:ext uri="{FF2B5EF4-FFF2-40B4-BE49-F238E27FC236}">
              <a16:creationId xmlns:a16="http://schemas.microsoft.com/office/drawing/2014/main" id="{D22B6192-FBED-CC4B-B449-1FB3D8D6AE6B}"/>
            </a:ext>
          </a:extLst>
        </xdr:cNvPr>
        <xdr:cNvSpPr txBox="1">
          <a:spLocks noChangeArrowheads="1"/>
        </xdr:cNvSpPr>
      </xdr:nvSpPr>
      <xdr:spPr bwMode="auto">
        <a:xfrm>
          <a:off x="488950" y="8928586"/>
          <a:ext cx="647934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GAPDH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74976</xdr:colOff>
      <xdr:row>30</xdr:row>
      <xdr:rowOff>149881</xdr:rowOff>
    </xdr:from>
    <xdr:to>
      <xdr:col>2</xdr:col>
      <xdr:colOff>420002</xdr:colOff>
      <xdr:row>32</xdr:row>
      <xdr:rowOff>10847</xdr:rowOff>
    </xdr:to>
    <xdr:sp macro="" textlink="">
      <xdr:nvSpPr>
        <xdr:cNvPr id="7" name="TextBox 147">
          <a:extLst>
            <a:ext uri="{FF2B5EF4-FFF2-40B4-BE49-F238E27FC236}">
              <a16:creationId xmlns:a16="http://schemas.microsoft.com/office/drawing/2014/main" id="{275FA8E5-2874-7944-9BB1-E7EF5042D818}"/>
            </a:ext>
          </a:extLst>
        </xdr:cNvPr>
        <xdr:cNvSpPr txBox="1">
          <a:spLocks noChangeArrowheads="1"/>
        </xdr:cNvSpPr>
      </xdr:nvSpPr>
      <xdr:spPr bwMode="auto">
        <a:xfrm>
          <a:off x="1294176" y="5788681"/>
          <a:ext cx="345026" cy="2292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Ctrl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448740</xdr:colOff>
      <xdr:row>30</xdr:row>
      <xdr:rowOff>150619</xdr:rowOff>
    </xdr:from>
    <xdr:to>
      <xdr:col>3</xdr:col>
      <xdr:colOff>94338</xdr:colOff>
      <xdr:row>32</xdr:row>
      <xdr:rowOff>28540</xdr:rowOff>
    </xdr:to>
    <xdr:sp macro="" textlink="">
      <xdr:nvSpPr>
        <xdr:cNvPr id="8" name="TextBox 147">
          <a:extLst>
            <a:ext uri="{FF2B5EF4-FFF2-40B4-BE49-F238E27FC236}">
              <a16:creationId xmlns:a16="http://schemas.microsoft.com/office/drawing/2014/main" id="{EB7B1A14-63D5-AF48-9A54-FAA73A6767B1}"/>
            </a:ext>
          </a:extLst>
        </xdr:cNvPr>
        <xdr:cNvSpPr txBox="1">
          <a:spLocks noChangeArrowheads="1"/>
        </xdr:cNvSpPr>
      </xdr:nvSpPr>
      <xdr:spPr bwMode="auto">
        <a:xfrm>
          <a:off x="1667940" y="5789419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154359</xdr:colOff>
      <xdr:row>30</xdr:row>
      <xdr:rowOff>139700</xdr:rowOff>
    </xdr:from>
    <xdr:to>
      <xdr:col>3</xdr:col>
      <xdr:colOff>444824</xdr:colOff>
      <xdr:row>32</xdr:row>
      <xdr:rowOff>17621</xdr:rowOff>
    </xdr:to>
    <xdr:sp macro="" textlink="">
      <xdr:nvSpPr>
        <xdr:cNvPr id="9" name="TextBox 147">
          <a:extLst>
            <a:ext uri="{FF2B5EF4-FFF2-40B4-BE49-F238E27FC236}">
              <a16:creationId xmlns:a16="http://schemas.microsoft.com/office/drawing/2014/main" id="{1E93B57F-30BE-CA42-8A9E-CE3A0A4ABC97}"/>
            </a:ext>
          </a:extLst>
        </xdr:cNvPr>
        <xdr:cNvSpPr txBox="1">
          <a:spLocks noChangeArrowheads="1"/>
        </xdr:cNvSpPr>
      </xdr:nvSpPr>
      <xdr:spPr bwMode="auto">
        <a:xfrm>
          <a:off x="1983159" y="5778500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3j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475464</xdr:colOff>
      <xdr:row>31</xdr:row>
      <xdr:rowOff>48933</xdr:rowOff>
    </xdr:from>
    <xdr:to>
      <xdr:col>8</xdr:col>
      <xdr:colOff>235712</xdr:colOff>
      <xdr:row>32</xdr:row>
      <xdr:rowOff>121923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99349BA8-7ABB-6D41-86C0-801BD066C62D}"/>
            </a:ext>
          </a:extLst>
        </xdr:cNvPr>
        <xdr:cNvGrpSpPr/>
      </xdr:nvGrpSpPr>
      <xdr:grpSpPr>
        <a:xfrm>
          <a:off x="4133064" y="5871883"/>
          <a:ext cx="979448" cy="257140"/>
          <a:chOff x="3584383" y="1531189"/>
          <a:chExt cx="979448" cy="257140"/>
        </a:xfrm>
      </xdr:grpSpPr>
      <xdr:sp macro="" textlink="">
        <xdr:nvSpPr>
          <xdr:cNvPr id="34" name="TextBox 147">
            <a:extLst>
              <a:ext uri="{FF2B5EF4-FFF2-40B4-BE49-F238E27FC236}">
                <a16:creationId xmlns:a16="http://schemas.microsoft.com/office/drawing/2014/main" id="{A9AC2484-3C5C-9F45-A602-050829A4DD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84383" y="1541370"/>
            <a:ext cx="345026" cy="2292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1pPr>
            <a:lvl2pPr marL="742950" indent="-28575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2pPr>
            <a:lvl3pPr marL="1143000" indent="-22860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3pPr>
            <a:lvl4pPr marL="1600200" indent="-22860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4pPr>
            <a:lvl5pPr marL="2057400" indent="-22860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5pPr>
            <a:lvl6pPr marL="25146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6pPr>
            <a:lvl7pPr marL="29718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7pPr>
            <a:lvl8pPr marL="34290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8pPr>
            <a:lvl9pPr marL="38862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en-US" sz="1000" b="1">
                <a:latin typeface="Arial" panose="020B0604020202020204" pitchFamily="34" charset="0"/>
                <a:cs typeface="Arial" panose="020B0604020202020204" pitchFamily="34" charset="0"/>
              </a:rPr>
              <a:t>Ctrl</a:t>
            </a:r>
            <a:endParaRPr lang="en-IN" altLang="en-US" sz="10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5" name="TextBox 147">
            <a:extLst>
              <a:ext uri="{FF2B5EF4-FFF2-40B4-BE49-F238E27FC236}">
                <a16:creationId xmlns:a16="http://schemas.microsoft.com/office/drawing/2014/main" id="{67E4B850-7F62-994E-8412-2B3DC40ACAAA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58147" y="1542108"/>
            <a:ext cx="255198" cy="2462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1pPr>
            <a:lvl2pPr marL="742950" indent="-28575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2pPr>
            <a:lvl3pPr marL="1143000" indent="-22860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3pPr>
            <a:lvl4pPr marL="1600200" indent="-22860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4pPr>
            <a:lvl5pPr marL="2057400" indent="-22860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5pPr>
            <a:lvl6pPr marL="25146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6pPr>
            <a:lvl7pPr marL="29718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7pPr>
            <a:lvl8pPr marL="34290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8pPr>
            <a:lvl9pPr marL="38862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en-US" sz="1000" b="1">
                <a:latin typeface="Arial" panose="020B0604020202020204" pitchFamily="34" charset="0"/>
                <a:cs typeface="Arial" panose="020B0604020202020204" pitchFamily="34" charset="0"/>
              </a:rPr>
              <a:t>1</a:t>
            </a:r>
            <a:endParaRPr lang="en-IN" altLang="en-US" sz="10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6" name="TextBox 147">
            <a:extLst>
              <a:ext uri="{FF2B5EF4-FFF2-40B4-BE49-F238E27FC236}">
                <a16:creationId xmlns:a16="http://schemas.microsoft.com/office/drawing/2014/main" id="{3D301C12-CDDD-554C-A274-CA928CC4CC3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73366" y="1531189"/>
            <a:ext cx="290465" cy="2462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1pPr>
            <a:lvl2pPr marL="742950" indent="-28575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2pPr>
            <a:lvl3pPr marL="1143000" indent="-22860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3pPr>
            <a:lvl4pPr marL="1600200" indent="-22860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4pPr>
            <a:lvl5pPr marL="2057400" indent="-22860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5pPr>
            <a:lvl6pPr marL="25146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6pPr>
            <a:lvl7pPr marL="29718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7pPr>
            <a:lvl8pPr marL="34290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8pPr>
            <a:lvl9pPr marL="38862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en-US" sz="1000" b="1">
                <a:latin typeface="Arial" panose="020B0604020202020204" pitchFamily="34" charset="0"/>
                <a:cs typeface="Arial" panose="020B0604020202020204" pitchFamily="34" charset="0"/>
              </a:rPr>
              <a:t>3j</a:t>
            </a:r>
            <a:endParaRPr lang="en-IN" altLang="en-US" sz="10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10</xdr:col>
      <xdr:colOff>56104</xdr:colOff>
      <xdr:row>31</xdr:row>
      <xdr:rowOff>28486</xdr:rowOff>
    </xdr:from>
    <xdr:to>
      <xdr:col>11</xdr:col>
      <xdr:colOff>425952</xdr:colOff>
      <xdr:row>32</xdr:row>
      <xdr:rowOff>101476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5C0F78F3-31E0-AE4E-A969-86C4CE38CD72}"/>
            </a:ext>
          </a:extLst>
        </xdr:cNvPr>
        <xdr:cNvGrpSpPr/>
      </xdr:nvGrpSpPr>
      <xdr:grpSpPr>
        <a:xfrm>
          <a:off x="6152104" y="5851436"/>
          <a:ext cx="979448" cy="257140"/>
          <a:chOff x="3584383" y="1531189"/>
          <a:chExt cx="979448" cy="257140"/>
        </a:xfrm>
      </xdr:grpSpPr>
      <xdr:sp macro="" textlink="">
        <xdr:nvSpPr>
          <xdr:cNvPr id="31" name="TextBox 147">
            <a:extLst>
              <a:ext uri="{FF2B5EF4-FFF2-40B4-BE49-F238E27FC236}">
                <a16:creationId xmlns:a16="http://schemas.microsoft.com/office/drawing/2014/main" id="{6C44542F-822E-7047-A73F-910F6462064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84383" y="1541370"/>
            <a:ext cx="345026" cy="2292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1pPr>
            <a:lvl2pPr marL="742950" indent="-28575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2pPr>
            <a:lvl3pPr marL="1143000" indent="-22860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3pPr>
            <a:lvl4pPr marL="1600200" indent="-22860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4pPr>
            <a:lvl5pPr marL="2057400" indent="-22860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5pPr>
            <a:lvl6pPr marL="25146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6pPr>
            <a:lvl7pPr marL="29718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7pPr>
            <a:lvl8pPr marL="34290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8pPr>
            <a:lvl9pPr marL="38862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en-US" sz="1000" b="1">
                <a:latin typeface="Arial" panose="020B0604020202020204" pitchFamily="34" charset="0"/>
                <a:cs typeface="Arial" panose="020B0604020202020204" pitchFamily="34" charset="0"/>
              </a:rPr>
              <a:t>Ctrl</a:t>
            </a:r>
            <a:endParaRPr lang="en-IN" altLang="en-US" sz="10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2" name="TextBox 147">
            <a:extLst>
              <a:ext uri="{FF2B5EF4-FFF2-40B4-BE49-F238E27FC236}">
                <a16:creationId xmlns:a16="http://schemas.microsoft.com/office/drawing/2014/main" id="{20AC86D9-AA44-C947-A2FD-5D963B28842F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58147" y="1542108"/>
            <a:ext cx="255198" cy="2462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1pPr>
            <a:lvl2pPr marL="742950" indent="-28575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2pPr>
            <a:lvl3pPr marL="1143000" indent="-22860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3pPr>
            <a:lvl4pPr marL="1600200" indent="-22860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4pPr>
            <a:lvl5pPr marL="2057400" indent="-22860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5pPr>
            <a:lvl6pPr marL="25146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6pPr>
            <a:lvl7pPr marL="29718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7pPr>
            <a:lvl8pPr marL="34290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8pPr>
            <a:lvl9pPr marL="38862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en-US" sz="1000" b="1">
                <a:latin typeface="Arial" panose="020B0604020202020204" pitchFamily="34" charset="0"/>
                <a:cs typeface="Arial" panose="020B0604020202020204" pitchFamily="34" charset="0"/>
              </a:rPr>
              <a:t>1</a:t>
            </a:r>
            <a:endParaRPr lang="en-IN" altLang="en-US" sz="10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3" name="TextBox 147">
            <a:extLst>
              <a:ext uri="{FF2B5EF4-FFF2-40B4-BE49-F238E27FC236}">
                <a16:creationId xmlns:a16="http://schemas.microsoft.com/office/drawing/2014/main" id="{F72A7184-4C7C-AB48-8ADE-400FCA4E6C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73366" y="1531189"/>
            <a:ext cx="290465" cy="2462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1pPr>
            <a:lvl2pPr marL="742950" indent="-28575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2pPr>
            <a:lvl3pPr marL="1143000" indent="-22860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3pPr>
            <a:lvl4pPr marL="1600200" indent="-22860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4pPr>
            <a:lvl5pPr marL="2057400" indent="-228600" algn="l" defTabSz="914400" rtl="0" eaLnBrk="1" latinLnBrk="0" hangingPunct="1"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5pPr>
            <a:lvl6pPr marL="25146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6pPr>
            <a:lvl7pPr marL="29718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7pPr>
            <a:lvl8pPr marL="34290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8pPr>
            <a:lvl9pPr marL="3886200" indent="-228600" algn="l" defTabSz="457200" rtl="0" eaLnBrk="1" fontAlgn="base" latinLnBrk="0" hangingPunct="1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lvl9pPr>
          </a:lstStyle>
          <a:p>
            <a:pPr algn="r" eaLnBrk="1" hangingPunct="1"/>
            <a:r>
              <a:rPr lang="en-US" altLang="en-US" sz="1000" b="1">
                <a:latin typeface="Arial" panose="020B0604020202020204" pitchFamily="34" charset="0"/>
                <a:cs typeface="Arial" panose="020B0604020202020204" pitchFamily="34" charset="0"/>
              </a:rPr>
              <a:t>3j</a:t>
            </a:r>
            <a:endParaRPr lang="en-IN" altLang="en-US" sz="1000" b="1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6</xdr:col>
      <xdr:colOff>44450</xdr:colOff>
      <xdr:row>31</xdr:row>
      <xdr:rowOff>114300</xdr:rowOff>
    </xdr:from>
    <xdr:to>
      <xdr:col>9</xdr:col>
      <xdr:colOff>19050</xdr:colOff>
      <xdr:row>47</xdr:row>
      <xdr:rowOff>54369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29E42D4-DC6A-504C-B455-E401831B90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-13558" t="-6705" r="-11002" b="1"/>
        <a:stretch>
          <a:fillRect/>
        </a:stretch>
      </xdr:blipFill>
      <xdr:spPr>
        <a:xfrm>
          <a:off x="3702050" y="5937250"/>
          <a:ext cx="1803400" cy="2886469"/>
        </a:xfrm>
        <a:prstGeom prst="rect">
          <a:avLst/>
        </a:prstGeom>
      </xdr:spPr>
    </xdr:pic>
    <xdr:clientData/>
  </xdr:twoCellAnchor>
  <xdr:twoCellAnchor editAs="oneCell">
    <xdr:from>
      <xdr:col>9</xdr:col>
      <xdr:colOff>468320</xdr:colOff>
      <xdr:row>32</xdr:row>
      <xdr:rowOff>105169</xdr:rowOff>
    </xdr:from>
    <xdr:to>
      <xdr:col>12</xdr:col>
      <xdr:colOff>87320</xdr:colOff>
      <xdr:row>47</xdr:row>
      <xdr:rowOff>48019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FDD7B11-9550-EB49-9960-7A6BA03B1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54720" y="6112269"/>
          <a:ext cx="1447800" cy="2705100"/>
        </a:xfrm>
        <a:prstGeom prst="rect">
          <a:avLst/>
        </a:prstGeom>
      </xdr:spPr>
    </xdr:pic>
    <xdr:clientData/>
  </xdr:twoCellAnchor>
  <xdr:twoCellAnchor>
    <xdr:from>
      <xdr:col>4</xdr:col>
      <xdr:colOff>319135</xdr:colOff>
      <xdr:row>35</xdr:row>
      <xdr:rowOff>133465</xdr:rowOff>
    </xdr:from>
    <xdr:to>
      <xdr:col>5</xdr:col>
      <xdr:colOff>51295</xdr:colOff>
      <xdr:row>37</xdr:row>
      <xdr:rowOff>26775</xdr:rowOff>
    </xdr:to>
    <xdr:sp macro="" textlink="">
      <xdr:nvSpPr>
        <xdr:cNvPr id="14" name="TextBox 4">
          <a:extLst>
            <a:ext uri="{FF2B5EF4-FFF2-40B4-BE49-F238E27FC236}">
              <a16:creationId xmlns:a16="http://schemas.microsoft.com/office/drawing/2014/main" id="{16F038B4-646B-B84D-81F3-B45BF0738AD4}"/>
            </a:ext>
          </a:extLst>
        </xdr:cNvPr>
        <xdr:cNvSpPr txBox="1"/>
      </xdr:nvSpPr>
      <xdr:spPr>
        <a:xfrm>
          <a:off x="2757535" y="6693015"/>
          <a:ext cx="34176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63</a:t>
          </a:r>
        </a:p>
      </xdr:txBody>
    </xdr:sp>
    <xdr:clientData/>
  </xdr:twoCellAnchor>
  <xdr:twoCellAnchor>
    <xdr:from>
      <xdr:col>4</xdr:col>
      <xdr:colOff>309602</xdr:colOff>
      <xdr:row>38</xdr:row>
      <xdr:rowOff>11797</xdr:rowOff>
    </xdr:from>
    <xdr:to>
      <xdr:col>5</xdr:col>
      <xdr:colOff>41762</xdr:colOff>
      <xdr:row>39</xdr:row>
      <xdr:rowOff>89257</xdr:rowOff>
    </xdr:to>
    <xdr:sp macro="" textlink="">
      <xdr:nvSpPr>
        <xdr:cNvPr id="15" name="TextBox 21">
          <a:extLst>
            <a:ext uri="{FF2B5EF4-FFF2-40B4-BE49-F238E27FC236}">
              <a16:creationId xmlns:a16="http://schemas.microsoft.com/office/drawing/2014/main" id="{74018272-DFA2-3A44-9883-FF293D79BB9C}"/>
            </a:ext>
          </a:extLst>
        </xdr:cNvPr>
        <xdr:cNvSpPr txBox="1"/>
      </xdr:nvSpPr>
      <xdr:spPr>
        <a:xfrm>
          <a:off x="2748002" y="7123797"/>
          <a:ext cx="34176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48</a:t>
          </a:r>
        </a:p>
      </xdr:txBody>
    </xdr:sp>
    <xdr:clientData/>
  </xdr:twoCellAnchor>
  <xdr:twoCellAnchor>
    <xdr:from>
      <xdr:col>4</xdr:col>
      <xdr:colOff>309602</xdr:colOff>
      <xdr:row>39</xdr:row>
      <xdr:rowOff>154495</xdr:rowOff>
    </xdr:from>
    <xdr:to>
      <xdr:col>5</xdr:col>
      <xdr:colOff>41762</xdr:colOff>
      <xdr:row>41</xdr:row>
      <xdr:rowOff>47805</xdr:rowOff>
    </xdr:to>
    <xdr:sp macro="" textlink="">
      <xdr:nvSpPr>
        <xdr:cNvPr id="16" name="TextBox 23">
          <a:extLst>
            <a:ext uri="{FF2B5EF4-FFF2-40B4-BE49-F238E27FC236}">
              <a16:creationId xmlns:a16="http://schemas.microsoft.com/office/drawing/2014/main" id="{F33CC331-BC54-FE44-808B-2F46E1890F8A}"/>
            </a:ext>
          </a:extLst>
        </xdr:cNvPr>
        <xdr:cNvSpPr txBox="1"/>
      </xdr:nvSpPr>
      <xdr:spPr>
        <a:xfrm>
          <a:off x="2748002" y="7450645"/>
          <a:ext cx="34176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35</a:t>
          </a:r>
        </a:p>
      </xdr:txBody>
    </xdr:sp>
    <xdr:clientData/>
  </xdr:twoCellAnchor>
  <xdr:twoCellAnchor>
    <xdr:from>
      <xdr:col>4</xdr:col>
      <xdr:colOff>313730</xdr:colOff>
      <xdr:row>42</xdr:row>
      <xdr:rowOff>111570</xdr:rowOff>
    </xdr:from>
    <xdr:to>
      <xdr:col>5</xdr:col>
      <xdr:colOff>45890</xdr:colOff>
      <xdr:row>44</xdr:row>
      <xdr:rowOff>4880</xdr:rowOff>
    </xdr:to>
    <xdr:sp macro="" textlink="">
      <xdr:nvSpPr>
        <xdr:cNvPr id="17" name="TextBox 24">
          <a:extLst>
            <a:ext uri="{FF2B5EF4-FFF2-40B4-BE49-F238E27FC236}">
              <a16:creationId xmlns:a16="http://schemas.microsoft.com/office/drawing/2014/main" id="{0425F386-9E34-1941-B83B-F57ACFB95F50}"/>
            </a:ext>
          </a:extLst>
        </xdr:cNvPr>
        <xdr:cNvSpPr txBox="1"/>
      </xdr:nvSpPr>
      <xdr:spPr>
        <a:xfrm>
          <a:off x="2752130" y="7960170"/>
          <a:ext cx="34176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4</xdr:col>
      <xdr:colOff>311453</xdr:colOff>
      <xdr:row>34</xdr:row>
      <xdr:rowOff>64547</xdr:rowOff>
    </xdr:from>
    <xdr:to>
      <xdr:col>5</xdr:col>
      <xdr:colOff>43613</xdr:colOff>
      <xdr:row>35</xdr:row>
      <xdr:rowOff>142007</xdr:rowOff>
    </xdr:to>
    <xdr:sp macro="" textlink="">
      <xdr:nvSpPr>
        <xdr:cNvPr id="18" name="TextBox 25">
          <a:extLst>
            <a:ext uri="{FF2B5EF4-FFF2-40B4-BE49-F238E27FC236}">
              <a16:creationId xmlns:a16="http://schemas.microsoft.com/office/drawing/2014/main" id="{2E32ED0F-5E58-2849-9F81-A0755AB0101B}"/>
            </a:ext>
          </a:extLst>
        </xdr:cNvPr>
        <xdr:cNvSpPr txBox="1"/>
      </xdr:nvSpPr>
      <xdr:spPr>
        <a:xfrm>
          <a:off x="2749853" y="6439947"/>
          <a:ext cx="34176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4</xdr:col>
      <xdr:colOff>299687</xdr:colOff>
      <xdr:row>33</xdr:row>
      <xdr:rowOff>39543</xdr:rowOff>
    </xdr:from>
    <xdr:to>
      <xdr:col>5</xdr:col>
      <xdr:colOff>110395</xdr:colOff>
      <xdr:row>34</xdr:row>
      <xdr:rowOff>117003</xdr:rowOff>
    </xdr:to>
    <xdr:sp macro="" textlink="">
      <xdr:nvSpPr>
        <xdr:cNvPr id="19" name="TextBox 26">
          <a:extLst>
            <a:ext uri="{FF2B5EF4-FFF2-40B4-BE49-F238E27FC236}">
              <a16:creationId xmlns:a16="http://schemas.microsoft.com/office/drawing/2014/main" id="{7A5CA0D0-34BA-7548-BBA3-000434F8CB9D}"/>
            </a:ext>
          </a:extLst>
        </xdr:cNvPr>
        <xdr:cNvSpPr txBox="1"/>
      </xdr:nvSpPr>
      <xdr:spPr>
        <a:xfrm>
          <a:off x="2738087" y="6230793"/>
          <a:ext cx="42030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4</xdr:col>
      <xdr:colOff>302571</xdr:colOff>
      <xdr:row>32</xdr:row>
      <xdr:rowOff>67140</xdr:rowOff>
    </xdr:from>
    <xdr:to>
      <xdr:col>5</xdr:col>
      <xdr:colOff>113279</xdr:colOff>
      <xdr:row>33</xdr:row>
      <xdr:rowOff>144600</xdr:rowOff>
    </xdr:to>
    <xdr:sp macro="" textlink="">
      <xdr:nvSpPr>
        <xdr:cNvPr id="20" name="TextBox 27">
          <a:extLst>
            <a:ext uri="{FF2B5EF4-FFF2-40B4-BE49-F238E27FC236}">
              <a16:creationId xmlns:a16="http://schemas.microsoft.com/office/drawing/2014/main" id="{A8B90FAC-E784-0745-86D4-3B13AF885EA7}"/>
            </a:ext>
          </a:extLst>
        </xdr:cNvPr>
        <xdr:cNvSpPr txBox="1"/>
      </xdr:nvSpPr>
      <xdr:spPr>
        <a:xfrm>
          <a:off x="2740971" y="6074240"/>
          <a:ext cx="42030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135</a:t>
          </a:r>
        </a:p>
      </xdr:txBody>
    </xdr:sp>
    <xdr:clientData/>
  </xdr:twoCellAnchor>
  <xdr:twoCellAnchor>
    <xdr:from>
      <xdr:col>4</xdr:col>
      <xdr:colOff>320716</xdr:colOff>
      <xdr:row>45</xdr:row>
      <xdr:rowOff>67717</xdr:rowOff>
    </xdr:from>
    <xdr:to>
      <xdr:col>5</xdr:col>
      <xdr:colOff>57004</xdr:colOff>
      <xdr:row>52</xdr:row>
      <xdr:rowOff>25240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CD7561DD-DBF6-6946-BA09-F4BF892CDDCB}"/>
            </a:ext>
          </a:extLst>
        </xdr:cNvPr>
        <xdr:cNvGrpSpPr/>
      </xdr:nvGrpSpPr>
      <xdr:grpSpPr>
        <a:xfrm>
          <a:off x="2759116" y="8468767"/>
          <a:ext cx="345888" cy="1246573"/>
          <a:chOff x="4167268" y="3081277"/>
          <a:chExt cx="345888" cy="1246573"/>
        </a:xfrm>
      </xdr:grpSpPr>
      <xdr:sp macro="" textlink="">
        <xdr:nvSpPr>
          <xdr:cNvPr id="28" name="TextBox 28">
            <a:extLst>
              <a:ext uri="{FF2B5EF4-FFF2-40B4-BE49-F238E27FC236}">
                <a16:creationId xmlns:a16="http://schemas.microsoft.com/office/drawing/2014/main" id="{4DD37810-3C42-FA4F-AAFE-716CB0EF10A5}"/>
              </a:ext>
            </a:extLst>
          </xdr:cNvPr>
          <xdr:cNvSpPr txBox="1"/>
        </xdr:nvSpPr>
        <xdr:spPr>
          <a:xfrm>
            <a:off x="4167268" y="3081277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48</a:t>
            </a:r>
          </a:p>
        </xdr:txBody>
      </xdr:sp>
      <xdr:sp macro="" textlink="">
        <xdr:nvSpPr>
          <xdr:cNvPr id="29" name="TextBox 29">
            <a:extLst>
              <a:ext uri="{FF2B5EF4-FFF2-40B4-BE49-F238E27FC236}">
                <a16:creationId xmlns:a16="http://schemas.microsoft.com/office/drawing/2014/main" id="{3DB307DC-455D-1D40-971A-1165099534CD}"/>
              </a:ext>
            </a:extLst>
          </xdr:cNvPr>
          <xdr:cNvSpPr txBox="1"/>
        </xdr:nvSpPr>
        <xdr:spPr>
          <a:xfrm>
            <a:off x="4167268" y="3442415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</a:p>
        </xdr:txBody>
      </xdr:sp>
      <xdr:sp macro="" textlink="">
        <xdr:nvSpPr>
          <xdr:cNvPr id="30" name="TextBox 30">
            <a:extLst>
              <a:ext uri="{FF2B5EF4-FFF2-40B4-BE49-F238E27FC236}">
                <a16:creationId xmlns:a16="http://schemas.microsoft.com/office/drawing/2014/main" id="{5B790779-56AA-4945-BC86-B69E3E158846}"/>
              </a:ext>
            </a:extLst>
          </xdr:cNvPr>
          <xdr:cNvSpPr txBox="1"/>
        </xdr:nvSpPr>
        <xdr:spPr>
          <a:xfrm>
            <a:off x="4171396" y="4066240"/>
            <a:ext cx="34176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</xdr:grpSp>
    <xdr:clientData/>
  </xdr:twoCellAnchor>
  <xdr:twoCellAnchor>
    <xdr:from>
      <xdr:col>8</xdr:col>
      <xdr:colOff>399706</xdr:colOff>
      <xdr:row>36</xdr:row>
      <xdr:rowOff>83587</xdr:rowOff>
    </xdr:from>
    <xdr:to>
      <xdr:col>9</xdr:col>
      <xdr:colOff>131866</xdr:colOff>
      <xdr:row>37</xdr:row>
      <xdr:rowOff>161047</xdr:rowOff>
    </xdr:to>
    <xdr:sp macro="" textlink="">
      <xdr:nvSpPr>
        <xdr:cNvPr id="22" name="TextBox 31">
          <a:extLst>
            <a:ext uri="{FF2B5EF4-FFF2-40B4-BE49-F238E27FC236}">
              <a16:creationId xmlns:a16="http://schemas.microsoft.com/office/drawing/2014/main" id="{F5041EC3-577D-2146-8D34-439D0CABF49D}"/>
            </a:ext>
          </a:extLst>
        </xdr:cNvPr>
        <xdr:cNvSpPr txBox="1"/>
      </xdr:nvSpPr>
      <xdr:spPr>
        <a:xfrm>
          <a:off x="5276506" y="6827287"/>
          <a:ext cx="34176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63</a:t>
          </a:r>
        </a:p>
      </xdr:txBody>
    </xdr:sp>
    <xdr:clientData/>
  </xdr:twoCellAnchor>
  <xdr:twoCellAnchor>
    <xdr:from>
      <xdr:col>8</xdr:col>
      <xdr:colOff>399706</xdr:colOff>
      <xdr:row>38</xdr:row>
      <xdr:rowOff>111779</xdr:rowOff>
    </xdr:from>
    <xdr:to>
      <xdr:col>9</xdr:col>
      <xdr:colOff>131866</xdr:colOff>
      <xdr:row>40</xdr:row>
      <xdr:rowOff>5089</xdr:rowOff>
    </xdr:to>
    <xdr:sp macro="" textlink="">
      <xdr:nvSpPr>
        <xdr:cNvPr id="23" name="TextBox 32">
          <a:extLst>
            <a:ext uri="{FF2B5EF4-FFF2-40B4-BE49-F238E27FC236}">
              <a16:creationId xmlns:a16="http://schemas.microsoft.com/office/drawing/2014/main" id="{4CC37E27-735A-924B-BDB6-47AD12224B62}"/>
            </a:ext>
          </a:extLst>
        </xdr:cNvPr>
        <xdr:cNvSpPr txBox="1"/>
      </xdr:nvSpPr>
      <xdr:spPr>
        <a:xfrm>
          <a:off x="5276506" y="7223779"/>
          <a:ext cx="34176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48</a:t>
          </a:r>
        </a:p>
      </xdr:txBody>
    </xdr:sp>
    <xdr:clientData/>
  </xdr:twoCellAnchor>
  <xdr:twoCellAnchor>
    <xdr:from>
      <xdr:col>8</xdr:col>
      <xdr:colOff>399706</xdr:colOff>
      <xdr:row>40</xdr:row>
      <xdr:rowOff>104617</xdr:rowOff>
    </xdr:from>
    <xdr:to>
      <xdr:col>9</xdr:col>
      <xdr:colOff>131866</xdr:colOff>
      <xdr:row>41</xdr:row>
      <xdr:rowOff>182077</xdr:rowOff>
    </xdr:to>
    <xdr:sp macro="" textlink="">
      <xdr:nvSpPr>
        <xdr:cNvPr id="24" name="TextBox 33">
          <a:extLst>
            <a:ext uri="{FF2B5EF4-FFF2-40B4-BE49-F238E27FC236}">
              <a16:creationId xmlns:a16="http://schemas.microsoft.com/office/drawing/2014/main" id="{8310FFCE-4AD7-8647-B220-ABA8D5501B80}"/>
            </a:ext>
          </a:extLst>
        </xdr:cNvPr>
        <xdr:cNvSpPr txBox="1"/>
      </xdr:nvSpPr>
      <xdr:spPr>
        <a:xfrm>
          <a:off x="5276506" y="7584917"/>
          <a:ext cx="34176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35</a:t>
          </a:r>
        </a:p>
      </xdr:txBody>
    </xdr:sp>
    <xdr:clientData/>
  </xdr:twoCellAnchor>
  <xdr:twoCellAnchor>
    <xdr:from>
      <xdr:col>8</xdr:col>
      <xdr:colOff>399706</xdr:colOff>
      <xdr:row>43</xdr:row>
      <xdr:rowOff>84552</xdr:rowOff>
    </xdr:from>
    <xdr:to>
      <xdr:col>9</xdr:col>
      <xdr:colOff>131866</xdr:colOff>
      <xdr:row>44</xdr:row>
      <xdr:rowOff>162012</xdr:rowOff>
    </xdr:to>
    <xdr:sp macro="" textlink="">
      <xdr:nvSpPr>
        <xdr:cNvPr id="25" name="TextBox 34">
          <a:extLst>
            <a:ext uri="{FF2B5EF4-FFF2-40B4-BE49-F238E27FC236}">
              <a16:creationId xmlns:a16="http://schemas.microsoft.com/office/drawing/2014/main" id="{D2F56BD2-900E-2748-BBA9-863EF5CCF907}"/>
            </a:ext>
          </a:extLst>
        </xdr:cNvPr>
        <xdr:cNvSpPr txBox="1"/>
      </xdr:nvSpPr>
      <xdr:spPr>
        <a:xfrm>
          <a:off x="5276506" y="8117302"/>
          <a:ext cx="34176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8</xdr:col>
      <xdr:colOff>399706</xdr:colOff>
      <xdr:row>35</xdr:row>
      <xdr:rowOff>14669</xdr:rowOff>
    </xdr:from>
    <xdr:to>
      <xdr:col>9</xdr:col>
      <xdr:colOff>131866</xdr:colOff>
      <xdr:row>36</xdr:row>
      <xdr:rowOff>92129</xdr:rowOff>
    </xdr:to>
    <xdr:sp macro="" textlink="">
      <xdr:nvSpPr>
        <xdr:cNvPr id="26" name="TextBox 35">
          <a:extLst>
            <a:ext uri="{FF2B5EF4-FFF2-40B4-BE49-F238E27FC236}">
              <a16:creationId xmlns:a16="http://schemas.microsoft.com/office/drawing/2014/main" id="{326F543F-8B77-5545-A2F1-68FE542F45E4}"/>
            </a:ext>
          </a:extLst>
        </xdr:cNvPr>
        <xdr:cNvSpPr txBox="1"/>
      </xdr:nvSpPr>
      <xdr:spPr>
        <a:xfrm>
          <a:off x="5276506" y="6574219"/>
          <a:ext cx="34176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8</xdr:col>
      <xdr:colOff>360432</xdr:colOff>
      <xdr:row>33</xdr:row>
      <xdr:rowOff>150955</xdr:rowOff>
    </xdr:from>
    <xdr:to>
      <xdr:col>9</xdr:col>
      <xdr:colOff>171140</xdr:colOff>
      <xdr:row>35</xdr:row>
      <xdr:rowOff>44265</xdr:rowOff>
    </xdr:to>
    <xdr:sp macro="" textlink="">
      <xdr:nvSpPr>
        <xdr:cNvPr id="27" name="TextBox 36">
          <a:extLst>
            <a:ext uri="{FF2B5EF4-FFF2-40B4-BE49-F238E27FC236}">
              <a16:creationId xmlns:a16="http://schemas.microsoft.com/office/drawing/2014/main" id="{E9419412-D860-EF49-B3E3-E89656AF036A}"/>
            </a:ext>
          </a:extLst>
        </xdr:cNvPr>
        <xdr:cNvSpPr txBox="1"/>
      </xdr:nvSpPr>
      <xdr:spPr>
        <a:xfrm>
          <a:off x="5237232" y="6342205"/>
          <a:ext cx="42030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12</xdr:col>
      <xdr:colOff>50456</xdr:colOff>
      <xdr:row>36</xdr:row>
      <xdr:rowOff>70887</xdr:rowOff>
    </xdr:from>
    <xdr:to>
      <xdr:col>12</xdr:col>
      <xdr:colOff>392216</xdr:colOff>
      <xdr:row>37</xdr:row>
      <xdr:rowOff>148347</xdr:rowOff>
    </xdr:to>
    <xdr:sp macro="" textlink="">
      <xdr:nvSpPr>
        <xdr:cNvPr id="37" name="TextBox 31">
          <a:extLst>
            <a:ext uri="{FF2B5EF4-FFF2-40B4-BE49-F238E27FC236}">
              <a16:creationId xmlns:a16="http://schemas.microsoft.com/office/drawing/2014/main" id="{7010BC8C-117F-4F49-9D15-E7E6ACFD778D}"/>
            </a:ext>
          </a:extLst>
        </xdr:cNvPr>
        <xdr:cNvSpPr txBox="1"/>
      </xdr:nvSpPr>
      <xdr:spPr>
        <a:xfrm>
          <a:off x="7365656" y="6814587"/>
          <a:ext cx="34176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63</a:t>
          </a:r>
        </a:p>
      </xdr:txBody>
    </xdr:sp>
    <xdr:clientData/>
  </xdr:twoCellAnchor>
  <xdr:twoCellAnchor>
    <xdr:from>
      <xdr:col>12</xdr:col>
      <xdr:colOff>50456</xdr:colOff>
      <xdr:row>38</xdr:row>
      <xdr:rowOff>99079</xdr:rowOff>
    </xdr:from>
    <xdr:to>
      <xdr:col>12</xdr:col>
      <xdr:colOff>392216</xdr:colOff>
      <xdr:row>39</xdr:row>
      <xdr:rowOff>176539</xdr:rowOff>
    </xdr:to>
    <xdr:sp macro="" textlink="">
      <xdr:nvSpPr>
        <xdr:cNvPr id="38" name="TextBox 32">
          <a:extLst>
            <a:ext uri="{FF2B5EF4-FFF2-40B4-BE49-F238E27FC236}">
              <a16:creationId xmlns:a16="http://schemas.microsoft.com/office/drawing/2014/main" id="{CF9BA25A-1E63-43AD-AF6E-B66F198CBE13}"/>
            </a:ext>
          </a:extLst>
        </xdr:cNvPr>
        <xdr:cNvSpPr txBox="1"/>
      </xdr:nvSpPr>
      <xdr:spPr>
        <a:xfrm>
          <a:off x="7365656" y="7211079"/>
          <a:ext cx="34176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48</a:t>
          </a:r>
        </a:p>
      </xdr:txBody>
    </xdr:sp>
    <xdr:clientData/>
  </xdr:twoCellAnchor>
  <xdr:twoCellAnchor>
    <xdr:from>
      <xdr:col>12</xdr:col>
      <xdr:colOff>50456</xdr:colOff>
      <xdr:row>40</xdr:row>
      <xdr:rowOff>91917</xdr:rowOff>
    </xdr:from>
    <xdr:to>
      <xdr:col>12</xdr:col>
      <xdr:colOff>392216</xdr:colOff>
      <xdr:row>41</xdr:row>
      <xdr:rowOff>169377</xdr:rowOff>
    </xdr:to>
    <xdr:sp macro="" textlink="">
      <xdr:nvSpPr>
        <xdr:cNvPr id="39" name="TextBox 33">
          <a:extLst>
            <a:ext uri="{FF2B5EF4-FFF2-40B4-BE49-F238E27FC236}">
              <a16:creationId xmlns:a16="http://schemas.microsoft.com/office/drawing/2014/main" id="{5DF5E239-ABC3-4D29-9B5E-B37B9D913C63}"/>
            </a:ext>
          </a:extLst>
        </xdr:cNvPr>
        <xdr:cNvSpPr txBox="1"/>
      </xdr:nvSpPr>
      <xdr:spPr>
        <a:xfrm>
          <a:off x="7365656" y="7572217"/>
          <a:ext cx="34176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35</a:t>
          </a:r>
        </a:p>
      </xdr:txBody>
    </xdr:sp>
    <xdr:clientData/>
  </xdr:twoCellAnchor>
  <xdr:twoCellAnchor>
    <xdr:from>
      <xdr:col>12</xdr:col>
      <xdr:colOff>50456</xdr:colOff>
      <xdr:row>43</xdr:row>
      <xdr:rowOff>71852</xdr:rowOff>
    </xdr:from>
    <xdr:to>
      <xdr:col>12</xdr:col>
      <xdr:colOff>392216</xdr:colOff>
      <xdr:row>44</xdr:row>
      <xdr:rowOff>149312</xdr:rowOff>
    </xdr:to>
    <xdr:sp macro="" textlink="">
      <xdr:nvSpPr>
        <xdr:cNvPr id="40" name="TextBox 34">
          <a:extLst>
            <a:ext uri="{FF2B5EF4-FFF2-40B4-BE49-F238E27FC236}">
              <a16:creationId xmlns:a16="http://schemas.microsoft.com/office/drawing/2014/main" id="{8B6DE7F2-BFE5-4381-95D9-F656495E429B}"/>
            </a:ext>
          </a:extLst>
        </xdr:cNvPr>
        <xdr:cNvSpPr txBox="1"/>
      </xdr:nvSpPr>
      <xdr:spPr>
        <a:xfrm>
          <a:off x="7365656" y="8104602"/>
          <a:ext cx="34176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25</a:t>
          </a:r>
        </a:p>
      </xdr:txBody>
    </xdr:sp>
    <xdr:clientData/>
  </xdr:twoCellAnchor>
  <xdr:twoCellAnchor>
    <xdr:from>
      <xdr:col>12</xdr:col>
      <xdr:colOff>50456</xdr:colOff>
      <xdr:row>35</xdr:row>
      <xdr:rowOff>1969</xdr:rowOff>
    </xdr:from>
    <xdr:to>
      <xdr:col>12</xdr:col>
      <xdr:colOff>392216</xdr:colOff>
      <xdr:row>36</xdr:row>
      <xdr:rowOff>79429</xdr:rowOff>
    </xdr:to>
    <xdr:sp macro="" textlink="">
      <xdr:nvSpPr>
        <xdr:cNvPr id="41" name="TextBox 35">
          <a:extLst>
            <a:ext uri="{FF2B5EF4-FFF2-40B4-BE49-F238E27FC236}">
              <a16:creationId xmlns:a16="http://schemas.microsoft.com/office/drawing/2014/main" id="{60FFE6F4-25CC-44AC-A2BE-BE075E460553}"/>
            </a:ext>
          </a:extLst>
        </xdr:cNvPr>
        <xdr:cNvSpPr txBox="1"/>
      </xdr:nvSpPr>
      <xdr:spPr>
        <a:xfrm>
          <a:off x="7365656" y="6561519"/>
          <a:ext cx="341760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12</xdr:col>
      <xdr:colOff>11182</xdr:colOff>
      <xdr:row>33</xdr:row>
      <xdr:rowOff>138255</xdr:rowOff>
    </xdr:from>
    <xdr:to>
      <xdr:col>12</xdr:col>
      <xdr:colOff>431490</xdr:colOff>
      <xdr:row>35</xdr:row>
      <xdr:rowOff>31565</xdr:rowOff>
    </xdr:to>
    <xdr:sp macro="" textlink="">
      <xdr:nvSpPr>
        <xdr:cNvPr id="42" name="TextBox 36">
          <a:extLst>
            <a:ext uri="{FF2B5EF4-FFF2-40B4-BE49-F238E27FC236}">
              <a16:creationId xmlns:a16="http://schemas.microsoft.com/office/drawing/2014/main" id="{4C670FF7-5F89-405F-AFE4-FE85143EA68E}"/>
            </a:ext>
          </a:extLst>
        </xdr:cNvPr>
        <xdr:cNvSpPr txBox="1"/>
      </xdr:nvSpPr>
      <xdr:spPr>
        <a:xfrm>
          <a:off x="7326382" y="6329505"/>
          <a:ext cx="420308" cy="26161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 editAs="oneCell">
    <xdr:from>
      <xdr:col>0</xdr:col>
      <xdr:colOff>457200</xdr:colOff>
      <xdr:row>60</xdr:row>
      <xdr:rowOff>137072</xdr:rowOff>
    </xdr:from>
    <xdr:to>
      <xdr:col>8</xdr:col>
      <xdr:colOff>457201</xdr:colOff>
      <xdr:row>78</xdr:row>
      <xdr:rowOff>70070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5D984EBF-9BA9-F246-B830-D3AF9593B9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727" t="6054" r="2569" b="9558"/>
        <a:stretch/>
      </xdr:blipFill>
      <xdr:spPr>
        <a:xfrm>
          <a:off x="457200" y="11300372"/>
          <a:ext cx="4876801" cy="3247698"/>
        </a:xfrm>
        <a:prstGeom prst="rect">
          <a:avLst/>
        </a:prstGeom>
      </xdr:spPr>
    </xdr:pic>
    <xdr:clientData/>
  </xdr:twoCellAnchor>
  <xdr:twoCellAnchor editAs="oneCell">
    <xdr:from>
      <xdr:col>9</xdr:col>
      <xdr:colOff>99850</xdr:colOff>
      <xdr:row>60</xdr:row>
      <xdr:rowOff>63500</xdr:rowOff>
    </xdr:from>
    <xdr:to>
      <xdr:col>17</xdr:col>
      <xdr:colOff>383629</xdr:colOff>
      <xdr:row>78</xdr:row>
      <xdr:rowOff>164662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74514874-F1FB-1844-9A57-CC9C1F1497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010" t="5375" r="3772" b="-2695"/>
        <a:stretch/>
      </xdr:blipFill>
      <xdr:spPr>
        <a:xfrm>
          <a:off x="5586250" y="11226800"/>
          <a:ext cx="5160579" cy="3415862"/>
        </a:xfrm>
        <a:prstGeom prst="rect">
          <a:avLst/>
        </a:prstGeom>
      </xdr:spPr>
    </xdr:pic>
    <xdr:clientData/>
  </xdr:twoCellAnchor>
  <xdr:twoCellAnchor>
    <xdr:from>
      <xdr:col>0</xdr:col>
      <xdr:colOff>457200</xdr:colOff>
      <xdr:row>78</xdr:row>
      <xdr:rowOff>70070</xdr:rowOff>
    </xdr:from>
    <xdr:to>
      <xdr:col>1</xdr:col>
      <xdr:colOff>360882</xdr:colOff>
      <xdr:row>79</xdr:row>
      <xdr:rowOff>132141</xdr:rowOff>
    </xdr:to>
    <xdr:sp macro="" textlink="">
      <xdr:nvSpPr>
        <xdr:cNvPr id="45" name="TextBox 147">
          <a:extLst>
            <a:ext uri="{FF2B5EF4-FFF2-40B4-BE49-F238E27FC236}">
              <a16:creationId xmlns:a16="http://schemas.microsoft.com/office/drawing/2014/main" id="{D07CAB6C-EA7A-7B40-A1FA-AA35C339DE81}"/>
            </a:ext>
          </a:extLst>
        </xdr:cNvPr>
        <xdr:cNvSpPr txBox="1">
          <a:spLocks noChangeArrowheads="1"/>
        </xdr:cNvSpPr>
      </xdr:nvSpPr>
      <xdr:spPr bwMode="auto">
        <a:xfrm>
          <a:off x="457200" y="14548070"/>
          <a:ext cx="513282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p-Akt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328321</xdr:colOff>
      <xdr:row>78</xdr:row>
      <xdr:rowOff>70070</xdr:rowOff>
    </xdr:from>
    <xdr:to>
      <xdr:col>10</xdr:col>
      <xdr:colOff>366655</xdr:colOff>
      <xdr:row>79</xdr:row>
      <xdr:rowOff>132141</xdr:rowOff>
    </xdr:to>
    <xdr:sp macro="" textlink="">
      <xdr:nvSpPr>
        <xdr:cNvPr id="46" name="TextBox 147">
          <a:extLst>
            <a:ext uri="{FF2B5EF4-FFF2-40B4-BE49-F238E27FC236}">
              <a16:creationId xmlns:a16="http://schemas.microsoft.com/office/drawing/2014/main" id="{787662A9-3505-C949-8C4A-36B95BF01AE5}"/>
            </a:ext>
          </a:extLst>
        </xdr:cNvPr>
        <xdr:cNvSpPr txBox="1">
          <a:spLocks noChangeArrowheads="1"/>
        </xdr:cNvSpPr>
      </xdr:nvSpPr>
      <xdr:spPr bwMode="auto">
        <a:xfrm>
          <a:off x="5814721" y="14548070"/>
          <a:ext cx="647934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GAPDH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8</xdr:col>
      <xdr:colOff>252248</xdr:colOff>
      <xdr:row>84</xdr:row>
      <xdr:rowOff>0</xdr:rowOff>
    </xdr:from>
    <xdr:to>
      <xdr:col>14</xdr:col>
      <xdr:colOff>241738</xdr:colOff>
      <xdr:row>101</xdr:row>
      <xdr:rowOff>43574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838862E6-88A1-5E42-A8D3-BD0FAFFDB6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1677" t="14655" r="8723" b="2734"/>
        <a:stretch/>
      </xdr:blipFill>
      <xdr:spPr>
        <a:xfrm>
          <a:off x="5129048" y="15582900"/>
          <a:ext cx="3647090" cy="3174124"/>
        </a:xfrm>
        <a:prstGeom prst="rect">
          <a:avLst/>
        </a:prstGeom>
        <a:ln w="12700">
          <a:noFill/>
        </a:ln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6</xdr:col>
      <xdr:colOff>599090</xdr:colOff>
      <xdr:row>99</xdr:row>
      <xdr:rowOff>149114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E3D1CF64-E315-EB46-A52A-BE61DC57C7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rightnessContrast bright="20000" contrast="20000"/>
                  </a14:imgEffect>
                </a14:imgLayer>
              </a14:imgProps>
            </a:ext>
          </a:extLst>
        </a:blip>
        <a:srcRect l="-2639" t="9844" r="7315" b="930"/>
        <a:stretch/>
      </xdr:blipFill>
      <xdr:spPr>
        <a:xfrm>
          <a:off x="609600" y="15582900"/>
          <a:ext cx="3647090" cy="2911364"/>
        </a:xfrm>
        <a:prstGeom prst="rect">
          <a:avLst/>
        </a:prstGeom>
        <a:ln w="12700">
          <a:noFill/>
        </a:ln>
      </xdr:spPr>
    </xdr:pic>
    <xdr:clientData/>
  </xdr:twoCellAnchor>
  <xdr:twoCellAnchor>
    <xdr:from>
      <xdr:col>1</xdr:col>
      <xdr:colOff>107965</xdr:colOff>
      <xdr:row>101</xdr:row>
      <xdr:rowOff>133900</xdr:rowOff>
    </xdr:from>
    <xdr:to>
      <xdr:col>2</xdr:col>
      <xdr:colOff>11647</xdr:colOff>
      <xdr:row>103</xdr:row>
      <xdr:rowOff>11821</xdr:rowOff>
    </xdr:to>
    <xdr:sp macro="" textlink="">
      <xdr:nvSpPr>
        <xdr:cNvPr id="49" name="TextBox 147">
          <a:extLst>
            <a:ext uri="{FF2B5EF4-FFF2-40B4-BE49-F238E27FC236}">
              <a16:creationId xmlns:a16="http://schemas.microsoft.com/office/drawing/2014/main" id="{554FD6FB-0BFA-6A47-8AA7-7CDF965B23F7}"/>
            </a:ext>
          </a:extLst>
        </xdr:cNvPr>
        <xdr:cNvSpPr txBox="1">
          <a:spLocks noChangeArrowheads="1"/>
        </xdr:cNvSpPr>
      </xdr:nvSpPr>
      <xdr:spPr bwMode="auto">
        <a:xfrm>
          <a:off x="717565" y="18847350"/>
          <a:ext cx="513282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p-Akt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496932</xdr:colOff>
      <xdr:row>101</xdr:row>
      <xdr:rowOff>133899</xdr:rowOff>
    </xdr:from>
    <xdr:to>
      <xdr:col>9</xdr:col>
      <xdr:colOff>535266</xdr:colOff>
      <xdr:row>103</xdr:row>
      <xdr:rowOff>11820</xdr:rowOff>
    </xdr:to>
    <xdr:sp macro="" textlink="">
      <xdr:nvSpPr>
        <xdr:cNvPr id="50" name="TextBox 147">
          <a:extLst>
            <a:ext uri="{FF2B5EF4-FFF2-40B4-BE49-F238E27FC236}">
              <a16:creationId xmlns:a16="http://schemas.microsoft.com/office/drawing/2014/main" id="{673EF2EA-D889-BB46-B827-72798043C37B}"/>
            </a:ext>
          </a:extLst>
        </xdr:cNvPr>
        <xdr:cNvSpPr txBox="1">
          <a:spLocks noChangeArrowheads="1"/>
        </xdr:cNvSpPr>
      </xdr:nvSpPr>
      <xdr:spPr bwMode="auto">
        <a:xfrm>
          <a:off x="5373732" y="18847349"/>
          <a:ext cx="647934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GAPDH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107</xdr:row>
      <xdr:rowOff>0</xdr:rowOff>
    </xdr:from>
    <xdr:to>
      <xdr:col>9</xdr:col>
      <xdr:colOff>541517</xdr:colOff>
      <xdr:row>128</xdr:row>
      <xdr:rowOff>84740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D02AACC5-C889-8643-B552-7A7D016A60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157" t="11355" r="5881" b="-362"/>
        <a:stretch/>
      </xdr:blipFill>
      <xdr:spPr>
        <a:xfrm>
          <a:off x="609600" y="19818350"/>
          <a:ext cx="5418317" cy="395189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7</xdr:col>
      <xdr:colOff>187486</xdr:colOff>
      <xdr:row>129</xdr:row>
      <xdr:rowOff>117040</xdr:rowOff>
    </xdr:from>
    <xdr:to>
      <xdr:col>9</xdr:col>
      <xdr:colOff>90709</xdr:colOff>
      <xdr:row>130</xdr:row>
      <xdr:rowOff>179111</xdr:rowOff>
    </xdr:to>
    <xdr:sp macro="" textlink="">
      <xdr:nvSpPr>
        <xdr:cNvPr id="52" name="TextBox 147">
          <a:extLst>
            <a:ext uri="{FF2B5EF4-FFF2-40B4-BE49-F238E27FC236}">
              <a16:creationId xmlns:a16="http://schemas.microsoft.com/office/drawing/2014/main" id="{8780FC8A-8619-6148-845C-E0B7047E31B0}"/>
            </a:ext>
          </a:extLst>
        </xdr:cNvPr>
        <xdr:cNvSpPr txBox="1">
          <a:spLocks noChangeArrowheads="1"/>
        </xdr:cNvSpPr>
      </xdr:nvSpPr>
      <xdr:spPr bwMode="auto">
        <a:xfrm>
          <a:off x="4454686" y="23986690"/>
          <a:ext cx="1122423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p-Akt + GAPDH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165100</xdr:colOff>
      <xdr:row>7</xdr:row>
      <xdr:rowOff>120650</xdr:rowOff>
    </xdr:from>
    <xdr:to>
      <xdr:col>8</xdr:col>
      <xdr:colOff>603250</xdr:colOff>
      <xdr:row>17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3E9956-E396-AE45-2A80-F903F7138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0" y="1409700"/>
          <a:ext cx="2266950" cy="1847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278116</xdr:colOff>
      <xdr:row>2</xdr:row>
      <xdr:rowOff>127000</xdr:rowOff>
    </xdr:from>
    <xdr:to>
      <xdr:col>14</xdr:col>
      <xdr:colOff>279410</xdr:colOff>
      <xdr:row>24</xdr:row>
      <xdr:rowOff>120718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CD403E-F3A2-89C1-3C02-1C4F40F81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4916" y="495300"/>
          <a:ext cx="3658894" cy="41212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268712</xdr:colOff>
      <xdr:row>6</xdr:row>
      <xdr:rowOff>23246</xdr:rowOff>
    </xdr:from>
    <xdr:to>
      <xdr:col>8</xdr:col>
      <xdr:colOff>181565</xdr:colOff>
      <xdr:row>13</xdr:row>
      <xdr:rowOff>32153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8789497-FA8C-DF44-8DCC-9E45225D29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911" t="14994" r="49867" b="4110"/>
        <a:stretch>
          <a:fillRect/>
        </a:stretch>
      </xdr:blipFill>
      <xdr:spPr>
        <a:xfrm>
          <a:off x="10549362" y="1128146"/>
          <a:ext cx="1132053" cy="1336057"/>
        </a:xfrm>
        <a:prstGeom prst="rect">
          <a:avLst/>
        </a:prstGeom>
      </xdr:spPr>
    </xdr:pic>
    <xdr:clientData/>
  </xdr:twoCellAnchor>
  <xdr:twoCellAnchor editAs="oneCell">
    <xdr:from>
      <xdr:col>8</xdr:col>
      <xdr:colOff>416292</xdr:colOff>
      <xdr:row>7</xdr:row>
      <xdr:rowOff>133350</xdr:rowOff>
    </xdr:from>
    <xdr:to>
      <xdr:col>10</xdr:col>
      <xdr:colOff>18780</xdr:colOff>
      <xdr:row>11</xdr:row>
      <xdr:rowOff>173345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3D6A6A-9C46-3A47-8624-229DE3167D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5014" t="110" r="-599" b="62306"/>
        <a:stretch/>
      </xdr:blipFill>
      <xdr:spPr>
        <a:xfrm>
          <a:off x="11916142" y="1422400"/>
          <a:ext cx="821688" cy="789295"/>
        </a:xfrm>
        <a:prstGeom prst="rect">
          <a:avLst/>
        </a:prstGeom>
      </xdr:spPr>
    </xdr:pic>
    <xdr:clientData/>
  </xdr:twoCellAnchor>
  <xdr:twoCellAnchor>
    <xdr:from>
      <xdr:col>6</xdr:col>
      <xdr:colOff>133350</xdr:colOff>
      <xdr:row>6</xdr:row>
      <xdr:rowOff>85981</xdr:rowOff>
    </xdr:from>
    <xdr:to>
      <xdr:col>6</xdr:col>
      <xdr:colOff>348794</xdr:colOff>
      <xdr:row>12</xdr:row>
      <xdr:rowOff>166269</xdr:rowOff>
    </xdr:to>
    <xdr:sp macro="" textlink="">
      <xdr:nvSpPr>
        <xdr:cNvPr id="5" name="TextBox 60">
          <a:extLst>
            <a:ext uri="{FF2B5EF4-FFF2-40B4-BE49-F238E27FC236}">
              <a16:creationId xmlns:a16="http://schemas.microsoft.com/office/drawing/2014/main" id="{1D58F5C6-F4A9-7F83-BF9E-ED83774101C8}"/>
            </a:ext>
          </a:extLst>
        </xdr:cNvPr>
        <xdr:cNvSpPr txBox="1"/>
      </xdr:nvSpPr>
      <xdr:spPr>
        <a:xfrm rot="16200000">
          <a:off x="9916428" y="1688453"/>
          <a:ext cx="1210588" cy="2154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IN" sz="800" b="1">
              <a:latin typeface="Arial" panose="020B0604020202020204" pitchFamily="34" charset="0"/>
              <a:cs typeface="Arial" panose="020B0604020202020204" pitchFamily="34" charset="0"/>
            </a:rPr>
            <a:t>Biofilm inhibition (%)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400050</xdr:colOff>
      <xdr:row>5</xdr:row>
      <xdr:rowOff>21116</xdr:rowOff>
    </xdr:from>
    <xdr:to>
      <xdr:col>19</xdr:col>
      <xdr:colOff>342909</xdr:colOff>
      <xdr:row>21</xdr:row>
      <xdr:rowOff>25452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B71532-3633-A0DD-6B67-B53D54FEE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24850" y="979966"/>
          <a:ext cx="3600459" cy="310313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4</xdr:col>
      <xdr:colOff>298450</xdr:colOff>
      <xdr:row>14</xdr:row>
      <xdr:rowOff>12700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77211FD-030D-4528-B91F-EFE5D00AD3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198" t="23099" r="46642" b="40442"/>
        <a:stretch>
          <a:fillRect/>
        </a:stretch>
      </xdr:blipFill>
      <xdr:spPr>
        <a:xfrm>
          <a:off x="609600" y="736600"/>
          <a:ext cx="2127250" cy="185420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5</xdr:row>
      <xdr:rowOff>114300</xdr:rowOff>
    </xdr:from>
    <xdr:to>
      <xdr:col>7</xdr:col>
      <xdr:colOff>496661</xdr:colOff>
      <xdr:row>15</xdr:row>
      <xdr:rowOff>92740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507B599-D106-4ECD-A464-221B1775C8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6558" t="31462" r="37242" b="26333"/>
        <a:stretch>
          <a:fillRect/>
        </a:stretch>
      </xdr:blipFill>
      <xdr:spPr>
        <a:xfrm>
          <a:off x="3143250" y="1035050"/>
          <a:ext cx="1620611" cy="1819940"/>
        </a:xfrm>
        <a:prstGeom prst="rect">
          <a:avLst/>
        </a:prstGeom>
      </xdr:spPr>
    </xdr:pic>
    <xdr:clientData/>
  </xdr:twoCellAnchor>
  <xdr:twoCellAnchor>
    <xdr:from>
      <xdr:col>1</xdr:col>
      <xdr:colOff>539750</xdr:colOff>
      <xdr:row>4</xdr:row>
      <xdr:rowOff>29231</xdr:rowOff>
    </xdr:from>
    <xdr:to>
      <xdr:col>2</xdr:col>
      <xdr:colOff>275176</xdr:colOff>
      <xdr:row>5</xdr:row>
      <xdr:rowOff>84890</xdr:rowOff>
    </xdr:to>
    <xdr:sp macro="" textlink="">
      <xdr:nvSpPr>
        <xdr:cNvPr id="6" name="TextBox 147">
          <a:extLst>
            <a:ext uri="{FF2B5EF4-FFF2-40B4-BE49-F238E27FC236}">
              <a16:creationId xmlns:a16="http://schemas.microsoft.com/office/drawing/2014/main" id="{F54AE0D4-1003-4A95-AFF1-2763848E4301}"/>
            </a:ext>
          </a:extLst>
        </xdr:cNvPr>
        <xdr:cNvSpPr txBox="1">
          <a:spLocks noChangeArrowheads="1"/>
        </xdr:cNvSpPr>
      </xdr:nvSpPr>
      <xdr:spPr bwMode="auto">
        <a:xfrm>
          <a:off x="1149350" y="765831"/>
          <a:ext cx="3450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303914</xdr:colOff>
      <xdr:row>4</xdr:row>
      <xdr:rowOff>29231</xdr:rowOff>
    </xdr:from>
    <xdr:to>
      <xdr:col>2</xdr:col>
      <xdr:colOff>559112</xdr:colOff>
      <xdr:row>5</xdr:row>
      <xdr:rowOff>91302</xdr:rowOff>
    </xdr:to>
    <xdr:sp macro="" textlink="">
      <xdr:nvSpPr>
        <xdr:cNvPr id="7" name="TextBox 147">
          <a:extLst>
            <a:ext uri="{FF2B5EF4-FFF2-40B4-BE49-F238E27FC236}">
              <a16:creationId xmlns:a16="http://schemas.microsoft.com/office/drawing/2014/main" id="{CC242CFF-7D75-4E08-A4D0-1D80C70A213E}"/>
            </a:ext>
          </a:extLst>
        </xdr:cNvPr>
        <xdr:cNvSpPr txBox="1">
          <a:spLocks noChangeArrowheads="1"/>
        </xdr:cNvSpPr>
      </xdr:nvSpPr>
      <xdr:spPr bwMode="auto">
        <a:xfrm>
          <a:off x="1523114" y="765831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581033</xdr:colOff>
      <xdr:row>4</xdr:row>
      <xdr:rowOff>29231</xdr:rowOff>
    </xdr:from>
    <xdr:to>
      <xdr:col>3</xdr:col>
      <xdr:colOff>261898</xdr:colOff>
      <xdr:row>5</xdr:row>
      <xdr:rowOff>91302</xdr:rowOff>
    </xdr:to>
    <xdr:sp macro="" textlink="">
      <xdr:nvSpPr>
        <xdr:cNvPr id="8" name="TextBox 147">
          <a:extLst>
            <a:ext uri="{FF2B5EF4-FFF2-40B4-BE49-F238E27FC236}">
              <a16:creationId xmlns:a16="http://schemas.microsoft.com/office/drawing/2014/main" id="{DB1516F6-7358-4A32-8BB4-804EA75B102C}"/>
            </a:ext>
          </a:extLst>
        </xdr:cNvPr>
        <xdr:cNvSpPr txBox="1">
          <a:spLocks noChangeArrowheads="1"/>
        </xdr:cNvSpPr>
      </xdr:nvSpPr>
      <xdr:spPr bwMode="auto">
        <a:xfrm>
          <a:off x="1800233" y="76583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288933</xdr:colOff>
      <xdr:row>4</xdr:row>
      <xdr:rowOff>29231</xdr:rowOff>
    </xdr:from>
    <xdr:to>
      <xdr:col>3</xdr:col>
      <xdr:colOff>579398</xdr:colOff>
      <xdr:row>5</xdr:row>
      <xdr:rowOff>91302</xdr:rowOff>
    </xdr:to>
    <xdr:sp macro="" textlink="">
      <xdr:nvSpPr>
        <xdr:cNvPr id="9" name="TextBox 147">
          <a:extLst>
            <a:ext uri="{FF2B5EF4-FFF2-40B4-BE49-F238E27FC236}">
              <a16:creationId xmlns:a16="http://schemas.microsoft.com/office/drawing/2014/main" id="{25DADBE3-868D-443D-80C6-6D3D417CBC9E}"/>
            </a:ext>
          </a:extLst>
        </xdr:cNvPr>
        <xdr:cNvSpPr txBox="1">
          <a:spLocks noChangeArrowheads="1"/>
        </xdr:cNvSpPr>
      </xdr:nvSpPr>
      <xdr:spPr bwMode="auto">
        <a:xfrm>
          <a:off x="2117733" y="76583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177800</xdr:colOff>
      <xdr:row>4</xdr:row>
      <xdr:rowOff>92731</xdr:rowOff>
    </xdr:from>
    <xdr:to>
      <xdr:col>6</xdr:col>
      <xdr:colOff>141826</xdr:colOff>
      <xdr:row>5</xdr:row>
      <xdr:rowOff>148390</xdr:rowOff>
    </xdr:to>
    <xdr:sp macro="" textlink="">
      <xdr:nvSpPr>
        <xdr:cNvPr id="10" name="TextBox 147">
          <a:extLst>
            <a:ext uri="{FF2B5EF4-FFF2-40B4-BE49-F238E27FC236}">
              <a16:creationId xmlns:a16="http://schemas.microsoft.com/office/drawing/2014/main" id="{7B851811-9974-4616-85EC-3A78A05BE1DF}"/>
            </a:ext>
          </a:extLst>
        </xdr:cNvPr>
        <xdr:cNvSpPr txBox="1">
          <a:spLocks noChangeArrowheads="1"/>
        </xdr:cNvSpPr>
      </xdr:nvSpPr>
      <xdr:spPr bwMode="auto">
        <a:xfrm>
          <a:off x="3225800" y="829331"/>
          <a:ext cx="5736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126114</xdr:colOff>
      <xdr:row>4</xdr:row>
      <xdr:rowOff>92731</xdr:rowOff>
    </xdr:from>
    <xdr:to>
      <xdr:col>6</xdr:col>
      <xdr:colOff>381312</xdr:colOff>
      <xdr:row>5</xdr:row>
      <xdr:rowOff>154802</xdr:rowOff>
    </xdr:to>
    <xdr:sp macro="" textlink="">
      <xdr:nvSpPr>
        <xdr:cNvPr id="11" name="TextBox 147">
          <a:extLst>
            <a:ext uri="{FF2B5EF4-FFF2-40B4-BE49-F238E27FC236}">
              <a16:creationId xmlns:a16="http://schemas.microsoft.com/office/drawing/2014/main" id="{BD2560E4-C73F-45DE-AE63-C50E62457FEC}"/>
            </a:ext>
          </a:extLst>
        </xdr:cNvPr>
        <xdr:cNvSpPr txBox="1">
          <a:spLocks noChangeArrowheads="1"/>
        </xdr:cNvSpPr>
      </xdr:nvSpPr>
      <xdr:spPr bwMode="auto">
        <a:xfrm>
          <a:off x="3783714" y="829331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327033</xdr:colOff>
      <xdr:row>4</xdr:row>
      <xdr:rowOff>92731</xdr:rowOff>
    </xdr:from>
    <xdr:to>
      <xdr:col>7</xdr:col>
      <xdr:colOff>7898</xdr:colOff>
      <xdr:row>5</xdr:row>
      <xdr:rowOff>154802</xdr:rowOff>
    </xdr:to>
    <xdr:sp macro="" textlink="">
      <xdr:nvSpPr>
        <xdr:cNvPr id="12" name="TextBox 147">
          <a:extLst>
            <a:ext uri="{FF2B5EF4-FFF2-40B4-BE49-F238E27FC236}">
              <a16:creationId xmlns:a16="http://schemas.microsoft.com/office/drawing/2014/main" id="{E9A40318-16A1-4CCD-B379-FF4CA7CD3C87}"/>
            </a:ext>
          </a:extLst>
        </xdr:cNvPr>
        <xdr:cNvSpPr txBox="1">
          <a:spLocks noChangeArrowheads="1"/>
        </xdr:cNvSpPr>
      </xdr:nvSpPr>
      <xdr:spPr bwMode="auto">
        <a:xfrm>
          <a:off x="3984633" y="82933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15883</xdr:colOff>
      <xdr:row>4</xdr:row>
      <xdr:rowOff>92731</xdr:rowOff>
    </xdr:from>
    <xdr:to>
      <xdr:col>7</xdr:col>
      <xdr:colOff>306348</xdr:colOff>
      <xdr:row>5</xdr:row>
      <xdr:rowOff>154802</xdr:rowOff>
    </xdr:to>
    <xdr:sp macro="" textlink="">
      <xdr:nvSpPr>
        <xdr:cNvPr id="13" name="TextBox 147">
          <a:extLst>
            <a:ext uri="{FF2B5EF4-FFF2-40B4-BE49-F238E27FC236}">
              <a16:creationId xmlns:a16="http://schemas.microsoft.com/office/drawing/2014/main" id="{98422827-8631-45DC-AACE-964102C34F2E}"/>
            </a:ext>
          </a:extLst>
        </xdr:cNvPr>
        <xdr:cNvSpPr txBox="1">
          <a:spLocks noChangeArrowheads="1"/>
        </xdr:cNvSpPr>
      </xdr:nvSpPr>
      <xdr:spPr bwMode="auto">
        <a:xfrm>
          <a:off x="4283083" y="82933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244483</xdr:colOff>
      <xdr:row>14</xdr:row>
      <xdr:rowOff>60981</xdr:rowOff>
    </xdr:from>
    <xdr:to>
      <xdr:col>7</xdr:col>
      <xdr:colOff>457200</xdr:colOff>
      <xdr:row>15</xdr:row>
      <xdr:rowOff>116640</xdr:rowOff>
    </xdr:to>
    <xdr:sp macro="" textlink="">
      <xdr:nvSpPr>
        <xdr:cNvPr id="14" name="TextBox 147">
          <a:extLst>
            <a:ext uri="{FF2B5EF4-FFF2-40B4-BE49-F238E27FC236}">
              <a16:creationId xmlns:a16="http://schemas.microsoft.com/office/drawing/2014/main" id="{037F8C3D-3489-4DF8-80B4-970C421F7FB3}"/>
            </a:ext>
          </a:extLst>
        </xdr:cNvPr>
        <xdr:cNvSpPr txBox="1">
          <a:spLocks noChangeArrowheads="1"/>
        </xdr:cNvSpPr>
      </xdr:nvSpPr>
      <xdr:spPr bwMode="auto">
        <a:xfrm>
          <a:off x="2682883" y="2639081"/>
          <a:ext cx="2041517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In-gel fluorescence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101600</xdr:colOff>
      <xdr:row>14</xdr:row>
      <xdr:rowOff>88900</xdr:rowOff>
    </xdr:from>
    <xdr:to>
      <xdr:col>3</xdr:col>
      <xdr:colOff>501650</xdr:colOff>
      <xdr:row>15</xdr:row>
      <xdr:rowOff>144559</xdr:rowOff>
    </xdr:to>
    <xdr:sp macro="" textlink="">
      <xdr:nvSpPr>
        <xdr:cNvPr id="15" name="TextBox 147">
          <a:extLst>
            <a:ext uri="{FF2B5EF4-FFF2-40B4-BE49-F238E27FC236}">
              <a16:creationId xmlns:a16="http://schemas.microsoft.com/office/drawing/2014/main" id="{DB78F857-F2D7-4407-81C9-B36093873049}"/>
            </a:ext>
          </a:extLst>
        </xdr:cNvPr>
        <xdr:cNvSpPr txBox="1">
          <a:spLocks noChangeArrowheads="1"/>
        </xdr:cNvSpPr>
      </xdr:nvSpPr>
      <xdr:spPr bwMode="auto">
        <a:xfrm>
          <a:off x="1320800" y="2667000"/>
          <a:ext cx="1009650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coomassie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184150</xdr:colOff>
      <xdr:row>4</xdr:row>
      <xdr:rowOff>31750</xdr:rowOff>
    </xdr:from>
    <xdr:to>
      <xdr:col>5</xdr:col>
      <xdr:colOff>336550</xdr:colOff>
      <xdr:row>6</xdr:row>
      <xdr:rowOff>74788</xdr:rowOff>
    </xdr:to>
    <xdr:sp macro="" textlink="">
      <xdr:nvSpPr>
        <xdr:cNvPr id="16" name="TextBox 4">
          <a:extLst>
            <a:ext uri="{FF2B5EF4-FFF2-40B4-BE49-F238E27FC236}">
              <a16:creationId xmlns:a16="http://schemas.microsoft.com/office/drawing/2014/main" id="{1613DE99-32C7-4907-B877-41F05B63359D}"/>
            </a:ext>
          </a:extLst>
        </xdr:cNvPr>
        <xdr:cNvSpPr txBox="1"/>
      </xdr:nvSpPr>
      <xdr:spPr>
        <a:xfrm>
          <a:off x="2622550" y="768350"/>
          <a:ext cx="762000" cy="41133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Mw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(kDa)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250833</xdr:colOff>
      <xdr:row>11</xdr:row>
      <xdr:rowOff>143531</xdr:rowOff>
    </xdr:from>
    <xdr:to>
      <xdr:col>5</xdr:col>
      <xdr:colOff>196850</xdr:colOff>
      <xdr:row>13</xdr:row>
      <xdr:rowOff>15040</xdr:rowOff>
    </xdr:to>
    <xdr:sp macro="" textlink="">
      <xdr:nvSpPr>
        <xdr:cNvPr id="17" name="TextBox 147">
          <a:extLst>
            <a:ext uri="{FF2B5EF4-FFF2-40B4-BE49-F238E27FC236}">
              <a16:creationId xmlns:a16="http://schemas.microsoft.com/office/drawing/2014/main" id="{C5F0FD51-504E-4829-BE37-53252E38D89A}"/>
            </a:ext>
          </a:extLst>
        </xdr:cNvPr>
        <xdr:cNvSpPr txBox="1">
          <a:spLocks noChangeArrowheads="1"/>
        </xdr:cNvSpPr>
      </xdr:nvSpPr>
      <xdr:spPr bwMode="auto">
        <a:xfrm>
          <a:off x="2689233" y="2169181"/>
          <a:ext cx="555617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0">
              <a:latin typeface="Arial" panose="020B0604020202020204" pitchFamily="34" charset="0"/>
              <a:cs typeface="Arial" panose="020B0604020202020204" pitchFamily="34" charset="0"/>
            </a:rPr>
            <a:t>6 kDa</a:t>
          </a:r>
          <a:endParaRPr lang="en-IN" altLang="en-US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50800</xdr:colOff>
      <xdr:row>18</xdr:row>
      <xdr:rowOff>158750</xdr:rowOff>
    </xdr:from>
    <xdr:to>
      <xdr:col>5</xdr:col>
      <xdr:colOff>311150</xdr:colOff>
      <xdr:row>33</xdr:row>
      <xdr:rowOff>31750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94B1F463-E4C3-FECC-FEB7-5C5CC0229F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4981" t="24223" r="46382" b="23961"/>
        <a:stretch>
          <a:fillRect/>
        </a:stretch>
      </xdr:blipFill>
      <xdr:spPr>
        <a:xfrm>
          <a:off x="1270000" y="3473450"/>
          <a:ext cx="2089150" cy="2635250"/>
        </a:xfrm>
        <a:prstGeom prst="rect">
          <a:avLst/>
        </a:prstGeom>
      </xdr:spPr>
    </xdr:pic>
    <xdr:clientData/>
  </xdr:twoCellAnchor>
  <xdr:twoCellAnchor>
    <xdr:from>
      <xdr:col>2</xdr:col>
      <xdr:colOff>457200</xdr:colOff>
      <xdr:row>18</xdr:row>
      <xdr:rowOff>16531</xdr:rowOff>
    </xdr:from>
    <xdr:to>
      <xdr:col>3</xdr:col>
      <xdr:colOff>192626</xdr:colOff>
      <xdr:row>19</xdr:row>
      <xdr:rowOff>72190</xdr:rowOff>
    </xdr:to>
    <xdr:sp macro="" textlink="">
      <xdr:nvSpPr>
        <xdr:cNvPr id="19" name="TextBox 147">
          <a:extLst>
            <a:ext uri="{FF2B5EF4-FFF2-40B4-BE49-F238E27FC236}">
              <a16:creationId xmlns:a16="http://schemas.microsoft.com/office/drawing/2014/main" id="{7FC1F111-8859-4FA2-8927-B2CC5163FB06}"/>
            </a:ext>
          </a:extLst>
        </xdr:cNvPr>
        <xdr:cNvSpPr txBox="1">
          <a:spLocks noChangeArrowheads="1"/>
        </xdr:cNvSpPr>
      </xdr:nvSpPr>
      <xdr:spPr bwMode="auto">
        <a:xfrm>
          <a:off x="1676400" y="3331231"/>
          <a:ext cx="3450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221364</xdr:colOff>
      <xdr:row>18</xdr:row>
      <xdr:rowOff>16531</xdr:rowOff>
    </xdr:from>
    <xdr:to>
      <xdr:col>3</xdr:col>
      <xdr:colOff>476562</xdr:colOff>
      <xdr:row>19</xdr:row>
      <xdr:rowOff>78602</xdr:rowOff>
    </xdr:to>
    <xdr:sp macro="" textlink="">
      <xdr:nvSpPr>
        <xdr:cNvPr id="20" name="TextBox 147">
          <a:extLst>
            <a:ext uri="{FF2B5EF4-FFF2-40B4-BE49-F238E27FC236}">
              <a16:creationId xmlns:a16="http://schemas.microsoft.com/office/drawing/2014/main" id="{2FBF2A82-E47B-447F-A8FB-58239D76B587}"/>
            </a:ext>
          </a:extLst>
        </xdr:cNvPr>
        <xdr:cNvSpPr txBox="1">
          <a:spLocks noChangeArrowheads="1"/>
        </xdr:cNvSpPr>
      </xdr:nvSpPr>
      <xdr:spPr bwMode="auto">
        <a:xfrm>
          <a:off x="2050164" y="3331231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498483</xdr:colOff>
      <xdr:row>18</xdr:row>
      <xdr:rowOff>16531</xdr:rowOff>
    </xdr:from>
    <xdr:to>
      <xdr:col>4</xdr:col>
      <xdr:colOff>179348</xdr:colOff>
      <xdr:row>19</xdr:row>
      <xdr:rowOff>78602</xdr:rowOff>
    </xdr:to>
    <xdr:sp macro="" textlink="">
      <xdr:nvSpPr>
        <xdr:cNvPr id="21" name="TextBox 147">
          <a:extLst>
            <a:ext uri="{FF2B5EF4-FFF2-40B4-BE49-F238E27FC236}">
              <a16:creationId xmlns:a16="http://schemas.microsoft.com/office/drawing/2014/main" id="{307F0F24-C47A-4C8F-8218-8D0EBBFDFFDA}"/>
            </a:ext>
          </a:extLst>
        </xdr:cNvPr>
        <xdr:cNvSpPr txBox="1">
          <a:spLocks noChangeArrowheads="1"/>
        </xdr:cNvSpPr>
      </xdr:nvSpPr>
      <xdr:spPr bwMode="auto">
        <a:xfrm>
          <a:off x="2327283" y="333123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206383</xdr:colOff>
      <xdr:row>18</xdr:row>
      <xdr:rowOff>16531</xdr:rowOff>
    </xdr:from>
    <xdr:to>
      <xdr:col>4</xdr:col>
      <xdr:colOff>496848</xdr:colOff>
      <xdr:row>19</xdr:row>
      <xdr:rowOff>78602</xdr:rowOff>
    </xdr:to>
    <xdr:sp macro="" textlink="">
      <xdr:nvSpPr>
        <xdr:cNvPr id="22" name="TextBox 147">
          <a:extLst>
            <a:ext uri="{FF2B5EF4-FFF2-40B4-BE49-F238E27FC236}">
              <a16:creationId xmlns:a16="http://schemas.microsoft.com/office/drawing/2014/main" id="{D392496F-D581-4469-AC22-DBA169A5448D}"/>
            </a:ext>
          </a:extLst>
        </xdr:cNvPr>
        <xdr:cNvSpPr txBox="1">
          <a:spLocks noChangeArrowheads="1"/>
        </xdr:cNvSpPr>
      </xdr:nvSpPr>
      <xdr:spPr bwMode="auto">
        <a:xfrm>
          <a:off x="2644783" y="333123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517533</xdr:colOff>
      <xdr:row>18</xdr:row>
      <xdr:rowOff>10181</xdr:rowOff>
    </xdr:from>
    <xdr:to>
      <xdr:col>5</xdr:col>
      <xdr:colOff>198398</xdr:colOff>
      <xdr:row>19</xdr:row>
      <xdr:rowOff>72252</xdr:rowOff>
    </xdr:to>
    <xdr:sp macro="" textlink="">
      <xdr:nvSpPr>
        <xdr:cNvPr id="27" name="TextBox 147">
          <a:extLst>
            <a:ext uri="{FF2B5EF4-FFF2-40B4-BE49-F238E27FC236}">
              <a16:creationId xmlns:a16="http://schemas.microsoft.com/office/drawing/2014/main" id="{35FB79B0-0863-49F7-89FE-A2F0901EB590}"/>
            </a:ext>
          </a:extLst>
        </xdr:cNvPr>
        <xdr:cNvSpPr txBox="1">
          <a:spLocks noChangeArrowheads="1"/>
        </xdr:cNvSpPr>
      </xdr:nvSpPr>
      <xdr:spPr bwMode="auto">
        <a:xfrm>
          <a:off x="2955933" y="332488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5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158750</xdr:colOff>
      <xdr:row>23</xdr:row>
      <xdr:rowOff>0</xdr:rowOff>
    </xdr:from>
    <xdr:to>
      <xdr:col>4</xdr:col>
      <xdr:colOff>15711</xdr:colOff>
      <xdr:row>35</xdr:row>
      <xdr:rowOff>56777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C129DC3-826C-4830-AE30-87BB28AEB2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157" t="30590" r="52709" b="30578"/>
        <a:stretch>
          <a:fillRect/>
        </a:stretch>
      </xdr:blipFill>
      <xdr:spPr>
        <a:xfrm>
          <a:off x="768350" y="7023100"/>
          <a:ext cx="1685761" cy="2266577"/>
        </a:xfrm>
        <a:prstGeom prst="rect">
          <a:avLst/>
        </a:prstGeom>
      </xdr:spPr>
    </xdr:pic>
    <xdr:clientData/>
  </xdr:twoCellAnchor>
  <xdr:twoCellAnchor editAs="oneCell">
    <xdr:from>
      <xdr:col>4</xdr:col>
      <xdr:colOff>425449</xdr:colOff>
      <xdr:row>22</xdr:row>
      <xdr:rowOff>139700</xdr:rowOff>
    </xdr:from>
    <xdr:to>
      <xdr:col>7</xdr:col>
      <xdr:colOff>458994</xdr:colOff>
      <xdr:row>34</xdr:row>
      <xdr:rowOff>133350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6982798-A21F-4981-9776-E1715E2829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6113" t="34087" r="52736" b="33940"/>
        <a:stretch>
          <a:fillRect/>
        </a:stretch>
      </xdr:blipFill>
      <xdr:spPr>
        <a:xfrm>
          <a:off x="2863849" y="6978650"/>
          <a:ext cx="2090945" cy="2203450"/>
        </a:xfrm>
        <a:prstGeom prst="rect">
          <a:avLst/>
        </a:prstGeom>
      </xdr:spPr>
    </xdr:pic>
    <xdr:clientData/>
  </xdr:twoCellAnchor>
  <xdr:twoCellAnchor editAs="oneCell">
    <xdr:from>
      <xdr:col>0</xdr:col>
      <xdr:colOff>419934</xdr:colOff>
      <xdr:row>42</xdr:row>
      <xdr:rowOff>120650</xdr:rowOff>
    </xdr:from>
    <xdr:to>
      <xdr:col>3</xdr:col>
      <xdr:colOff>508000</xdr:colOff>
      <xdr:row>54</xdr:row>
      <xdr:rowOff>50800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4E78A3D-4E33-472D-AFA2-48A8FE8198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9517" t="33962" r="40289" b="33699"/>
        <a:stretch>
          <a:fillRect/>
        </a:stretch>
      </xdr:blipFill>
      <xdr:spPr>
        <a:xfrm>
          <a:off x="419934" y="10642600"/>
          <a:ext cx="1916866" cy="2139950"/>
        </a:xfrm>
        <a:prstGeom prst="rect">
          <a:avLst/>
        </a:prstGeom>
      </xdr:spPr>
    </xdr:pic>
    <xdr:clientData/>
  </xdr:twoCellAnchor>
  <xdr:twoCellAnchor editAs="oneCell">
    <xdr:from>
      <xdr:col>4</xdr:col>
      <xdr:colOff>184149</xdr:colOff>
      <xdr:row>42</xdr:row>
      <xdr:rowOff>101600</xdr:rowOff>
    </xdr:from>
    <xdr:to>
      <xdr:col>7</xdr:col>
      <xdr:colOff>285554</xdr:colOff>
      <xdr:row>54</xdr:row>
      <xdr:rowOff>101600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DA16D84-950F-4597-8F1D-69C0257823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8821" t="34087" r="39070" b="33450"/>
        <a:stretch>
          <a:fillRect/>
        </a:stretch>
      </xdr:blipFill>
      <xdr:spPr>
        <a:xfrm>
          <a:off x="2622549" y="10623550"/>
          <a:ext cx="2158805" cy="2209800"/>
        </a:xfrm>
        <a:prstGeom prst="rect">
          <a:avLst/>
        </a:prstGeom>
      </xdr:spPr>
    </xdr:pic>
    <xdr:clientData/>
  </xdr:twoCellAnchor>
  <xdr:twoCellAnchor editAs="oneCell">
    <xdr:from>
      <xdr:col>0</xdr:col>
      <xdr:colOff>355600</xdr:colOff>
      <xdr:row>5</xdr:row>
      <xdr:rowOff>76200</xdr:rowOff>
    </xdr:from>
    <xdr:to>
      <xdr:col>4</xdr:col>
      <xdr:colOff>412391</xdr:colOff>
      <xdr:row>18</xdr:row>
      <xdr:rowOff>13284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3605DB5-C5FD-4B9C-8C23-8A80313D5D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6645" t="32339" r="36894" b="32201"/>
        <a:stretch>
          <a:fillRect/>
        </a:stretch>
      </xdr:blipFill>
      <xdr:spPr>
        <a:xfrm>
          <a:off x="355600" y="3784600"/>
          <a:ext cx="2495191" cy="233103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762000</xdr:colOff>
      <xdr:row>6</xdr:row>
      <xdr:rowOff>57149</xdr:rowOff>
    </xdr:from>
    <xdr:to>
      <xdr:col>8</xdr:col>
      <xdr:colOff>311150</xdr:colOff>
      <xdr:row>17</xdr:row>
      <xdr:rowOff>119794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A4556BE-2406-43E6-B942-12B92FBD6E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8821" t="34087" r="38548" b="35322"/>
        <a:stretch>
          <a:fillRect/>
        </a:stretch>
      </xdr:blipFill>
      <xdr:spPr>
        <a:xfrm>
          <a:off x="3200400" y="3949699"/>
          <a:ext cx="2216150" cy="2088295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4</xdr:row>
      <xdr:rowOff>118131</xdr:rowOff>
    </xdr:from>
    <xdr:to>
      <xdr:col>1</xdr:col>
      <xdr:colOff>383126</xdr:colOff>
      <xdr:row>5</xdr:row>
      <xdr:rowOff>173790</xdr:rowOff>
    </xdr:to>
    <xdr:sp macro="" textlink="">
      <xdr:nvSpPr>
        <xdr:cNvPr id="18" name="TextBox 147">
          <a:extLst>
            <a:ext uri="{FF2B5EF4-FFF2-40B4-BE49-F238E27FC236}">
              <a16:creationId xmlns:a16="http://schemas.microsoft.com/office/drawing/2014/main" id="{42A801D8-247E-48E3-A542-FF70A9DBD9B5}"/>
            </a:ext>
          </a:extLst>
        </xdr:cNvPr>
        <xdr:cNvSpPr txBox="1">
          <a:spLocks noChangeArrowheads="1"/>
        </xdr:cNvSpPr>
      </xdr:nvSpPr>
      <xdr:spPr bwMode="auto">
        <a:xfrm>
          <a:off x="647700" y="3642381"/>
          <a:ext cx="3450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430914</xdr:colOff>
      <xdr:row>4</xdr:row>
      <xdr:rowOff>118131</xdr:rowOff>
    </xdr:from>
    <xdr:to>
      <xdr:col>2</xdr:col>
      <xdr:colOff>76512</xdr:colOff>
      <xdr:row>5</xdr:row>
      <xdr:rowOff>180202</xdr:rowOff>
    </xdr:to>
    <xdr:sp macro="" textlink="">
      <xdr:nvSpPr>
        <xdr:cNvPr id="19" name="TextBox 147">
          <a:extLst>
            <a:ext uri="{FF2B5EF4-FFF2-40B4-BE49-F238E27FC236}">
              <a16:creationId xmlns:a16="http://schemas.microsoft.com/office/drawing/2014/main" id="{44997C2C-74CC-4F6A-9970-92AED0FA1930}"/>
            </a:ext>
          </a:extLst>
        </xdr:cNvPr>
        <xdr:cNvSpPr txBox="1">
          <a:spLocks noChangeArrowheads="1"/>
        </xdr:cNvSpPr>
      </xdr:nvSpPr>
      <xdr:spPr bwMode="auto">
        <a:xfrm>
          <a:off x="1040514" y="3642381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257183</xdr:colOff>
      <xdr:row>4</xdr:row>
      <xdr:rowOff>118131</xdr:rowOff>
    </xdr:from>
    <xdr:to>
      <xdr:col>2</xdr:col>
      <xdr:colOff>547648</xdr:colOff>
      <xdr:row>5</xdr:row>
      <xdr:rowOff>180202</xdr:rowOff>
    </xdr:to>
    <xdr:sp macro="" textlink="">
      <xdr:nvSpPr>
        <xdr:cNvPr id="20" name="TextBox 147">
          <a:extLst>
            <a:ext uri="{FF2B5EF4-FFF2-40B4-BE49-F238E27FC236}">
              <a16:creationId xmlns:a16="http://schemas.microsoft.com/office/drawing/2014/main" id="{9CF1785A-740B-4B6D-B3B5-E6475465E72A}"/>
            </a:ext>
          </a:extLst>
        </xdr:cNvPr>
        <xdr:cNvSpPr txBox="1">
          <a:spLocks noChangeArrowheads="1"/>
        </xdr:cNvSpPr>
      </xdr:nvSpPr>
      <xdr:spPr bwMode="auto">
        <a:xfrm>
          <a:off x="1476383" y="364238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66683</xdr:colOff>
      <xdr:row>4</xdr:row>
      <xdr:rowOff>118131</xdr:rowOff>
    </xdr:from>
    <xdr:to>
      <xdr:col>3</xdr:col>
      <xdr:colOff>357148</xdr:colOff>
      <xdr:row>5</xdr:row>
      <xdr:rowOff>180202</xdr:rowOff>
    </xdr:to>
    <xdr:sp macro="" textlink="">
      <xdr:nvSpPr>
        <xdr:cNvPr id="21" name="TextBox 147">
          <a:extLst>
            <a:ext uri="{FF2B5EF4-FFF2-40B4-BE49-F238E27FC236}">
              <a16:creationId xmlns:a16="http://schemas.microsoft.com/office/drawing/2014/main" id="{0219E856-973D-4620-A382-22C09984896E}"/>
            </a:ext>
          </a:extLst>
        </xdr:cNvPr>
        <xdr:cNvSpPr txBox="1">
          <a:spLocks noChangeArrowheads="1"/>
        </xdr:cNvSpPr>
      </xdr:nvSpPr>
      <xdr:spPr bwMode="auto">
        <a:xfrm>
          <a:off x="1895483" y="364238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127000</xdr:colOff>
      <xdr:row>5</xdr:row>
      <xdr:rowOff>16531</xdr:rowOff>
    </xdr:from>
    <xdr:to>
      <xdr:col>5</xdr:col>
      <xdr:colOff>472026</xdr:colOff>
      <xdr:row>6</xdr:row>
      <xdr:rowOff>72190</xdr:rowOff>
    </xdr:to>
    <xdr:sp macro="" textlink="">
      <xdr:nvSpPr>
        <xdr:cNvPr id="24" name="TextBox 147">
          <a:extLst>
            <a:ext uri="{FF2B5EF4-FFF2-40B4-BE49-F238E27FC236}">
              <a16:creationId xmlns:a16="http://schemas.microsoft.com/office/drawing/2014/main" id="{620F0B72-D6B5-476C-9B7E-AAC769DD939A}"/>
            </a:ext>
          </a:extLst>
        </xdr:cNvPr>
        <xdr:cNvSpPr txBox="1">
          <a:spLocks noChangeArrowheads="1"/>
        </xdr:cNvSpPr>
      </xdr:nvSpPr>
      <xdr:spPr bwMode="auto">
        <a:xfrm>
          <a:off x="3403600" y="3724931"/>
          <a:ext cx="3450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519814</xdr:colOff>
      <xdr:row>5</xdr:row>
      <xdr:rowOff>16531</xdr:rowOff>
    </xdr:from>
    <xdr:to>
      <xdr:col>6</xdr:col>
      <xdr:colOff>165412</xdr:colOff>
      <xdr:row>6</xdr:row>
      <xdr:rowOff>78602</xdr:rowOff>
    </xdr:to>
    <xdr:sp macro="" textlink="">
      <xdr:nvSpPr>
        <xdr:cNvPr id="25" name="TextBox 147">
          <a:extLst>
            <a:ext uri="{FF2B5EF4-FFF2-40B4-BE49-F238E27FC236}">
              <a16:creationId xmlns:a16="http://schemas.microsoft.com/office/drawing/2014/main" id="{45570B1D-CF61-4624-B821-DD3408D83A82}"/>
            </a:ext>
          </a:extLst>
        </xdr:cNvPr>
        <xdr:cNvSpPr txBox="1">
          <a:spLocks noChangeArrowheads="1"/>
        </xdr:cNvSpPr>
      </xdr:nvSpPr>
      <xdr:spPr bwMode="auto">
        <a:xfrm>
          <a:off x="3796414" y="3724931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346083</xdr:colOff>
      <xdr:row>5</xdr:row>
      <xdr:rowOff>16531</xdr:rowOff>
    </xdr:from>
    <xdr:to>
      <xdr:col>7</xdr:col>
      <xdr:colOff>26948</xdr:colOff>
      <xdr:row>6</xdr:row>
      <xdr:rowOff>78602</xdr:rowOff>
    </xdr:to>
    <xdr:sp macro="" textlink="">
      <xdr:nvSpPr>
        <xdr:cNvPr id="26" name="TextBox 147">
          <a:extLst>
            <a:ext uri="{FF2B5EF4-FFF2-40B4-BE49-F238E27FC236}">
              <a16:creationId xmlns:a16="http://schemas.microsoft.com/office/drawing/2014/main" id="{64B43EB1-9522-4175-BA23-938601E75D36}"/>
            </a:ext>
          </a:extLst>
        </xdr:cNvPr>
        <xdr:cNvSpPr txBox="1">
          <a:spLocks noChangeArrowheads="1"/>
        </xdr:cNvSpPr>
      </xdr:nvSpPr>
      <xdr:spPr bwMode="auto">
        <a:xfrm>
          <a:off x="4232283" y="372493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155583</xdr:colOff>
      <xdr:row>5</xdr:row>
      <xdr:rowOff>16531</xdr:rowOff>
    </xdr:from>
    <xdr:to>
      <xdr:col>7</xdr:col>
      <xdr:colOff>446048</xdr:colOff>
      <xdr:row>6</xdr:row>
      <xdr:rowOff>78602</xdr:rowOff>
    </xdr:to>
    <xdr:sp macro="" textlink="">
      <xdr:nvSpPr>
        <xdr:cNvPr id="27" name="TextBox 147">
          <a:extLst>
            <a:ext uri="{FF2B5EF4-FFF2-40B4-BE49-F238E27FC236}">
              <a16:creationId xmlns:a16="http://schemas.microsoft.com/office/drawing/2014/main" id="{7642E07B-E435-47E4-A27B-174BBCACDCC1}"/>
            </a:ext>
          </a:extLst>
        </xdr:cNvPr>
        <xdr:cNvSpPr txBox="1">
          <a:spLocks noChangeArrowheads="1"/>
        </xdr:cNvSpPr>
      </xdr:nvSpPr>
      <xdr:spPr bwMode="auto">
        <a:xfrm>
          <a:off x="4651383" y="372493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244483</xdr:colOff>
      <xdr:row>17</xdr:row>
      <xdr:rowOff>92731</xdr:rowOff>
    </xdr:from>
    <xdr:to>
      <xdr:col>7</xdr:col>
      <xdr:colOff>228600</xdr:colOff>
      <xdr:row>18</xdr:row>
      <xdr:rowOff>148390</xdr:rowOff>
    </xdr:to>
    <xdr:sp macro="" textlink="">
      <xdr:nvSpPr>
        <xdr:cNvPr id="28" name="TextBox 147">
          <a:extLst>
            <a:ext uri="{FF2B5EF4-FFF2-40B4-BE49-F238E27FC236}">
              <a16:creationId xmlns:a16="http://schemas.microsoft.com/office/drawing/2014/main" id="{C0F90C14-59B2-4892-BBEE-1C15F3DB491F}"/>
            </a:ext>
          </a:extLst>
        </xdr:cNvPr>
        <xdr:cNvSpPr txBox="1">
          <a:spLocks noChangeArrowheads="1"/>
        </xdr:cNvSpPr>
      </xdr:nvSpPr>
      <xdr:spPr bwMode="auto">
        <a:xfrm>
          <a:off x="2682883" y="6010931"/>
          <a:ext cx="2041517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In-gel fluorescence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374650</xdr:colOff>
      <xdr:row>17</xdr:row>
      <xdr:rowOff>120650</xdr:rowOff>
    </xdr:from>
    <xdr:to>
      <xdr:col>3</xdr:col>
      <xdr:colOff>165100</xdr:colOff>
      <xdr:row>18</xdr:row>
      <xdr:rowOff>176309</xdr:rowOff>
    </xdr:to>
    <xdr:sp macro="" textlink="">
      <xdr:nvSpPr>
        <xdr:cNvPr id="29" name="TextBox 147">
          <a:extLst>
            <a:ext uri="{FF2B5EF4-FFF2-40B4-BE49-F238E27FC236}">
              <a16:creationId xmlns:a16="http://schemas.microsoft.com/office/drawing/2014/main" id="{91008E74-3158-4A51-9638-FA6AB3A65582}"/>
            </a:ext>
          </a:extLst>
        </xdr:cNvPr>
        <xdr:cNvSpPr txBox="1">
          <a:spLocks noChangeArrowheads="1"/>
        </xdr:cNvSpPr>
      </xdr:nvSpPr>
      <xdr:spPr bwMode="auto">
        <a:xfrm>
          <a:off x="984250" y="6038850"/>
          <a:ext cx="1009650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coomassie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241300</xdr:colOff>
      <xdr:row>21</xdr:row>
      <xdr:rowOff>175281</xdr:rowOff>
    </xdr:from>
    <xdr:to>
      <xdr:col>1</xdr:col>
      <xdr:colOff>586326</xdr:colOff>
      <xdr:row>23</xdr:row>
      <xdr:rowOff>46790</xdr:rowOff>
    </xdr:to>
    <xdr:sp macro="" textlink="">
      <xdr:nvSpPr>
        <xdr:cNvPr id="30" name="TextBox 147">
          <a:extLst>
            <a:ext uri="{FF2B5EF4-FFF2-40B4-BE49-F238E27FC236}">
              <a16:creationId xmlns:a16="http://schemas.microsoft.com/office/drawing/2014/main" id="{68E74056-8425-4AB6-9130-59D52E3F15A1}"/>
            </a:ext>
          </a:extLst>
        </xdr:cNvPr>
        <xdr:cNvSpPr txBox="1">
          <a:spLocks noChangeArrowheads="1"/>
        </xdr:cNvSpPr>
      </xdr:nvSpPr>
      <xdr:spPr bwMode="auto">
        <a:xfrm>
          <a:off x="850900" y="6830081"/>
          <a:ext cx="3450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119764</xdr:colOff>
      <xdr:row>21</xdr:row>
      <xdr:rowOff>175281</xdr:rowOff>
    </xdr:from>
    <xdr:to>
      <xdr:col>2</xdr:col>
      <xdr:colOff>374962</xdr:colOff>
      <xdr:row>23</xdr:row>
      <xdr:rowOff>53202</xdr:rowOff>
    </xdr:to>
    <xdr:sp macro="" textlink="">
      <xdr:nvSpPr>
        <xdr:cNvPr id="31" name="TextBox 147">
          <a:extLst>
            <a:ext uri="{FF2B5EF4-FFF2-40B4-BE49-F238E27FC236}">
              <a16:creationId xmlns:a16="http://schemas.microsoft.com/office/drawing/2014/main" id="{219A97D2-8408-4A18-974A-4D8F23C6F6B9}"/>
            </a:ext>
          </a:extLst>
        </xdr:cNvPr>
        <xdr:cNvSpPr txBox="1">
          <a:spLocks noChangeArrowheads="1"/>
        </xdr:cNvSpPr>
      </xdr:nvSpPr>
      <xdr:spPr bwMode="auto">
        <a:xfrm>
          <a:off x="1338964" y="6830081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422283</xdr:colOff>
      <xdr:row>21</xdr:row>
      <xdr:rowOff>175281</xdr:rowOff>
    </xdr:from>
    <xdr:to>
      <xdr:col>3</xdr:col>
      <xdr:colOff>103148</xdr:colOff>
      <xdr:row>23</xdr:row>
      <xdr:rowOff>53202</xdr:rowOff>
    </xdr:to>
    <xdr:sp macro="" textlink="">
      <xdr:nvSpPr>
        <xdr:cNvPr id="32" name="TextBox 147">
          <a:extLst>
            <a:ext uri="{FF2B5EF4-FFF2-40B4-BE49-F238E27FC236}">
              <a16:creationId xmlns:a16="http://schemas.microsoft.com/office/drawing/2014/main" id="{26164F4B-E7B0-4158-A483-E67DC1C820B2}"/>
            </a:ext>
          </a:extLst>
        </xdr:cNvPr>
        <xdr:cNvSpPr txBox="1">
          <a:spLocks noChangeArrowheads="1"/>
        </xdr:cNvSpPr>
      </xdr:nvSpPr>
      <xdr:spPr bwMode="auto">
        <a:xfrm>
          <a:off x="1641483" y="683008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231783</xdr:colOff>
      <xdr:row>21</xdr:row>
      <xdr:rowOff>175281</xdr:rowOff>
    </xdr:from>
    <xdr:to>
      <xdr:col>3</xdr:col>
      <xdr:colOff>522248</xdr:colOff>
      <xdr:row>23</xdr:row>
      <xdr:rowOff>53202</xdr:rowOff>
    </xdr:to>
    <xdr:sp macro="" textlink="">
      <xdr:nvSpPr>
        <xdr:cNvPr id="33" name="TextBox 147">
          <a:extLst>
            <a:ext uri="{FF2B5EF4-FFF2-40B4-BE49-F238E27FC236}">
              <a16:creationId xmlns:a16="http://schemas.microsoft.com/office/drawing/2014/main" id="{F537026D-A3E5-4019-8DC0-39DDC016778F}"/>
            </a:ext>
          </a:extLst>
        </xdr:cNvPr>
        <xdr:cNvSpPr txBox="1">
          <a:spLocks noChangeArrowheads="1"/>
        </xdr:cNvSpPr>
      </xdr:nvSpPr>
      <xdr:spPr bwMode="auto">
        <a:xfrm>
          <a:off x="2060583" y="683008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6350</xdr:colOff>
      <xdr:row>21</xdr:row>
      <xdr:rowOff>124481</xdr:rowOff>
    </xdr:from>
    <xdr:to>
      <xdr:col>5</xdr:col>
      <xdr:colOff>351376</xdr:colOff>
      <xdr:row>22</xdr:row>
      <xdr:rowOff>180140</xdr:rowOff>
    </xdr:to>
    <xdr:sp macro="" textlink="">
      <xdr:nvSpPr>
        <xdr:cNvPr id="34" name="TextBox 147">
          <a:extLst>
            <a:ext uri="{FF2B5EF4-FFF2-40B4-BE49-F238E27FC236}">
              <a16:creationId xmlns:a16="http://schemas.microsoft.com/office/drawing/2014/main" id="{05B75126-8902-465F-9651-92088DC1F97A}"/>
            </a:ext>
          </a:extLst>
        </xdr:cNvPr>
        <xdr:cNvSpPr txBox="1">
          <a:spLocks noChangeArrowheads="1"/>
        </xdr:cNvSpPr>
      </xdr:nvSpPr>
      <xdr:spPr bwMode="auto">
        <a:xfrm>
          <a:off x="3282950" y="6779281"/>
          <a:ext cx="3450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494414</xdr:colOff>
      <xdr:row>21</xdr:row>
      <xdr:rowOff>124481</xdr:rowOff>
    </xdr:from>
    <xdr:to>
      <xdr:col>6</xdr:col>
      <xdr:colOff>140012</xdr:colOff>
      <xdr:row>23</xdr:row>
      <xdr:rowOff>2402</xdr:rowOff>
    </xdr:to>
    <xdr:sp macro="" textlink="">
      <xdr:nvSpPr>
        <xdr:cNvPr id="35" name="TextBox 147">
          <a:extLst>
            <a:ext uri="{FF2B5EF4-FFF2-40B4-BE49-F238E27FC236}">
              <a16:creationId xmlns:a16="http://schemas.microsoft.com/office/drawing/2014/main" id="{781B2FC5-4A3C-47F5-B08D-D258F5036678}"/>
            </a:ext>
          </a:extLst>
        </xdr:cNvPr>
        <xdr:cNvSpPr txBox="1">
          <a:spLocks noChangeArrowheads="1"/>
        </xdr:cNvSpPr>
      </xdr:nvSpPr>
      <xdr:spPr bwMode="auto">
        <a:xfrm>
          <a:off x="3771014" y="6779281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155583</xdr:colOff>
      <xdr:row>21</xdr:row>
      <xdr:rowOff>124481</xdr:rowOff>
    </xdr:from>
    <xdr:to>
      <xdr:col>6</xdr:col>
      <xdr:colOff>446048</xdr:colOff>
      <xdr:row>23</xdr:row>
      <xdr:rowOff>2402</xdr:rowOff>
    </xdr:to>
    <xdr:sp macro="" textlink="">
      <xdr:nvSpPr>
        <xdr:cNvPr id="36" name="TextBox 147">
          <a:extLst>
            <a:ext uri="{FF2B5EF4-FFF2-40B4-BE49-F238E27FC236}">
              <a16:creationId xmlns:a16="http://schemas.microsoft.com/office/drawing/2014/main" id="{851C5BFF-1C9F-4917-A6AE-333761A6B91D}"/>
            </a:ext>
          </a:extLst>
        </xdr:cNvPr>
        <xdr:cNvSpPr txBox="1">
          <a:spLocks noChangeArrowheads="1"/>
        </xdr:cNvSpPr>
      </xdr:nvSpPr>
      <xdr:spPr bwMode="auto">
        <a:xfrm>
          <a:off x="4041783" y="677928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549283</xdr:colOff>
      <xdr:row>21</xdr:row>
      <xdr:rowOff>124481</xdr:rowOff>
    </xdr:from>
    <xdr:to>
      <xdr:col>7</xdr:col>
      <xdr:colOff>230148</xdr:colOff>
      <xdr:row>23</xdr:row>
      <xdr:rowOff>2402</xdr:rowOff>
    </xdr:to>
    <xdr:sp macro="" textlink="">
      <xdr:nvSpPr>
        <xdr:cNvPr id="37" name="TextBox 147">
          <a:extLst>
            <a:ext uri="{FF2B5EF4-FFF2-40B4-BE49-F238E27FC236}">
              <a16:creationId xmlns:a16="http://schemas.microsoft.com/office/drawing/2014/main" id="{688258A6-F567-4E0E-A754-AD78123835CA}"/>
            </a:ext>
          </a:extLst>
        </xdr:cNvPr>
        <xdr:cNvSpPr txBox="1">
          <a:spLocks noChangeArrowheads="1"/>
        </xdr:cNvSpPr>
      </xdr:nvSpPr>
      <xdr:spPr bwMode="auto">
        <a:xfrm>
          <a:off x="4435483" y="6779281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98433</xdr:colOff>
      <xdr:row>35</xdr:row>
      <xdr:rowOff>16531</xdr:rowOff>
    </xdr:from>
    <xdr:to>
      <xdr:col>7</xdr:col>
      <xdr:colOff>82550</xdr:colOff>
      <xdr:row>36</xdr:row>
      <xdr:rowOff>72190</xdr:rowOff>
    </xdr:to>
    <xdr:sp macro="" textlink="">
      <xdr:nvSpPr>
        <xdr:cNvPr id="38" name="TextBox 147">
          <a:extLst>
            <a:ext uri="{FF2B5EF4-FFF2-40B4-BE49-F238E27FC236}">
              <a16:creationId xmlns:a16="http://schemas.microsoft.com/office/drawing/2014/main" id="{74934CF8-CAD0-4592-B0F8-94521AE1E59F}"/>
            </a:ext>
          </a:extLst>
        </xdr:cNvPr>
        <xdr:cNvSpPr txBox="1">
          <a:spLocks noChangeArrowheads="1"/>
        </xdr:cNvSpPr>
      </xdr:nvSpPr>
      <xdr:spPr bwMode="auto">
        <a:xfrm>
          <a:off x="2536833" y="9249431"/>
          <a:ext cx="2041517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In-gel fluorescence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565150</xdr:colOff>
      <xdr:row>35</xdr:row>
      <xdr:rowOff>16531</xdr:rowOff>
    </xdr:from>
    <xdr:to>
      <xdr:col>3</xdr:col>
      <xdr:colOff>355600</xdr:colOff>
      <xdr:row>36</xdr:row>
      <xdr:rowOff>72190</xdr:rowOff>
    </xdr:to>
    <xdr:sp macro="" textlink="">
      <xdr:nvSpPr>
        <xdr:cNvPr id="39" name="TextBox 147">
          <a:extLst>
            <a:ext uri="{FF2B5EF4-FFF2-40B4-BE49-F238E27FC236}">
              <a16:creationId xmlns:a16="http://schemas.microsoft.com/office/drawing/2014/main" id="{0452E982-31AF-466C-B17C-459644621BD9}"/>
            </a:ext>
          </a:extLst>
        </xdr:cNvPr>
        <xdr:cNvSpPr txBox="1">
          <a:spLocks noChangeArrowheads="1"/>
        </xdr:cNvSpPr>
      </xdr:nvSpPr>
      <xdr:spPr bwMode="auto">
        <a:xfrm>
          <a:off x="1174750" y="9249431"/>
          <a:ext cx="1009650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coomassie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358783</xdr:colOff>
      <xdr:row>53</xdr:row>
      <xdr:rowOff>175281</xdr:rowOff>
    </xdr:from>
    <xdr:to>
      <xdr:col>6</xdr:col>
      <xdr:colOff>342900</xdr:colOff>
      <xdr:row>55</xdr:row>
      <xdr:rowOff>46790</xdr:rowOff>
    </xdr:to>
    <xdr:sp macro="" textlink="">
      <xdr:nvSpPr>
        <xdr:cNvPr id="40" name="TextBox 147">
          <a:extLst>
            <a:ext uri="{FF2B5EF4-FFF2-40B4-BE49-F238E27FC236}">
              <a16:creationId xmlns:a16="http://schemas.microsoft.com/office/drawing/2014/main" id="{5A3821A8-3B35-4949-BF1F-DA27379C3226}"/>
            </a:ext>
          </a:extLst>
        </xdr:cNvPr>
        <xdr:cNvSpPr txBox="1">
          <a:spLocks noChangeArrowheads="1"/>
        </xdr:cNvSpPr>
      </xdr:nvSpPr>
      <xdr:spPr bwMode="auto">
        <a:xfrm>
          <a:off x="2187583" y="12722881"/>
          <a:ext cx="2041517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In-gel fluorescence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215900</xdr:colOff>
      <xdr:row>53</xdr:row>
      <xdr:rowOff>175281</xdr:rowOff>
    </xdr:from>
    <xdr:to>
      <xdr:col>3</xdr:col>
      <xdr:colOff>6350</xdr:colOff>
      <xdr:row>55</xdr:row>
      <xdr:rowOff>46790</xdr:rowOff>
    </xdr:to>
    <xdr:sp macro="" textlink="">
      <xdr:nvSpPr>
        <xdr:cNvPr id="41" name="TextBox 147">
          <a:extLst>
            <a:ext uri="{FF2B5EF4-FFF2-40B4-BE49-F238E27FC236}">
              <a16:creationId xmlns:a16="http://schemas.microsoft.com/office/drawing/2014/main" id="{622072B4-60B1-4E60-AE13-04D381DE78FF}"/>
            </a:ext>
          </a:extLst>
        </xdr:cNvPr>
        <xdr:cNvSpPr txBox="1">
          <a:spLocks noChangeArrowheads="1"/>
        </xdr:cNvSpPr>
      </xdr:nvSpPr>
      <xdr:spPr bwMode="auto">
        <a:xfrm>
          <a:off x="825500" y="12722881"/>
          <a:ext cx="1009650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coomassie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603250</xdr:colOff>
      <xdr:row>41</xdr:row>
      <xdr:rowOff>139700</xdr:rowOff>
    </xdr:from>
    <xdr:to>
      <xdr:col>1</xdr:col>
      <xdr:colOff>338676</xdr:colOff>
      <xdr:row>43</xdr:row>
      <xdr:rowOff>11209</xdr:rowOff>
    </xdr:to>
    <xdr:sp macro="" textlink="">
      <xdr:nvSpPr>
        <xdr:cNvPr id="42" name="TextBox 147">
          <a:extLst>
            <a:ext uri="{FF2B5EF4-FFF2-40B4-BE49-F238E27FC236}">
              <a16:creationId xmlns:a16="http://schemas.microsoft.com/office/drawing/2014/main" id="{DF43F948-7120-4873-AB50-AA25300383A4}"/>
            </a:ext>
          </a:extLst>
        </xdr:cNvPr>
        <xdr:cNvSpPr txBox="1">
          <a:spLocks noChangeArrowheads="1"/>
        </xdr:cNvSpPr>
      </xdr:nvSpPr>
      <xdr:spPr bwMode="auto">
        <a:xfrm>
          <a:off x="603250" y="10477500"/>
          <a:ext cx="3450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481714</xdr:colOff>
      <xdr:row>41</xdr:row>
      <xdr:rowOff>139700</xdr:rowOff>
    </xdr:from>
    <xdr:to>
      <xdr:col>2</xdr:col>
      <xdr:colOff>127312</xdr:colOff>
      <xdr:row>43</xdr:row>
      <xdr:rowOff>17621</xdr:rowOff>
    </xdr:to>
    <xdr:sp macro="" textlink="">
      <xdr:nvSpPr>
        <xdr:cNvPr id="43" name="TextBox 147">
          <a:extLst>
            <a:ext uri="{FF2B5EF4-FFF2-40B4-BE49-F238E27FC236}">
              <a16:creationId xmlns:a16="http://schemas.microsoft.com/office/drawing/2014/main" id="{C5125F13-8887-48A0-8D77-80CD133056BC}"/>
            </a:ext>
          </a:extLst>
        </xdr:cNvPr>
        <xdr:cNvSpPr txBox="1">
          <a:spLocks noChangeArrowheads="1"/>
        </xdr:cNvSpPr>
      </xdr:nvSpPr>
      <xdr:spPr bwMode="auto">
        <a:xfrm>
          <a:off x="1091314" y="10477500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174633</xdr:colOff>
      <xdr:row>41</xdr:row>
      <xdr:rowOff>139700</xdr:rowOff>
    </xdr:from>
    <xdr:to>
      <xdr:col>2</xdr:col>
      <xdr:colOff>465098</xdr:colOff>
      <xdr:row>43</xdr:row>
      <xdr:rowOff>17621</xdr:rowOff>
    </xdr:to>
    <xdr:sp macro="" textlink="">
      <xdr:nvSpPr>
        <xdr:cNvPr id="44" name="TextBox 147">
          <a:extLst>
            <a:ext uri="{FF2B5EF4-FFF2-40B4-BE49-F238E27FC236}">
              <a16:creationId xmlns:a16="http://schemas.microsoft.com/office/drawing/2014/main" id="{055B56BB-8032-4D70-866B-1AA632467A14}"/>
            </a:ext>
          </a:extLst>
        </xdr:cNvPr>
        <xdr:cNvSpPr txBox="1">
          <a:spLocks noChangeArrowheads="1"/>
        </xdr:cNvSpPr>
      </xdr:nvSpPr>
      <xdr:spPr bwMode="auto">
        <a:xfrm>
          <a:off x="1393833" y="10477500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593733</xdr:colOff>
      <xdr:row>41</xdr:row>
      <xdr:rowOff>139700</xdr:rowOff>
    </xdr:from>
    <xdr:to>
      <xdr:col>3</xdr:col>
      <xdr:colOff>274598</xdr:colOff>
      <xdr:row>43</xdr:row>
      <xdr:rowOff>17621</xdr:rowOff>
    </xdr:to>
    <xdr:sp macro="" textlink="">
      <xdr:nvSpPr>
        <xdr:cNvPr id="45" name="TextBox 147">
          <a:extLst>
            <a:ext uri="{FF2B5EF4-FFF2-40B4-BE49-F238E27FC236}">
              <a16:creationId xmlns:a16="http://schemas.microsoft.com/office/drawing/2014/main" id="{1292FF64-7136-45A5-8228-1DC4B980448F}"/>
            </a:ext>
          </a:extLst>
        </xdr:cNvPr>
        <xdr:cNvSpPr txBox="1">
          <a:spLocks noChangeArrowheads="1"/>
        </xdr:cNvSpPr>
      </xdr:nvSpPr>
      <xdr:spPr bwMode="auto">
        <a:xfrm>
          <a:off x="1812933" y="10477500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520700</xdr:colOff>
      <xdr:row>42</xdr:row>
      <xdr:rowOff>0</xdr:rowOff>
    </xdr:from>
    <xdr:to>
      <xdr:col>5</xdr:col>
      <xdr:colOff>27526</xdr:colOff>
      <xdr:row>43</xdr:row>
      <xdr:rowOff>55659</xdr:rowOff>
    </xdr:to>
    <xdr:sp macro="" textlink="">
      <xdr:nvSpPr>
        <xdr:cNvPr id="46" name="TextBox 147">
          <a:extLst>
            <a:ext uri="{FF2B5EF4-FFF2-40B4-BE49-F238E27FC236}">
              <a16:creationId xmlns:a16="http://schemas.microsoft.com/office/drawing/2014/main" id="{D2C38F68-90B4-49B2-8094-078E208C6DB7}"/>
            </a:ext>
          </a:extLst>
        </xdr:cNvPr>
        <xdr:cNvSpPr txBox="1">
          <a:spLocks noChangeArrowheads="1"/>
        </xdr:cNvSpPr>
      </xdr:nvSpPr>
      <xdr:spPr bwMode="auto">
        <a:xfrm>
          <a:off x="2959100" y="10521950"/>
          <a:ext cx="3450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170564</xdr:colOff>
      <xdr:row>42</xdr:row>
      <xdr:rowOff>0</xdr:rowOff>
    </xdr:from>
    <xdr:to>
      <xdr:col>5</xdr:col>
      <xdr:colOff>425762</xdr:colOff>
      <xdr:row>43</xdr:row>
      <xdr:rowOff>62071</xdr:rowOff>
    </xdr:to>
    <xdr:sp macro="" textlink="">
      <xdr:nvSpPr>
        <xdr:cNvPr id="47" name="TextBox 147">
          <a:extLst>
            <a:ext uri="{FF2B5EF4-FFF2-40B4-BE49-F238E27FC236}">
              <a16:creationId xmlns:a16="http://schemas.microsoft.com/office/drawing/2014/main" id="{3FE5A7DF-266A-4298-8EAC-4B1BBB080253}"/>
            </a:ext>
          </a:extLst>
        </xdr:cNvPr>
        <xdr:cNvSpPr txBox="1">
          <a:spLocks noChangeArrowheads="1"/>
        </xdr:cNvSpPr>
      </xdr:nvSpPr>
      <xdr:spPr bwMode="auto">
        <a:xfrm>
          <a:off x="3447164" y="10521950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473083</xdr:colOff>
      <xdr:row>42</xdr:row>
      <xdr:rowOff>0</xdr:rowOff>
    </xdr:from>
    <xdr:to>
      <xdr:col>6</xdr:col>
      <xdr:colOff>153948</xdr:colOff>
      <xdr:row>43</xdr:row>
      <xdr:rowOff>62071</xdr:rowOff>
    </xdr:to>
    <xdr:sp macro="" textlink="">
      <xdr:nvSpPr>
        <xdr:cNvPr id="48" name="TextBox 147">
          <a:extLst>
            <a:ext uri="{FF2B5EF4-FFF2-40B4-BE49-F238E27FC236}">
              <a16:creationId xmlns:a16="http://schemas.microsoft.com/office/drawing/2014/main" id="{030C757B-37C7-4C8F-A794-9BF5DCD0DCF2}"/>
            </a:ext>
          </a:extLst>
        </xdr:cNvPr>
        <xdr:cNvSpPr txBox="1">
          <a:spLocks noChangeArrowheads="1"/>
        </xdr:cNvSpPr>
      </xdr:nvSpPr>
      <xdr:spPr bwMode="auto">
        <a:xfrm>
          <a:off x="3749683" y="10521950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282583</xdr:colOff>
      <xdr:row>42</xdr:row>
      <xdr:rowOff>0</xdr:rowOff>
    </xdr:from>
    <xdr:to>
      <xdr:col>6</xdr:col>
      <xdr:colOff>573048</xdr:colOff>
      <xdr:row>43</xdr:row>
      <xdr:rowOff>62071</xdr:rowOff>
    </xdr:to>
    <xdr:sp macro="" textlink="">
      <xdr:nvSpPr>
        <xdr:cNvPr id="49" name="TextBox 147">
          <a:extLst>
            <a:ext uri="{FF2B5EF4-FFF2-40B4-BE49-F238E27FC236}">
              <a16:creationId xmlns:a16="http://schemas.microsoft.com/office/drawing/2014/main" id="{E262F4D8-4559-4920-9383-0D19E760BC03}"/>
            </a:ext>
          </a:extLst>
        </xdr:cNvPr>
        <xdr:cNvSpPr txBox="1">
          <a:spLocks noChangeArrowheads="1"/>
        </xdr:cNvSpPr>
      </xdr:nvSpPr>
      <xdr:spPr bwMode="auto">
        <a:xfrm>
          <a:off x="4168783" y="10521950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519799</xdr:colOff>
      <xdr:row>43</xdr:row>
      <xdr:rowOff>101600</xdr:rowOff>
    </xdr:from>
    <xdr:to>
      <xdr:col>4</xdr:col>
      <xdr:colOff>252435</xdr:colOff>
      <xdr:row>51</xdr:row>
      <xdr:rowOff>128765</xdr:rowOff>
    </xdr:to>
    <xdr:grpSp>
      <xdr:nvGrpSpPr>
        <xdr:cNvPr id="50" name="Group 49">
          <a:extLst>
            <a:ext uri="{FF2B5EF4-FFF2-40B4-BE49-F238E27FC236}">
              <a16:creationId xmlns:a16="http://schemas.microsoft.com/office/drawing/2014/main" id="{5C8050D5-C7B1-41FB-B642-B76317DC33F3}"/>
            </a:ext>
          </a:extLst>
        </xdr:cNvPr>
        <xdr:cNvGrpSpPr/>
      </xdr:nvGrpSpPr>
      <xdr:grpSpPr>
        <a:xfrm>
          <a:off x="2348599" y="8032750"/>
          <a:ext cx="342236" cy="1500365"/>
          <a:chOff x="8622399" y="5848350"/>
          <a:chExt cx="342236" cy="1500365"/>
        </a:xfrm>
      </xdr:grpSpPr>
      <xdr:sp macro="" textlink="">
        <xdr:nvSpPr>
          <xdr:cNvPr id="51" name="TextBox 4">
            <a:extLst>
              <a:ext uri="{FF2B5EF4-FFF2-40B4-BE49-F238E27FC236}">
                <a16:creationId xmlns:a16="http://schemas.microsoft.com/office/drawing/2014/main" id="{AB32EDD4-E281-0FFA-E65E-3F31BA08EF9A}"/>
              </a:ext>
            </a:extLst>
          </xdr:cNvPr>
          <xdr:cNvSpPr txBox="1"/>
        </xdr:nvSpPr>
        <xdr:spPr>
          <a:xfrm>
            <a:off x="8622399" y="6104729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63</a:t>
            </a:r>
          </a:p>
        </xdr:txBody>
      </xdr:sp>
      <xdr:sp macro="" textlink="">
        <xdr:nvSpPr>
          <xdr:cNvPr id="52" name="TextBox 21">
            <a:extLst>
              <a:ext uri="{FF2B5EF4-FFF2-40B4-BE49-F238E27FC236}">
                <a16:creationId xmlns:a16="http://schemas.microsoft.com/office/drawing/2014/main" id="{685FFFEC-E3C2-4E01-6851-5F9D98884C87}"/>
              </a:ext>
            </a:extLst>
          </xdr:cNvPr>
          <xdr:cNvSpPr txBox="1"/>
        </xdr:nvSpPr>
        <xdr:spPr>
          <a:xfrm>
            <a:off x="8622399" y="6335997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48</a:t>
            </a:r>
          </a:p>
        </xdr:txBody>
      </xdr:sp>
      <xdr:sp macro="" textlink="">
        <xdr:nvSpPr>
          <xdr:cNvPr id="53" name="TextBox 23">
            <a:extLst>
              <a:ext uri="{FF2B5EF4-FFF2-40B4-BE49-F238E27FC236}">
                <a16:creationId xmlns:a16="http://schemas.microsoft.com/office/drawing/2014/main" id="{02D332F4-F38E-E520-4DDF-0FC9FD054F77}"/>
              </a:ext>
            </a:extLst>
          </xdr:cNvPr>
          <xdr:cNvSpPr txBox="1"/>
        </xdr:nvSpPr>
        <xdr:spPr>
          <a:xfrm>
            <a:off x="8622399" y="6653034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</a:p>
        </xdr:txBody>
      </xdr:sp>
      <xdr:sp macro="" textlink="">
        <xdr:nvSpPr>
          <xdr:cNvPr id="54" name="TextBox 24">
            <a:extLst>
              <a:ext uri="{FF2B5EF4-FFF2-40B4-BE49-F238E27FC236}">
                <a16:creationId xmlns:a16="http://schemas.microsoft.com/office/drawing/2014/main" id="{05DA04F4-E22B-DCD6-E06A-F081AF60652C}"/>
              </a:ext>
            </a:extLst>
          </xdr:cNvPr>
          <xdr:cNvSpPr txBox="1"/>
        </xdr:nvSpPr>
        <xdr:spPr>
          <a:xfrm>
            <a:off x="8622399" y="7090910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55" name="TextBox 4">
            <a:extLst>
              <a:ext uri="{FF2B5EF4-FFF2-40B4-BE49-F238E27FC236}">
                <a16:creationId xmlns:a16="http://schemas.microsoft.com/office/drawing/2014/main" id="{2A646F51-E023-C5A0-BA94-1E498F322F8E}"/>
              </a:ext>
            </a:extLst>
          </xdr:cNvPr>
          <xdr:cNvSpPr txBox="1"/>
        </xdr:nvSpPr>
        <xdr:spPr>
          <a:xfrm>
            <a:off x="8622399" y="5848350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</xdr:grpSp>
    <xdr:clientData/>
  </xdr:twoCellAnchor>
  <xdr:twoCellAnchor>
    <xdr:from>
      <xdr:col>3</xdr:col>
      <xdr:colOff>336550</xdr:colOff>
      <xdr:row>41</xdr:row>
      <xdr:rowOff>101600</xdr:rowOff>
    </xdr:from>
    <xdr:to>
      <xdr:col>4</xdr:col>
      <xdr:colOff>488950</xdr:colOff>
      <xdr:row>43</xdr:row>
      <xdr:rowOff>144638</xdr:rowOff>
    </xdr:to>
    <xdr:sp macro="" textlink="">
      <xdr:nvSpPr>
        <xdr:cNvPr id="56" name="TextBox 4">
          <a:extLst>
            <a:ext uri="{FF2B5EF4-FFF2-40B4-BE49-F238E27FC236}">
              <a16:creationId xmlns:a16="http://schemas.microsoft.com/office/drawing/2014/main" id="{01DF1E5F-BC0F-48A4-9A40-879FEF06B8D4}"/>
            </a:ext>
          </a:extLst>
        </xdr:cNvPr>
        <xdr:cNvSpPr txBox="1"/>
      </xdr:nvSpPr>
      <xdr:spPr>
        <a:xfrm>
          <a:off x="2165350" y="10439400"/>
          <a:ext cx="762000" cy="41133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Mw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(kDa)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37207</xdr:colOff>
      <xdr:row>26</xdr:row>
      <xdr:rowOff>38100</xdr:rowOff>
    </xdr:from>
    <xdr:to>
      <xdr:col>4</xdr:col>
      <xdr:colOff>398474</xdr:colOff>
      <xdr:row>33</xdr:row>
      <xdr:rowOff>71615</xdr:rowOff>
    </xdr:to>
    <xdr:grpSp>
      <xdr:nvGrpSpPr>
        <xdr:cNvPr id="57" name="Group 56">
          <a:extLst>
            <a:ext uri="{FF2B5EF4-FFF2-40B4-BE49-F238E27FC236}">
              <a16:creationId xmlns:a16="http://schemas.microsoft.com/office/drawing/2014/main" id="{6FBBAED6-410D-45E6-9CD7-40F5BAB869BE}"/>
            </a:ext>
          </a:extLst>
        </xdr:cNvPr>
        <xdr:cNvGrpSpPr/>
      </xdr:nvGrpSpPr>
      <xdr:grpSpPr>
        <a:xfrm>
          <a:off x="2475607" y="4838700"/>
          <a:ext cx="361267" cy="1322565"/>
          <a:chOff x="8768457" y="5962650"/>
          <a:chExt cx="361267" cy="1322565"/>
        </a:xfrm>
      </xdr:grpSpPr>
      <xdr:sp macro="" textlink="">
        <xdr:nvSpPr>
          <xdr:cNvPr id="58" name="TextBox 4">
            <a:extLst>
              <a:ext uri="{FF2B5EF4-FFF2-40B4-BE49-F238E27FC236}">
                <a16:creationId xmlns:a16="http://schemas.microsoft.com/office/drawing/2014/main" id="{329583A7-43D1-1168-2362-8F2DF0486358}"/>
              </a:ext>
            </a:extLst>
          </xdr:cNvPr>
          <xdr:cNvSpPr txBox="1"/>
        </xdr:nvSpPr>
        <xdr:spPr>
          <a:xfrm>
            <a:off x="8774799" y="6180929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63</a:t>
            </a:r>
          </a:p>
        </xdr:txBody>
      </xdr:sp>
      <xdr:sp macro="" textlink="">
        <xdr:nvSpPr>
          <xdr:cNvPr id="59" name="TextBox 21">
            <a:extLst>
              <a:ext uri="{FF2B5EF4-FFF2-40B4-BE49-F238E27FC236}">
                <a16:creationId xmlns:a16="http://schemas.microsoft.com/office/drawing/2014/main" id="{6BDBD596-19C6-5BFA-82F0-A1FB3E86AF76}"/>
              </a:ext>
            </a:extLst>
          </xdr:cNvPr>
          <xdr:cNvSpPr txBox="1"/>
        </xdr:nvSpPr>
        <xdr:spPr>
          <a:xfrm>
            <a:off x="8774781" y="6469347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48</a:t>
            </a:r>
          </a:p>
        </xdr:txBody>
      </xdr:sp>
      <xdr:sp macro="" textlink="">
        <xdr:nvSpPr>
          <xdr:cNvPr id="60" name="TextBox 23">
            <a:extLst>
              <a:ext uri="{FF2B5EF4-FFF2-40B4-BE49-F238E27FC236}">
                <a16:creationId xmlns:a16="http://schemas.microsoft.com/office/drawing/2014/main" id="{068A8BB3-268A-7A46-65B2-9CA6EBB14EAD}"/>
              </a:ext>
            </a:extLst>
          </xdr:cNvPr>
          <xdr:cNvSpPr txBox="1"/>
        </xdr:nvSpPr>
        <xdr:spPr>
          <a:xfrm>
            <a:off x="8768457" y="6703834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</a:p>
        </xdr:txBody>
      </xdr:sp>
      <xdr:sp macro="" textlink="">
        <xdr:nvSpPr>
          <xdr:cNvPr id="61" name="TextBox 24">
            <a:extLst>
              <a:ext uri="{FF2B5EF4-FFF2-40B4-BE49-F238E27FC236}">
                <a16:creationId xmlns:a16="http://schemas.microsoft.com/office/drawing/2014/main" id="{D696415A-E0B8-371F-FEF5-BF7FE5CC0B74}"/>
              </a:ext>
            </a:extLst>
          </xdr:cNvPr>
          <xdr:cNvSpPr txBox="1"/>
        </xdr:nvSpPr>
        <xdr:spPr>
          <a:xfrm>
            <a:off x="8775700" y="7027410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62" name="TextBox 4">
            <a:extLst>
              <a:ext uri="{FF2B5EF4-FFF2-40B4-BE49-F238E27FC236}">
                <a16:creationId xmlns:a16="http://schemas.microsoft.com/office/drawing/2014/main" id="{CDDDD6D6-8A29-0335-7678-067ACF6256E1}"/>
              </a:ext>
            </a:extLst>
          </xdr:cNvPr>
          <xdr:cNvSpPr txBox="1"/>
        </xdr:nvSpPr>
        <xdr:spPr>
          <a:xfrm>
            <a:off x="8787488" y="5962650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</xdr:grpSp>
    <xdr:clientData/>
  </xdr:twoCellAnchor>
  <xdr:twoCellAnchor>
    <xdr:from>
      <xdr:col>4</xdr:col>
      <xdr:colOff>95250</xdr:colOff>
      <xdr:row>3</xdr:row>
      <xdr:rowOff>101600</xdr:rowOff>
    </xdr:from>
    <xdr:to>
      <xdr:col>5</xdr:col>
      <xdr:colOff>19050</xdr:colOff>
      <xdr:row>5</xdr:row>
      <xdr:rowOff>144638</xdr:rowOff>
    </xdr:to>
    <xdr:sp macro="" textlink="">
      <xdr:nvSpPr>
        <xdr:cNvPr id="63" name="TextBox 4">
          <a:extLst>
            <a:ext uri="{FF2B5EF4-FFF2-40B4-BE49-F238E27FC236}">
              <a16:creationId xmlns:a16="http://schemas.microsoft.com/office/drawing/2014/main" id="{46A72E17-BDB6-4D42-ACC0-3298AA0815EE}"/>
            </a:ext>
          </a:extLst>
        </xdr:cNvPr>
        <xdr:cNvSpPr txBox="1"/>
      </xdr:nvSpPr>
      <xdr:spPr>
        <a:xfrm>
          <a:off x="2533650" y="3441700"/>
          <a:ext cx="762000" cy="41133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Mw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(kDa)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272148</xdr:colOff>
      <xdr:row>6</xdr:row>
      <xdr:rowOff>76200</xdr:rowOff>
    </xdr:from>
    <xdr:to>
      <xdr:col>4</xdr:col>
      <xdr:colOff>614384</xdr:colOff>
      <xdr:row>15</xdr:row>
      <xdr:rowOff>65981</xdr:rowOff>
    </xdr:to>
    <xdr:grpSp>
      <xdr:nvGrpSpPr>
        <xdr:cNvPr id="64" name="Group 63">
          <a:extLst>
            <a:ext uri="{FF2B5EF4-FFF2-40B4-BE49-F238E27FC236}">
              <a16:creationId xmlns:a16="http://schemas.microsoft.com/office/drawing/2014/main" id="{D462EC4F-DD4E-47B4-A225-D475D64FE4A5}"/>
            </a:ext>
          </a:extLst>
        </xdr:cNvPr>
        <xdr:cNvGrpSpPr/>
      </xdr:nvGrpSpPr>
      <xdr:grpSpPr>
        <a:xfrm>
          <a:off x="2710548" y="1193800"/>
          <a:ext cx="342236" cy="1647131"/>
          <a:chOff x="8755748" y="5734050"/>
          <a:chExt cx="342236" cy="1647131"/>
        </a:xfrm>
      </xdr:grpSpPr>
      <xdr:sp macro="" textlink="">
        <xdr:nvSpPr>
          <xdr:cNvPr id="65" name="TextBox 4">
            <a:extLst>
              <a:ext uri="{FF2B5EF4-FFF2-40B4-BE49-F238E27FC236}">
                <a16:creationId xmlns:a16="http://schemas.microsoft.com/office/drawing/2014/main" id="{4771C8C4-F62B-9DE0-DFAE-9EFF907E625B}"/>
              </a:ext>
            </a:extLst>
          </xdr:cNvPr>
          <xdr:cNvSpPr txBox="1"/>
        </xdr:nvSpPr>
        <xdr:spPr>
          <a:xfrm>
            <a:off x="8755748" y="5907879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63</a:t>
            </a:r>
          </a:p>
        </xdr:txBody>
      </xdr:sp>
      <xdr:sp macro="" textlink="">
        <xdr:nvSpPr>
          <xdr:cNvPr id="66" name="TextBox 21">
            <a:extLst>
              <a:ext uri="{FF2B5EF4-FFF2-40B4-BE49-F238E27FC236}">
                <a16:creationId xmlns:a16="http://schemas.microsoft.com/office/drawing/2014/main" id="{DC007BF0-6BB5-E12D-87A4-590250F8A2AA}"/>
              </a:ext>
            </a:extLst>
          </xdr:cNvPr>
          <xdr:cNvSpPr txBox="1"/>
        </xdr:nvSpPr>
        <xdr:spPr>
          <a:xfrm>
            <a:off x="8755748" y="6183597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48</a:t>
            </a:r>
          </a:p>
        </xdr:txBody>
      </xdr:sp>
      <xdr:sp macro="" textlink="">
        <xdr:nvSpPr>
          <xdr:cNvPr id="67" name="TextBox 23">
            <a:extLst>
              <a:ext uri="{FF2B5EF4-FFF2-40B4-BE49-F238E27FC236}">
                <a16:creationId xmlns:a16="http://schemas.microsoft.com/office/drawing/2014/main" id="{485B401C-2E92-F941-4B08-241CC14A6E84}"/>
              </a:ext>
            </a:extLst>
          </xdr:cNvPr>
          <xdr:cNvSpPr txBox="1"/>
        </xdr:nvSpPr>
        <xdr:spPr>
          <a:xfrm>
            <a:off x="8755748" y="6418084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</a:p>
        </xdr:txBody>
      </xdr:sp>
      <xdr:sp macro="" textlink="">
        <xdr:nvSpPr>
          <xdr:cNvPr id="68" name="TextBox 24">
            <a:extLst>
              <a:ext uri="{FF2B5EF4-FFF2-40B4-BE49-F238E27FC236}">
                <a16:creationId xmlns:a16="http://schemas.microsoft.com/office/drawing/2014/main" id="{24CEB2F5-B8C7-5A6A-E746-503503E5CC8B}"/>
              </a:ext>
            </a:extLst>
          </xdr:cNvPr>
          <xdr:cNvSpPr txBox="1"/>
        </xdr:nvSpPr>
        <xdr:spPr>
          <a:xfrm>
            <a:off x="8755748" y="6601960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69" name="TextBox 4">
            <a:extLst>
              <a:ext uri="{FF2B5EF4-FFF2-40B4-BE49-F238E27FC236}">
                <a16:creationId xmlns:a16="http://schemas.microsoft.com/office/drawing/2014/main" id="{7CCDE64D-96F6-9F2C-3719-0769DE9F72FE}"/>
              </a:ext>
            </a:extLst>
          </xdr:cNvPr>
          <xdr:cNvSpPr txBox="1"/>
        </xdr:nvSpPr>
        <xdr:spPr>
          <a:xfrm>
            <a:off x="8755748" y="5734050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75</a:t>
            </a:r>
          </a:p>
        </xdr:txBody>
      </xdr:sp>
      <xdr:sp macro="" textlink="">
        <xdr:nvSpPr>
          <xdr:cNvPr id="70" name="TextBox 24">
            <a:extLst>
              <a:ext uri="{FF2B5EF4-FFF2-40B4-BE49-F238E27FC236}">
                <a16:creationId xmlns:a16="http://schemas.microsoft.com/office/drawing/2014/main" id="{23BC88B7-D9C2-91A5-5005-85E21973170D}"/>
              </a:ext>
            </a:extLst>
          </xdr:cNvPr>
          <xdr:cNvSpPr txBox="1"/>
        </xdr:nvSpPr>
        <xdr:spPr>
          <a:xfrm>
            <a:off x="8755748" y="7123376"/>
            <a:ext cx="342236" cy="25780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latin typeface="Arial" panose="020B0604020202020204" pitchFamily="34" charset="0"/>
                <a:cs typeface="Arial" panose="020B0604020202020204" pitchFamily="34" charset="0"/>
              </a:rPr>
              <a:t>11</a:t>
            </a:r>
          </a:p>
        </xdr:txBody>
      </xdr:sp>
    </xdr:grpSp>
    <xdr:clientData/>
  </xdr:twoCellAnchor>
  <xdr:twoCellAnchor>
    <xdr:from>
      <xdr:col>3</xdr:col>
      <xdr:colOff>438150</xdr:colOff>
      <xdr:row>21</xdr:row>
      <xdr:rowOff>50800</xdr:rowOff>
    </xdr:from>
    <xdr:to>
      <xdr:col>4</xdr:col>
      <xdr:colOff>590550</xdr:colOff>
      <xdr:row>23</xdr:row>
      <xdr:rowOff>93838</xdr:rowOff>
    </xdr:to>
    <xdr:sp macro="" textlink="">
      <xdr:nvSpPr>
        <xdr:cNvPr id="71" name="TextBox 4">
          <a:extLst>
            <a:ext uri="{FF2B5EF4-FFF2-40B4-BE49-F238E27FC236}">
              <a16:creationId xmlns:a16="http://schemas.microsoft.com/office/drawing/2014/main" id="{829CFF84-5784-43BC-9BA4-0345C325E2B6}"/>
            </a:ext>
          </a:extLst>
        </xdr:cNvPr>
        <xdr:cNvSpPr txBox="1"/>
      </xdr:nvSpPr>
      <xdr:spPr>
        <a:xfrm>
          <a:off x="2266950" y="6705600"/>
          <a:ext cx="762000" cy="41133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Mw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(kDa)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602700" cy="53065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9018DB9-45F4-4C57-BEFD-5127CFAA2757}"/>
            </a:ext>
          </a:extLst>
        </xdr:cNvPr>
        <xdr:cNvSpPr txBox="1"/>
      </xdr:nvSpPr>
      <xdr:spPr>
        <a:xfrm>
          <a:off x="0" y="101600"/>
          <a:ext cx="21602700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IN" sz="1400" b="1">
              <a:solidFill>
                <a:schemeClr val="tx1"/>
              </a:solidFill>
              <a:effectLst/>
              <a:latin typeface="+mn-lt"/>
              <a:ea typeface="+mn-ea"/>
              <a:cs typeface="Times New Roman" panose="02020603050405020304" pitchFamily="18" charset="0"/>
            </a:rPr>
            <a:t>Supplementary Figs. 117</a:t>
          </a:r>
          <a:r>
            <a:rPr lang="en-US" sz="1400" b="1">
              <a:solidFill>
                <a:sysClr val="windowText" lastClr="000000"/>
              </a:solidFill>
              <a:effectLst/>
              <a:latin typeface="+mn-lt"/>
              <a:ea typeface="+mn-ea"/>
              <a:cs typeface="Times New Roman" panose="02020603050405020304" pitchFamily="18" charset="0"/>
            </a:rPr>
            <a:t>. </a:t>
          </a:r>
          <a:r>
            <a:rPr lang="en-US" sz="1400" b="0">
              <a:solidFill>
                <a:sysClr val="windowText" lastClr="000000"/>
              </a:solidFill>
              <a:effectLst/>
              <a:latin typeface="+mn-lt"/>
              <a:ea typeface="+mn-ea"/>
              <a:cs typeface="Times New Roman" panose="02020603050405020304" pitchFamily="18" charset="0"/>
            </a:rPr>
            <a:t>Effect </a:t>
          </a:r>
          <a:r>
            <a:rPr lang="en-US" sz="1400" b="0">
              <a:solidFill>
                <a:schemeClr val="tx1"/>
              </a:solidFill>
              <a:effectLst/>
              <a:latin typeface="+mn-lt"/>
              <a:ea typeface="+mn-ea"/>
              <a:cs typeface="Times New Roman" panose="02020603050405020304" pitchFamily="18" charset="0"/>
            </a:rPr>
            <a:t>of labeling on the structure of proteins. Normalized circular dichroism (CD) spectra of (a) Insulin </a:t>
          </a: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Times New Roman" panose="02020603050405020304" pitchFamily="18" charset="0"/>
            </a:rPr>
            <a:t>1</a:t>
          </a:r>
          <a:r>
            <a:rPr lang="en-US" sz="1400" b="0">
              <a:solidFill>
                <a:schemeClr val="tx1"/>
              </a:solidFill>
              <a:effectLst/>
              <a:latin typeface="+mn-lt"/>
              <a:ea typeface="+mn-ea"/>
              <a:cs typeface="Times New Roman" panose="02020603050405020304" pitchFamily="18" charset="0"/>
            </a:rPr>
            <a:t>, N-Gly modified insulin </a:t>
          </a: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Times New Roman" panose="02020603050405020304" pitchFamily="18" charset="0"/>
            </a:rPr>
            <a:t>3j</a:t>
          </a:r>
          <a:r>
            <a:rPr lang="en-US" sz="1400" b="0">
              <a:solidFill>
                <a:schemeClr val="tx1"/>
              </a:solidFill>
              <a:effectLst/>
              <a:latin typeface="+mn-lt"/>
              <a:ea typeface="+mn-ea"/>
              <a:cs typeface="Times New Roman" panose="02020603050405020304" pitchFamily="18" charset="0"/>
            </a:rPr>
            <a:t>. (b) Myoglobin </a:t>
          </a: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Times New Roman" panose="02020603050405020304" pitchFamily="18" charset="0"/>
            </a:rPr>
            <a:t>6b</a:t>
          </a:r>
          <a:r>
            <a:rPr lang="en-US" sz="1400" b="0">
              <a:solidFill>
                <a:schemeClr val="tx1"/>
              </a:solidFill>
              <a:effectLst/>
              <a:latin typeface="+mn-lt"/>
              <a:ea typeface="+mn-ea"/>
              <a:cs typeface="Times New Roman" panose="02020603050405020304" pitchFamily="18" charset="0"/>
            </a:rPr>
            <a:t>, N-Gly modified myoglobin </a:t>
          </a: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Times New Roman" panose="02020603050405020304" pitchFamily="18" charset="0"/>
            </a:rPr>
            <a:t>7b</a:t>
          </a:r>
          <a:r>
            <a:rPr lang="en-US" sz="1400" b="0">
              <a:solidFill>
                <a:schemeClr val="tx1"/>
              </a:solidFill>
              <a:effectLst/>
              <a:latin typeface="+mn-lt"/>
              <a:ea typeface="+mn-ea"/>
              <a:cs typeface="Times New Roman" panose="02020603050405020304" pitchFamily="18" charset="0"/>
            </a:rPr>
            <a:t>.</a:t>
          </a:r>
        </a:p>
        <a:p>
          <a:r>
            <a:rPr lang="en-US" sz="1400" b="0">
              <a:solidFill>
                <a:schemeClr val="tx1"/>
              </a:solidFill>
              <a:effectLst/>
              <a:latin typeface="+mn-lt"/>
              <a:ea typeface="+mn-ea"/>
              <a:cs typeface="Times New Roman" panose="02020603050405020304" pitchFamily="18" charset="0"/>
            </a:rPr>
            <a:t> (c) N-Gly e-GFP </a:t>
          </a: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Times New Roman" panose="02020603050405020304" pitchFamily="18" charset="0"/>
            </a:rPr>
            <a:t>6d</a:t>
          </a:r>
          <a:r>
            <a:rPr lang="en-US" sz="1400" b="0">
              <a:solidFill>
                <a:schemeClr val="tx1"/>
              </a:solidFill>
              <a:effectLst/>
              <a:latin typeface="+mn-lt"/>
              <a:ea typeface="+mn-ea"/>
              <a:cs typeface="Times New Roman" panose="02020603050405020304" pitchFamily="18" charset="0"/>
            </a:rPr>
            <a:t>, N-Gly modified e-GFP </a:t>
          </a:r>
          <a:r>
            <a:rPr lang="en-US" sz="1400" b="1">
              <a:solidFill>
                <a:schemeClr val="tx1"/>
              </a:solidFill>
              <a:effectLst/>
              <a:latin typeface="+mn-lt"/>
              <a:ea typeface="+mn-ea"/>
              <a:cs typeface="Times New Roman" panose="02020603050405020304" pitchFamily="18" charset="0"/>
            </a:rPr>
            <a:t>7d</a:t>
          </a:r>
          <a:r>
            <a:rPr lang="en-US" sz="1400" b="0">
              <a:solidFill>
                <a:schemeClr val="tx1"/>
              </a:solidFill>
              <a:effectLst/>
              <a:latin typeface="+mn-lt"/>
              <a:ea typeface="+mn-ea"/>
              <a:cs typeface="Times New Roman" panose="02020603050405020304" pitchFamily="18" charset="0"/>
            </a:rPr>
            <a:t>.  </a:t>
          </a:r>
          <a:endParaRPr lang="en-IN" sz="1400" b="0">
            <a:solidFill>
              <a:schemeClr val="tx1"/>
            </a:solidFill>
            <a:effectLst/>
            <a:latin typeface="+mn-lt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584200</xdr:colOff>
      <xdr:row>1</xdr:row>
      <xdr:rowOff>120650</xdr:rowOff>
    </xdr:from>
    <xdr:to>
      <xdr:col>11</xdr:col>
      <xdr:colOff>438613</xdr:colOff>
      <xdr:row>23</xdr:row>
      <xdr:rowOff>40915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11EAEB5-D591-F73A-1E36-CE8360924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7600" y="304800"/>
          <a:ext cx="4223213" cy="3971565"/>
        </a:xfrm>
        <a:prstGeom prst="rect">
          <a:avLst/>
        </a:prstGeom>
      </xdr:spPr>
    </xdr:pic>
    <xdr:clientData/>
  </xdr:twoCellAnchor>
  <xdr:twoCellAnchor>
    <xdr:from>
      <xdr:col>2</xdr:col>
      <xdr:colOff>1407888</xdr:colOff>
      <xdr:row>26</xdr:row>
      <xdr:rowOff>146470</xdr:rowOff>
    </xdr:from>
    <xdr:to>
      <xdr:col>4</xdr:col>
      <xdr:colOff>452668</xdr:colOff>
      <xdr:row>28</xdr:row>
      <xdr:rowOff>116724</xdr:rowOff>
    </xdr:to>
    <xdr:sp macro="" textlink="">
      <xdr:nvSpPr>
        <xdr:cNvPr id="13" name="TextBox 7">
          <a:extLst>
            <a:ext uri="{FF2B5EF4-FFF2-40B4-BE49-F238E27FC236}">
              <a16:creationId xmlns:a16="http://schemas.microsoft.com/office/drawing/2014/main" id="{22EEE64E-B056-593B-93D2-BE4687887B86}"/>
            </a:ext>
          </a:extLst>
        </xdr:cNvPr>
        <xdr:cNvSpPr txBox="1"/>
      </xdr:nvSpPr>
      <xdr:spPr>
        <a:xfrm>
          <a:off x="3811817" y="4863613"/>
          <a:ext cx="3272065" cy="33311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IN" sz="1600" b="1">
              <a:latin typeface="Times New Roman" panose="02020603050405020304" pitchFamily="18" charset="0"/>
              <a:cs typeface="Times New Roman" panose="02020603050405020304" pitchFamily="18" charset="0"/>
            </a:rPr>
            <a:t>1      2                 L    3          4       5</a:t>
          </a:r>
        </a:p>
      </xdr:txBody>
    </xdr:sp>
    <xdr:clientData/>
  </xdr:twoCellAnchor>
  <xdr:twoCellAnchor>
    <xdr:from>
      <xdr:col>5</xdr:col>
      <xdr:colOff>333680</xdr:colOff>
      <xdr:row>26</xdr:row>
      <xdr:rowOff>146469</xdr:rowOff>
    </xdr:from>
    <xdr:to>
      <xdr:col>11</xdr:col>
      <xdr:colOff>230419</xdr:colOff>
      <xdr:row>28</xdr:row>
      <xdr:rowOff>117152</xdr:rowOff>
    </xdr:to>
    <xdr:sp macro="" textlink="">
      <xdr:nvSpPr>
        <xdr:cNvPr id="11" name="TextBox 8">
          <a:extLst>
            <a:ext uri="{FF2B5EF4-FFF2-40B4-BE49-F238E27FC236}">
              <a16:creationId xmlns:a16="http://schemas.microsoft.com/office/drawing/2014/main" id="{C8A8D1EA-B8F1-E428-88A8-800BA2A3964E}"/>
            </a:ext>
          </a:extLst>
        </xdr:cNvPr>
        <xdr:cNvSpPr txBox="1"/>
      </xdr:nvSpPr>
      <xdr:spPr>
        <a:xfrm>
          <a:off x="8497966" y="4863612"/>
          <a:ext cx="4260096" cy="33354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IN" sz="1600" b="1">
              <a:latin typeface="Times New Roman" panose="02020603050405020304" pitchFamily="18" charset="0"/>
              <a:cs typeface="Times New Roman" panose="02020603050405020304" pitchFamily="18" charset="0"/>
            </a:rPr>
            <a:t>  3         4          5        L          3           4          5</a:t>
          </a:r>
        </a:p>
      </xdr:txBody>
    </xdr:sp>
    <xdr:clientData/>
  </xdr:twoCellAnchor>
  <xdr:twoCellAnchor>
    <xdr:from>
      <xdr:col>2</xdr:col>
      <xdr:colOff>1</xdr:colOff>
      <xdr:row>47</xdr:row>
      <xdr:rowOff>139901</xdr:rowOff>
    </xdr:from>
    <xdr:to>
      <xdr:col>3</xdr:col>
      <xdr:colOff>2024745</xdr:colOff>
      <xdr:row>55</xdr:row>
      <xdr:rowOff>144029</xdr:rowOff>
    </xdr:to>
    <xdr:sp macro="" textlink="">
      <xdr:nvSpPr>
        <xdr:cNvPr id="5" name="TextBox 11">
          <a:extLst>
            <a:ext uri="{FF2B5EF4-FFF2-40B4-BE49-F238E27FC236}">
              <a16:creationId xmlns:a16="http://schemas.microsoft.com/office/drawing/2014/main" id="{BCBE3F19-A22D-3C76-029E-BC491045AB17}"/>
            </a:ext>
          </a:extLst>
        </xdr:cNvPr>
        <xdr:cNvSpPr txBox="1"/>
      </xdr:nvSpPr>
      <xdr:spPr>
        <a:xfrm>
          <a:off x="2403930" y="8667044"/>
          <a:ext cx="3548744" cy="145555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IN">
              <a:latin typeface="Times New Roman" panose="02020603050405020304" pitchFamily="18" charset="0"/>
              <a:cs typeface="Times New Roman" panose="02020603050405020304" pitchFamily="18" charset="0"/>
            </a:rPr>
            <a:t>1: Clipped SUMO1-I/P</a:t>
          </a:r>
        </a:p>
        <a:p>
          <a:r>
            <a:rPr lang="en-IN">
              <a:latin typeface="Times New Roman" panose="02020603050405020304" pitchFamily="18" charset="0"/>
              <a:cs typeface="Times New Roman" panose="02020603050405020304" pitchFamily="18" charset="0"/>
            </a:rPr>
            <a:t>2: Modified clipped SUMO1-I/P</a:t>
          </a:r>
        </a:p>
        <a:p>
          <a:r>
            <a:rPr lang="en-IN">
              <a:latin typeface="Times New Roman" panose="02020603050405020304" pitchFamily="18" charset="0"/>
              <a:cs typeface="Times New Roman" panose="02020603050405020304" pitchFamily="18" charset="0"/>
            </a:rPr>
            <a:t>3: Without enzymes</a:t>
          </a:r>
        </a:p>
        <a:p>
          <a:r>
            <a:rPr lang="en-IN">
              <a:latin typeface="Times New Roman" panose="02020603050405020304" pitchFamily="18" charset="0"/>
              <a:cs typeface="Times New Roman" panose="02020603050405020304" pitchFamily="18" charset="0"/>
            </a:rPr>
            <a:t>4: </a:t>
          </a:r>
          <a:r>
            <a:rPr lang="en-IN" i="1">
              <a:latin typeface="Times New Roman" panose="02020603050405020304" pitchFamily="18" charset="0"/>
              <a:cs typeface="Times New Roman" panose="02020603050405020304" pitchFamily="18" charset="0"/>
            </a:rPr>
            <a:t>In vitro </a:t>
          </a:r>
          <a:r>
            <a:rPr lang="en-IN">
              <a:latin typeface="Times New Roman" panose="02020603050405020304" pitchFamily="18" charset="0"/>
              <a:cs typeface="Times New Roman" panose="02020603050405020304" pitchFamily="18" charset="0"/>
            </a:rPr>
            <a:t>with native SUMO1</a:t>
          </a:r>
        </a:p>
        <a:p>
          <a:r>
            <a:rPr lang="en-IN">
              <a:latin typeface="Times New Roman" panose="02020603050405020304" pitchFamily="18" charset="0"/>
              <a:cs typeface="Times New Roman" panose="02020603050405020304" pitchFamily="18" charset="0"/>
            </a:rPr>
            <a:t>5: </a:t>
          </a:r>
          <a:r>
            <a:rPr lang="en-IN" i="1">
              <a:latin typeface="Times New Roman" panose="02020603050405020304" pitchFamily="18" charset="0"/>
              <a:cs typeface="Times New Roman" panose="02020603050405020304" pitchFamily="18" charset="0"/>
            </a:rPr>
            <a:t>In vitro</a:t>
          </a:r>
          <a:r>
            <a:rPr lang="en-IN">
              <a:latin typeface="Times New Roman" panose="02020603050405020304" pitchFamily="18" charset="0"/>
              <a:cs typeface="Times New Roman" panose="02020603050405020304" pitchFamily="18" charset="0"/>
            </a:rPr>
            <a:t> with modified SUMO1</a:t>
          </a:r>
        </a:p>
      </xdr:txBody>
    </xdr:sp>
    <xdr:clientData/>
  </xdr:twoCellAnchor>
  <xdr:twoCellAnchor>
    <xdr:from>
      <xdr:col>3</xdr:col>
      <xdr:colOff>1799304</xdr:colOff>
      <xdr:row>47</xdr:row>
      <xdr:rowOff>153916</xdr:rowOff>
    </xdr:from>
    <xdr:to>
      <xdr:col>11</xdr:col>
      <xdr:colOff>382815</xdr:colOff>
      <xdr:row>54</xdr:row>
      <xdr:rowOff>65195</xdr:rowOff>
    </xdr:to>
    <xdr:sp macro="" textlink="">
      <xdr:nvSpPr>
        <xdr:cNvPr id="6" name="TextBox 13">
          <a:extLst>
            <a:ext uri="{FF2B5EF4-FFF2-40B4-BE49-F238E27FC236}">
              <a16:creationId xmlns:a16="http://schemas.microsoft.com/office/drawing/2014/main" id="{EE1E8921-5A70-C3FF-8CED-A286B4038FAF}"/>
            </a:ext>
          </a:extLst>
        </xdr:cNvPr>
        <xdr:cNvSpPr txBox="1"/>
      </xdr:nvSpPr>
      <xdr:spPr>
        <a:xfrm>
          <a:off x="5727233" y="8681059"/>
          <a:ext cx="7183225" cy="1181279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IN">
              <a:latin typeface="Times New Roman" panose="02020603050405020304" pitchFamily="18" charset="0"/>
              <a:cs typeface="Times New Roman" panose="02020603050405020304" pitchFamily="18" charset="0"/>
            </a:rPr>
            <a:t>12% SDS-PAGE of (2n) modified SUMO1 followed by Coomassie staining. Lane 1: Input native SUMO1, Lane 2: Input modified SUMO1, Lane 3: SUMO1+substrate(no enzyme), Lane 4: SUMOylation with native SUMO1 (12 h), Lane 5: SUMOylation with modified SUMO1 (12h)</a:t>
          </a:r>
        </a:p>
      </xdr:txBody>
    </xdr:sp>
    <xdr:clientData/>
  </xdr:twoCellAnchor>
  <xdr:twoCellAnchor>
    <xdr:from>
      <xdr:col>3</xdr:col>
      <xdr:colOff>506188</xdr:colOff>
      <xdr:row>24</xdr:row>
      <xdr:rowOff>0</xdr:rowOff>
    </xdr:from>
    <xdr:to>
      <xdr:col>3</xdr:col>
      <xdr:colOff>2032000</xdr:colOff>
      <xdr:row>25</xdr:row>
      <xdr:rowOff>173640</xdr:rowOff>
    </xdr:to>
    <xdr:sp macro="" textlink="">
      <xdr:nvSpPr>
        <xdr:cNvPr id="7" name="TextBox 15">
          <a:extLst>
            <a:ext uri="{FF2B5EF4-FFF2-40B4-BE49-F238E27FC236}">
              <a16:creationId xmlns:a16="http://schemas.microsoft.com/office/drawing/2014/main" id="{1BD48568-E97D-379F-92C3-314097809A05}"/>
            </a:ext>
          </a:extLst>
        </xdr:cNvPr>
        <xdr:cNvSpPr txBox="1"/>
      </xdr:nvSpPr>
      <xdr:spPr>
        <a:xfrm>
          <a:off x="4430488" y="4419600"/>
          <a:ext cx="1525812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IN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Replicate 1</a:t>
          </a:r>
        </a:p>
      </xdr:txBody>
    </xdr:sp>
    <xdr:clientData/>
  </xdr:twoCellAnchor>
  <xdr:twoCellAnchor>
    <xdr:from>
      <xdr:col>5</xdr:col>
      <xdr:colOff>334738</xdr:colOff>
      <xdr:row>24</xdr:row>
      <xdr:rowOff>19050</xdr:rowOff>
    </xdr:from>
    <xdr:to>
      <xdr:col>6</xdr:col>
      <xdr:colOff>539750</xdr:colOff>
      <xdr:row>26</xdr:row>
      <xdr:rowOff>8540</xdr:rowOff>
    </xdr:to>
    <xdr:sp macro="" textlink="">
      <xdr:nvSpPr>
        <xdr:cNvPr id="14" name="TextBox 15">
          <a:extLst>
            <a:ext uri="{FF2B5EF4-FFF2-40B4-BE49-F238E27FC236}">
              <a16:creationId xmlns:a16="http://schemas.microsoft.com/office/drawing/2014/main" id="{64B603D8-0509-4C81-A155-1824850DBC6C}"/>
            </a:ext>
          </a:extLst>
        </xdr:cNvPr>
        <xdr:cNvSpPr txBox="1"/>
      </xdr:nvSpPr>
      <xdr:spPr>
        <a:xfrm>
          <a:off x="8488138" y="4438650"/>
          <a:ext cx="1525812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IN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Replicate 2</a:t>
          </a:r>
        </a:p>
      </xdr:txBody>
    </xdr:sp>
    <xdr:clientData/>
  </xdr:twoCellAnchor>
  <xdr:twoCellAnchor>
    <xdr:from>
      <xdr:col>8</xdr:col>
      <xdr:colOff>150588</xdr:colOff>
      <xdr:row>24</xdr:row>
      <xdr:rowOff>31750</xdr:rowOff>
    </xdr:from>
    <xdr:to>
      <xdr:col>10</xdr:col>
      <xdr:colOff>457200</xdr:colOff>
      <xdr:row>26</xdr:row>
      <xdr:rowOff>21240</xdr:rowOff>
    </xdr:to>
    <xdr:sp macro="" textlink="">
      <xdr:nvSpPr>
        <xdr:cNvPr id="15" name="TextBox 15">
          <a:extLst>
            <a:ext uri="{FF2B5EF4-FFF2-40B4-BE49-F238E27FC236}">
              <a16:creationId xmlns:a16="http://schemas.microsoft.com/office/drawing/2014/main" id="{8919A4AC-68C9-4B3B-8641-C328F89C379C}"/>
            </a:ext>
          </a:extLst>
        </xdr:cNvPr>
        <xdr:cNvSpPr txBox="1"/>
      </xdr:nvSpPr>
      <xdr:spPr>
        <a:xfrm>
          <a:off x="10843988" y="4451350"/>
          <a:ext cx="1525812" cy="35779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IN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Replicate 3</a:t>
          </a:r>
        </a:p>
      </xdr:txBody>
    </xdr:sp>
    <xdr:clientData/>
  </xdr:twoCellAnchor>
  <xdr:twoCellAnchor>
    <xdr:from>
      <xdr:col>4</xdr:col>
      <xdr:colOff>422725</xdr:colOff>
      <xdr:row>26</xdr:row>
      <xdr:rowOff>50800</xdr:rowOff>
    </xdr:from>
    <xdr:to>
      <xdr:col>4</xdr:col>
      <xdr:colOff>1184725</xdr:colOff>
      <xdr:row>28</xdr:row>
      <xdr:rowOff>99281</xdr:rowOff>
    </xdr:to>
    <xdr:sp macro="" textlink="">
      <xdr:nvSpPr>
        <xdr:cNvPr id="24" name="TextBox 4">
          <a:extLst>
            <a:ext uri="{FF2B5EF4-FFF2-40B4-BE49-F238E27FC236}">
              <a16:creationId xmlns:a16="http://schemas.microsoft.com/office/drawing/2014/main" id="{CBEF412F-5AA2-42BF-8505-9928EB686B3F}"/>
            </a:ext>
          </a:extLst>
        </xdr:cNvPr>
        <xdr:cNvSpPr txBox="1"/>
      </xdr:nvSpPr>
      <xdr:spPr>
        <a:xfrm>
          <a:off x="7053939" y="4767943"/>
          <a:ext cx="762000" cy="41133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Mw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 (kDa)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1325337</xdr:colOff>
      <xdr:row>28</xdr:row>
      <xdr:rowOff>107950</xdr:rowOff>
    </xdr:from>
    <xdr:to>
      <xdr:col>4</xdr:col>
      <xdr:colOff>1029378</xdr:colOff>
      <xdr:row>43</xdr:row>
      <xdr:rowOff>152400</xdr:rowOff>
    </xdr:to>
    <xdr:grpSp>
      <xdr:nvGrpSpPr>
        <xdr:cNvPr id="43" name="Group 42">
          <a:extLst>
            <a:ext uri="{FF2B5EF4-FFF2-40B4-BE49-F238E27FC236}">
              <a16:creationId xmlns:a16="http://schemas.microsoft.com/office/drawing/2014/main" id="{3766DB4E-0423-18E7-7A25-AC9E9A4DE9D1}"/>
            </a:ext>
          </a:extLst>
        </xdr:cNvPr>
        <xdr:cNvGrpSpPr/>
      </xdr:nvGrpSpPr>
      <xdr:grpSpPr>
        <a:xfrm>
          <a:off x="2196194" y="5187950"/>
          <a:ext cx="5464398" cy="2765879"/>
          <a:chOff x="450849" y="5289550"/>
          <a:chExt cx="5456798" cy="2806700"/>
        </a:xfrm>
      </xdr:grpSpPr>
      <xdr:pic>
        <xdr:nvPicPr>
          <xdr:cNvPr id="34" name="Picture 33">
            <a:extLst>
              <a:ext uri="{FF2B5EF4-FFF2-40B4-BE49-F238E27FC236}">
                <a16:creationId xmlns:a16="http://schemas.microsoft.com/office/drawing/2014/main" id="{5CA1593A-9C43-704A-00B3-C4325B38F0C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785" t="31306" r="27666" b="27400"/>
          <a:stretch>
            <a:fillRect/>
          </a:stretch>
        </xdr:blipFill>
        <xdr:spPr>
          <a:xfrm>
            <a:off x="450849" y="5289550"/>
            <a:ext cx="4889501" cy="2806700"/>
          </a:xfrm>
          <a:prstGeom prst="rect">
            <a:avLst/>
          </a:prstGeom>
          <a:ln w="19050">
            <a:solidFill>
              <a:schemeClr val="tx1"/>
            </a:solidFill>
          </a:ln>
        </xdr:spPr>
      </xdr:pic>
      <xdr:grpSp>
        <xdr:nvGrpSpPr>
          <xdr:cNvPr id="42" name="Group 41">
            <a:extLst>
              <a:ext uri="{FF2B5EF4-FFF2-40B4-BE49-F238E27FC236}">
                <a16:creationId xmlns:a16="http://schemas.microsoft.com/office/drawing/2014/main" id="{D2E75BF0-5163-2CE2-1FDB-0BCD7D7566BA}"/>
              </a:ext>
            </a:extLst>
          </xdr:cNvPr>
          <xdr:cNvGrpSpPr/>
        </xdr:nvGrpSpPr>
        <xdr:grpSpPr>
          <a:xfrm>
            <a:off x="5541414" y="5473700"/>
            <a:ext cx="366233" cy="1903415"/>
            <a:chOff x="5408064" y="5473700"/>
            <a:chExt cx="366233" cy="1903415"/>
          </a:xfrm>
        </xdr:grpSpPr>
        <xdr:sp macro="" textlink="">
          <xdr:nvSpPr>
            <xdr:cNvPr id="36" name="TextBox 4">
              <a:extLst>
                <a:ext uri="{FF2B5EF4-FFF2-40B4-BE49-F238E27FC236}">
                  <a16:creationId xmlns:a16="http://schemas.microsoft.com/office/drawing/2014/main" id="{F9F3B664-6146-4CF9-B5EE-A018FD51B7B3}"/>
                </a:ext>
              </a:extLst>
            </xdr:cNvPr>
            <xdr:cNvSpPr txBox="1"/>
          </xdr:nvSpPr>
          <xdr:spPr>
            <a:xfrm>
              <a:off x="5426188" y="5746750"/>
              <a:ext cx="34176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>
                  <a:latin typeface="Arial" panose="020B0604020202020204" pitchFamily="34" charset="0"/>
                  <a:cs typeface="Arial" panose="020B0604020202020204" pitchFamily="34" charset="0"/>
                </a:rPr>
                <a:t>63</a:t>
              </a:r>
            </a:p>
          </xdr:txBody>
        </xdr:sp>
        <xdr:sp macro="" textlink="">
          <xdr:nvSpPr>
            <xdr:cNvPr id="37" name="TextBox 21">
              <a:extLst>
                <a:ext uri="{FF2B5EF4-FFF2-40B4-BE49-F238E27FC236}">
                  <a16:creationId xmlns:a16="http://schemas.microsoft.com/office/drawing/2014/main" id="{0FB5B08C-ADDF-44C0-8C4E-092584C5CE2E}"/>
                </a:ext>
              </a:extLst>
            </xdr:cNvPr>
            <xdr:cNvSpPr txBox="1"/>
          </xdr:nvSpPr>
          <xdr:spPr>
            <a:xfrm>
              <a:off x="5413487" y="5929882"/>
              <a:ext cx="34176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>
                  <a:latin typeface="Arial" panose="020B0604020202020204" pitchFamily="34" charset="0"/>
                  <a:cs typeface="Arial" panose="020B0604020202020204" pitchFamily="34" charset="0"/>
                </a:rPr>
                <a:t>48</a:t>
              </a:r>
            </a:p>
          </xdr:txBody>
        </xdr:sp>
        <xdr:sp macro="" textlink="">
          <xdr:nvSpPr>
            <xdr:cNvPr id="38" name="TextBox 23">
              <a:extLst>
                <a:ext uri="{FF2B5EF4-FFF2-40B4-BE49-F238E27FC236}">
                  <a16:creationId xmlns:a16="http://schemas.microsoft.com/office/drawing/2014/main" id="{0DBAAE04-FC2A-45D6-977B-263FC5B6732B}"/>
                </a:ext>
              </a:extLst>
            </xdr:cNvPr>
            <xdr:cNvSpPr txBox="1"/>
          </xdr:nvSpPr>
          <xdr:spPr>
            <a:xfrm>
              <a:off x="5432537" y="6167830"/>
              <a:ext cx="34176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>
                  <a:latin typeface="Arial" panose="020B0604020202020204" pitchFamily="34" charset="0"/>
                  <a:cs typeface="Arial" panose="020B0604020202020204" pitchFamily="34" charset="0"/>
                </a:rPr>
                <a:t>35</a:t>
              </a:r>
            </a:p>
          </xdr:txBody>
        </xdr:sp>
        <xdr:sp macro="" textlink="">
          <xdr:nvSpPr>
            <xdr:cNvPr id="39" name="TextBox 24">
              <a:extLst>
                <a:ext uri="{FF2B5EF4-FFF2-40B4-BE49-F238E27FC236}">
                  <a16:creationId xmlns:a16="http://schemas.microsoft.com/office/drawing/2014/main" id="{C52D70DB-9D74-4D75-9ED4-49EB190ECD9B}"/>
                </a:ext>
              </a:extLst>
            </xdr:cNvPr>
            <xdr:cNvSpPr txBox="1"/>
          </xdr:nvSpPr>
          <xdr:spPr>
            <a:xfrm>
              <a:off x="5408064" y="6728155"/>
              <a:ext cx="34176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>
                  <a:latin typeface="Arial" panose="020B0604020202020204" pitchFamily="34" charset="0"/>
                  <a:cs typeface="Arial" panose="020B0604020202020204" pitchFamily="34" charset="0"/>
                </a:rPr>
                <a:t>25</a:t>
              </a:r>
            </a:p>
          </xdr:txBody>
        </xdr:sp>
        <xdr:sp macro="" textlink="">
          <xdr:nvSpPr>
            <xdr:cNvPr id="40" name="TextBox 4">
              <a:extLst>
                <a:ext uri="{FF2B5EF4-FFF2-40B4-BE49-F238E27FC236}">
                  <a16:creationId xmlns:a16="http://schemas.microsoft.com/office/drawing/2014/main" id="{B8E98D30-133B-4966-BCE4-08DA2840CA6C}"/>
                </a:ext>
              </a:extLst>
            </xdr:cNvPr>
            <xdr:cNvSpPr txBox="1"/>
          </xdr:nvSpPr>
          <xdr:spPr>
            <a:xfrm>
              <a:off x="5419836" y="5473700"/>
              <a:ext cx="34176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>
                  <a:latin typeface="Arial" panose="020B0604020202020204" pitchFamily="34" charset="0"/>
                  <a:cs typeface="Arial" panose="020B0604020202020204" pitchFamily="34" charset="0"/>
                </a:rPr>
                <a:t>75</a:t>
              </a:r>
            </a:p>
          </xdr:txBody>
        </xdr:sp>
        <xdr:sp macro="" textlink="">
          <xdr:nvSpPr>
            <xdr:cNvPr id="41" name="TextBox 24">
              <a:extLst>
                <a:ext uri="{FF2B5EF4-FFF2-40B4-BE49-F238E27FC236}">
                  <a16:creationId xmlns:a16="http://schemas.microsoft.com/office/drawing/2014/main" id="{A2138EAF-752D-4945-BB59-B446B1DE2D5C}"/>
                </a:ext>
              </a:extLst>
            </xdr:cNvPr>
            <xdr:cNvSpPr txBox="1"/>
          </xdr:nvSpPr>
          <xdr:spPr>
            <a:xfrm>
              <a:off x="5426187" y="7115505"/>
              <a:ext cx="34176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>
                  <a:latin typeface="Arial" panose="020B0604020202020204" pitchFamily="34" charset="0"/>
                  <a:cs typeface="Arial" panose="020B0604020202020204" pitchFamily="34" charset="0"/>
                </a:rPr>
                <a:t>11</a:t>
              </a:r>
            </a:p>
          </xdr:txBody>
        </xdr:sp>
      </xdr:grpSp>
    </xdr:grpSp>
    <xdr:clientData/>
  </xdr:twoCellAnchor>
  <xdr:twoCellAnchor>
    <xdr:from>
      <xdr:col>4</xdr:col>
      <xdr:colOff>1116783</xdr:colOff>
      <xdr:row>28</xdr:row>
      <xdr:rowOff>77183</xdr:rowOff>
    </xdr:from>
    <xdr:to>
      <xdr:col>11</xdr:col>
      <xdr:colOff>97562</xdr:colOff>
      <xdr:row>44</xdr:row>
      <xdr:rowOff>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C84833CC-EF28-99F0-CAF4-9FBC3030AC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47" t="24577" r="22536" b="28016"/>
        <a:stretch>
          <a:fillRect/>
        </a:stretch>
      </xdr:blipFill>
      <xdr:spPr>
        <a:xfrm>
          <a:off x="7747997" y="5157183"/>
          <a:ext cx="4877208" cy="2825674"/>
        </a:xfrm>
        <a:prstGeom prst="rect">
          <a:avLst/>
        </a:prstGeom>
        <a:ln w="19050">
          <a:solidFill>
            <a:schemeClr val="tx1"/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247650</xdr:colOff>
      <xdr:row>4</xdr:row>
      <xdr:rowOff>139699</xdr:rowOff>
    </xdr:from>
    <xdr:to>
      <xdr:col>7</xdr:col>
      <xdr:colOff>44450</xdr:colOff>
      <xdr:row>17</xdr:row>
      <xdr:rowOff>177376</xdr:rowOff>
    </xdr:to>
    <xdr:pic>
      <xdr:nvPicPr>
        <xdr:cNvPr id="2" name="Picture 1" descr="A black and white photo of a rectangular object&#10;&#10;Description automatically generated">
          <a:extLst>
            <a:ext uri="{FF2B5EF4-FFF2-40B4-BE49-F238E27FC236}">
              <a16:creationId xmlns:a16="http://schemas.microsoft.com/office/drawing/2014/main" id="{10108813-D7BD-9E48-BAA4-3351535608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3759" t="19055" r="34941" b="22431"/>
        <a:stretch>
          <a:fillRect/>
        </a:stretch>
      </xdr:blipFill>
      <xdr:spPr>
        <a:xfrm>
          <a:off x="2686050" y="876299"/>
          <a:ext cx="1625600" cy="2431627"/>
        </a:xfrm>
        <a:prstGeom prst="rect">
          <a:avLst/>
        </a:prstGeom>
        <a:ln w="1905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596900</xdr:colOff>
      <xdr:row>4</xdr:row>
      <xdr:rowOff>96977</xdr:rowOff>
    </xdr:from>
    <xdr:to>
      <xdr:col>3</xdr:col>
      <xdr:colOff>558800</xdr:colOff>
      <xdr:row>17</xdr:row>
      <xdr:rowOff>134373</xdr:rowOff>
    </xdr:to>
    <xdr:pic>
      <xdr:nvPicPr>
        <xdr:cNvPr id="3" name="Picture 2" descr="A close-up of a blue and white test&#10;&#10;Description automatically generated">
          <a:extLst>
            <a:ext uri="{FF2B5EF4-FFF2-40B4-BE49-F238E27FC236}">
              <a16:creationId xmlns:a16="http://schemas.microsoft.com/office/drawing/2014/main" id="{384D2B49-0CAC-CC3D-FAE0-C095EBC82E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-4539" t="-3717" r="-6039" b="-2106"/>
        <a:stretch>
          <a:fillRect/>
        </a:stretch>
      </xdr:blipFill>
      <xdr:spPr>
        <a:xfrm>
          <a:off x="596900" y="833577"/>
          <a:ext cx="1790700" cy="2431346"/>
        </a:xfrm>
        <a:prstGeom prst="rect">
          <a:avLst/>
        </a:prstGeom>
        <a:ln w="19050">
          <a:solidFill>
            <a:schemeClr val="tx1"/>
          </a:solidFill>
        </a:ln>
      </xdr:spPr>
    </xdr:pic>
    <xdr:clientData/>
  </xdr:twoCellAnchor>
  <xdr:twoCellAnchor>
    <xdr:from>
      <xdr:col>4</xdr:col>
      <xdr:colOff>361950</xdr:colOff>
      <xdr:row>3</xdr:row>
      <xdr:rowOff>44450</xdr:rowOff>
    </xdr:from>
    <xdr:to>
      <xdr:col>5</xdr:col>
      <xdr:colOff>97376</xdr:colOff>
      <xdr:row>4</xdr:row>
      <xdr:rowOff>100109</xdr:rowOff>
    </xdr:to>
    <xdr:sp macro="" textlink="">
      <xdr:nvSpPr>
        <xdr:cNvPr id="4" name="TextBox 147">
          <a:extLst>
            <a:ext uri="{FF2B5EF4-FFF2-40B4-BE49-F238E27FC236}">
              <a16:creationId xmlns:a16="http://schemas.microsoft.com/office/drawing/2014/main" id="{E54D67EC-2F33-419C-9858-49CA1B7220FB}"/>
            </a:ext>
          </a:extLst>
        </xdr:cNvPr>
        <xdr:cNvSpPr txBox="1">
          <a:spLocks noChangeArrowheads="1"/>
        </xdr:cNvSpPr>
      </xdr:nvSpPr>
      <xdr:spPr bwMode="auto">
        <a:xfrm>
          <a:off x="2800350" y="596900"/>
          <a:ext cx="3450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195964</xdr:colOff>
      <xdr:row>3</xdr:row>
      <xdr:rowOff>44450</xdr:rowOff>
    </xdr:from>
    <xdr:to>
      <xdr:col>5</xdr:col>
      <xdr:colOff>451162</xdr:colOff>
      <xdr:row>4</xdr:row>
      <xdr:rowOff>106521</xdr:rowOff>
    </xdr:to>
    <xdr:sp macro="" textlink="">
      <xdr:nvSpPr>
        <xdr:cNvPr id="5" name="TextBox 147">
          <a:extLst>
            <a:ext uri="{FF2B5EF4-FFF2-40B4-BE49-F238E27FC236}">
              <a16:creationId xmlns:a16="http://schemas.microsoft.com/office/drawing/2014/main" id="{4F72C85C-9560-47DC-9961-8CAB0FD28058}"/>
            </a:ext>
          </a:extLst>
        </xdr:cNvPr>
        <xdr:cNvSpPr txBox="1">
          <a:spLocks noChangeArrowheads="1"/>
        </xdr:cNvSpPr>
      </xdr:nvSpPr>
      <xdr:spPr bwMode="auto">
        <a:xfrm>
          <a:off x="3243964" y="596900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498483</xdr:colOff>
      <xdr:row>3</xdr:row>
      <xdr:rowOff>44450</xdr:rowOff>
    </xdr:from>
    <xdr:to>
      <xdr:col>6</xdr:col>
      <xdr:colOff>179348</xdr:colOff>
      <xdr:row>4</xdr:row>
      <xdr:rowOff>106521</xdr:rowOff>
    </xdr:to>
    <xdr:sp macro="" textlink="">
      <xdr:nvSpPr>
        <xdr:cNvPr id="6" name="TextBox 147">
          <a:extLst>
            <a:ext uri="{FF2B5EF4-FFF2-40B4-BE49-F238E27FC236}">
              <a16:creationId xmlns:a16="http://schemas.microsoft.com/office/drawing/2014/main" id="{093A2D5C-2306-486E-8C77-59A203F4C62B}"/>
            </a:ext>
          </a:extLst>
        </xdr:cNvPr>
        <xdr:cNvSpPr txBox="1">
          <a:spLocks noChangeArrowheads="1"/>
        </xdr:cNvSpPr>
      </xdr:nvSpPr>
      <xdr:spPr bwMode="auto">
        <a:xfrm>
          <a:off x="3546483" y="596900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238133</xdr:colOff>
      <xdr:row>3</xdr:row>
      <xdr:rowOff>44450</xdr:rowOff>
    </xdr:from>
    <xdr:to>
      <xdr:col>6</xdr:col>
      <xdr:colOff>528598</xdr:colOff>
      <xdr:row>4</xdr:row>
      <xdr:rowOff>106521</xdr:rowOff>
    </xdr:to>
    <xdr:sp macro="" textlink="">
      <xdr:nvSpPr>
        <xdr:cNvPr id="7" name="TextBox 147">
          <a:extLst>
            <a:ext uri="{FF2B5EF4-FFF2-40B4-BE49-F238E27FC236}">
              <a16:creationId xmlns:a16="http://schemas.microsoft.com/office/drawing/2014/main" id="{3989EE2C-49AF-494F-AD55-CB1DF6C0D645}"/>
            </a:ext>
          </a:extLst>
        </xdr:cNvPr>
        <xdr:cNvSpPr txBox="1">
          <a:spLocks noChangeArrowheads="1"/>
        </xdr:cNvSpPr>
      </xdr:nvSpPr>
      <xdr:spPr bwMode="auto">
        <a:xfrm>
          <a:off x="3895733" y="596900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88900</xdr:colOff>
      <xdr:row>3</xdr:row>
      <xdr:rowOff>57150</xdr:rowOff>
    </xdr:from>
    <xdr:to>
      <xdr:col>1</xdr:col>
      <xdr:colOff>433926</xdr:colOff>
      <xdr:row>4</xdr:row>
      <xdr:rowOff>112809</xdr:rowOff>
    </xdr:to>
    <xdr:sp macro="" textlink="">
      <xdr:nvSpPr>
        <xdr:cNvPr id="8" name="TextBox 147">
          <a:extLst>
            <a:ext uri="{FF2B5EF4-FFF2-40B4-BE49-F238E27FC236}">
              <a16:creationId xmlns:a16="http://schemas.microsoft.com/office/drawing/2014/main" id="{1E6E783A-2413-42F8-B738-9A6DDB784E93}"/>
            </a:ext>
          </a:extLst>
        </xdr:cNvPr>
        <xdr:cNvSpPr txBox="1">
          <a:spLocks noChangeArrowheads="1"/>
        </xdr:cNvSpPr>
      </xdr:nvSpPr>
      <xdr:spPr bwMode="auto">
        <a:xfrm>
          <a:off x="698500" y="609600"/>
          <a:ext cx="345026" cy="2398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576964</xdr:colOff>
      <xdr:row>3</xdr:row>
      <xdr:rowOff>57150</xdr:rowOff>
    </xdr:from>
    <xdr:to>
      <xdr:col>2</xdr:col>
      <xdr:colOff>222562</xdr:colOff>
      <xdr:row>4</xdr:row>
      <xdr:rowOff>119221</xdr:rowOff>
    </xdr:to>
    <xdr:sp macro="" textlink="">
      <xdr:nvSpPr>
        <xdr:cNvPr id="9" name="TextBox 147">
          <a:extLst>
            <a:ext uri="{FF2B5EF4-FFF2-40B4-BE49-F238E27FC236}">
              <a16:creationId xmlns:a16="http://schemas.microsoft.com/office/drawing/2014/main" id="{0E3AE07E-7F02-4FC2-8BC8-5CE88C8F336C}"/>
            </a:ext>
          </a:extLst>
        </xdr:cNvPr>
        <xdr:cNvSpPr txBox="1">
          <a:spLocks noChangeArrowheads="1"/>
        </xdr:cNvSpPr>
      </xdr:nvSpPr>
      <xdr:spPr bwMode="auto">
        <a:xfrm>
          <a:off x="1186564" y="609600"/>
          <a:ext cx="255198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2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238133</xdr:colOff>
      <xdr:row>3</xdr:row>
      <xdr:rowOff>57150</xdr:rowOff>
    </xdr:from>
    <xdr:to>
      <xdr:col>2</xdr:col>
      <xdr:colOff>528598</xdr:colOff>
      <xdr:row>4</xdr:row>
      <xdr:rowOff>119221</xdr:rowOff>
    </xdr:to>
    <xdr:sp macro="" textlink="">
      <xdr:nvSpPr>
        <xdr:cNvPr id="10" name="TextBox 147">
          <a:extLst>
            <a:ext uri="{FF2B5EF4-FFF2-40B4-BE49-F238E27FC236}">
              <a16:creationId xmlns:a16="http://schemas.microsoft.com/office/drawing/2014/main" id="{1D7FEF81-4AE4-4BCC-805E-24A60210DA9F}"/>
            </a:ext>
          </a:extLst>
        </xdr:cNvPr>
        <xdr:cNvSpPr txBox="1">
          <a:spLocks noChangeArrowheads="1"/>
        </xdr:cNvSpPr>
      </xdr:nvSpPr>
      <xdr:spPr bwMode="auto">
        <a:xfrm>
          <a:off x="1457333" y="609600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22233</xdr:colOff>
      <xdr:row>3</xdr:row>
      <xdr:rowOff>57150</xdr:rowOff>
    </xdr:from>
    <xdr:to>
      <xdr:col>3</xdr:col>
      <xdr:colOff>312698</xdr:colOff>
      <xdr:row>4</xdr:row>
      <xdr:rowOff>119221</xdr:rowOff>
    </xdr:to>
    <xdr:sp macro="" textlink="">
      <xdr:nvSpPr>
        <xdr:cNvPr id="11" name="TextBox 147">
          <a:extLst>
            <a:ext uri="{FF2B5EF4-FFF2-40B4-BE49-F238E27FC236}">
              <a16:creationId xmlns:a16="http://schemas.microsoft.com/office/drawing/2014/main" id="{74C6407D-3A5C-42DC-9F4E-184EA5E76C02}"/>
            </a:ext>
          </a:extLst>
        </xdr:cNvPr>
        <xdr:cNvSpPr txBox="1">
          <a:spLocks noChangeArrowheads="1"/>
        </xdr:cNvSpPr>
      </xdr:nvSpPr>
      <xdr:spPr bwMode="auto">
        <a:xfrm>
          <a:off x="1851033" y="609600"/>
          <a:ext cx="290465" cy="246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1pPr>
          <a:lvl2pPr marL="742950" indent="-28575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2pPr>
          <a:lvl3pPr marL="11430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3pPr>
          <a:lvl4pPr marL="16002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4pPr>
          <a:lvl5pPr marL="2057400" indent="-228600" algn="l" defTabSz="914400" rtl="0" eaLnBrk="1" latinLnBrk="0" hangingPunct="1"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5pPr>
          <a:lvl6pPr marL="25146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6pPr>
          <a:lvl7pPr marL="29718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7pPr>
          <a:lvl8pPr marL="34290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8pPr>
          <a:lvl9pPr marL="3886200" indent="-228600" algn="l" defTabSz="457200" rtl="0" eaLnBrk="1" fontAlgn="base" latinLnBrk="0" hangingPunct="1">
            <a:spcBef>
              <a:spcPct val="0"/>
            </a:spcBef>
            <a:spcAft>
              <a:spcPct val="0"/>
            </a:spcAft>
            <a:defRPr sz="1800" kern="120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lvl9pPr>
        </a:lstStyle>
        <a:p>
          <a:pPr algn="r" eaLnBrk="1" hangingPunct="1"/>
          <a:r>
            <a:rPr lang="en-US" altLang="en-US" sz="1000" b="1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IN" altLang="en-US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203200</xdr:colOff>
      <xdr:row>22</xdr:row>
      <xdr:rowOff>133350</xdr:rowOff>
    </xdr:from>
    <xdr:to>
      <xdr:col>19</xdr:col>
      <xdr:colOff>507365</xdr:colOff>
      <xdr:row>37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B9FC3A-B766-BD6E-1204-4FBD1FC65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8650" y="4184650"/>
          <a:ext cx="2894965" cy="2705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5B36-63D2-48ED-B263-B9A0E6A18DE5}">
  <dimension ref="A1:G14"/>
  <sheetViews>
    <sheetView tabSelected="1" workbookViewId="0">
      <selection activeCell="J10" sqref="J10"/>
    </sheetView>
  </sheetViews>
  <sheetFormatPr defaultRowHeight="14.5" x14ac:dyDescent="0.35"/>
  <cols>
    <col min="3" max="3" width="11.90625" customWidth="1"/>
    <col min="4" max="4" width="12" customWidth="1"/>
    <col min="5" max="5" width="11.36328125" customWidth="1"/>
    <col min="6" max="6" width="9.90625" customWidth="1"/>
  </cols>
  <sheetData>
    <row r="1" spans="1:7" x14ac:dyDescent="0.35">
      <c r="A1" s="3" t="s">
        <v>620</v>
      </c>
    </row>
    <row r="2" spans="1:7" ht="15" thickBot="1" x14ac:dyDescent="0.4"/>
    <row r="3" spans="1:7" ht="56.5" thickBot="1" x14ac:dyDescent="0.4">
      <c r="A3" s="167" t="s">
        <v>621</v>
      </c>
      <c r="B3" s="116" t="s">
        <v>622</v>
      </c>
      <c r="C3" s="169" t="s">
        <v>630</v>
      </c>
      <c r="D3" s="169"/>
      <c r="E3" s="169"/>
      <c r="F3" s="169"/>
    </row>
    <row r="4" spans="1:7" ht="28" customHeight="1" thickBot="1" x14ac:dyDescent="0.4">
      <c r="A4" s="168"/>
      <c r="B4" s="118" t="s">
        <v>623</v>
      </c>
      <c r="C4" s="117" t="s">
        <v>69</v>
      </c>
      <c r="D4" s="119" t="s">
        <v>70</v>
      </c>
      <c r="E4" s="119" t="s">
        <v>71</v>
      </c>
      <c r="F4" s="117" t="s">
        <v>72</v>
      </c>
      <c r="G4" s="133" t="s">
        <v>631</v>
      </c>
    </row>
    <row r="5" spans="1:7" x14ac:dyDescent="0.35">
      <c r="A5" s="154">
        <v>1</v>
      </c>
      <c r="B5" s="155" t="s">
        <v>624</v>
      </c>
      <c r="C5" s="155">
        <v>0</v>
      </c>
      <c r="D5" s="154">
        <v>0</v>
      </c>
      <c r="E5" s="154">
        <v>0</v>
      </c>
      <c r="F5" s="149">
        <v>0</v>
      </c>
      <c r="G5" s="140">
        <v>0</v>
      </c>
    </row>
    <row r="6" spans="1:7" x14ac:dyDescent="0.35">
      <c r="A6" s="120">
        <v>2</v>
      </c>
      <c r="B6" s="156" t="s">
        <v>625</v>
      </c>
      <c r="C6" s="156">
        <v>0</v>
      </c>
      <c r="D6" s="120">
        <v>0</v>
      </c>
      <c r="E6" s="120">
        <v>0</v>
      </c>
      <c r="F6">
        <v>0</v>
      </c>
      <c r="G6" s="134">
        <v>0</v>
      </c>
    </row>
    <row r="7" spans="1:7" x14ac:dyDescent="0.35">
      <c r="A7" s="120">
        <v>3</v>
      </c>
      <c r="B7" s="156" t="s">
        <v>626</v>
      </c>
      <c r="C7" s="156">
        <v>0</v>
      </c>
      <c r="D7" s="120">
        <v>0</v>
      </c>
      <c r="E7" s="120">
        <v>0</v>
      </c>
      <c r="F7">
        <v>0</v>
      </c>
      <c r="G7" s="134">
        <v>0</v>
      </c>
    </row>
    <row r="8" spans="1:7" x14ac:dyDescent="0.35">
      <c r="A8" s="120">
        <v>4</v>
      </c>
      <c r="B8" s="156" t="s">
        <v>627</v>
      </c>
      <c r="C8" s="156">
        <v>0</v>
      </c>
      <c r="D8" s="120">
        <v>0</v>
      </c>
      <c r="E8" s="120">
        <v>0</v>
      </c>
      <c r="F8">
        <v>0</v>
      </c>
      <c r="G8" s="134">
        <v>0</v>
      </c>
    </row>
    <row r="9" spans="1:7" x14ac:dyDescent="0.35">
      <c r="A9" s="120">
        <v>5</v>
      </c>
      <c r="B9" s="156" t="s">
        <v>628</v>
      </c>
      <c r="C9" s="156">
        <v>7</v>
      </c>
      <c r="D9" s="120">
        <v>7</v>
      </c>
      <c r="E9" s="120">
        <v>8</v>
      </c>
      <c r="F9">
        <v>7.333333333333333</v>
      </c>
      <c r="G9" s="134">
        <v>0.47140452079103168</v>
      </c>
    </row>
    <row r="10" spans="1:7" x14ac:dyDescent="0.35">
      <c r="A10" s="120">
        <v>6</v>
      </c>
      <c r="B10" s="156" t="s">
        <v>629</v>
      </c>
      <c r="C10" s="156">
        <v>10</v>
      </c>
      <c r="D10" s="120">
        <v>10</v>
      </c>
      <c r="E10" s="120">
        <v>11</v>
      </c>
      <c r="F10">
        <v>10.333333333333334</v>
      </c>
      <c r="G10" s="134">
        <v>0.47140452079103168</v>
      </c>
    </row>
    <row r="11" spans="1:7" x14ac:dyDescent="0.35">
      <c r="A11" s="120">
        <v>7</v>
      </c>
      <c r="B11" s="156" t="s">
        <v>11</v>
      </c>
      <c r="C11" s="157">
        <v>50</v>
      </c>
      <c r="D11" s="121">
        <v>49</v>
      </c>
      <c r="E11" s="121">
        <v>42</v>
      </c>
      <c r="F11">
        <v>47</v>
      </c>
      <c r="G11" s="134">
        <v>3.5590260840104371</v>
      </c>
    </row>
    <row r="12" spans="1:7" x14ac:dyDescent="0.35">
      <c r="A12" s="120">
        <v>8</v>
      </c>
      <c r="B12" s="156" t="s">
        <v>6</v>
      </c>
      <c r="C12" s="157">
        <v>82</v>
      </c>
      <c r="D12" s="121">
        <v>82</v>
      </c>
      <c r="E12" s="121">
        <v>83</v>
      </c>
      <c r="F12">
        <v>82.333333333333329</v>
      </c>
      <c r="G12" s="134">
        <v>0.47140452079103168</v>
      </c>
    </row>
    <row r="13" spans="1:7" x14ac:dyDescent="0.35">
      <c r="A13" s="120">
        <v>9</v>
      </c>
      <c r="B13" s="156" t="s">
        <v>7</v>
      </c>
      <c r="C13" s="157">
        <v>86</v>
      </c>
      <c r="D13" s="121">
        <v>87</v>
      </c>
      <c r="E13" s="121">
        <v>86</v>
      </c>
      <c r="F13">
        <v>86.333333333333329</v>
      </c>
      <c r="G13" s="134">
        <v>0.47140452079103168</v>
      </c>
    </row>
    <row r="14" spans="1:7" ht="15" thickBot="1" x14ac:dyDescent="0.4">
      <c r="A14" s="158">
        <v>10</v>
      </c>
      <c r="B14" s="122" t="s">
        <v>8</v>
      </c>
      <c r="C14" s="124">
        <v>88</v>
      </c>
      <c r="D14" s="125">
        <v>86</v>
      </c>
      <c r="E14" s="125">
        <v>89</v>
      </c>
      <c r="F14" s="127">
        <v>87.666666666666671</v>
      </c>
      <c r="G14" s="136">
        <v>1.247219128924647</v>
      </c>
    </row>
  </sheetData>
  <mergeCells count="2">
    <mergeCell ref="A3:A4"/>
    <mergeCell ref="C3:F3"/>
  </mergeCells>
  <phoneticPr fontId="3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2C55F-E36D-4468-9263-39F696CF2163}">
  <dimension ref="A1:F10"/>
  <sheetViews>
    <sheetView workbookViewId="0">
      <selection activeCell="C16" sqref="C16"/>
    </sheetView>
  </sheetViews>
  <sheetFormatPr defaultRowHeight="14.5" x14ac:dyDescent="0.35"/>
  <cols>
    <col min="1" max="1" width="17.453125" customWidth="1"/>
    <col min="2" max="2" width="11.81640625" customWidth="1"/>
    <col min="3" max="3" width="12.54296875" customWidth="1"/>
    <col min="4" max="4" width="13.90625" customWidth="1"/>
  </cols>
  <sheetData>
    <row r="1" spans="1:6" x14ac:dyDescent="0.35">
      <c r="A1" s="3" t="s">
        <v>633</v>
      </c>
    </row>
    <row r="3" spans="1:6" ht="15" thickBot="1" x14ac:dyDescent="0.4"/>
    <row r="4" spans="1:6" ht="26.5" thickBot="1" x14ac:dyDescent="0.4">
      <c r="A4" s="128" t="s">
        <v>632</v>
      </c>
      <c r="B4" s="129" t="s">
        <v>69</v>
      </c>
      <c r="C4" s="129" t="s">
        <v>70</v>
      </c>
      <c r="D4" s="129" t="s">
        <v>71</v>
      </c>
      <c r="E4" s="133" t="s">
        <v>72</v>
      </c>
      <c r="F4" s="133" t="s">
        <v>631</v>
      </c>
    </row>
    <row r="5" spans="1:6" ht="15" thickBot="1" x14ac:dyDescent="0.4">
      <c r="A5" s="141">
        <v>0.5</v>
      </c>
      <c r="B5" s="142">
        <v>13</v>
      </c>
      <c r="C5" s="142">
        <v>16</v>
      </c>
      <c r="D5" s="142">
        <v>16</v>
      </c>
      <c r="E5" s="9">
        <v>15</v>
      </c>
      <c r="F5" s="140">
        <v>1.4142135623730951</v>
      </c>
    </row>
    <row r="6" spans="1:6" ht="15" thickBot="1" x14ac:dyDescent="0.4">
      <c r="A6" s="130">
        <v>1</v>
      </c>
      <c r="B6" s="132">
        <v>30</v>
      </c>
      <c r="C6" s="132">
        <v>32</v>
      </c>
      <c r="D6" s="132">
        <v>32</v>
      </c>
      <c r="E6" s="17">
        <v>31.333333333333332</v>
      </c>
      <c r="F6" s="134">
        <v>0.94280904158206336</v>
      </c>
    </row>
    <row r="7" spans="1:6" ht="15" thickBot="1" x14ac:dyDescent="0.4">
      <c r="A7" s="130">
        <v>2</v>
      </c>
      <c r="B7" s="132">
        <v>56</v>
      </c>
      <c r="C7" s="132">
        <v>57</v>
      </c>
      <c r="D7" s="132">
        <v>58</v>
      </c>
      <c r="E7" s="17">
        <v>57</v>
      </c>
      <c r="F7" s="134">
        <v>0.81649658092772603</v>
      </c>
    </row>
    <row r="8" spans="1:6" ht="15" thickBot="1" x14ac:dyDescent="0.4">
      <c r="A8" s="130">
        <v>5</v>
      </c>
      <c r="B8" s="132">
        <v>83</v>
      </c>
      <c r="C8" s="132">
        <v>83</v>
      </c>
      <c r="D8" s="132">
        <v>83</v>
      </c>
      <c r="E8" s="17">
        <v>83</v>
      </c>
      <c r="F8" s="134">
        <v>0</v>
      </c>
    </row>
    <row r="9" spans="1:6" ht="15" thickBot="1" x14ac:dyDescent="0.4">
      <c r="A9" s="130">
        <v>10</v>
      </c>
      <c r="B9" s="132">
        <v>92</v>
      </c>
      <c r="C9" s="132">
        <v>92</v>
      </c>
      <c r="D9" s="132">
        <v>92</v>
      </c>
      <c r="E9" s="17">
        <v>92</v>
      </c>
      <c r="F9" s="134">
        <v>0</v>
      </c>
    </row>
    <row r="10" spans="1:6" ht="15" thickBot="1" x14ac:dyDescent="0.4">
      <c r="A10" s="130">
        <v>20</v>
      </c>
      <c r="B10" s="132">
        <v>84</v>
      </c>
      <c r="C10" s="132">
        <v>85</v>
      </c>
      <c r="D10" s="132">
        <v>85</v>
      </c>
      <c r="E10" s="137">
        <v>84.666666666666671</v>
      </c>
      <c r="F10" s="136">
        <v>0.47140452079103168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27F15-F454-4073-B7AE-281A355337F6}">
  <dimension ref="A1:F12"/>
  <sheetViews>
    <sheetView workbookViewId="0">
      <selection activeCell="B4" sqref="B4:F4"/>
    </sheetView>
  </sheetViews>
  <sheetFormatPr defaultRowHeight="14.5" x14ac:dyDescent="0.35"/>
  <sheetData>
    <row r="1" spans="1:6" x14ac:dyDescent="0.35">
      <c r="A1" s="3" t="s">
        <v>634</v>
      </c>
    </row>
    <row r="3" spans="1:6" ht="15" thickBot="1" x14ac:dyDescent="0.4"/>
    <row r="4" spans="1:6" ht="26.5" thickBot="1" x14ac:dyDescent="0.4">
      <c r="A4" s="128" t="s">
        <v>252</v>
      </c>
      <c r="B4" s="129" t="s">
        <v>69</v>
      </c>
      <c r="C4" s="129" t="s">
        <v>70</v>
      </c>
      <c r="D4" s="129" t="s">
        <v>71</v>
      </c>
      <c r="E4" s="133" t="s">
        <v>72</v>
      </c>
      <c r="F4" s="133" t="s">
        <v>631</v>
      </c>
    </row>
    <row r="5" spans="1:6" ht="15" thickBot="1" x14ac:dyDescent="0.4">
      <c r="A5" s="130">
        <v>2</v>
      </c>
      <c r="B5" s="138">
        <v>11</v>
      </c>
      <c r="C5" s="138">
        <v>9</v>
      </c>
      <c r="D5" s="138">
        <v>8</v>
      </c>
      <c r="E5" s="139">
        <v>9.3333333333333339</v>
      </c>
      <c r="F5" s="140">
        <v>1.247219128924647</v>
      </c>
    </row>
    <row r="6" spans="1:6" ht="15" thickBot="1" x14ac:dyDescent="0.4">
      <c r="A6" s="130">
        <v>10</v>
      </c>
      <c r="B6" s="138">
        <v>40</v>
      </c>
      <c r="C6" s="138">
        <v>40</v>
      </c>
      <c r="D6" s="138">
        <v>31</v>
      </c>
      <c r="E6" s="40">
        <v>37</v>
      </c>
      <c r="F6" s="134">
        <v>4.2426406871192848</v>
      </c>
    </row>
    <row r="7" spans="1:6" ht="15" thickBot="1" x14ac:dyDescent="0.4">
      <c r="A7" s="130">
        <v>20</v>
      </c>
      <c r="B7" s="138">
        <v>60</v>
      </c>
      <c r="C7" s="138">
        <v>64</v>
      </c>
      <c r="D7" s="138">
        <v>63</v>
      </c>
      <c r="E7" s="40">
        <v>62.333333333333336</v>
      </c>
      <c r="F7" s="134">
        <v>1.699673171197595</v>
      </c>
    </row>
    <row r="8" spans="1:6" ht="15" thickBot="1" x14ac:dyDescent="0.4">
      <c r="A8" s="130">
        <v>40</v>
      </c>
      <c r="B8" s="138">
        <v>78</v>
      </c>
      <c r="C8" s="138">
        <v>77</v>
      </c>
      <c r="D8" s="138">
        <v>76</v>
      </c>
      <c r="E8" s="40">
        <v>77</v>
      </c>
      <c r="F8" s="134">
        <v>0.81649658092772603</v>
      </c>
    </row>
    <row r="9" spans="1:6" ht="15" thickBot="1" x14ac:dyDescent="0.4">
      <c r="A9" s="130">
        <v>60</v>
      </c>
      <c r="B9" s="138">
        <v>86</v>
      </c>
      <c r="C9" s="138">
        <v>86</v>
      </c>
      <c r="D9" s="138">
        <v>86</v>
      </c>
      <c r="E9" s="40">
        <v>86</v>
      </c>
      <c r="F9" s="134">
        <v>0</v>
      </c>
    </row>
    <row r="10" spans="1:6" ht="15" thickBot="1" x14ac:dyDescent="0.4">
      <c r="A10" s="130">
        <v>120</v>
      </c>
      <c r="B10" s="138">
        <v>88</v>
      </c>
      <c r="C10" s="138">
        <v>86</v>
      </c>
      <c r="D10" s="138">
        <v>89</v>
      </c>
      <c r="E10" s="40">
        <v>87.666666666666671</v>
      </c>
      <c r="F10" s="134">
        <v>1.247219128924647</v>
      </c>
    </row>
    <row r="11" spans="1:6" ht="15" thickBot="1" x14ac:dyDescent="0.4">
      <c r="A11" s="130">
        <v>240</v>
      </c>
      <c r="B11" s="132">
        <v>92</v>
      </c>
      <c r="C11" s="132">
        <v>92</v>
      </c>
      <c r="D11" s="132">
        <v>84</v>
      </c>
      <c r="E11" s="40">
        <v>89.333333333333329</v>
      </c>
      <c r="F11" s="134">
        <v>3.7712361663282534</v>
      </c>
    </row>
    <row r="12" spans="1:6" ht="15" thickBot="1" x14ac:dyDescent="0.4">
      <c r="A12" s="130">
        <v>360</v>
      </c>
      <c r="B12" s="132">
        <v>91</v>
      </c>
      <c r="C12" s="132">
        <v>93</v>
      </c>
      <c r="D12" s="132">
        <v>93</v>
      </c>
      <c r="E12" s="135">
        <v>92.333333333333329</v>
      </c>
      <c r="F12" s="136">
        <v>0.94280904158206336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BD39E-B17A-422C-B508-DD44DB86A5E3}">
  <dimension ref="A1:F8"/>
  <sheetViews>
    <sheetView workbookViewId="0">
      <selection activeCell="B3" sqref="B3:F3"/>
    </sheetView>
  </sheetViews>
  <sheetFormatPr defaultRowHeight="14.5" x14ac:dyDescent="0.35"/>
  <sheetData>
    <row r="1" spans="1:6" x14ac:dyDescent="0.35">
      <c r="A1" s="3" t="s">
        <v>635</v>
      </c>
    </row>
    <row r="2" spans="1:6" ht="15" thickBot="1" x14ac:dyDescent="0.4"/>
    <row r="3" spans="1:6" ht="26.5" thickBot="1" x14ac:dyDescent="0.4">
      <c r="A3" s="128" t="s">
        <v>641</v>
      </c>
      <c r="B3" s="129" t="s">
        <v>69</v>
      </c>
      <c r="C3" s="129" t="s">
        <v>70</v>
      </c>
      <c r="D3" s="129" t="s">
        <v>71</v>
      </c>
      <c r="E3" s="133" t="s">
        <v>72</v>
      </c>
      <c r="F3" s="133" t="s">
        <v>631</v>
      </c>
    </row>
    <row r="4" spans="1:6" ht="15" thickBot="1" x14ac:dyDescent="0.4">
      <c r="A4" s="130" t="s">
        <v>636</v>
      </c>
      <c r="B4" s="141">
        <v>28</v>
      </c>
      <c r="C4" s="142">
        <v>29</v>
      </c>
      <c r="D4" s="142">
        <v>31</v>
      </c>
      <c r="E4" s="139">
        <v>29.333333333333332</v>
      </c>
      <c r="F4" s="140">
        <v>1.247219128924647</v>
      </c>
    </row>
    <row r="5" spans="1:6" ht="15" thickBot="1" x14ac:dyDescent="0.4">
      <c r="A5" s="130" t="s">
        <v>637</v>
      </c>
      <c r="B5" s="130">
        <v>37</v>
      </c>
      <c r="C5" s="132">
        <v>39</v>
      </c>
      <c r="D5" s="132">
        <v>38</v>
      </c>
      <c r="E5" s="40">
        <v>38</v>
      </c>
      <c r="F5" s="134">
        <v>0.81649658092772603</v>
      </c>
    </row>
    <row r="6" spans="1:6" ht="15" thickBot="1" x14ac:dyDescent="0.4">
      <c r="A6" s="130" t="s">
        <v>638</v>
      </c>
      <c r="B6" s="130">
        <v>85</v>
      </c>
      <c r="C6" s="132">
        <v>85</v>
      </c>
      <c r="D6" s="132">
        <v>86</v>
      </c>
      <c r="E6" s="40">
        <v>85.333333333333329</v>
      </c>
      <c r="F6" s="134">
        <v>0.47140452079103168</v>
      </c>
    </row>
    <row r="7" spans="1:6" ht="25.5" thickBot="1" x14ac:dyDescent="0.4">
      <c r="A7" s="130" t="s">
        <v>639</v>
      </c>
      <c r="B7" s="130">
        <v>85</v>
      </c>
      <c r="C7" s="132">
        <v>84</v>
      </c>
      <c r="D7" s="132">
        <v>86</v>
      </c>
      <c r="E7" s="40">
        <v>85</v>
      </c>
      <c r="F7" s="134">
        <v>0.81649658092772603</v>
      </c>
    </row>
    <row r="8" spans="1:6" ht="15" thickBot="1" x14ac:dyDescent="0.4">
      <c r="A8" s="130" t="s">
        <v>640</v>
      </c>
      <c r="B8" s="130">
        <v>89</v>
      </c>
      <c r="C8" s="132">
        <v>89</v>
      </c>
      <c r="D8" s="132">
        <v>90</v>
      </c>
      <c r="E8" s="135">
        <v>89.333333333333329</v>
      </c>
      <c r="F8" s="136">
        <v>0.47140452079103168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38922-2B63-46D7-80BE-D4C4439CC687}">
  <dimension ref="A1:F8"/>
  <sheetViews>
    <sheetView workbookViewId="0">
      <selection activeCell="B3" sqref="B3:F3"/>
    </sheetView>
  </sheetViews>
  <sheetFormatPr defaultRowHeight="14.5" x14ac:dyDescent="0.35"/>
  <sheetData>
    <row r="1" spans="1:6" x14ac:dyDescent="0.35">
      <c r="A1" t="s">
        <v>642</v>
      </c>
    </row>
    <row r="2" spans="1:6" ht="15" thickBot="1" x14ac:dyDescent="0.4"/>
    <row r="3" spans="1:6" ht="26.5" thickBot="1" x14ac:dyDescent="0.4">
      <c r="A3" s="128" t="s">
        <v>643</v>
      </c>
      <c r="B3" s="129" t="s">
        <v>69</v>
      </c>
      <c r="C3" s="129" t="s">
        <v>70</v>
      </c>
      <c r="D3" s="129" t="s">
        <v>71</v>
      </c>
      <c r="E3" s="133" t="s">
        <v>72</v>
      </c>
      <c r="F3" s="133" t="s">
        <v>631</v>
      </c>
    </row>
    <row r="4" spans="1:6" ht="15" thickBot="1" x14ac:dyDescent="0.4">
      <c r="A4" s="130">
        <v>5</v>
      </c>
      <c r="B4" s="131">
        <v>5</v>
      </c>
      <c r="C4" s="132">
        <v>7</v>
      </c>
      <c r="D4" s="132">
        <v>11</v>
      </c>
      <c r="E4" s="139">
        <v>7.666666666666667</v>
      </c>
      <c r="F4" s="140">
        <v>2.4944382578492941</v>
      </c>
    </row>
    <row r="5" spans="1:6" ht="15" thickBot="1" x14ac:dyDescent="0.4">
      <c r="A5" s="130">
        <v>6</v>
      </c>
      <c r="B5" s="131">
        <v>45</v>
      </c>
      <c r="C5" s="132">
        <v>47</v>
      </c>
      <c r="D5" s="132">
        <v>47</v>
      </c>
      <c r="E5" s="40">
        <v>46.333333333333336</v>
      </c>
      <c r="F5" s="134">
        <v>0.94280904158206336</v>
      </c>
    </row>
    <row r="6" spans="1:6" ht="15" thickBot="1" x14ac:dyDescent="0.4">
      <c r="A6" s="130">
        <v>7</v>
      </c>
      <c r="B6" s="131">
        <v>86</v>
      </c>
      <c r="C6" s="132">
        <v>89</v>
      </c>
      <c r="D6" s="132">
        <v>89</v>
      </c>
      <c r="E6" s="40">
        <v>88</v>
      </c>
      <c r="F6" s="134">
        <v>1.4142135623730951</v>
      </c>
    </row>
    <row r="7" spans="1:6" ht="15" thickBot="1" x14ac:dyDescent="0.4">
      <c r="A7" s="130">
        <v>7.8</v>
      </c>
      <c r="B7" s="131">
        <v>91</v>
      </c>
      <c r="C7" s="132">
        <v>92</v>
      </c>
      <c r="D7" s="132">
        <v>90</v>
      </c>
      <c r="E7" s="40">
        <v>91</v>
      </c>
      <c r="F7" s="134">
        <v>0.81649658092772603</v>
      </c>
    </row>
    <row r="8" spans="1:6" ht="15" thickBot="1" x14ac:dyDescent="0.4">
      <c r="A8" s="130">
        <v>9</v>
      </c>
      <c r="B8" s="131">
        <v>90</v>
      </c>
      <c r="C8" s="132">
        <v>90</v>
      </c>
      <c r="D8" s="132">
        <v>91</v>
      </c>
      <c r="E8" s="135">
        <v>90.333333333333329</v>
      </c>
      <c r="F8" s="136">
        <v>0.47140452079103168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69296-4860-4184-A022-4FBEDE79D826}">
  <dimension ref="A1:T11"/>
  <sheetViews>
    <sheetView topLeftCell="A3" workbookViewId="0">
      <selection activeCell="F15" sqref="F15"/>
    </sheetView>
  </sheetViews>
  <sheetFormatPr defaultRowHeight="14.5" x14ac:dyDescent="0.35"/>
  <sheetData>
    <row r="1" spans="1:20" x14ac:dyDescent="0.35">
      <c r="A1" t="s">
        <v>654</v>
      </c>
    </row>
    <row r="3" spans="1:20" ht="15" thickBot="1" x14ac:dyDescent="0.4"/>
    <row r="4" spans="1:20" x14ac:dyDescent="0.35">
      <c r="A4" s="170" t="s">
        <v>644</v>
      </c>
      <c r="B4" s="172" t="s">
        <v>645</v>
      </c>
      <c r="C4" s="173"/>
      <c r="D4" s="173"/>
      <c r="E4" s="174"/>
      <c r="F4" s="143"/>
      <c r="H4" s="139"/>
      <c r="I4" s="172" t="s">
        <v>651</v>
      </c>
      <c r="J4" s="173"/>
      <c r="K4" s="173"/>
      <c r="L4" s="174"/>
      <c r="M4" s="9"/>
      <c r="O4" s="9"/>
      <c r="P4" s="172" t="s">
        <v>652</v>
      </c>
      <c r="Q4" s="173"/>
      <c r="R4" s="173"/>
      <c r="S4" s="174"/>
      <c r="T4" s="9"/>
    </row>
    <row r="5" spans="1:20" ht="15" thickBot="1" x14ac:dyDescent="0.4">
      <c r="A5" s="171"/>
      <c r="B5" s="175"/>
      <c r="C5" s="176"/>
      <c r="D5" s="176"/>
      <c r="E5" s="177"/>
      <c r="F5" s="153"/>
      <c r="H5" s="135"/>
      <c r="I5" s="175"/>
      <c r="J5" s="176"/>
      <c r="K5" s="176"/>
      <c r="L5" s="177"/>
      <c r="M5" s="137"/>
      <c r="O5" s="137"/>
      <c r="P5" s="175"/>
      <c r="Q5" s="176"/>
      <c r="R5" s="176"/>
      <c r="S5" s="177"/>
      <c r="T5" s="137"/>
    </row>
    <row r="6" spans="1:20" ht="26.5" thickBot="1" x14ac:dyDescent="0.4">
      <c r="A6" s="144"/>
      <c r="B6" s="123" t="s">
        <v>69</v>
      </c>
      <c r="C6" s="123" t="s">
        <v>70</v>
      </c>
      <c r="D6" s="123" t="s">
        <v>71</v>
      </c>
      <c r="E6" s="145" t="s">
        <v>72</v>
      </c>
      <c r="F6" s="133" t="s">
        <v>631</v>
      </c>
      <c r="H6" s="128" t="s">
        <v>653</v>
      </c>
      <c r="I6" s="123" t="s">
        <v>69</v>
      </c>
      <c r="J6" s="123" t="s">
        <v>70</v>
      </c>
      <c r="K6" s="123" t="s">
        <v>71</v>
      </c>
      <c r="L6" s="145" t="s">
        <v>72</v>
      </c>
      <c r="M6" s="133" t="s">
        <v>631</v>
      </c>
      <c r="N6" s="126"/>
      <c r="O6" s="128" t="s">
        <v>653</v>
      </c>
      <c r="P6" s="123" t="s">
        <v>69</v>
      </c>
      <c r="Q6" s="123" t="s">
        <v>70</v>
      </c>
      <c r="R6" s="123" t="s">
        <v>71</v>
      </c>
      <c r="S6" s="145" t="s">
        <v>72</v>
      </c>
      <c r="T6" s="133" t="s">
        <v>631</v>
      </c>
    </row>
    <row r="7" spans="1:20" ht="15" thickBot="1" x14ac:dyDescent="0.4">
      <c r="A7" s="130" t="s">
        <v>646</v>
      </c>
      <c r="B7" s="148">
        <v>94</v>
      </c>
      <c r="C7" s="146">
        <v>91</v>
      </c>
      <c r="D7" s="146">
        <v>92</v>
      </c>
      <c r="E7" s="149">
        <f>AVERAGE(B7:D7)</f>
        <v>92.333333333333329</v>
      </c>
      <c r="F7" s="140">
        <f>_xlfn.STDEV.P(B7:D7)</f>
        <v>1.247219128924647</v>
      </c>
      <c r="H7" s="130" t="s">
        <v>646</v>
      </c>
      <c r="I7" s="148">
        <v>20</v>
      </c>
      <c r="J7" s="146">
        <v>22</v>
      </c>
      <c r="K7" s="146">
        <v>22</v>
      </c>
      <c r="L7" s="149">
        <f>AVERAGE(I7:K7)</f>
        <v>21.333333333333332</v>
      </c>
      <c r="M7" s="140">
        <f>_xlfn.STDEV.P(I7:K7)</f>
        <v>0.94280904158206336</v>
      </c>
      <c r="O7" s="130" t="s">
        <v>646</v>
      </c>
      <c r="P7" s="148">
        <v>87</v>
      </c>
      <c r="Q7" s="146">
        <v>85</v>
      </c>
      <c r="R7" s="146">
        <v>87</v>
      </c>
      <c r="S7" s="149">
        <f>AVERAGE(P7:R7)</f>
        <v>86.333333333333329</v>
      </c>
      <c r="T7" s="140">
        <f>_xlfn.STDEV.P(P7:R7)</f>
        <v>0.94280904158206336</v>
      </c>
    </row>
    <row r="8" spans="1:20" ht="15" thickBot="1" x14ac:dyDescent="0.4">
      <c r="A8" s="130" t="s">
        <v>647</v>
      </c>
      <c r="B8" s="150">
        <v>93</v>
      </c>
      <c r="C8" s="151">
        <v>89</v>
      </c>
      <c r="D8" s="151">
        <v>87</v>
      </c>
      <c r="E8">
        <f>AVERAGE(B8:D8)</f>
        <v>89.666666666666671</v>
      </c>
      <c r="F8" s="134">
        <f t="shared" ref="F8:F11" si="0">_xlfn.STDEV.P(B8:D8)</f>
        <v>2.4944382578492941</v>
      </c>
      <c r="H8" s="130" t="s">
        <v>647</v>
      </c>
      <c r="I8" s="150">
        <v>7</v>
      </c>
      <c r="J8" s="151">
        <v>6</v>
      </c>
      <c r="K8" s="151">
        <v>7</v>
      </c>
      <c r="L8">
        <f t="shared" ref="L8:L11" si="1">AVERAGE(I8:K8)</f>
        <v>6.666666666666667</v>
      </c>
      <c r="M8" s="134">
        <f t="shared" ref="M8:M11" si="2">_xlfn.STDEV.P(I8:K8)</f>
        <v>0.47140452079103168</v>
      </c>
      <c r="O8" s="130" t="s">
        <v>647</v>
      </c>
      <c r="P8" s="150">
        <v>14</v>
      </c>
      <c r="Q8" s="151">
        <v>19</v>
      </c>
      <c r="R8" s="151">
        <v>18</v>
      </c>
      <c r="S8">
        <f t="shared" ref="S8:S11" si="3">AVERAGE(P8:R8)</f>
        <v>17</v>
      </c>
      <c r="T8" s="134">
        <f t="shared" ref="T8:T11" si="4">_xlfn.STDEV.P(P8:R8)</f>
        <v>2.1602468994692869</v>
      </c>
    </row>
    <row r="9" spans="1:20" ht="15" thickBot="1" x14ac:dyDescent="0.4">
      <c r="A9" s="130" t="s">
        <v>648</v>
      </c>
      <c r="B9" s="150">
        <v>92</v>
      </c>
      <c r="C9" s="151">
        <v>89</v>
      </c>
      <c r="D9" s="151">
        <v>91</v>
      </c>
      <c r="E9">
        <f t="shared" ref="E9:E11" si="5">AVERAGE(B9:D9)</f>
        <v>90.666666666666671</v>
      </c>
      <c r="F9" s="134">
        <f t="shared" si="0"/>
        <v>1.247219128924647</v>
      </c>
      <c r="H9" s="130" t="s">
        <v>648</v>
      </c>
      <c r="I9" s="150">
        <v>3</v>
      </c>
      <c r="J9" s="151">
        <v>1</v>
      </c>
      <c r="K9" s="151">
        <v>1</v>
      </c>
      <c r="L9">
        <f t="shared" si="1"/>
        <v>1.6666666666666667</v>
      </c>
      <c r="M9" s="134">
        <f t="shared" si="2"/>
        <v>0.94280904158206336</v>
      </c>
      <c r="O9" s="130" t="s">
        <v>648</v>
      </c>
      <c r="P9" s="150">
        <v>19</v>
      </c>
      <c r="Q9" s="151">
        <v>17</v>
      </c>
      <c r="R9" s="151">
        <v>17</v>
      </c>
      <c r="S9">
        <f t="shared" si="3"/>
        <v>17.666666666666668</v>
      </c>
      <c r="T9" s="134">
        <f t="shared" si="4"/>
        <v>0.94280904158206336</v>
      </c>
    </row>
    <row r="10" spans="1:20" ht="15" thickBot="1" x14ac:dyDescent="0.4">
      <c r="A10" s="130" t="s">
        <v>649</v>
      </c>
      <c r="B10" s="150">
        <v>74</v>
      </c>
      <c r="C10" s="151">
        <v>88</v>
      </c>
      <c r="D10" s="151">
        <v>98</v>
      </c>
      <c r="E10">
        <f t="shared" si="5"/>
        <v>86.666666666666671</v>
      </c>
      <c r="F10" s="134">
        <f t="shared" si="0"/>
        <v>9.8432153734889329</v>
      </c>
      <c r="H10" s="130" t="s">
        <v>649</v>
      </c>
      <c r="I10" s="150">
        <v>0</v>
      </c>
      <c r="J10" s="151">
        <v>1</v>
      </c>
      <c r="K10" s="151">
        <v>1</v>
      </c>
      <c r="L10">
        <f t="shared" si="1"/>
        <v>0.66666666666666663</v>
      </c>
      <c r="M10" s="134">
        <f t="shared" si="2"/>
        <v>0.47140452079103168</v>
      </c>
      <c r="O10" s="130" t="s">
        <v>649</v>
      </c>
      <c r="P10" s="150">
        <v>0</v>
      </c>
      <c r="Q10" s="151">
        <v>5</v>
      </c>
      <c r="R10" s="151">
        <v>6</v>
      </c>
      <c r="S10">
        <f t="shared" si="3"/>
        <v>3.6666666666666665</v>
      </c>
      <c r="T10" s="134">
        <f t="shared" si="4"/>
        <v>2.6246692913372702</v>
      </c>
    </row>
    <row r="11" spans="1:20" ht="25.5" thickBot="1" x14ac:dyDescent="0.4">
      <c r="A11" s="130" t="s">
        <v>650</v>
      </c>
      <c r="B11" s="152">
        <v>87</v>
      </c>
      <c r="C11" s="147">
        <v>88</v>
      </c>
      <c r="D11" s="147">
        <v>87</v>
      </c>
      <c r="E11" s="127">
        <f t="shared" si="5"/>
        <v>87.333333333333329</v>
      </c>
      <c r="F11" s="136">
        <f t="shared" si="0"/>
        <v>0.47140452079103168</v>
      </c>
      <c r="H11" s="130" t="s">
        <v>650</v>
      </c>
      <c r="I11" s="152">
        <v>3</v>
      </c>
      <c r="J11" s="147">
        <v>5</v>
      </c>
      <c r="K11" s="122">
        <v>5</v>
      </c>
      <c r="L11" s="127">
        <f t="shared" si="1"/>
        <v>4.333333333333333</v>
      </c>
      <c r="M11" s="136">
        <f t="shared" si="2"/>
        <v>0.94280904158206336</v>
      </c>
      <c r="O11" s="130" t="s">
        <v>650</v>
      </c>
      <c r="P11" s="152">
        <v>14</v>
      </c>
      <c r="Q11" s="147">
        <v>8</v>
      </c>
      <c r="R11" s="147">
        <v>9</v>
      </c>
      <c r="S11" s="127">
        <f t="shared" si="3"/>
        <v>10.333333333333334</v>
      </c>
      <c r="T11" s="136">
        <f t="shared" si="4"/>
        <v>2.6246692913372702</v>
      </c>
    </row>
  </sheetData>
  <mergeCells count="4">
    <mergeCell ref="A4:A5"/>
    <mergeCell ref="B4:E5"/>
    <mergeCell ref="I4:L5"/>
    <mergeCell ref="P4:S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5CBA5-B0EA-4503-936F-035A9DBAC2FA}">
  <dimension ref="A1:K342"/>
  <sheetViews>
    <sheetView topLeftCell="A9" workbookViewId="0">
      <selection activeCell="M12" sqref="M12"/>
    </sheetView>
  </sheetViews>
  <sheetFormatPr defaultRowHeight="14.5" x14ac:dyDescent="0.35"/>
  <sheetData>
    <row r="1" spans="1:11" x14ac:dyDescent="0.35">
      <c r="A1" s="3" t="s">
        <v>306</v>
      </c>
    </row>
    <row r="2" spans="1:11" ht="15" thickBot="1" x14ac:dyDescent="0.4">
      <c r="F2" s="3" t="s">
        <v>13</v>
      </c>
    </row>
    <row r="3" spans="1:11" x14ac:dyDescent="0.35">
      <c r="A3" s="139" t="s">
        <v>0</v>
      </c>
      <c r="B3" s="159" t="s">
        <v>10</v>
      </c>
      <c r="C3" s="149"/>
      <c r="D3" s="159" t="s">
        <v>11</v>
      </c>
      <c r="E3" s="149"/>
      <c r="F3" s="159" t="s">
        <v>6</v>
      </c>
      <c r="G3" s="149"/>
      <c r="H3" s="159" t="s">
        <v>7</v>
      </c>
      <c r="I3" s="149"/>
      <c r="J3" s="159" t="s">
        <v>8</v>
      </c>
      <c r="K3" s="140"/>
    </row>
    <row r="4" spans="1:11" x14ac:dyDescent="0.35">
      <c r="A4" s="40" t="s">
        <v>12</v>
      </c>
      <c r="K4" s="134"/>
    </row>
    <row r="5" spans="1:11" x14ac:dyDescent="0.35">
      <c r="A5" s="40"/>
      <c r="C5" t="s">
        <v>9</v>
      </c>
      <c r="E5" t="s">
        <v>9</v>
      </c>
      <c r="G5" t="s">
        <v>9</v>
      </c>
      <c r="I5" t="s">
        <v>9</v>
      </c>
      <c r="K5" s="134" t="s">
        <v>9</v>
      </c>
    </row>
    <row r="6" spans="1:11" x14ac:dyDescent="0.35">
      <c r="A6" s="40"/>
      <c r="K6" s="134"/>
    </row>
    <row r="7" spans="1:11" x14ac:dyDescent="0.35">
      <c r="A7" s="40">
        <v>5</v>
      </c>
      <c r="B7">
        <v>0</v>
      </c>
      <c r="C7">
        <v>0</v>
      </c>
      <c r="D7">
        <v>3</v>
      </c>
      <c r="E7">
        <v>1</v>
      </c>
      <c r="F7">
        <v>6.3333300000000001</v>
      </c>
      <c r="G7">
        <v>2.3094000000000001</v>
      </c>
      <c r="H7">
        <v>8.6666699999999999</v>
      </c>
      <c r="I7">
        <v>1.5275300000000001</v>
      </c>
      <c r="J7">
        <v>22.66667</v>
      </c>
      <c r="K7" s="134">
        <v>1.1547000000000001</v>
      </c>
    </row>
    <row r="8" spans="1:11" x14ac:dyDescent="0.35">
      <c r="A8" s="40">
        <v>10</v>
      </c>
      <c r="B8">
        <v>0</v>
      </c>
      <c r="C8">
        <v>0</v>
      </c>
      <c r="D8">
        <v>5.3333300000000001</v>
      </c>
      <c r="E8">
        <v>0.57735000000000003</v>
      </c>
      <c r="F8">
        <v>15.66667</v>
      </c>
      <c r="G8">
        <v>2.8867500000000001</v>
      </c>
      <c r="H8">
        <v>12.66667</v>
      </c>
      <c r="I8">
        <v>2.51661</v>
      </c>
      <c r="J8">
        <v>39</v>
      </c>
      <c r="K8" s="134">
        <v>1.7320500000000001</v>
      </c>
    </row>
    <row r="9" spans="1:11" x14ac:dyDescent="0.35">
      <c r="A9" s="40">
        <v>15</v>
      </c>
      <c r="B9">
        <v>4</v>
      </c>
      <c r="C9">
        <v>0</v>
      </c>
      <c r="D9">
        <v>8.3333300000000001</v>
      </c>
      <c r="E9">
        <v>1.5275300000000001</v>
      </c>
      <c r="F9">
        <v>23.66667</v>
      </c>
      <c r="G9">
        <v>3.21455</v>
      </c>
      <c r="H9">
        <v>27</v>
      </c>
      <c r="I9">
        <v>3.60555</v>
      </c>
      <c r="J9">
        <v>49.333329999999997</v>
      </c>
      <c r="K9" s="134">
        <v>1.1547000000000001</v>
      </c>
    </row>
    <row r="10" spans="1:11" x14ac:dyDescent="0.35">
      <c r="A10" s="40">
        <v>20</v>
      </c>
      <c r="B10">
        <v>7</v>
      </c>
      <c r="C10">
        <v>1</v>
      </c>
      <c r="D10">
        <v>12.33333</v>
      </c>
      <c r="E10">
        <v>1.1547000000000001</v>
      </c>
      <c r="F10">
        <v>30.33333</v>
      </c>
      <c r="G10">
        <v>2.0816699999999999</v>
      </c>
      <c r="H10">
        <v>31.33333</v>
      </c>
      <c r="I10">
        <v>3.05505</v>
      </c>
      <c r="J10">
        <v>63.333329999999997</v>
      </c>
      <c r="K10" s="134">
        <v>0.57735000000000003</v>
      </c>
    </row>
    <row r="11" spans="1:11" x14ac:dyDescent="0.35">
      <c r="A11" s="40">
        <v>25</v>
      </c>
      <c r="B11">
        <v>11</v>
      </c>
      <c r="C11">
        <v>1</v>
      </c>
      <c r="D11">
        <v>17</v>
      </c>
      <c r="E11">
        <v>1</v>
      </c>
      <c r="F11">
        <v>33</v>
      </c>
      <c r="G11">
        <v>10.392300000000001</v>
      </c>
      <c r="H11">
        <v>43.666670000000003</v>
      </c>
      <c r="I11">
        <v>3.21455</v>
      </c>
      <c r="J11">
        <v>68</v>
      </c>
      <c r="K11" s="134">
        <v>0</v>
      </c>
    </row>
    <row r="12" spans="1:11" x14ac:dyDescent="0.35">
      <c r="A12" s="40">
        <v>30</v>
      </c>
      <c r="B12">
        <v>15</v>
      </c>
      <c r="C12">
        <v>1</v>
      </c>
      <c r="D12">
        <v>18</v>
      </c>
      <c r="E12">
        <v>3.60555</v>
      </c>
      <c r="F12">
        <v>41.333329999999997</v>
      </c>
      <c r="G12">
        <v>3.5118800000000001</v>
      </c>
      <c r="H12">
        <v>48</v>
      </c>
      <c r="I12">
        <v>5.2915000000000001</v>
      </c>
      <c r="J12">
        <v>69.333330000000004</v>
      </c>
      <c r="K12" s="134">
        <v>0.57735000000000003</v>
      </c>
    </row>
    <row r="13" spans="1:11" x14ac:dyDescent="0.35">
      <c r="A13" s="40">
        <v>35</v>
      </c>
      <c r="B13">
        <v>16.33333</v>
      </c>
      <c r="C13">
        <v>0.57735000000000003</v>
      </c>
      <c r="D13">
        <v>23.66667</v>
      </c>
      <c r="E13">
        <v>2.51661</v>
      </c>
      <c r="F13">
        <v>44.333329999999997</v>
      </c>
      <c r="G13">
        <v>5.6862399999999997</v>
      </c>
      <c r="H13">
        <v>53.666670000000003</v>
      </c>
      <c r="I13">
        <v>1.1547000000000001</v>
      </c>
      <c r="J13">
        <v>74</v>
      </c>
      <c r="K13" s="134">
        <v>1</v>
      </c>
    </row>
    <row r="14" spans="1:11" x14ac:dyDescent="0.35">
      <c r="A14" s="40">
        <v>40</v>
      </c>
      <c r="B14">
        <v>16.66667</v>
      </c>
      <c r="C14">
        <v>1.5275300000000001</v>
      </c>
      <c r="D14">
        <v>27</v>
      </c>
      <c r="E14">
        <v>1</v>
      </c>
      <c r="F14">
        <v>47.333329999999997</v>
      </c>
      <c r="G14">
        <v>7.0945999999999998</v>
      </c>
      <c r="H14">
        <v>61.333329999999997</v>
      </c>
      <c r="I14">
        <v>1.5275300000000001</v>
      </c>
      <c r="J14">
        <v>76.666669999999996</v>
      </c>
      <c r="K14" s="134">
        <v>0.57735000000000003</v>
      </c>
    </row>
    <row r="15" spans="1:11" x14ac:dyDescent="0.35">
      <c r="A15" s="40">
        <v>45</v>
      </c>
      <c r="B15">
        <v>18.66667</v>
      </c>
      <c r="C15">
        <v>1.1547000000000001</v>
      </c>
      <c r="D15">
        <v>28.33333</v>
      </c>
      <c r="E15">
        <v>2.0816699999999999</v>
      </c>
      <c r="F15">
        <v>50.666670000000003</v>
      </c>
      <c r="G15">
        <v>5.6862399999999997</v>
      </c>
      <c r="H15">
        <v>62</v>
      </c>
      <c r="I15">
        <v>3</v>
      </c>
      <c r="J15">
        <v>78</v>
      </c>
      <c r="K15" s="134">
        <v>2</v>
      </c>
    </row>
    <row r="16" spans="1:11" x14ac:dyDescent="0.35">
      <c r="A16" s="40">
        <v>50</v>
      </c>
      <c r="B16">
        <v>20.33333</v>
      </c>
      <c r="C16">
        <v>0.57735000000000003</v>
      </c>
      <c r="D16">
        <v>32</v>
      </c>
      <c r="E16">
        <v>5.1961500000000003</v>
      </c>
      <c r="F16">
        <v>49.333329999999997</v>
      </c>
      <c r="G16">
        <v>5.85947</v>
      </c>
      <c r="H16">
        <v>68.666669999999996</v>
      </c>
      <c r="I16">
        <v>2.0816699999999999</v>
      </c>
      <c r="J16">
        <v>79.333330000000004</v>
      </c>
      <c r="K16" s="134">
        <v>1.1547000000000001</v>
      </c>
    </row>
    <row r="17" spans="1:11" x14ac:dyDescent="0.35">
      <c r="A17" s="40">
        <v>55</v>
      </c>
      <c r="B17">
        <v>20.33333</v>
      </c>
      <c r="C17">
        <v>1.1547000000000001</v>
      </c>
      <c r="D17">
        <v>36</v>
      </c>
      <c r="E17">
        <v>2</v>
      </c>
      <c r="F17">
        <v>57.333329999999997</v>
      </c>
      <c r="G17">
        <v>4.5092499999999998</v>
      </c>
      <c r="H17">
        <v>71.666669999999996</v>
      </c>
      <c r="I17">
        <v>1.5275300000000001</v>
      </c>
      <c r="J17">
        <v>81</v>
      </c>
      <c r="K17" s="134">
        <v>1</v>
      </c>
    </row>
    <row r="18" spans="1:11" x14ac:dyDescent="0.35">
      <c r="A18" s="40">
        <v>60</v>
      </c>
      <c r="B18">
        <v>22</v>
      </c>
      <c r="C18">
        <v>0</v>
      </c>
      <c r="D18">
        <v>37</v>
      </c>
      <c r="E18">
        <v>2</v>
      </c>
      <c r="F18">
        <v>65</v>
      </c>
      <c r="G18">
        <v>2.64575</v>
      </c>
      <c r="H18">
        <v>73.666669999999996</v>
      </c>
      <c r="I18">
        <v>1.1547000000000001</v>
      </c>
      <c r="J18">
        <v>86</v>
      </c>
      <c r="K18" s="134">
        <v>0</v>
      </c>
    </row>
    <row r="19" spans="1:11" x14ac:dyDescent="0.35">
      <c r="A19" s="40">
        <v>75</v>
      </c>
      <c r="B19">
        <v>24</v>
      </c>
      <c r="C19">
        <v>1</v>
      </c>
      <c r="D19">
        <v>43.666670000000003</v>
      </c>
      <c r="E19">
        <v>1.5275300000000001</v>
      </c>
      <c r="F19">
        <v>71.333330000000004</v>
      </c>
      <c r="G19">
        <v>4.0414500000000002</v>
      </c>
      <c r="H19">
        <v>80</v>
      </c>
      <c r="I19">
        <v>1</v>
      </c>
      <c r="J19">
        <v>87</v>
      </c>
      <c r="K19" s="134">
        <v>1</v>
      </c>
    </row>
    <row r="20" spans="1:11" x14ac:dyDescent="0.35">
      <c r="A20" s="40">
        <v>90</v>
      </c>
      <c r="B20">
        <v>25.33333</v>
      </c>
      <c r="C20">
        <v>1.1547000000000001</v>
      </c>
      <c r="D20">
        <v>51.333329999999997</v>
      </c>
      <c r="E20">
        <v>3.05505</v>
      </c>
      <c r="F20">
        <v>75</v>
      </c>
      <c r="G20">
        <v>1</v>
      </c>
      <c r="H20">
        <v>83</v>
      </c>
      <c r="I20">
        <v>0</v>
      </c>
      <c r="J20">
        <v>88</v>
      </c>
      <c r="K20" s="134">
        <v>1</v>
      </c>
    </row>
    <row r="21" spans="1:11" ht="15" thickBot="1" x14ac:dyDescent="0.4">
      <c r="A21" s="135">
        <v>120</v>
      </c>
      <c r="B21" s="127">
        <v>32.666670000000003</v>
      </c>
      <c r="C21" s="127">
        <v>2.0816699999999999</v>
      </c>
      <c r="D21" s="127">
        <v>56.333329999999997</v>
      </c>
      <c r="E21" s="127">
        <v>1.5275300000000001</v>
      </c>
      <c r="F21" s="127">
        <v>82.333330000000004</v>
      </c>
      <c r="G21" s="127">
        <v>0.57735000000000003</v>
      </c>
      <c r="H21" s="127">
        <v>86.333330000000004</v>
      </c>
      <c r="I21" s="127">
        <v>0.57735000000000003</v>
      </c>
      <c r="J21" s="127">
        <v>89</v>
      </c>
      <c r="K21" s="136">
        <v>1</v>
      </c>
    </row>
    <row r="305" spans="2:4" x14ac:dyDescent="0.35">
      <c r="D305" s="1"/>
    </row>
    <row r="310" spans="2:4" x14ac:dyDescent="0.35">
      <c r="D310" s="1"/>
    </row>
    <row r="312" spans="2:4" x14ac:dyDescent="0.35">
      <c r="D312" s="1"/>
    </row>
    <row r="313" spans="2:4" x14ac:dyDescent="0.35">
      <c r="B313" s="1"/>
    </row>
    <row r="314" spans="2:4" x14ac:dyDescent="0.35">
      <c r="B314" s="1"/>
    </row>
    <row r="315" spans="2:4" x14ac:dyDescent="0.35">
      <c r="B315" s="1"/>
      <c r="D315" s="1"/>
    </row>
    <row r="316" spans="2:4" x14ac:dyDescent="0.35">
      <c r="B316" s="1"/>
      <c r="D316" s="1"/>
    </row>
    <row r="317" spans="2:4" x14ac:dyDescent="0.35">
      <c r="B317" s="1"/>
      <c r="D317" s="1"/>
    </row>
    <row r="318" spans="2:4" x14ac:dyDescent="0.35">
      <c r="B318" s="1"/>
      <c r="D318" s="1"/>
    </row>
    <row r="319" spans="2:4" x14ac:dyDescent="0.35">
      <c r="B319" s="1"/>
      <c r="D319" s="1"/>
    </row>
    <row r="320" spans="2:4" x14ac:dyDescent="0.35">
      <c r="B320" s="1"/>
      <c r="D320" s="1"/>
    </row>
    <row r="321" spans="2:4" x14ac:dyDescent="0.35">
      <c r="B321" s="1"/>
      <c r="D321" s="1"/>
    </row>
    <row r="322" spans="2:4" x14ac:dyDescent="0.35">
      <c r="B322" s="1"/>
      <c r="D322" s="1"/>
    </row>
    <row r="323" spans="2:4" x14ac:dyDescent="0.35">
      <c r="B323" s="1"/>
      <c r="D323" s="1"/>
    </row>
    <row r="324" spans="2:4" x14ac:dyDescent="0.35">
      <c r="B324" s="1"/>
      <c r="D324" s="1"/>
    </row>
    <row r="325" spans="2:4" x14ac:dyDescent="0.35">
      <c r="B325" s="1"/>
      <c r="D325" s="1"/>
    </row>
    <row r="326" spans="2:4" x14ac:dyDescent="0.35">
      <c r="B326" s="1"/>
      <c r="D326" s="1"/>
    </row>
    <row r="327" spans="2:4" x14ac:dyDescent="0.35">
      <c r="B327" s="1"/>
      <c r="D327" s="1"/>
    </row>
    <row r="328" spans="2:4" x14ac:dyDescent="0.35">
      <c r="B328" s="1"/>
      <c r="D328" s="1"/>
    </row>
    <row r="329" spans="2:4" x14ac:dyDescent="0.35">
      <c r="B329" s="1"/>
      <c r="D329" s="1"/>
    </row>
    <row r="330" spans="2:4" x14ac:dyDescent="0.35">
      <c r="B330" s="1"/>
      <c r="D330" s="1"/>
    </row>
    <row r="331" spans="2:4" x14ac:dyDescent="0.35">
      <c r="B331" s="1"/>
      <c r="D331" s="1"/>
    </row>
    <row r="332" spans="2:4" x14ac:dyDescent="0.35">
      <c r="B332" s="1"/>
      <c r="D332" s="1"/>
    </row>
    <row r="333" spans="2:4" x14ac:dyDescent="0.35">
      <c r="B333" s="1"/>
      <c r="D333" s="1"/>
    </row>
    <row r="334" spans="2:4" x14ac:dyDescent="0.35">
      <c r="B334" s="1"/>
    </row>
    <row r="335" spans="2:4" x14ac:dyDescent="0.35">
      <c r="B335" s="1"/>
      <c r="D335" s="1"/>
    </row>
    <row r="336" spans="2:4" x14ac:dyDescent="0.35">
      <c r="B336" s="1"/>
      <c r="D336" s="1"/>
    </row>
    <row r="337" spans="2:4" x14ac:dyDescent="0.35">
      <c r="B337" s="1"/>
      <c r="D337" s="1"/>
    </row>
    <row r="338" spans="2:4" x14ac:dyDescent="0.35">
      <c r="B338" s="1"/>
      <c r="D338" s="1"/>
    </row>
    <row r="339" spans="2:4" x14ac:dyDescent="0.35">
      <c r="B339" s="1"/>
      <c r="D339" s="1"/>
    </row>
    <row r="340" spans="2:4" x14ac:dyDescent="0.35">
      <c r="D340" s="1"/>
    </row>
    <row r="341" spans="2:4" x14ac:dyDescent="0.35">
      <c r="B341" s="1"/>
      <c r="D341" s="1"/>
    </row>
    <row r="342" spans="2:4" x14ac:dyDescent="0.35">
      <c r="B342" s="1"/>
      <c r="D342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E8B94-C71A-4EE6-8A7E-6264A225D1BD}">
  <dimension ref="A1:F381"/>
  <sheetViews>
    <sheetView workbookViewId="0">
      <selection activeCell="C1" sqref="C1"/>
    </sheetView>
  </sheetViews>
  <sheetFormatPr defaultRowHeight="14.5" x14ac:dyDescent="0.35"/>
  <cols>
    <col min="1" max="1" width="11.1796875" customWidth="1"/>
    <col min="5" max="5" width="14.1796875" customWidth="1"/>
  </cols>
  <sheetData>
    <row r="1" spans="1:6" x14ac:dyDescent="0.35">
      <c r="A1" s="3" t="s">
        <v>305</v>
      </c>
      <c r="B1" s="3"/>
    </row>
    <row r="3" spans="1:6" x14ac:dyDescent="0.35">
      <c r="A3" t="s">
        <v>0</v>
      </c>
      <c r="B3" s="3" t="s">
        <v>10</v>
      </c>
      <c r="C3" s="3" t="s">
        <v>11</v>
      </c>
      <c r="D3" s="3" t="s">
        <v>6</v>
      </c>
      <c r="E3" s="3" t="s">
        <v>7</v>
      </c>
      <c r="F3" s="3" t="s">
        <v>8</v>
      </c>
    </row>
    <row r="4" spans="1:6" x14ac:dyDescent="0.35">
      <c r="B4" t="s">
        <v>14</v>
      </c>
      <c r="C4" t="s">
        <v>14</v>
      </c>
      <c r="D4" t="s">
        <v>14</v>
      </c>
      <c r="E4" t="s">
        <v>14</v>
      </c>
      <c r="F4" t="s">
        <v>14</v>
      </c>
    </row>
    <row r="5" spans="1:6" x14ac:dyDescent="0.35">
      <c r="A5">
        <v>2</v>
      </c>
      <c r="B5">
        <v>4.6051700000000002</v>
      </c>
      <c r="C5">
        <v>4.6051700000000002</v>
      </c>
      <c r="D5">
        <v>4.5984800000000003</v>
      </c>
      <c r="E5">
        <v>4.5432899999999998</v>
      </c>
      <c r="F5">
        <v>4.5071899999999996</v>
      </c>
    </row>
    <row r="6" spans="1:6" x14ac:dyDescent="0.35">
      <c r="A6">
        <v>5</v>
      </c>
      <c r="B6">
        <v>4.6051700000000002</v>
      </c>
      <c r="C6">
        <v>4.5747099999999996</v>
      </c>
      <c r="D6">
        <v>4.5397400000000001</v>
      </c>
      <c r="E6">
        <v>4.5145200000000001</v>
      </c>
      <c r="F6">
        <v>4.3481300000000003</v>
      </c>
    </row>
    <row r="7" spans="1:6" x14ac:dyDescent="0.35">
      <c r="A7">
        <v>10</v>
      </c>
      <c r="B7">
        <v>4.6051700000000002</v>
      </c>
      <c r="C7">
        <v>4.5503600000000004</v>
      </c>
      <c r="D7">
        <v>4.4347799999999999</v>
      </c>
      <c r="E7">
        <v>4.4697300000000002</v>
      </c>
      <c r="F7">
        <v>4.1108700000000002</v>
      </c>
    </row>
    <row r="8" spans="1:6" x14ac:dyDescent="0.35">
      <c r="A8">
        <v>15</v>
      </c>
      <c r="B8">
        <v>4.5643500000000001</v>
      </c>
      <c r="C8">
        <v>4.51816</v>
      </c>
      <c r="D8">
        <v>4.3351100000000002</v>
      </c>
      <c r="E8">
        <v>4.2904600000000004</v>
      </c>
      <c r="F8">
        <v>3.9252699999999998</v>
      </c>
    </row>
    <row r="9" spans="1:6" x14ac:dyDescent="0.35">
      <c r="A9">
        <v>20</v>
      </c>
      <c r="B9">
        <v>4.5326000000000004</v>
      </c>
      <c r="C9">
        <v>4.4735399999999998</v>
      </c>
      <c r="D9">
        <v>4.2437199999999997</v>
      </c>
      <c r="E9">
        <v>4.22926</v>
      </c>
      <c r="F9">
        <v>3.6018699999999999</v>
      </c>
    </row>
    <row r="10" spans="1:6" x14ac:dyDescent="0.35">
      <c r="A10">
        <v>25</v>
      </c>
      <c r="B10">
        <v>4.4886400000000002</v>
      </c>
      <c r="C10">
        <v>4.4188400000000003</v>
      </c>
      <c r="D10">
        <v>4.2046900000000003</v>
      </c>
      <c r="E10">
        <v>4.0312900000000003</v>
      </c>
      <c r="F10">
        <v>3.4657399999999998</v>
      </c>
    </row>
    <row r="11" spans="1:6" x14ac:dyDescent="0.35">
      <c r="A11">
        <v>30</v>
      </c>
      <c r="B11">
        <v>4.4426500000000004</v>
      </c>
      <c r="C11">
        <v>4.40672</v>
      </c>
      <c r="D11">
        <v>4.0718699999999997</v>
      </c>
      <c r="E11">
        <v>3.9512399999999999</v>
      </c>
      <c r="F11">
        <v>3.4231799999999999</v>
      </c>
    </row>
    <row r="12" spans="1:6" x14ac:dyDescent="0.35">
      <c r="A12">
        <v>35</v>
      </c>
      <c r="B12">
        <v>4.4268400000000003</v>
      </c>
      <c r="C12">
        <v>4.3351100000000002</v>
      </c>
      <c r="D12">
        <v>4.01938</v>
      </c>
      <c r="E12">
        <v>3.8358599999999998</v>
      </c>
      <c r="F12">
        <v>3.2581000000000002</v>
      </c>
    </row>
    <row r="13" spans="1:6" x14ac:dyDescent="0.35">
      <c r="A13">
        <v>40</v>
      </c>
      <c r="B13">
        <v>4.4228500000000004</v>
      </c>
      <c r="C13">
        <v>4.2904600000000004</v>
      </c>
      <c r="D13">
        <v>3.9639799999999998</v>
      </c>
      <c r="E13">
        <v>3.6549800000000001</v>
      </c>
      <c r="F13">
        <v>3.14988</v>
      </c>
    </row>
    <row r="14" spans="1:6" x14ac:dyDescent="0.35">
      <c r="A14">
        <v>45</v>
      </c>
      <c r="B14">
        <v>4.3985599999999998</v>
      </c>
      <c r="C14">
        <v>4.27203</v>
      </c>
      <c r="D14">
        <v>3.8986000000000001</v>
      </c>
      <c r="E14">
        <v>3.6375899999999999</v>
      </c>
      <c r="F14">
        <v>3.09104</v>
      </c>
    </row>
    <row r="15" spans="1:6" x14ac:dyDescent="0.35">
      <c r="A15">
        <v>50</v>
      </c>
      <c r="B15">
        <v>4.3778499999999996</v>
      </c>
      <c r="C15">
        <v>4.2195099999999996</v>
      </c>
      <c r="D15">
        <v>3.9252699999999998</v>
      </c>
      <c r="E15">
        <v>3.44468</v>
      </c>
      <c r="F15">
        <v>3.0285199999999999</v>
      </c>
    </row>
    <row r="16" spans="1:6" x14ac:dyDescent="0.35">
      <c r="A16">
        <v>55</v>
      </c>
      <c r="B16">
        <v>4.3778499999999996</v>
      </c>
      <c r="C16">
        <v>4.1588799999999999</v>
      </c>
      <c r="D16">
        <v>3.7534200000000002</v>
      </c>
      <c r="E16">
        <v>3.3440400000000001</v>
      </c>
      <c r="F16">
        <v>2.9444400000000002</v>
      </c>
    </row>
    <row r="17" spans="1:6" x14ac:dyDescent="0.35">
      <c r="A17">
        <v>60</v>
      </c>
      <c r="B17">
        <v>4.3567099999999996</v>
      </c>
      <c r="C17">
        <v>4.1431300000000002</v>
      </c>
      <c r="D17">
        <v>3.5553499999999998</v>
      </c>
      <c r="E17">
        <v>3.2708400000000002</v>
      </c>
      <c r="F17">
        <v>2.6390600000000002</v>
      </c>
    </row>
    <row r="18" spans="1:6" x14ac:dyDescent="0.35">
      <c r="B18" t="s">
        <v>15</v>
      </c>
    </row>
    <row r="193" spans="4:4" x14ac:dyDescent="0.35">
      <c r="D193" s="1"/>
    </row>
    <row r="381" spans="3:3" x14ac:dyDescent="0.35">
      <c r="C381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E755B-ECC4-40F8-8FFA-D6E007FFD30E}">
  <dimension ref="A1:J66"/>
  <sheetViews>
    <sheetView workbookViewId="0">
      <selection activeCell="I6" sqref="A1:XFD1048576"/>
    </sheetView>
  </sheetViews>
  <sheetFormatPr defaultRowHeight="14.5" x14ac:dyDescent="0.35"/>
  <cols>
    <col min="5" max="5" width="12" customWidth="1"/>
  </cols>
  <sheetData>
    <row r="1" spans="1:9" ht="15" thickBot="1" x14ac:dyDescent="0.4">
      <c r="A1" t="s">
        <v>666</v>
      </c>
    </row>
    <row r="2" spans="1:9" ht="15" thickBot="1" x14ac:dyDescent="0.4">
      <c r="E2" s="160" t="s">
        <v>655</v>
      </c>
    </row>
    <row r="6" spans="1:9" x14ac:dyDescent="0.35">
      <c r="I6" t="s">
        <v>658</v>
      </c>
    </row>
    <row r="7" spans="1:9" x14ac:dyDescent="0.35">
      <c r="I7" t="s">
        <v>659</v>
      </c>
    </row>
    <row r="8" spans="1:9" x14ac:dyDescent="0.35">
      <c r="I8" t="s">
        <v>660</v>
      </c>
    </row>
    <row r="9" spans="1:9" x14ac:dyDescent="0.35">
      <c r="I9" t="s">
        <v>661</v>
      </c>
    </row>
    <row r="12" spans="1:9" x14ac:dyDescent="0.35">
      <c r="E12" t="s">
        <v>657</v>
      </c>
    </row>
    <row r="16" spans="1:9" ht="15" thickBot="1" x14ac:dyDescent="0.4"/>
    <row r="17" spans="2:10" ht="15" thickBot="1" x14ac:dyDescent="0.4">
      <c r="E17" s="160" t="s">
        <v>656</v>
      </c>
    </row>
    <row r="18" spans="2:10" x14ac:dyDescent="0.35">
      <c r="E18" s="3"/>
    </row>
    <row r="19" spans="2:10" x14ac:dyDescent="0.35">
      <c r="B19" s="3" t="s">
        <v>662</v>
      </c>
      <c r="E19" s="3"/>
    </row>
    <row r="27" spans="2:10" x14ac:dyDescent="0.35">
      <c r="J27" t="s">
        <v>658</v>
      </c>
    </row>
    <row r="28" spans="2:10" x14ac:dyDescent="0.35">
      <c r="J28" t="s">
        <v>663</v>
      </c>
    </row>
    <row r="29" spans="2:10" x14ac:dyDescent="0.35">
      <c r="J29" t="s">
        <v>664</v>
      </c>
    </row>
    <row r="30" spans="2:10" x14ac:dyDescent="0.35">
      <c r="J30" t="s">
        <v>665</v>
      </c>
    </row>
    <row r="36" spans="2:10" x14ac:dyDescent="0.35">
      <c r="B36" s="3" t="s">
        <v>667</v>
      </c>
    </row>
    <row r="43" spans="2:10" x14ac:dyDescent="0.35">
      <c r="J43" t="s">
        <v>658</v>
      </c>
    </row>
    <row r="44" spans="2:10" x14ac:dyDescent="0.35">
      <c r="J44" t="s">
        <v>668</v>
      </c>
    </row>
    <row r="45" spans="2:10" x14ac:dyDescent="0.35">
      <c r="J45" t="s">
        <v>669</v>
      </c>
    </row>
    <row r="46" spans="2:10" x14ac:dyDescent="0.35">
      <c r="J46" t="s">
        <v>670</v>
      </c>
    </row>
    <row r="55" spans="2:9" x14ac:dyDescent="0.35">
      <c r="B55" s="3" t="s">
        <v>671</v>
      </c>
    </row>
    <row r="63" spans="2:9" x14ac:dyDescent="0.35">
      <c r="I63" t="s">
        <v>658</v>
      </c>
    </row>
    <row r="64" spans="2:9" x14ac:dyDescent="0.35">
      <c r="I64" t="s">
        <v>672</v>
      </c>
    </row>
    <row r="65" spans="9:9" x14ac:dyDescent="0.35">
      <c r="I65" t="s">
        <v>673</v>
      </c>
    </row>
    <row r="66" spans="9:9" x14ac:dyDescent="0.35">
      <c r="I66" t="s">
        <v>674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E136C-CEA7-4E02-AC9C-81251F5EB8E9}">
  <dimension ref="A1:K106"/>
  <sheetViews>
    <sheetView topLeftCell="A9" workbookViewId="0">
      <selection activeCell="A55" sqref="A55"/>
    </sheetView>
  </sheetViews>
  <sheetFormatPr defaultRowHeight="14.5" x14ac:dyDescent="0.35"/>
  <sheetData>
    <row r="1" spans="1:9" x14ac:dyDescent="0.35">
      <c r="A1" s="3" t="s">
        <v>30</v>
      </c>
      <c r="B1" t="s">
        <v>31</v>
      </c>
    </row>
    <row r="3" spans="1:9" ht="15.5" x14ac:dyDescent="0.35">
      <c r="B3" s="6" t="s">
        <v>24</v>
      </c>
    </row>
    <row r="4" spans="1:9" ht="15.5" x14ac:dyDescent="0.35">
      <c r="C4" s="6" t="s">
        <v>25</v>
      </c>
      <c r="D4" s="6"/>
      <c r="E4" s="6" t="s">
        <v>26</v>
      </c>
      <c r="F4" s="6"/>
      <c r="G4" s="6" t="s">
        <v>27</v>
      </c>
      <c r="I4" s="6" t="s">
        <v>5</v>
      </c>
    </row>
    <row r="5" spans="1:9" x14ac:dyDescent="0.35">
      <c r="B5" t="s">
        <v>4</v>
      </c>
      <c r="C5">
        <v>250.14920000000001</v>
      </c>
      <c r="D5">
        <f>255-C5</f>
        <v>4.8507999999999925</v>
      </c>
      <c r="E5">
        <v>160.7415</v>
      </c>
      <c r="F5">
        <f>255-E5</f>
        <v>94.258499999999998</v>
      </c>
      <c r="G5">
        <f>D5/F5</f>
        <v>5.1462732803938024E-2</v>
      </c>
      <c r="I5">
        <f>1</f>
        <v>1</v>
      </c>
    </row>
    <row r="6" spans="1:9" x14ac:dyDescent="0.35">
      <c r="B6" t="s">
        <v>1</v>
      </c>
      <c r="C6">
        <v>152.97049999999999</v>
      </c>
      <c r="D6">
        <f t="shared" ref="D6:D7" si="0">255-C6</f>
        <v>102.02950000000001</v>
      </c>
      <c r="E6">
        <v>167.4246</v>
      </c>
      <c r="F6">
        <f t="shared" ref="F6:F7" si="1">255-E6</f>
        <v>87.575400000000002</v>
      </c>
      <c r="G6">
        <f t="shared" ref="G6" si="2">D6/F6</f>
        <v>1.1650474905053247</v>
      </c>
      <c r="I6">
        <f>(G6-G5)/G5</f>
        <v>21.638663495463906</v>
      </c>
    </row>
    <row r="7" spans="1:9" x14ac:dyDescent="0.35">
      <c r="B7" t="s">
        <v>2</v>
      </c>
      <c r="C7">
        <v>140.6634</v>
      </c>
      <c r="D7">
        <f t="shared" si="0"/>
        <v>114.3366</v>
      </c>
      <c r="E7">
        <v>159.054</v>
      </c>
      <c r="F7">
        <f t="shared" si="1"/>
        <v>95.945999999999998</v>
      </c>
      <c r="G7">
        <f>D7/F7</f>
        <v>1.1916765680695391</v>
      </c>
      <c r="I7">
        <f>(G7-G5)/G5</f>
        <v>22.156107403187686</v>
      </c>
    </row>
    <row r="9" spans="1:9" ht="15.5" x14ac:dyDescent="0.35">
      <c r="B9" s="6" t="s">
        <v>28</v>
      </c>
    </row>
    <row r="10" spans="1:9" ht="15.5" x14ac:dyDescent="0.35">
      <c r="C10" s="6" t="s">
        <v>25</v>
      </c>
      <c r="D10" s="6"/>
      <c r="E10" s="6" t="s">
        <v>26</v>
      </c>
      <c r="F10" s="6"/>
      <c r="G10" s="6" t="s">
        <v>27</v>
      </c>
    </row>
    <row r="11" spans="1:9" x14ac:dyDescent="0.35">
      <c r="B11" t="s">
        <v>4</v>
      </c>
      <c r="C11">
        <v>250.68979999999999</v>
      </c>
      <c r="D11">
        <f>255-C11</f>
        <v>4.3102000000000089</v>
      </c>
      <c r="E11">
        <v>155.54599999999999</v>
      </c>
      <c r="F11">
        <f>255-E11</f>
        <v>99.454000000000008</v>
      </c>
      <c r="G11">
        <f>D11/F11</f>
        <v>4.3338628913869817E-2</v>
      </c>
      <c r="I11">
        <v>1</v>
      </c>
    </row>
    <row r="12" spans="1:9" x14ac:dyDescent="0.35">
      <c r="B12" t="s">
        <v>1</v>
      </c>
      <c r="C12">
        <v>147.45779999999999</v>
      </c>
      <c r="D12">
        <f t="shared" ref="D12:D13" si="3">255-C12</f>
        <v>107.54220000000001</v>
      </c>
      <c r="E12">
        <v>143.07509999999999</v>
      </c>
      <c r="F12">
        <f t="shared" ref="F12:F13" si="4">255-E12</f>
        <v>111.92490000000001</v>
      </c>
      <c r="G12">
        <f t="shared" ref="G12:G13" si="5">D12/F12</f>
        <v>0.960842493493405</v>
      </c>
      <c r="I12">
        <f>(G12-G11)/G11</f>
        <v>21.170578940163544</v>
      </c>
    </row>
    <row r="13" spans="1:9" x14ac:dyDescent="0.35">
      <c r="B13" t="s">
        <v>2</v>
      </c>
      <c r="C13">
        <v>159.232</v>
      </c>
      <c r="D13">
        <f t="shared" si="3"/>
        <v>95.768000000000001</v>
      </c>
      <c r="E13">
        <v>135.3724</v>
      </c>
      <c r="F13">
        <f t="shared" si="4"/>
        <v>119.6276</v>
      </c>
      <c r="G13">
        <f t="shared" si="5"/>
        <v>0.80055104340469929</v>
      </c>
      <c r="I13">
        <f>(G13-G11)/G11</f>
        <v>17.471997464333626</v>
      </c>
    </row>
    <row r="15" spans="1:9" ht="15.5" x14ac:dyDescent="0.35">
      <c r="B15" s="6" t="s">
        <v>29</v>
      </c>
    </row>
    <row r="16" spans="1:9" ht="15.5" x14ac:dyDescent="0.35">
      <c r="C16" s="6" t="s">
        <v>25</v>
      </c>
      <c r="D16" s="6"/>
      <c r="E16" s="6" t="s">
        <v>26</v>
      </c>
      <c r="F16" s="6"/>
      <c r="G16" s="6" t="s">
        <v>27</v>
      </c>
    </row>
    <row r="17" spans="2:11" x14ac:dyDescent="0.35">
      <c r="B17" t="s">
        <v>4</v>
      </c>
      <c r="C17">
        <v>249.80160000000001</v>
      </c>
      <c r="D17">
        <f>255-C17</f>
        <v>5.1983999999999924</v>
      </c>
      <c r="E17">
        <v>114.39190000000001</v>
      </c>
      <c r="F17">
        <f>255-E17</f>
        <v>140.60809999999998</v>
      </c>
      <c r="G17">
        <f>D17/F17</f>
        <v>3.6970843073763124E-2</v>
      </c>
      <c r="I17">
        <v>1</v>
      </c>
    </row>
    <row r="18" spans="2:11" x14ac:dyDescent="0.35">
      <c r="B18" t="s">
        <v>1</v>
      </c>
      <c r="C18">
        <v>141.07470000000001</v>
      </c>
      <c r="D18">
        <f t="shared" ref="D18:D19" si="6">255-C18</f>
        <v>113.92529999999999</v>
      </c>
      <c r="E18">
        <v>96.611400000000003</v>
      </c>
      <c r="F18">
        <f t="shared" ref="F18:F19" si="7">255-E18</f>
        <v>158.3886</v>
      </c>
      <c r="G18">
        <f t="shared" ref="G18:G19" si="8">D18/F18</f>
        <v>0.71927714494603778</v>
      </c>
      <c r="I18">
        <f>(G18-G17)/G17</f>
        <v>18.45525406361325</v>
      </c>
    </row>
    <row r="19" spans="2:11" x14ac:dyDescent="0.35">
      <c r="B19" t="s">
        <v>2</v>
      </c>
      <c r="C19">
        <v>127.8085</v>
      </c>
      <c r="D19">
        <f t="shared" si="6"/>
        <v>127.1915</v>
      </c>
      <c r="E19">
        <v>108.7984</v>
      </c>
      <c r="F19">
        <f t="shared" si="7"/>
        <v>146.20159999999998</v>
      </c>
      <c r="G19">
        <f t="shared" si="8"/>
        <v>0.86997337922430407</v>
      </c>
      <c r="I19">
        <f>(G19-G17)/G17</f>
        <v>22.531337315964343</v>
      </c>
    </row>
    <row r="21" spans="2:11" ht="15.5" x14ac:dyDescent="0.35">
      <c r="D21" s="6" t="s">
        <v>3</v>
      </c>
      <c r="E21" s="6" t="s">
        <v>4</v>
      </c>
      <c r="F21">
        <v>1</v>
      </c>
    </row>
    <row r="22" spans="2:11" ht="15.5" x14ac:dyDescent="0.35">
      <c r="E22" s="6" t="s">
        <v>1</v>
      </c>
      <c r="F22">
        <f>AVERAGE(I6,I12,I18)</f>
        <v>20.421498833080236</v>
      </c>
    </row>
    <row r="23" spans="2:11" ht="15.5" x14ac:dyDescent="0.35">
      <c r="E23" s="6" t="s">
        <v>2</v>
      </c>
      <c r="F23">
        <f>AVERAGE(I7,I13,I19)</f>
        <v>20.719814061161888</v>
      </c>
    </row>
    <row r="30" spans="2:11" x14ac:dyDescent="0.35">
      <c r="D30" s="3" t="s">
        <v>69</v>
      </c>
      <c r="H30" s="3" t="s">
        <v>70</v>
      </c>
      <c r="K30" s="3" t="s">
        <v>71</v>
      </c>
    </row>
    <row r="55" spans="1:1" x14ac:dyDescent="0.35">
      <c r="A55" t="s">
        <v>675</v>
      </c>
    </row>
    <row r="59" spans="1:1" x14ac:dyDescent="0.35">
      <c r="A59" s="3" t="s">
        <v>69</v>
      </c>
    </row>
    <row r="83" spans="1:1" x14ac:dyDescent="0.35">
      <c r="A83" s="3" t="s">
        <v>70</v>
      </c>
    </row>
    <row r="106" spans="1:1" x14ac:dyDescent="0.35">
      <c r="A106" s="3" t="s">
        <v>70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A7814-FE3E-4001-BA37-4CDA33E5FFFD}">
  <dimension ref="A3:L13"/>
  <sheetViews>
    <sheetView workbookViewId="0">
      <selection activeCell="N8" sqref="N8"/>
    </sheetView>
  </sheetViews>
  <sheetFormatPr defaultRowHeight="14.5" x14ac:dyDescent="0.35"/>
  <sheetData>
    <row r="3" spans="1:12" x14ac:dyDescent="0.35">
      <c r="A3" t="s">
        <v>315</v>
      </c>
      <c r="F3" s="4"/>
    </row>
    <row r="4" spans="1:12" x14ac:dyDescent="0.35">
      <c r="B4" s="4"/>
      <c r="F4" s="4"/>
    </row>
    <row r="5" spans="1:12" ht="15.5" x14ac:dyDescent="0.35">
      <c r="B5" s="4"/>
      <c r="C5" s="92" t="s">
        <v>265</v>
      </c>
      <c r="F5" s="4"/>
      <c r="I5" s="92" t="s">
        <v>271</v>
      </c>
    </row>
    <row r="6" spans="1:12" ht="15.5" x14ac:dyDescent="0.35">
      <c r="C6" s="100" t="s">
        <v>69</v>
      </c>
      <c r="D6" s="100" t="s">
        <v>70</v>
      </c>
      <c r="E6" s="100" t="s">
        <v>71</v>
      </c>
      <c r="F6" s="100"/>
      <c r="I6" s="100" t="s">
        <v>69</v>
      </c>
      <c r="J6" s="100" t="s">
        <v>70</v>
      </c>
      <c r="K6" s="100" t="s">
        <v>71</v>
      </c>
      <c r="L6" s="6" t="s">
        <v>3</v>
      </c>
    </row>
    <row r="7" spans="1:12" ht="15.5" x14ac:dyDescent="0.35">
      <c r="B7" s="65" t="s">
        <v>45</v>
      </c>
      <c r="C7" s="66">
        <v>680</v>
      </c>
      <c r="D7" s="66">
        <v>608</v>
      </c>
      <c r="E7" s="66">
        <v>615</v>
      </c>
      <c r="F7" s="97">
        <f>AVERAGE(C7:E7)</f>
        <v>634.33333333333337</v>
      </c>
      <c r="H7" s="65" t="s">
        <v>45</v>
      </c>
      <c r="I7" s="66">
        <v>11.781230000000001</v>
      </c>
      <c r="J7" s="66">
        <v>10.02014</v>
      </c>
      <c r="K7" s="66">
        <v>12.717980000000001</v>
      </c>
      <c r="L7" s="97">
        <f>AVERAGE(I7:K7)</f>
        <v>11.506450000000001</v>
      </c>
    </row>
    <row r="8" spans="1:12" ht="15.5" x14ac:dyDescent="0.35">
      <c r="B8" s="65" t="s">
        <v>266</v>
      </c>
      <c r="C8" s="66">
        <v>3888</v>
      </c>
      <c r="D8" s="66">
        <v>2654</v>
      </c>
      <c r="E8" s="66">
        <v>5734</v>
      </c>
      <c r="F8" s="97">
        <f t="shared" ref="F8:F12" si="0">AVERAGE(C8:E8)</f>
        <v>4092</v>
      </c>
      <c r="H8" s="65" t="s">
        <v>266</v>
      </c>
      <c r="I8" s="66">
        <v>35.196150000000003</v>
      </c>
      <c r="J8" s="66">
        <v>29.682939999999999</v>
      </c>
      <c r="K8" s="66">
        <v>40.52863</v>
      </c>
      <c r="L8" s="97">
        <f t="shared" ref="L8:L12" si="1">AVERAGE(I8:K8)</f>
        <v>35.135906666666671</v>
      </c>
    </row>
    <row r="9" spans="1:12" ht="15.5" x14ac:dyDescent="0.35">
      <c r="B9" s="65" t="s">
        <v>267</v>
      </c>
      <c r="C9" s="66">
        <v>16546</v>
      </c>
      <c r="D9" s="66">
        <v>6771</v>
      </c>
      <c r="E9" s="66">
        <v>23188</v>
      </c>
      <c r="F9" s="97">
        <f t="shared" si="0"/>
        <v>15501.666666666666</v>
      </c>
      <c r="H9" s="65" t="s">
        <v>267</v>
      </c>
      <c r="I9" s="66">
        <v>91.169690000000003</v>
      </c>
      <c r="J9" s="66">
        <v>88.797600000000003</v>
      </c>
      <c r="K9" s="66">
        <v>96.343419999999995</v>
      </c>
      <c r="L9" s="97">
        <f t="shared" si="1"/>
        <v>92.103569999999991</v>
      </c>
    </row>
    <row r="10" spans="1:12" ht="15.5" x14ac:dyDescent="0.35">
      <c r="B10" s="65" t="s">
        <v>268</v>
      </c>
      <c r="C10" s="66">
        <v>12730</v>
      </c>
      <c r="D10" s="66">
        <v>24266</v>
      </c>
      <c r="E10" s="66">
        <v>23261</v>
      </c>
      <c r="F10" s="97">
        <f t="shared" si="0"/>
        <v>20085.666666666668</v>
      </c>
      <c r="H10" s="65" t="s">
        <v>268</v>
      </c>
      <c r="I10" s="66">
        <v>90.661990000000003</v>
      </c>
      <c r="J10" s="66">
        <v>94.811179999999993</v>
      </c>
      <c r="K10" s="66">
        <v>97.096810000000005</v>
      </c>
      <c r="L10" s="97">
        <f t="shared" si="1"/>
        <v>94.189993333333334</v>
      </c>
    </row>
    <row r="11" spans="1:12" ht="15.5" x14ac:dyDescent="0.35">
      <c r="B11" s="65" t="s">
        <v>269</v>
      </c>
      <c r="C11" s="66">
        <v>22430</v>
      </c>
      <c r="D11" s="66">
        <v>24661</v>
      </c>
      <c r="E11" s="66">
        <v>32744</v>
      </c>
      <c r="F11" s="97">
        <f t="shared" si="0"/>
        <v>26611.666666666668</v>
      </c>
      <c r="H11" s="65" t="s">
        <v>269</v>
      </c>
      <c r="I11" s="66">
        <v>94.625159999999994</v>
      </c>
      <c r="J11" s="66">
        <v>96.197339999999997</v>
      </c>
      <c r="K11" s="66">
        <v>97.167450000000002</v>
      </c>
      <c r="L11" s="97">
        <f t="shared" si="1"/>
        <v>95.996650000000002</v>
      </c>
    </row>
    <row r="12" spans="1:12" ht="15.5" x14ac:dyDescent="0.35">
      <c r="B12" s="65" t="s">
        <v>270</v>
      </c>
      <c r="C12" s="66">
        <v>2297</v>
      </c>
      <c r="D12" s="66">
        <v>3878</v>
      </c>
      <c r="E12" s="66">
        <v>3215</v>
      </c>
      <c r="F12" s="97">
        <f t="shared" si="0"/>
        <v>3130</v>
      </c>
      <c r="H12" s="65" t="s">
        <v>270</v>
      </c>
      <c r="I12" s="66">
        <v>39.544910000000002</v>
      </c>
      <c r="J12" s="66">
        <v>52.555619999999998</v>
      </c>
      <c r="K12" s="66">
        <v>57.443820000000002</v>
      </c>
      <c r="L12" s="97">
        <f t="shared" si="1"/>
        <v>49.84811666666667</v>
      </c>
    </row>
    <row r="13" spans="1:12" ht="15.5" x14ac:dyDescent="0.35">
      <c r="B13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AEC71-B747-4A2F-AF4A-77C3F60C58D0}">
  <dimension ref="A1:L13"/>
  <sheetViews>
    <sheetView workbookViewId="0"/>
  </sheetViews>
  <sheetFormatPr defaultRowHeight="14.5" x14ac:dyDescent="0.35"/>
  <sheetData>
    <row r="1" spans="1:12" x14ac:dyDescent="0.35">
      <c r="A1" t="s">
        <v>316</v>
      </c>
    </row>
    <row r="3" spans="1:12" ht="15.5" x14ac:dyDescent="0.35">
      <c r="C3" s="99" t="s">
        <v>272</v>
      </c>
      <c r="D3" s="98"/>
      <c r="E3" s="98"/>
      <c r="F3" s="98"/>
      <c r="G3" s="98"/>
      <c r="H3" s="98"/>
      <c r="I3" s="99" t="s">
        <v>273</v>
      </c>
      <c r="J3" s="98"/>
      <c r="K3" s="98"/>
      <c r="L3" s="98"/>
    </row>
    <row r="4" spans="1:12" ht="15.5" x14ac:dyDescent="0.35">
      <c r="C4" s="100" t="s">
        <v>69</v>
      </c>
      <c r="D4" s="100" t="s">
        <v>70</v>
      </c>
      <c r="E4" s="100" t="s">
        <v>71</v>
      </c>
      <c r="F4" s="100"/>
      <c r="G4" s="100" t="s">
        <v>3</v>
      </c>
      <c r="H4" s="98"/>
      <c r="I4" s="100" t="s">
        <v>69</v>
      </c>
      <c r="J4" s="100" t="s">
        <v>70</v>
      </c>
      <c r="K4" s="100" t="s">
        <v>71</v>
      </c>
      <c r="L4" s="100" t="s">
        <v>3</v>
      </c>
    </row>
    <row r="5" spans="1:12" ht="15.5" x14ac:dyDescent="0.35">
      <c r="B5" s="99" t="s">
        <v>45</v>
      </c>
      <c r="C5" s="98">
        <v>162</v>
      </c>
      <c r="D5" s="98">
        <v>197</v>
      </c>
      <c r="E5" s="98">
        <v>101</v>
      </c>
      <c r="F5" s="98"/>
      <c r="G5" s="101">
        <v>153.33333333333334</v>
      </c>
      <c r="H5" s="98"/>
      <c r="I5" s="98">
        <v>143</v>
      </c>
      <c r="J5" s="98">
        <v>148</v>
      </c>
      <c r="K5" s="98">
        <v>77</v>
      </c>
      <c r="L5" s="101">
        <v>122.66666666666667</v>
      </c>
    </row>
    <row r="6" spans="1:12" ht="15.5" x14ac:dyDescent="0.35">
      <c r="B6" s="99" t="s">
        <v>274</v>
      </c>
      <c r="C6" s="98">
        <v>1939</v>
      </c>
      <c r="D6" s="98">
        <v>2479</v>
      </c>
      <c r="E6" s="98">
        <v>1227</v>
      </c>
      <c r="F6" s="98"/>
      <c r="G6" s="101">
        <v>1881.6666666666667</v>
      </c>
      <c r="H6" s="98"/>
      <c r="I6" s="98">
        <v>3073</v>
      </c>
      <c r="J6" s="98">
        <v>2077</v>
      </c>
      <c r="K6" s="98">
        <v>3034</v>
      </c>
      <c r="L6" s="101">
        <v>2728</v>
      </c>
    </row>
    <row r="7" spans="1:12" ht="15.5" x14ac:dyDescent="0.35">
      <c r="B7" s="99" t="s">
        <v>275</v>
      </c>
      <c r="C7" s="98">
        <v>3495</v>
      </c>
      <c r="D7" s="98">
        <v>4456</v>
      </c>
      <c r="E7" s="98">
        <v>3410</v>
      </c>
      <c r="F7" s="98"/>
      <c r="G7" s="101">
        <v>3787</v>
      </c>
      <c r="H7" s="98"/>
      <c r="I7" s="98">
        <v>5977</v>
      </c>
      <c r="J7" s="98">
        <v>5844</v>
      </c>
      <c r="K7" s="98">
        <v>6692</v>
      </c>
      <c r="L7" s="101">
        <v>6171</v>
      </c>
    </row>
    <row r="8" spans="1:12" ht="15.5" x14ac:dyDescent="0.35">
      <c r="B8" s="99" t="s">
        <v>276</v>
      </c>
      <c r="C8" s="98">
        <v>4740</v>
      </c>
      <c r="D8" s="98">
        <v>3168</v>
      </c>
      <c r="E8" s="98">
        <v>4499</v>
      </c>
      <c r="F8" s="98"/>
      <c r="G8" s="101">
        <v>4135.666666666667</v>
      </c>
      <c r="H8" s="98"/>
      <c r="I8" s="98">
        <v>7303</v>
      </c>
      <c r="J8" s="98">
        <v>5843</v>
      </c>
      <c r="K8" s="98">
        <v>7940</v>
      </c>
      <c r="L8" s="101">
        <v>7028.666666666667</v>
      </c>
    </row>
    <row r="9" spans="1:12" ht="15.5" x14ac:dyDescent="0.35">
      <c r="B9" s="99" t="s">
        <v>277</v>
      </c>
      <c r="C9" s="98">
        <v>5217</v>
      </c>
      <c r="D9" s="98">
        <v>3939</v>
      </c>
      <c r="E9" s="98">
        <v>4846</v>
      </c>
      <c r="F9" s="98"/>
      <c r="G9" s="101">
        <v>4667.333333333333</v>
      </c>
      <c r="H9" s="98"/>
      <c r="I9" s="98">
        <v>7718</v>
      </c>
      <c r="J9" s="98">
        <v>6931</v>
      </c>
      <c r="K9" s="98">
        <v>8876</v>
      </c>
      <c r="L9" s="101">
        <v>7841.666666666667</v>
      </c>
    </row>
    <row r="10" spans="1:12" ht="15.5" x14ac:dyDescent="0.35">
      <c r="B10" s="99" t="s">
        <v>278</v>
      </c>
      <c r="C10" s="98">
        <v>6422</v>
      </c>
      <c r="D10" s="98">
        <v>4312</v>
      </c>
      <c r="E10" s="98">
        <v>5888</v>
      </c>
      <c r="F10" s="98"/>
      <c r="G10" s="101">
        <v>5540.666666666667</v>
      </c>
      <c r="H10" s="98"/>
      <c r="I10" s="98">
        <v>7914</v>
      </c>
      <c r="J10" s="98">
        <v>7686</v>
      </c>
      <c r="K10" s="98">
        <v>9165</v>
      </c>
      <c r="L10" s="101">
        <v>8255</v>
      </c>
    </row>
    <row r="11" spans="1:12" ht="15.5" x14ac:dyDescent="0.35">
      <c r="B11" s="99" t="s">
        <v>279</v>
      </c>
      <c r="C11" s="98">
        <v>6025</v>
      </c>
      <c r="D11" s="98">
        <v>7366</v>
      </c>
      <c r="E11" s="98">
        <v>6134</v>
      </c>
      <c r="F11" s="98"/>
      <c r="G11" s="101">
        <v>6508.333333333333</v>
      </c>
      <c r="H11" s="98"/>
      <c r="I11" s="98">
        <v>8935</v>
      </c>
      <c r="J11" s="98">
        <v>7135</v>
      </c>
      <c r="K11" s="98">
        <v>8662</v>
      </c>
      <c r="L11" s="101">
        <v>8244</v>
      </c>
    </row>
    <row r="12" spans="1:12" ht="15.5" x14ac:dyDescent="0.35">
      <c r="B12" s="99" t="s">
        <v>280</v>
      </c>
      <c r="C12" s="98">
        <v>11025</v>
      </c>
      <c r="D12" s="98">
        <v>7549</v>
      </c>
      <c r="E12" s="98">
        <v>7613</v>
      </c>
      <c r="F12" s="98"/>
      <c r="G12" s="101">
        <v>8729</v>
      </c>
      <c r="H12" s="98"/>
      <c r="I12" s="98">
        <v>7830</v>
      </c>
      <c r="J12" s="98">
        <v>8025</v>
      </c>
      <c r="K12" s="98">
        <v>9157</v>
      </c>
      <c r="L12" s="101">
        <v>8337.3333333333339</v>
      </c>
    </row>
    <row r="13" spans="1:12" ht="15.5" x14ac:dyDescent="0.35">
      <c r="B13" s="99" t="s">
        <v>281</v>
      </c>
      <c r="C13" s="98">
        <v>8470</v>
      </c>
      <c r="D13" s="98">
        <v>5986</v>
      </c>
      <c r="E13" s="98">
        <v>7895</v>
      </c>
      <c r="F13" s="98"/>
      <c r="G13" s="101">
        <v>7450.333333333333</v>
      </c>
      <c r="H13" s="98"/>
      <c r="I13" s="98">
        <v>8995</v>
      </c>
      <c r="J13" s="98">
        <v>7004</v>
      </c>
      <c r="K13" s="98">
        <v>9015</v>
      </c>
      <c r="L13" s="101">
        <v>8338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527DD-8FE3-43AE-8323-44BFE8370C98}">
  <dimension ref="A1:D324"/>
  <sheetViews>
    <sheetView topLeftCell="A10" workbookViewId="0">
      <selection activeCell="L22" sqref="L22"/>
    </sheetView>
  </sheetViews>
  <sheetFormatPr defaultRowHeight="14.5" x14ac:dyDescent="0.35"/>
  <cols>
    <col min="3" max="3" width="17.54296875" customWidth="1"/>
    <col min="4" max="4" width="20.453125" customWidth="1"/>
  </cols>
  <sheetData>
    <row r="1" spans="1:4" x14ac:dyDescent="0.35">
      <c r="A1" s="3" t="s">
        <v>33</v>
      </c>
      <c r="B1" t="s">
        <v>34</v>
      </c>
    </row>
    <row r="2" spans="1:4" x14ac:dyDescent="0.35">
      <c r="C2" t="s">
        <v>32</v>
      </c>
      <c r="D2" t="s">
        <v>35</v>
      </c>
    </row>
    <row r="3" spans="1:4" x14ac:dyDescent="0.35">
      <c r="C3">
        <v>0</v>
      </c>
      <c r="D3">
        <v>9.6667000000000005</v>
      </c>
    </row>
    <row r="4" spans="1:4" x14ac:dyDescent="0.35">
      <c r="C4">
        <v>2.5319999999999999E-2</v>
      </c>
      <c r="D4">
        <v>8.8789999999999996</v>
      </c>
    </row>
    <row r="5" spans="1:4" x14ac:dyDescent="0.35">
      <c r="C5">
        <v>5.0630000000000001E-2</v>
      </c>
      <c r="D5">
        <v>12.989100000000001</v>
      </c>
    </row>
    <row r="6" spans="1:4" x14ac:dyDescent="0.35">
      <c r="C6">
        <v>7.5950000000000004E-2</v>
      </c>
      <c r="D6">
        <v>20.7378</v>
      </c>
    </row>
    <row r="7" spans="1:4" x14ac:dyDescent="0.35">
      <c r="C7">
        <v>0.10127</v>
      </c>
      <c r="D7">
        <v>31.609400000000001</v>
      </c>
    </row>
    <row r="8" spans="1:4" x14ac:dyDescent="0.35">
      <c r="C8">
        <v>0.12658</v>
      </c>
      <c r="D8">
        <v>35.666699999999999</v>
      </c>
    </row>
    <row r="9" spans="1:4" x14ac:dyDescent="0.35">
      <c r="C9">
        <v>0.15190000000000001</v>
      </c>
      <c r="D9">
        <v>47.142200000000003</v>
      </c>
    </row>
    <row r="10" spans="1:4" x14ac:dyDescent="0.35">
      <c r="C10">
        <v>0.17721999999999999</v>
      </c>
      <c r="D10">
        <v>56.471600000000002</v>
      </c>
    </row>
    <row r="11" spans="1:4" x14ac:dyDescent="0.35">
      <c r="C11">
        <v>0.20252999999999999</v>
      </c>
      <c r="D11">
        <v>68.7393</v>
      </c>
    </row>
    <row r="12" spans="1:4" x14ac:dyDescent="0.35">
      <c r="C12">
        <v>0.22785</v>
      </c>
      <c r="D12">
        <v>65.693299999999994</v>
      </c>
    </row>
    <row r="13" spans="1:4" x14ac:dyDescent="0.35">
      <c r="C13">
        <v>0.25316</v>
      </c>
      <c r="D13">
        <v>61.3827</v>
      </c>
    </row>
    <row r="14" spans="1:4" x14ac:dyDescent="0.35">
      <c r="C14">
        <v>0.27848000000000001</v>
      </c>
      <c r="D14">
        <v>55.302700000000002</v>
      </c>
    </row>
    <row r="15" spans="1:4" x14ac:dyDescent="0.35">
      <c r="C15">
        <v>0.30380000000000001</v>
      </c>
      <c r="D15">
        <v>54.831099999999999</v>
      </c>
    </row>
    <row r="16" spans="1:4" x14ac:dyDescent="0.35">
      <c r="C16">
        <v>0.32911000000000001</v>
      </c>
      <c r="D16">
        <v>49.786200000000001</v>
      </c>
    </row>
    <row r="17" spans="3:4" x14ac:dyDescent="0.35">
      <c r="C17">
        <v>0.35443000000000002</v>
      </c>
      <c r="D17">
        <v>35.277500000000003</v>
      </c>
    </row>
    <row r="18" spans="3:4" x14ac:dyDescent="0.35">
      <c r="C18">
        <v>0.37974999999999998</v>
      </c>
      <c r="D18">
        <v>31.666699999999999</v>
      </c>
    </row>
    <row r="19" spans="3:4" x14ac:dyDescent="0.35">
      <c r="C19">
        <v>0.40505999999999998</v>
      </c>
      <c r="D19">
        <v>29.295300000000001</v>
      </c>
    </row>
    <row r="20" spans="3:4" x14ac:dyDescent="0.35">
      <c r="C20">
        <v>0.43037999999999998</v>
      </c>
      <c r="D20">
        <v>22.747699999999998</v>
      </c>
    </row>
    <row r="21" spans="3:4" x14ac:dyDescent="0.35">
      <c r="C21">
        <v>0.45569999999999999</v>
      </c>
      <c r="D21">
        <v>22.64</v>
      </c>
    </row>
    <row r="22" spans="3:4" x14ac:dyDescent="0.35">
      <c r="C22">
        <v>0.48100999999999999</v>
      </c>
      <c r="D22">
        <v>22.6751</v>
      </c>
    </row>
    <row r="23" spans="3:4" x14ac:dyDescent="0.35">
      <c r="C23">
        <v>0.50632999999999995</v>
      </c>
      <c r="D23">
        <v>17.6296</v>
      </c>
    </row>
    <row r="24" spans="3:4" x14ac:dyDescent="0.35">
      <c r="C24">
        <v>0.53164999999999996</v>
      </c>
      <c r="D24">
        <v>21.906700000000001</v>
      </c>
    </row>
    <row r="25" spans="3:4" x14ac:dyDescent="0.35">
      <c r="C25">
        <v>0.55696000000000001</v>
      </c>
      <c r="D25">
        <v>23.071100000000001</v>
      </c>
    </row>
    <row r="26" spans="3:4" x14ac:dyDescent="0.35">
      <c r="C26">
        <v>0.58228000000000002</v>
      </c>
      <c r="D26">
        <v>14.680999999999999</v>
      </c>
    </row>
    <row r="27" spans="3:4" x14ac:dyDescent="0.35">
      <c r="C27">
        <v>0.60758999999999996</v>
      </c>
      <c r="D27">
        <v>21.497800000000002</v>
      </c>
    </row>
    <row r="28" spans="3:4" x14ac:dyDescent="0.35">
      <c r="C28">
        <v>0.63290999999999997</v>
      </c>
      <c r="D28">
        <v>19.1235</v>
      </c>
    </row>
    <row r="29" spans="3:4" x14ac:dyDescent="0.35">
      <c r="C29">
        <v>0.65822999999999998</v>
      </c>
      <c r="D29">
        <v>22.061699999999998</v>
      </c>
    </row>
    <row r="30" spans="3:4" x14ac:dyDescent="0.35">
      <c r="C30">
        <v>0.68354000000000004</v>
      </c>
      <c r="D30">
        <v>22.5733</v>
      </c>
    </row>
    <row r="31" spans="3:4" x14ac:dyDescent="0.35">
      <c r="C31">
        <v>0.70886000000000005</v>
      </c>
      <c r="D31">
        <v>26.631599999999999</v>
      </c>
    </row>
    <row r="32" spans="3:4" x14ac:dyDescent="0.35">
      <c r="C32">
        <v>0.73418000000000005</v>
      </c>
      <c r="D32">
        <v>35.586199999999998</v>
      </c>
    </row>
    <row r="33" spans="3:4" x14ac:dyDescent="0.35">
      <c r="C33">
        <v>0.75949</v>
      </c>
      <c r="D33">
        <v>37.555599999999998</v>
      </c>
    </row>
    <row r="34" spans="3:4" x14ac:dyDescent="0.35">
      <c r="C34">
        <v>0.78481000000000001</v>
      </c>
      <c r="D34">
        <v>41.178800000000003</v>
      </c>
    </row>
    <row r="35" spans="3:4" x14ac:dyDescent="0.35">
      <c r="C35">
        <v>0.81013000000000002</v>
      </c>
      <c r="D35">
        <v>46.034100000000002</v>
      </c>
    </row>
    <row r="36" spans="3:4" x14ac:dyDescent="0.35">
      <c r="C36">
        <v>0.83543999999999996</v>
      </c>
      <c r="D36">
        <v>51.684399999999997</v>
      </c>
    </row>
    <row r="37" spans="3:4" x14ac:dyDescent="0.35">
      <c r="C37">
        <v>0.86075999999999997</v>
      </c>
      <c r="D37">
        <v>57.2044</v>
      </c>
    </row>
    <row r="38" spans="3:4" x14ac:dyDescent="0.35">
      <c r="C38">
        <v>0.88607999999999998</v>
      </c>
      <c r="D38">
        <v>65.172799999999995</v>
      </c>
    </row>
    <row r="39" spans="3:4" x14ac:dyDescent="0.35">
      <c r="C39">
        <v>0.91139000000000003</v>
      </c>
      <c r="D39">
        <v>68.16</v>
      </c>
    </row>
    <row r="40" spans="3:4" x14ac:dyDescent="0.35">
      <c r="C40">
        <v>0.93671000000000004</v>
      </c>
      <c r="D40">
        <v>68.181700000000006</v>
      </c>
    </row>
    <row r="41" spans="3:4" x14ac:dyDescent="0.35">
      <c r="C41">
        <v>0.96203000000000005</v>
      </c>
      <c r="D41">
        <v>62.752600000000001</v>
      </c>
    </row>
    <row r="42" spans="3:4" x14ac:dyDescent="0.35">
      <c r="C42">
        <v>0.98734</v>
      </c>
      <c r="D42">
        <v>60.5244</v>
      </c>
    </row>
    <row r="43" spans="3:4" x14ac:dyDescent="0.35">
      <c r="C43">
        <v>1.0126599999999999</v>
      </c>
      <c r="D43">
        <v>64.864199999999997</v>
      </c>
    </row>
    <row r="44" spans="3:4" x14ac:dyDescent="0.35">
      <c r="C44">
        <v>1.0379700000000001</v>
      </c>
      <c r="D44">
        <v>60.537799999999997</v>
      </c>
    </row>
    <row r="45" spans="3:4" x14ac:dyDescent="0.35">
      <c r="C45">
        <v>1.0632900000000001</v>
      </c>
      <c r="D45">
        <v>42.644399999999997</v>
      </c>
    </row>
    <row r="46" spans="3:4" x14ac:dyDescent="0.35">
      <c r="C46">
        <v>1.0886100000000001</v>
      </c>
      <c r="D46">
        <v>31.7728</v>
      </c>
    </row>
    <row r="47" spans="3:4" x14ac:dyDescent="0.35">
      <c r="C47">
        <v>1.11392</v>
      </c>
      <c r="D47">
        <v>22.947700000000001</v>
      </c>
    </row>
    <row r="48" spans="3:4" x14ac:dyDescent="0.35">
      <c r="C48">
        <v>1.13924</v>
      </c>
      <c r="D48">
        <v>12.333299999999999</v>
      </c>
    </row>
    <row r="289" spans="2:2" x14ac:dyDescent="0.35">
      <c r="B289" s="1"/>
    </row>
    <row r="294" spans="2:2" x14ac:dyDescent="0.35">
      <c r="B294" s="1"/>
    </row>
    <row r="295" spans="2:2" x14ac:dyDescent="0.35">
      <c r="B295" s="1"/>
    </row>
    <row r="296" spans="2:2" x14ac:dyDescent="0.35">
      <c r="B296" s="1"/>
    </row>
    <row r="297" spans="2:2" x14ac:dyDescent="0.35">
      <c r="B297" s="1"/>
    </row>
    <row r="299" spans="2:2" x14ac:dyDescent="0.35">
      <c r="B299" s="1"/>
    </row>
    <row r="300" spans="2:2" x14ac:dyDescent="0.35">
      <c r="B300" s="1"/>
    </row>
    <row r="301" spans="2:2" x14ac:dyDescent="0.35">
      <c r="B301" s="1"/>
    </row>
    <row r="302" spans="2:2" x14ac:dyDescent="0.35">
      <c r="B302" s="1"/>
    </row>
    <row r="303" spans="2:2" x14ac:dyDescent="0.35">
      <c r="B303" s="1"/>
    </row>
    <row r="304" spans="2:2" x14ac:dyDescent="0.35">
      <c r="B304" s="1"/>
    </row>
    <row r="305" spans="2:2" x14ac:dyDescent="0.35">
      <c r="B305" s="1"/>
    </row>
    <row r="306" spans="2:2" x14ac:dyDescent="0.35">
      <c r="B306" s="1"/>
    </row>
    <row r="307" spans="2:2" x14ac:dyDescent="0.35">
      <c r="B307" s="1"/>
    </row>
    <row r="308" spans="2:2" x14ac:dyDescent="0.35">
      <c r="B308" s="1"/>
    </row>
    <row r="309" spans="2:2" x14ac:dyDescent="0.35">
      <c r="B309" s="1"/>
    </row>
    <row r="310" spans="2:2" x14ac:dyDescent="0.35">
      <c r="B310" s="1"/>
    </row>
    <row r="311" spans="2:2" x14ac:dyDescent="0.35">
      <c r="B311" s="1"/>
    </row>
    <row r="312" spans="2:2" x14ac:dyDescent="0.35">
      <c r="B312" s="1"/>
    </row>
    <row r="313" spans="2:2" x14ac:dyDescent="0.35">
      <c r="B313" s="1"/>
    </row>
    <row r="314" spans="2:2" x14ac:dyDescent="0.35">
      <c r="B314" s="1"/>
    </row>
    <row r="315" spans="2:2" x14ac:dyDescent="0.35">
      <c r="B315" s="1"/>
    </row>
    <row r="316" spans="2:2" x14ac:dyDescent="0.35">
      <c r="B316" s="1"/>
    </row>
    <row r="318" spans="2:2" x14ac:dyDescent="0.35">
      <c r="B318" s="1"/>
    </row>
    <row r="319" spans="2:2" x14ac:dyDescent="0.35">
      <c r="B319" s="1"/>
    </row>
    <row r="320" spans="2:2" x14ac:dyDescent="0.35">
      <c r="B320" s="1"/>
    </row>
    <row r="321" spans="2:2" x14ac:dyDescent="0.35">
      <c r="B321" s="1"/>
    </row>
    <row r="322" spans="2:2" x14ac:dyDescent="0.35">
      <c r="B322" s="1"/>
    </row>
    <row r="323" spans="2:2" x14ac:dyDescent="0.35">
      <c r="B323" s="1"/>
    </row>
    <row r="324" spans="2:2" x14ac:dyDescent="0.35">
      <c r="B324" s="1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CA132-A72C-40AC-B8F9-A72CBEC0CA35}">
  <dimension ref="A1:J341"/>
  <sheetViews>
    <sheetView topLeftCell="A4" workbookViewId="0">
      <selection activeCell="M17" sqref="M17"/>
    </sheetView>
  </sheetViews>
  <sheetFormatPr defaultRowHeight="14.5" x14ac:dyDescent="0.35"/>
  <cols>
    <col min="2" max="2" width="36" customWidth="1"/>
  </cols>
  <sheetData>
    <row r="1" spans="1:10" x14ac:dyDescent="0.35">
      <c r="A1" s="3" t="s">
        <v>292</v>
      </c>
      <c r="B1" t="s">
        <v>293</v>
      </c>
    </row>
    <row r="3" spans="1:10" x14ac:dyDescent="0.35">
      <c r="B3" s="2" t="s">
        <v>282</v>
      </c>
      <c r="E3" s="2" t="s">
        <v>283</v>
      </c>
      <c r="F3" s="2" t="s">
        <v>284</v>
      </c>
      <c r="G3" s="2" t="s">
        <v>285</v>
      </c>
      <c r="H3" s="2" t="s">
        <v>286</v>
      </c>
      <c r="I3" s="2" t="s">
        <v>287</v>
      </c>
      <c r="J3" s="2" t="s">
        <v>288</v>
      </c>
    </row>
    <row r="5" spans="1:10" ht="15.5" x14ac:dyDescent="0.35">
      <c r="C5" s="2" t="s">
        <v>272</v>
      </c>
      <c r="E5">
        <v>5246</v>
      </c>
      <c r="F5">
        <v>4075</v>
      </c>
      <c r="G5">
        <v>7933</v>
      </c>
      <c r="H5">
        <v>7183</v>
      </c>
      <c r="I5">
        <v>7173</v>
      </c>
      <c r="J5" s="66">
        <v>2849</v>
      </c>
    </row>
    <row r="6" spans="1:10" ht="15.5" x14ac:dyDescent="0.35">
      <c r="E6">
        <v>6560</v>
      </c>
      <c r="F6">
        <v>8479</v>
      </c>
      <c r="G6">
        <v>6742</v>
      </c>
      <c r="H6">
        <v>5326</v>
      </c>
      <c r="I6">
        <v>5422</v>
      </c>
      <c r="J6" s="66">
        <v>2642</v>
      </c>
    </row>
    <row r="7" spans="1:10" ht="15.5" x14ac:dyDescent="0.35">
      <c r="E7">
        <v>11184</v>
      </c>
      <c r="F7">
        <v>12317</v>
      </c>
      <c r="G7">
        <v>9630</v>
      </c>
      <c r="H7">
        <v>9490</v>
      </c>
      <c r="I7">
        <v>12075</v>
      </c>
      <c r="J7" s="66">
        <v>2605</v>
      </c>
    </row>
    <row r="8" spans="1:10" x14ac:dyDescent="0.35">
      <c r="E8">
        <v>12700</v>
      </c>
      <c r="F8">
        <v>7635</v>
      </c>
      <c r="G8">
        <v>8015</v>
      </c>
      <c r="H8">
        <v>6998</v>
      </c>
      <c r="I8">
        <v>6512</v>
      </c>
    </row>
    <row r="11" spans="1:10" x14ac:dyDescent="0.35">
      <c r="B11" s="2" t="s">
        <v>289</v>
      </c>
      <c r="C11" s="2" t="s">
        <v>273</v>
      </c>
      <c r="D11" s="2"/>
      <c r="E11" s="2" t="s">
        <v>283</v>
      </c>
      <c r="F11" s="2" t="s">
        <v>284</v>
      </c>
      <c r="G11" s="2" t="s">
        <v>285</v>
      </c>
      <c r="H11" s="2" t="s">
        <v>286</v>
      </c>
      <c r="I11" s="2" t="s">
        <v>287</v>
      </c>
      <c r="J11" s="2" t="s">
        <v>288</v>
      </c>
    </row>
    <row r="12" spans="1:10" x14ac:dyDescent="0.35">
      <c r="E12">
        <v>9765</v>
      </c>
      <c r="F12">
        <v>8928</v>
      </c>
      <c r="G12">
        <v>9869</v>
      </c>
      <c r="H12">
        <v>9765</v>
      </c>
      <c r="I12">
        <v>9561</v>
      </c>
      <c r="J12">
        <v>5389</v>
      </c>
    </row>
    <row r="13" spans="1:10" x14ac:dyDescent="0.35">
      <c r="E13">
        <v>7829</v>
      </c>
      <c r="F13">
        <v>8195</v>
      </c>
      <c r="G13">
        <v>7974</v>
      </c>
      <c r="H13">
        <v>8307</v>
      </c>
      <c r="I13">
        <v>8487</v>
      </c>
      <c r="J13">
        <v>3892</v>
      </c>
    </row>
    <row r="14" spans="1:10" x14ac:dyDescent="0.35">
      <c r="E14">
        <v>9396</v>
      </c>
      <c r="F14">
        <v>9796</v>
      </c>
      <c r="G14">
        <v>9748</v>
      </c>
      <c r="H14">
        <v>9631</v>
      </c>
      <c r="I14">
        <v>9272</v>
      </c>
      <c r="J14">
        <v>5318</v>
      </c>
    </row>
    <row r="16" spans="1:10" ht="15.5" x14ac:dyDescent="0.35">
      <c r="C16" s="6" t="s">
        <v>290</v>
      </c>
      <c r="D16" s="6"/>
      <c r="E16" s="6" t="s">
        <v>283</v>
      </c>
      <c r="F16" s="6" t="s">
        <v>284</v>
      </c>
      <c r="G16" s="6" t="s">
        <v>285</v>
      </c>
      <c r="H16" s="6" t="s">
        <v>286</v>
      </c>
      <c r="I16" s="6" t="s">
        <v>287</v>
      </c>
      <c r="J16" s="6" t="s">
        <v>288</v>
      </c>
    </row>
    <row r="17" spans="4:10" ht="15.5" x14ac:dyDescent="0.35">
      <c r="D17" s="6" t="s">
        <v>291</v>
      </c>
      <c r="E17">
        <v>108.54020007410152</v>
      </c>
      <c r="F17">
        <v>99.236754353464249</v>
      </c>
      <c r="G17">
        <v>109.69618377176732</v>
      </c>
      <c r="H17">
        <v>108.54020007410152</v>
      </c>
      <c r="I17">
        <v>106.27269359021861</v>
      </c>
      <c r="J17">
        <v>59.899962949240461</v>
      </c>
    </row>
    <row r="18" spans="4:10" ht="15.5" x14ac:dyDescent="0.35">
      <c r="D18" s="6">
        <v>8996.6666666666661</v>
      </c>
      <c r="E18">
        <v>87.021118932938137</v>
      </c>
      <c r="F18">
        <v>91.089292330492782</v>
      </c>
      <c r="G18">
        <v>88.632826972952955</v>
      </c>
      <c r="H18">
        <v>92.334197851055947</v>
      </c>
      <c r="I18">
        <v>94.334938866246759</v>
      </c>
      <c r="J18">
        <v>43.260466839570213</v>
      </c>
    </row>
    <row r="19" spans="4:10" x14ac:dyDescent="0.35">
      <c r="E19">
        <v>104.43868099296036</v>
      </c>
      <c r="F19">
        <v>108.88477213782883</v>
      </c>
      <c r="G19">
        <v>108.35124120044462</v>
      </c>
      <c r="H19">
        <v>107.0507595405706</v>
      </c>
      <c r="I19">
        <v>103.06039273805114</v>
      </c>
      <c r="J19">
        <v>59.110781771026311</v>
      </c>
    </row>
    <row r="304" spans="4:4" x14ac:dyDescent="0.35">
      <c r="D304" s="1"/>
    </row>
    <row r="306" spans="2:4" x14ac:dyDescent="0.35">
      <c r="D306" s="1"/>
    </row>
    <row r="309" spans="2:4" x14ac:dyDescent="0.35">
      <c r="D309" s="1"/>
    </row>
    <row r="310" spans="2:4" x14ac:dyDescent="0.35">
      <c r="D310" s="1"/>
    </row>
    <row r="311" spans="2:4" x14ac:dyDescent="0.35">
      <c r="D311" s="1"/>
    </row>
    <row r="312" spans="2:4" x14ac:dyDescent="0.35">
      <c r="B312" s="1"/>
      <c r="D312" s="1"/>
    </row>
    <row r="313" spans="2:4" x14ac:dyDescent="0.35">
      <c r="B313" s="1"/>
      <c r="D313" s="1"/>
    </row>
    <row r="314" spans="2:4" x14ac:dyDescent="0.35">
      <c r="B314" s="1"/>
      <c r="D314" s="1"/>
    </row>
    <row r="315" spans="2:4" x14ac:dyDescent="0.35">
      <c r="B315" s="1"/>
      <c r="D315" s="1"/>
    </row>
    <row r="316" spans="2:4" x14ac:dyDescent="0.35">
      <c r="B316" s="1"/>
      <c r="D316" s="1"/>
    </row>
    <row r="317" spans="2:4" x14ac:dyDescent="0.35">
      <c r="B317" s="1"/>
      <c r="D317" s="1"/>
    </row>
    <row r="318" spans="2:4" x14ac:dyDescent="0.35">
      <c r="B318" s="1"/>
      <c r="D318" s="1"/>
    </row>
    <row r="319" spans="2:4" x14ac:dyDescent="0.35">
      <c r="B319" s="1"/>
      <c r="D319" s="1"/>
    </row>
    <row r="320" spans="2:4" x14ac:dyDescent="0.35">
      <c r="B320" s="1"/>
      <c r="D320" s="1"/>
    </row>
    <row r="321" spans="2:4" x14ac:dyDescent="0.35">
      <c r="B321" s="1"/>
      <c r="D321" s="1"/>
    </row>
    <row r="322" spans="2:4" x14ac:dyDescent="0.35">
      <c r="B322" s="1"/>
      <c r="D322" s="1"/>
    </row>
    <row r="323" spans="2:4" x14ac:dyDescent="0.35">
      <c r="B323" s="1"/>
      <c r="D323" s="1"/>
    </row>
    <row r="324" spans="2:4" x14ac:dyDescent="0.35">
      <c r="B324" s="1"/>
      <c r="D324" s="1"/>
    </row>
    <row r="325" spans="2:4" x14ac:dyDescent="0.35">
      <c r="B325" s="1"/>
      <c r="D325" s="1"/>
    </row>
    <row r="326" spans="2:4" x14ac:dyDescent="0.35">
      <c r="B326" s="1"/>
      <c r="D326" s="1"/>
    </row>
    <row r="327" spans="2:4" x14ac:dyDescent="0.35">
      <c r="B327" s="1"/>
      <c r="D327" s="1"/>
    </row>
    <row r="328" spans="2:4" x14ac:dyDescent="0.35">
      <c r="B328" s="1"/>
      <c r="D328" s="1"/>
    </row>
    <row r="329" spans="2:4" x14ac:dyDescent="0.35">
      <c r="B329" s="1"/>
      <c r="D329" s="1"/>
    </row>
    <row r="330" spans="2:4" x14ac:dyDescent="0.35">
      <c r="B330" s="1"/>
      <c r="D330" s="1"/>
    </row>
    <row r="331" spans="2:4" x14ac:dyDescent="0.35">
      <c r="B331" s="1"/>
      <c r="D331" s="1"/>
    </row>
    <row r="332" spans="2:4" x14ac:dyDescent="0.35">
      <c r="B332" s="1"/>
      <c r="D332" s="1"/>
    </row>
    <row r="333" spans="2:4" x14ac:dyDescent="0.35">
      <c r="B333" s="1"/>
      <c r="D333" s="1"/>
    </row>
    <row r="334" spans="2:4" x14ac:dyDescent="0.35">
      <c r="B334" s="1"/>
      <c r="D334" s="1"/>
    </row>
    <row r="335" spans="2:4" x14ac:dyDescent="0.35">
      <c r="B335" s="1"/>
      <c r="D335" s="1"/>
    </row>
    <row r="336" spans="2:4" x14ac:dyDescent="0.35">
      <c r="B336" s="1"/>
      <c r="D336" s="1"/>
    </row>
    <row r="337" spans="2:4" x14ac:dyDescent="0.35">
      <c r="B337" s="1"/>
      <c r="D337" s="1"/>
    </row>
    <row r="338" spans="2:4" x14ac:dyDescent="0.35">
      <c r="B338" s="1"/>
      <c r="D338" s="1"/>
    </row>
    <row r="339" spans="2:4" x14ac:dyDescent="0.35">
      <c r="D339" s="1"/>
    </row>
    <row r="340" spans="2:4" x14ac:dyDescent="0.35">
      <c r="B340" s="1"/>
    </row>
    <row r="341" spans="2:4" x14ac:dyDescent="0.35">
      <c r="B341" s="1"/>
      <c r="D341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CC9AE-20BA-4D20-8AE3-E0AE5DE73604}">
  <dimension ref="A1:AE558"/>
  <sheetViews>
    <sheetView workbookViewId="0">
      <selection activeCell="L18" sqref="L18"/>
    </sheetView>
  </sheetViews>
  <sheetFormatPr defaultRowHeight="14.5" x14ac:dyDescent="0.35"/>
  <cols>
    <col min="3" max="3" width="13.453125" customWidth="1"/>
    <col min="7" max="7" width="8.90625" customWidth="1"/>
  </cols>
  <sheetData>
    <row r="1" spans="1:31" x14ac:dyDescent="0.35">
      <c r="A1" s="3" t="s">
        <v>261</v>
      </c>
      <c r="B1" t="s">
        <v>262</v>
      </c>
    </row>
    <row r="2" spans="1:31" ht="12" customHeight="1" x14ac:dyDescent="0.35"/>
    <row r="3" spans="1:31" ht="15.5" x14ac:dyDescent="0.35">
      <c r="A3" s="6" t="s">
        <v>253</v>
      </c>
      <c r="B3" s="178" t="s">
        <v>254</v>
      </c>
      <c r="C3" s="178"/>
      <c r="D3" s="178"/>
      <c r="E3" s="178" t="s">
        <v>45</v>
      </c>
      <c r="F3" s="178"/>
      <c r="G3" s="178"/>
      <c r="H3" s="178" t="s">
        <v>255</v>
      </c>
      <c r="I3" s="178"/>
      <c r="J3" s="178"/>
      <c r="K3" s="178" t="s">
        <v>256</v>
      </c>
      <c r="L3" s="178"/>
      <c r="M3" s="178"/>
      <c r="N3" s="178" t="s">
        <v>257</v>
      </c>
      <c r="O3" s="178"/>
      <c r="P3" s="178"/>
      <c r="Q3" s="178" t="s">
        <v>258</v>
      </c>
      <c r="R3" s="178"/>
      <c r="S3" s="178"/>
      <c r="T3" s="178" t="s">
        <v>259</v>
      </c>
      <c r="U3" s="178"/>
      <c r="V3" s="178"/>
      <c r="W3" s="178" t="s">
        <v>260</v>
      </c>
      <c r="X3" s="178"/>
      <c r="Y3" s="178"/>
      <c r="Z3" s="179" t="s">
        <v>1</v>
      </c>
      <c r="AA3" s="179"/>
      <c r="AB3" s="179"/>
      <c r="AC3" s="178" t="s">
        <v>307</v>
      </c>
      <c r="AD3" s="178"/>
      <c r="AE3" s="178"/>
    </row>
    <row r="4" spans="1:31" ht="15.5" x14ac:dyDescent="0.35">
      <c r="A4" s="96">
        <v>8</v>
      </c>
      <c r="B4" s="66">
        <v>0.121</v>
      </c>
      <c r="C4" s="66">
        <v>0.122</v>
      </c>
      <c r="D4" s="66">
        <v>0.122</v>
      </c>
      <c r="E4" s="66">
        <v>0.24</v>
      </c>
      <c r="F4" s="66">
        <v>0.24299999999999999</v>
      </c>
      <c r="G4" s="66">
        <v>0.251</v>
      </c>
      <c r="H4" s="66">
        <v>0.20399999999999999</v>
      </c>
      <c r="I4" s="66">
        <v>0.20699999999999999</v>
      </c>
      <c r="J4" s="66">
        <v>0.192</v>
      </c>
      <c r="K4" s="66">
        <v>0.155</v>
      </c>
      <c r="L4" s="66">
        <v>0.156</v>
      </c>
      <c r="M4" s="66">
        <v>0.14399999999999999</v>
      </c>
      <c r="N4" s="66">
        <v>0.14000000000000001</v>
      </c>
      <c r="O4" s="66">
        <v>0.127</v>
      </c>
      <c r="P4" s="66">
        <v>0.14299999999999999</v>
      </c>
      <c r="Q4" s="66">
        <v>0.157</v>
      </c>
      <c r="R4" s="66">
        <v>0.126</v>
      </c>
      <c r="S4" s="66">
        <v>0.13900000000000001</v>
      </c>
      <c r="T4" s="66">
        <v>0.151</v>
      </c>
      <c r="U4" s="66">
        <v>0.14499999999999999</v>
      </c>
      <c r="V4" s="66">
        <v>0.14499999999999999</v>
      </c>
      <c r="W4" s="66">
        <v>0.159</v>
      </c>
      <c r="X4" s="66">
        <v>0.14000000000000001</v>
      </c>
      <c r="Y4" s="66">
        <v>0.17599999999999999</v>
      </c>
      <c r="Z4" s="66">
        <v>0.214</v>
      </c>
      <c r="AA4" s="66">
        <v>0.30299999999999999</v>
      </c>
      <c r="AB4" s="66">
        <v>0.22500000000000001</v>
      </c>
      <c r="AC4" s="66">
        <v>0.29299999999999998</v>
      </c>
      <c r="AD4" s="66">
        <v>0.33700000000000002</v>
      </c>
      <c r="AE4" s="66">
        <v>0.32400000000000001</v>
      </c>
    </row>
    <row r="5" spans="1:31" ht="15.5" x14ac:dyDescent="0.35">
      <c r="A5" s="96">
        <v>9</v>
      </c>
      <c r="B5" s="66">
        <v>0.113</v>
      </c>
      <c r="C5" s="66">
        <v>0.11899999999999999</v>
      </c>
      <c r="D5" s="66">
        <v>0.115</v>
      </c>
      <c r="E5" s="66">
        <v>0.54800000000000004</v>
      </c>
      <c r="F5" s="66">
        <v>0.56399999999999995</v>
      </c>
      <c r="G5" s="66">
        <v>0.60599999999999998</v>
      </c>
      <c r="H5" s="66">
        <v>0.44600000000000001</v>
      </c>
      <c r="I5" s="66">
        <v>0.44500000000000001</v>
      </c>
      <c r="J5" s="66">
        <v>0.45</v>
      </c>
      <c r="K5" s="66">
        <v>0.32400000000000001</v>
      </c>
      <c r="L5" s="66">
        <v>0.29399999999999998</v>
      </c>
      <c r="M5" s="66">
        <v>0.30399999999999999</v>
      </c>
      <c r="N5" s="66">
        <v>0.14000000000000001</v>
      </c>
      <c r="O5" s="66">
        <v>0.185</v>
      </c>
      <c r="P5" s="66">
        <v>0.14199999999999999</v>
      </c>
      <c r="Q5" s="66">
        <v>0.13800000000000001</v>
      </c>
      <c r="R5" s="66">
        <v>0.14099999999999999</v>
      </c>
      <c r="S5" s="66">
        <v>0.128</v>
      </c>
      <c r="T5" s="66">
        <v>0.13900000000000001</v>
      </c>
      <c r="U5" s="66">
        <v>0.13100000000000001</v>
      </c>
      <c r="V5" s="66">
        <v>0.125</v>
      </c>
      <c r="W5" s="66">
        <v>0.121</v>
      </c>
      <c r="X5" s="66">
        <v>0.11899999999999999</v>
      </c>
      <c r="Y5" s="66">
        <v>0.11899999999999999</v>
      </c>
      <c r="Z5" s="66">
        <v>0.45200000000000001</v>
      </c>
      <c r="AA5" s="66">
        <v>0.47099999999999997</v>
      </c>
      <c r="AB5" s="66">
        <v>0.45800000000000002</v>
      </c>
      <c r="AC5" s="66">
        <v>0.38700000000000001</v>
      </c>
      <c r="AD5" s="66">
        <v>0.40200000000000002</v>
      </c>
      <c r="AE5" s="66">
        <v>0.379</v>
      </c>
    </row>
    <row r="6" spans="1:31" ht="15.5" x14ac:dyDescent="0.35">
      <c r="A6" s="96">
        <v>10</v>
      </c>
      <c r="B6" s="66">
        <v>0.112</v>
      </c>
      <c r="C6" s="66">
        <v>0.115</v>
      </c>
      <c r="D6" s="66">
        <v>0.122</v>
      </c>
      <c r="E6" s="66">
        <v>0.58799999999999997</v>
      </c>
      <c r="F6" s="66">
        <v>0.57099999999999995</v>
      </c>
      <c r="G6" s="66">
        <v>0.66900000000000004</v>
      </c>
      <c r="H6" s="66">
        <v>0.52100000000000002</v>
      </c>
      <c r="I6" s="66">
        <v>0.53500000000000003</v>
      </c>
      <c r="J6" s="66">
        <v>0.50700000000000001</v>
      </c>
      <c r="K6" s="66">
        <v>0.35499999999999998</v>
      </c>
      <c r="L6" s="66">
        <v>0.31</v>
      </c>
      <c r="M6" s="66">
        <v>0.34899999999999998</v>
      </c>
      <c r="N6" s="66">
        <v>0.19900000000000001</v>
      </c>
      <c r="O6" s="66">
        <v>0.314</v>
      </c>
      <c r="P6" s="66">
        <v>0.19800000000000001</v>
      </c>
      <c r="Q6" s="66">
        <v>0.184</v>
      </c>
      <c r="R6" s="66">
        <v>0.21299999999999999</v>
      </c>
      <c r="S6" s="66">
        <v>0.23200000000000001</v>
      </c>
      <c r="T6" s="66">
        <v>0.21</v>
      </c>
      <c r="U6" s="66">
        <v>0.20100000000000001</v>
      </c>
      <c r="V6" s="66">
        <v>0.21199999999999999</v>
      </c>
      <c r="W6" s="66">
        <v>0.16300000000000001</v>
      </c>
      <c r="X6" s="66">
        <v>0.182</v>
      </c>
      <c r="Y6" s="66">
        <v>0.16900000000000001</v>
      </c>
      <c r="Z6" s="66">
        <v>0.55000000000000004</v>
      </c>
      <c r="AA6" s="66">
        <v>0.57399999999999995</v>
      </c>
      <c r="AB6" s="66">
        <v>0.52900000000000003</v>
      </c>
      <c r="AC6" s="66">
        <v>0.45500000000000002</v>
      </c>
      <c r="AD6" s="66">
        <v>0.65</v>
      </c>
      <c r="AE6" s="66">
        <v>0.56999999999999995</v>
      </c>
    </row>
    <row r="7" spans="1:31" ht="15.5" x14ac:dyDescent="0.35">
      <c r="A7" s="96">
        <v>11</v>
      </c>
      <c r="B7" s="66">
        <v>0.12</v>
      </c>
      <c r="C7" s="66">
        <v>0.14799999999999999</v>
      </c>
      <c r="D7" s="66">
        <v>0.154</v>
      </c>
      <c r="E7" s="66">
        <v>0.83699999999999997</v>
      </c>
      <c r="F7" s="66">
        <v>0.84199999999999997</v>
      </c>
      <c r="G7" s="66">
        <v>0.90900000000000003</v>
      </c>
      <c r="H7" s="66">
        <v>0.629</v>
      </c>
      <c r="I7" s="66">
        <v>0.61</v>
      </c>
      <c r="J7" s="66">
        <v>0.59499999999999997</v>
      </c>
      <c r="K7" s="66">
        <v>0.45500000000000002</v>
      </c>
      <c r="L7" s="66">
        <v>0.43</v>
      </c>
      <c r="M7" s="66">
        <v>0.41099999999999998</v>
      </c>
      <c r="N7" s="66">
        <v>0.184</v>
      </c>
      <c r="O7" s="66">
        <v>0.20300000000000001</v>
      </c>
      <c r="P7" s="66">
        <v>0.17100000000000001</v>
      </c>
      <c r="Q7" s="66">
        <v>0.14499999999999999</v>
      </c>
      <c r="R7" s="66">
        <v>0.14499999999999999</v>
      </c>
      <c r="S7" s="66">
        <v>0.14099999999999999</v>
      </c>
      <c r="T7" s="66">
        <v>0.13400000000000001</v>
      </c>
      <c r="U7" s="66">
        <v>0.13400000000000001</v>
      </c>
      <c r="V7" s="66">
        <v>0.122</v>
      </c>
      <c r="W7" s="66">
        <v>0.11899999999999999</v>
      </c>
      <c r="X7" s="66">
        <v>0.11799999999999999</v>
      </c>
      <c r="Y7" s="66">
        <v>0.11799999999999999</v>
      </c>
      <c r="Z7" s="66">
        <v>0.7</v>
      </c>
      <c r="AA7" s="66">
        <v>0.77800000000000002</v>
      </c>
      <c r="AB7" s="66">
        <v>0.76800000000000002</v>
      </c>
      <c r="AC7" s="66">
        <v>0.59399999999999997</v>
      </c>
      <c r="AD7" s="66">
        <v>0.71599999999999997</v>
      </c>
      <c r="AE7" s="66">
        <v>0.64200000000000002</v>
      </c>
    </row>
    <row r="8" spans="1:31" ht="15.5" x14ac:dyDescent="0.35">
      <c r="A8" s="96">
        <v>12</v>
      </c>
      <c r="B8" s="66">
        <v>0.13900000000000001</v>
      </c>
      <c r="C8" s="66">
        <v>0.16</v>
      </c>
      <c r="D8" s="66">
        <v>0.16200000000000001</v>
      </c>
      <c r="E8" s="66">
        <v>0.88400000000000001</v>
      </c>
      <c r="F8" s="66">
        <v>0.81200000000000006</v>
      </c>
      <c r="G8" s="66">
        <v>0.995</v>
      </c>
      <c r="H8" s="66">
        <v>0.69899999999999995</v>
      </c>
      <c r="I8" s="66">
        <v>0.73299999999999998</v>
      </c>
      <c r="J8" s="66">
        <v>0.71499999999999997</v>
      </c>
      <c r="K8" s="66">
        <v>0.46100000000000002</v>
      </c>
      <c r="L8" s="66">
        <v>0.42099999999999999</v>
      </c>
      <c r="M8" s="66">
        <v>0.42099999999999999</v>
      </c>
      <c r="N8" s="66">
        <v>0.22800000000000001</v>
      </c>
      <c r="O8" s="66">
        <v>0.23799999999999999</v>
      </c>
      <c r="P8" s="66">
        <v>0.223</v>
      </c>
      <c r="Q8" s="66">
        <v>0.191</v>
      </c>
      <c r="R8" s="66">
        <v>0.21099999999999999</v>
      </c>
      <c r="S8" s="66">
        <v>0.20599999999999999</v>
      </c>
      <c r="T8" s="66">
        <v>0.20300000000000001</v>
      </c>
      <c r="U8" s="66">
        <v>0.219</v>
      </c>
      <c r="V8" s="66">
        <v>0.19500000000000001</v>
      </c>
      <c r="W8" s="66">
        <v>0.20799999999999999</v>
      </c>
      <c r="X8" s="66">
        <v>0.19700000000000001</v>
      </c>
      <c r="Y8" s="66">
        <v>0.16200000000000001</v>
      </c>
      <c r="Z8" s="66">
        <v>0.875</v>
      </c>
      <c r="AA8" s="66">
        <v>0.92100000000000004</v>
      </c>
      <c r="AB8" s="66">
        <v>0.85199999999999998</v>
      </c>
      <c r="AC8" s="66">
        <v>0.66400000000000003</v>
      </c>
      <c r="AD8" s="66">
        <v>0.78300000000000003</v>
      </c>
      <c r="AE8" s="66">
        <v>0.68600000000000005</v>
      </c>
    </row>
    <row r="9" spans="1:31" ht="15.5" x14ac:dyDescent="0.35">
      <c r="A9" s="96">
        <v>13</v>
      </c>
      <c r="B9" s="66">
        <v>0.13700000000000001</v>
      </c>
      <c r="C9" s="66">
        <v>0.14899999999999999</v>
      </c>
      <c r="D9" s="66">
        <v>0.14299999999999999</v>
      </c>
      <c r="E9" s="66">
        <v>1.2290000000000001</v>
      </c>
      <c r="F9" s="66">
        <v>1.323</v>
      </c>
      <c r="G9" s="66">
        <v>1.2549999999999999</v>
      </c>
      <c r="H9" s="66">
        <v>0.90100000000000002</v>
      </c>
      <c r="I9" s="66">
        <v>0.96899999999999997</v>
      </c>
      <c r="J9" s="66">
        <v>0.88800000000000001</v>
      </c>
      <c r="K9" s="66">
        <v>0.63900000000000001</v>
      </c>
      <c r="L9" s="66">
        <v>0.52600000000000002</v>
      </c>
      <c r="M9" s="66">
        <v>0.50800000000000001</v>
      </c>
      <c r="N9" s="66">
        <v>0.20399999999999999</v>
      </c>
      <c r="O9" s="66">
        <v>0.222</v>
      </c>
      <c r="P9" s="66">
        <v>0.17699999999999999</v>
      </c>
      <c r="Q9" s="66">
        <v>0.155</v>
      </c>
      <c r="R9" s="66">
        <v>0.16</v>
      </c>
      <c r="S9" s="66">
        <v>0.14699999999999999</v>
      </c>
      <c r="T9" s="66">
        <v>0.13700000000000001</v>
      </c>
      <c r="U9" s="66">
        <v>0.13</v>
      </c>
      <c r="V9" s="66">
        <v>0.123</v>
      </c>
      <c r="W9" s="66">
        <v>0.12</v>
      </c>
      <c r="X9" s="66">
        <v>0.11899999999999999</v>
      </c>
      <c r="Y9" s="66">
        <v>0.11799999999999999</v>
      </c>
      <c r="Z9" s="66">
        <v>1.0660000000000001</v>
      </c>
      <c r="AA9" s="66">
        <v>1.254</v>
      </c>
      <c r="AB9" s="66">
        <v>1.117</v>
      </c>
      <c r="AC9" s="66">
        <v>0.79400000000000004</v>
      </c>
      <c r="AD9" s="66">
        <v>0.98299999999999998</v>
      </c>
      <c r="AE9" s="66">
        <v>0.92700000000000005</v>
      </c>
    </row>
    <row r="10" spans="1:31" ht="15.5" x14ac:dyDescent="0.35">
      <c r="A10" s="96">
        <v>14</v>
      </c>
      <c r="B10" s="66">
        <v>0.14000000000000001</v>
      </c>
      <c r="C10" s="66">
        <v>0.152</v>
      </c>
      <c r="D10" s="66">
        <v>0.13900000000000001</v>
      </c>
      <c r="E10" s="66">
        <v>1.3260000000000001</v>
      </c>
      <c r="F10" s="66">
        <v>1.3839999999999999</v>
      </c>
      <c r="G10" s="66">
        <v>1.3819999999999999</v>
      </c>
      <c r="H10" s="66">
        <v>1.1180000000000001</v>
      </c>
      <c r="I10" s="66">
        <v>1.157</v>
      </c>
      <c r="J10" s="66">
        <v>1.159</v>
      </c>
      <c r="K10" s="66">
        <v>0.69099999999999995</v>
      </c>
      <c r="L10" s="66">
        <v>0.63500000000000001</v>
      </c>
      <c r="M10" s="66">
        <v>0.71799999999999997</v>
      </c>
      <c r="N10" s="66">
        <v>0.219</v>
      </c>
      <c r="O10" s="66">
        <v>0.24199999999999999</v>
      </c>
      <c r="P10" s="66">
        <v>0.19900000000000001</v>
      </c>
      <c r="Q10" s="66">
        <v>0.16</v>
      </c>
      <c r="R10" s="66">
        <v>0.192</v>
      </c>
      <c r="S10" s="66">
        <v>0.154</v>
      </c>
      <c r="T10" s="66">
        <v>0.14000000000000001</v>
      </c>
      <c r="U10" s="66">
        <v>0.13400000000000001</v>
      </c>
      <c r="V10" s="66">
        <v>0.13</v>
      </c>
      <c r="W10" s="66">
        <v>0.123</v>
      </c>
      <c r="X10" s="66">
        <v>0.122</v>
      </c>
      <c r="Y10" s="66">
        <v>0.121</v>
      </c>
      <c r="Z10" s="66">
        <v>1.2490000000000001</v>
      </c>
      <c r="AA10" s="66">
        <v>1.3009999999999999</v>
      </c>
      <c r="AB10" s="66">
        <v>1.319</v>
      </c>
      <c r="AC10" s="66">
        <v>0.93200000000000005</v>
      </c>
      <c r="AD10" s="66">
        <v>1.0269999999999999</v>
      </c>
      <c r="AE10" s="66">
        <v>0.96399999999999997</v>
      </c>
    </row>
    <row r="11" spans="1:31" ht="15.5" x14ac:dyDescent="0.35">
      <c r="A11" s="96">
        <v>15</v>
      </c>
      <c r="B11" s="66">
        <v>0.22900000000000001</v>
      </c>
      <c r="C11" s="66">
        <v>0.13900000000000001</v>
      </c>
      <c r="D11" s="66">
        <v>0.152</v>
      </c>
      <c r="E11" s="66">
        <v>1.3480000000000001</v>
      </c>
      <c r="F11" s="66">
        <v>1.361</v>
      </c>
      <c r="G11" s="66">
        <v>1.34</v>
      </c>
      <c r="H11" s="66">
        <v>1.286</v>
      </c>
      <c r="I11" s="66">
        <v>1.268</v>
      </c>
      <c r="J11" s="66">
        <v>1.2330000000000001</v>
      </c>
      <c r="K11" s="66">
        <v>0.81499999999999995</v>
      </c>
      <c r="L11" s="66">
        <v>0.81599999999999995</v>
      </c>
      <c r="M11" s="66">
        <v>0.84899999999999998</v>
      </c>
      <c r="N11" s="66">
        <v>0.224</v>
      </c>
      <c r="O11" s="66">
        <v>0.29199999999999998</v>
      </c>
      <c r="P11" s="66">
        <v>0.223</v>
      </c>
      <c r="Q11" s="66">
        <v>0.16600000000000001</v>
      </c>
      <c r="R11" s="66">
        <v>0.19</v>
      </c>
      <c r="S11" s="66">
        <v>0.16700000000000001</v>
      </c>
      <c r="T11" s="66">
        <v>0.14199999999999999</v>
      </c>
      <c r="U11" s="66">
        <v>0.13800000000000001</v>
      </c>
      <c r="V11" s="66">
        <v>0.13200000000000001</v>
      </c>
      <c r="W11" s="66">
        <v>0.11899999999999999</v>
      </c>
      <c r="X11" s="66">
        <v>0.123</v>
      </c>
      <c r="Y11" s="66">
        <v>0.121</v>
      </c>
      <c r="Z11" s="66">
        <v>1.298</v>
      </c>
      <c r="AA11" s="66">
        <v>1.377</v>
      </c>
      <c r="AB11" s="66">
        <v>1.3779999999999999</v>
      </c>
      <c r="AC11" s="66">
        <v>1.123</v>
      </c>
      <c r="AD11" s="66">
        <v>1.31</v>
      </c>
      <c r="AE11" s="66">
        <v>1.26</v>
      </c>
    </row>
    <row r="12" spans="1:31" ht="15.5" x14ac:dyDescent="0.35">
      <c r="A12" s="96">
        <v>16</v>
      </c>
      <c r="B12" s="66">
        <v>0.18</v>
      </c>
      <c r="C12" s="66">
        <v>0.14699999999999999</v>
      </c>
      <c r="D12" s="66">
        <v>0.13800000000000001</v>
      </c>
      <c r="E12" s="66">
        <v>1.29</v>
      </c>
      <c r="F12" s="66">
        <v>1.228</v>
      </c>
      <c r="G12" s="66">
        <v>1.2050000000000001</v>
      </c>
      <c r="H12" s="66">
        <v>1.25</v>
      </c>
      <c r="I12" s="66">
        <v>1.238</v>
      </c>
      <c r="J12" s="66">
        <v>1.248</v>
      </c>
      <c r="K12" s="66">
        <v>0.84899999999999998</v>
      </c>
      <c r="L12" s="66">
        <v>0.77900000000000003</v>
      </c>
      <c r="M12" s="66">
        <v>0.81100000000000005</v>
      </c>
      <c r="N12" s="66">
        <v>0.28699999999999998</v>
      </c>
      <c r="O12" s="66">
        <v>0.253</v>
      </c>
      <c r="P12" s="66">
        <v>0.217</v>
      </c>
      <c r="Q12" s="66">
        <v>0.19400000000000001</v>
      </c>
      <c r="R12" s="66">
        <v>0.16900000000000001</v>
      </c>
      <c r="S12" s="66">
        <v>0.158</v>
      </c>
      <c r="T12" s="66">
        <v>0.158</v>
      </c>
      <c r="U12" s="66">
        <v>0.13600000000000001</v>
      </c>
      <c r="V12" s="66">
        <v>0.13100000000000001</v>
      </c>
      <c r="W12" s="66">
        <v>0.11899999999999999</v>
      </c>
      <c r="X12" s="66">
        <v>0.122</v>
      </c>
      <c r="Y12" s="66">
        <v>0.121</v>
      </c>
      <c r="Z12" s="66">
        <v>1.3149999999999999</v>
      </c>
      <c r="AA12" s="66">
        <v>1.236</v>
      </c>
      <c r="AB12" s="66">
        <v>1.3839999999999999</v>
      </c>
      <c r="AC12" s="66">
        <v>1.319</v>
      </c>
      <c r="AD12" s="66">
        <v>1.5289999999999999</v>
      </c>
      <c r="AE12" s="66">
        <v>1.4159999999999999</v>
      </c>
    </row>
    <row r="13" spans="1:31" ht="15.5" x14ac:dyDescent="0.35">
      <c r="A13" s="96">
        <v>17</v>
      </c>
      <c r="B13" s="66">
        <v>0.16</v>
      </c>
      <c r="C13" s="66">
        <v>0.19600000000000001</v>
      </c>
      <c r="D13" s="66">
        <v>0.222</v>
      </c>
      <c r="E13" s="66">
        <v>1.244</v>
      </c>
      <c r="F13" s="66">
        <v>1.2549999999999999</v>
      </c>
      <c r="G13" s="66">
        <v>1.202</v>
      </c>
      <c r="H13" s="66">
        <v>1.216</v>
      </c>
      <c r="I13" s="66">
        <v>1.236</v>
      </c>
      <c r="J13" s="66">
        <v>1.252</v>
      </c>
      <c r="K13" s="66">
        <v>0.95599999999999996</v>
      </c>
      <c r="L13" s="66">
        <v>0.86799999999999999</v>
      </c>
      <c r="M13" s="66">
        <v>0.93899999999999995</v>
      </c>
      <c r="N13" s="66">
        <v>0.23799999999999999</v>
      </c>
      <c r="O13" s="66">
        <v>0.246</v>
      </c>
      <c r="P13" s="66">
        <v>0.224</v>
      </c>
      <c r="Q13" s="66">
        <v>0.16700000000000001</v>
      </c>
      <c r="R13" s="66">
        <v>0.183</v>
      </c>
      <c r="S13" s="66">
        <v>0.158</v>
      </c>
      <c r="T13" s="66">
        <v>0.16</v>
      </c>
      <c r="U13" s="66">
        <v>0.14199999999999999</v>
      </c>
      <c r="V13" s="66">
        <v>0.13300000000000001</v>
      </c>
      <c r="W13" s="66">
        <v>0.14000000000000001</v>
      </c>
      <c r="X13" s="66">
        <v>0.11899999999999999</v>
      </c>
      <c r="Y13" s="66">
        <v>0.124</v>
      </c>
      <c r="Z13" s="66">
        <v>1.234</v>
      </c>
      <c r="AA13" s="66">
        <v>1.2490000000000001</v>
      </c>
      <c r="AB13" s="66">
        <v>1.327</v>
      </c>
      <c r="AC13" s="66">
        <v>1.2849999999999999</v>
      </c>
      <c r="AD13" s="66">
        <v>1.494</v>
      </c>
      <c r="AE13" s="66">
        <v>1.4239999999999999</v>
      </c>
    </row>
    <row r="14" spans="1:31" ht="15.5" x14ac:dyDescent="0.35">
      <c r="A14" s="96">
        <v>18</v>
      </c>
      <c r="B14" s="66"/>
      <c r="C14" s="66"/>
      <c r="D14" s="66"/>
      <c r="E14" s="66">
        <v>1.25</v>
      </c>
      <c r="F14" s="66">
        <v>1.161</v>
      </c>
      <c r="G14" s="66">
        <v>1.1120000000000001</v>
      </c>
      <c r="H14" s="66">
        <v>1.141</v>
      </c>
      <c r="I14" s="66">
        <v>1.2050000000000001</v>
      </c>
      <c r="J14" s="66">
        <v>1.198</v>
      </c>
      <c r="K14" s="66">
        <v>1.077</v>
      </c>
      <c r="L14" s="66">
        <v>1.044</v>
      </c>
      <c r="M14" s="66">
        <v>1.091</v>
      </c>
      <c r="N14" s="66">
        <v>0.24099999999999999</v>
      </c>
      <c r="O14" s="66">
        <v>0.26500000000000001</v>
      </c>
      <c r="P14" s="66">
        <v>0.26100000000000001</v>
      </c>
      <c r="Q14" s="66">
        <v>0.189</v>
      </c>
      <c r="R14" s="66">
        <v>0.192</v>
      </c>
      <c r="S14" s="66">
        <v>0.184</v>
      </c>
      <c r="T14" s="66">
        <v>0.186</v>
      </c>
      <c r="U14" s="66">
        <v>0.20699999999999999</v>
      </c>
      <c r="V14" s="66">
        <v>0.13200000000000001</v>
      </c>
      <c r="W14" s="66">
        <v>0.13500000000000001</v>
      </c>
      <c r="X14" s="66">
        <v>0.128</v>
      </c>
      <c r="Y14" s="66">
        <v>0.114</v>
      </c>
      <c r="Z14" s="66">
        <v>1.29</v>
      </c>
      <c r="AA14" s="66">
        <v>1.278</v>
      </c>
      <c r="AB14" s="66">
        <v>1.33</v>
      </c>
      <c r="AC14" s="66">
        <v>1.262</v>
      </c>
      <c r="AD14" s="66">
        <v>1.5629999999999999</v>
      </c>
      <c r="AE14" s="66">
        <v>1.3680000000000001</v>
      </c>
    </row>
    <row r="195" spans="6:6" x14ac:dyDescent="0.35">
      <c r="F195" s="1"/>
    </row>
    <row r="379" spans="5:5" x14ac:dyDescent="0.35">
      <c r="E379" s="1"/>
    </row>
    <row r="558" spans="9:9" x14ac:dyDescent="0.35">
      <c r="I558" s="1"/>
    </row>
  </sheetData>
  <mergeCells count="10">
    <mergeCell ref="Q3:S3"/>
    <mergeCell ref="T3:V3"/>
    <mergeCell ref="W3:Y3"/>
    <mergeCell ref="Z3:AB3"/>
    <mergeCell ref="AC3:AE3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B1C1C-BBE2-435B-BF45-9E53D90E57C0}">
  <dimension ref="A1:M18"/>
  <sheetViews>
    <sheetView workbookViewId="0">
      <selection activeCell="B1" sqref="B1"/>
    </sheetView>
  </sheetViews>
  <sheetFormatPr defaultRowHeight="14.5" x14ac:dyDescent="0.35"/>
  <cols>
    <col min="3" max="3" width="25.81640625" customWidth="1"/>
    <col min="6" max="6" width="9.90625" customWidth="1"/>
  </cols>
  <sheetData>
    <row r="1" spans="1:13" x14ac:dyDescent="0.35">
      <c r="A1" s="3" t="s">
        <v>263</v>
      </c>
      <c r="B1" t="s">
        <v>264</v>
      </c>
    </row>
    <row r="3" spans="1:13" ht="15.5" x14ac:dyDescent="0.35">
      <c r="B3" s="179" t="s">
        <v>1</v>
      </c>
      <c r="C3" s="179"/>
      <c r="D3" s="179"/>
      <c r="E3" s="179" t="s">
        <v>45</v>
      </c>
      <c r="F3" s="179"/>
      <c r="G3" s="179"/>
      <c r="H3" s="179" t="s">
        <v>254</v>
      </c>
      <c r="I3" s="179"/>
      <c r="J3" s="179"/>
      <c r="K3" s="179" t="s">
        <v>44</v>
      </c>
      <c r="L3" s="179"/>
      <c r="M3" s="179"/>
    </row>
    <row r="4" spans="1:13" ht="15.5" x14ac:dyDescent="0.35">
      <c r="A4" s="6" t="s">
        <v>253</v>
      </c>
    </row>
    <row r="5" spans="1:13" ht="15.5" x14ac:dyDescent="0.35">
      <c r="A5" s="96">
        <v>0</v>
      </c>
      <c r="B5" s="66">
        <v>0.13100000000000001</v>
      </c>
      <c r="C5" s="66">
        <v>0.11600000000000001</v>
      </c>
      <c r="D5" s="66">
        <v>0.11799999999999999</v>
      </c>
      <c r="E5" s="66">
        <v>0.13500000000000001</v>
      </c>
      <c r="F5" s="66">
        <v>0.12</v>
      </c>
      <c r="G5" s="66">
        <v>0.121</v>
      </c>
      <c r="H5" s="66">
        <v>0.12</v>
      </c>
      <c r="I5" s="66">
        <v>0.124</v>
      </c>
      <c r="J5" s="66">
        <v>0.11700000000000001</v>
      </c>
      <c r="K5" s="66">
        <v>0.11899999999999999</v>
      </c>
      <c r="L5" s="66">
        <v>0.11799999999999999</v>
      </c>
      <c r="M5" s="66">
        <v>0.11799999999999999</v>
      </c>
    </row>
    <row r="6" spans="1:13" ht="15.5" x14ac:dyDescent="0.35">
      <c r="A6" s="96">
        <v>6</v>
      </c>
      <c r="B6" s="66">
        <v>0.98299999999999998</v>
      </c>
      <c r="C6" s="66">
        <v>0.96399999999999997</v>
      </c>
      <c r="D6" s="66">
        <v>0.94399999999999995</v>
      </c>
      <c r="E6" s="66">
        <v>0.91500000000000004</v>
      </c>
      <c r="F6" s="66">
        <v>0.93100000000000005</v>
      </c>
      <c r="G6" s="66">
        <v>0.95699999999999996</v>
      </c>
      <c r="H6" s="66">
        <v>0.10299999999999999</v>
      </c>
      <c r="I6" s="66">
        <v>0.11</v>
      </c>
      <c r="J6" s="66">
        <v>0.10199999999999999</v>
      </c>
      <c r="K6" s="66">
        <v>0.77900000000000003</v>
      </c>
      <c r="L6" s="66">
        <v>0.79100000000000004</v>
      </c>
      <c r="M6" s="66">
        <v>0.77800000000000002</v>
      </c>
    </row>
    <row r="7" spans="1:13" ht="15.5" x14ac:dyDescent="0.35">
      <c r="A7" s="96">
        <v>7</v>
      </c>
      <c r="B7" s="66">
        <v>1.0189999999999999</v>
      </c>
      <c r="C7" s="66">
        <v>1.0089999999999999</v>
      </c>
      <c r="D7" s="66">
        <v>1.0009999999999999</v>
      </c>
      <c r="E7" s="66">
        <v>0.98699999999999999</v>
      </c>
      <c r="F7" s="66">
        <v>1.018</v>
      </c>
      <c r="G7" s="66">
        <v>1.04</v>
      </c>
      <c r="H7" s="66">
        <v>9.9000000000000005E-2</v>
      </c>
      <c r="I7" s="66">
        <v>0.10299999999999999</v>
      </c>
      <c r="J7" s="66">
        <v>9.8000000000000004E-2</v>
      </c>
      <c r="K7" s="66">
        <v>0.82399999999999995</v>
      </c>
      <c r="L7" s="66">
        <v>0.82299999999999995</v>
      </c>
      <c r="M7" s="66">
        <v>0.84099999999999997</v>
      </c>
    </row>
    <row r="8" spans="1:13" ht="15.5" x14ac:dyDescent="0.35">
      <c r="A8" s="96">
        <v>8</v>
      </c>
      <c r="B8" s="66">
        <v>1.149</v>
      </c>
      <c r="C8" s="66">
        <v>1.1319999999999999</v>
      </c>
      <c r="D8" s="66">
        <v>1.117</v>
      </c>
      <c r="E8" s="66">
        <v>1.0740000000000001</v>
      </c>
      <c r="F8" s="66">
        <v>1.0649999999999999</v>
      </c>
      <c r="G8" s="66">
        <v>1.0840000000000001</v>
      </c>
      <c r="H8" s="66">
        <v>0.13800000000000001</v>
      </c>
      <c r="I8" s="66">
        <v>0.14599999999999999</v>
      </c>
      <c r="J8" s="66">
        <v>0.129</v>
      </c>
      <c r="K8" s="66">
        <v>0.91300000000000003</v>
      </c>
      <c r="L8" s="66">
        <v>0.96399999999999997</v>
      </c>
      <c r="M8" s="66">
        <v>0.89800000000000002</v>
      </c>
    </row>
    <row r="9" spans="1:13" ht="15.5" x14ac:dyDescent="0.35">
      <c r="A9" s="96">
        <v>9</v>
      </c>
      <c r="B9" s="66">
        <v>1.125</v>
      </c>
      <c r="C9" s="66">
        <v>1.137</v>
      </c>
      <c r="D9" s="66">
        <v>1.123</v>
      </c>
      <c r="E9" s="66">
        <v>1.087</v>
      </c>
      <c r="F9" s="66">
        <v>1.111</v>
      </c>
      <c r="G9" s="66">
        <v>1.149</v>
      </c>
      <c r="H9" s="66">
        <v>0.111</v>
      </c>
      <c r="I9" s="66">
        <v>0.13100000000000001</v>
      </c>
      <c r="J9" s="66">
        <v>0.11600000000000001</v>
      </c>
      <c r="K9" s="66">
        <v>0.93300000000000005</v>
      </c>
      <c r="L9" s="66">
        <v>0.98499999999999999</v>
      </c>
      <c r="M9" s="66">
        <v>0.93899999999999995</v>
      </c>
    </row>
    <row r="10" spans="1:13" ht="15.5" x14ac:dyDescent="0.35">
      <c r="A10" s="96">
        <v>10</v>
      </c>
      <c r="B10" s="66">
        <v>1.159</v>
      </c>
      <c r="C10" s="66">
        <v>1.161</v>
      </c>
      <c r="D10" s="66">
        <v>1.1559999999999999</v>
      </c>
      <c r="E10" s="66">
        <v>1.1299999999999999</v>
      </c>
      <c r="F10" s="66">
        <v>1.1839999999999999</v>
      </c>
      <c r="G10" s="66">
        <v>1.218</v>
      </c>
      <c r="H10" s="66">
        <v>9.6000000000000002E-2</v>
      </c>
      <c r="I10" s="66">
        <v>0.11899999999999999</v>
      </c>
      <c r="J10" s="66">
        <v>0.121</v>
      </c>
      <c r="K10" s="66">
        <v>0.94399999999999995</v>
      </c>
      <c r="L10" s="66">
        <v>1.0069999999999999</v>
      </c>
      <c r="M10" s="66">
        <v>0.96099999999999997</v>
      </c>
    </row>
    <row r="11" spans="1:13" ht="15.5" x14ac:dyDescent="0.35">
      <c r="A11" s="96">
        <v>11</v>
      </c>
      <c r="B11" s="66">
        <v>1.179</v>
      </c>
      <c r="C11" s="66">
        <v>1.3180000000000001</v>
      </c>
      <c r="D11" s="66">
        <v>1.3260000000000001</v>
      </c>
      <c r="E11" s="66">
        <v>1.28</v>
      </c>
      <c r="F11" s="66">
        <v>1.3280000000000001</v>
      </c>
      <c r="G11" s="66">
        <v>1.357</v>
      </c>
      <c r="H11" s="66">
        <v>0.222</v>
      </c>
      <c r="I11" s="66">
        <v>0.28299999999999997</v>
      </c>
      <c r="J11" s="66">
        <v>0.251</v>
      </c>
      <c r="K11" s="66">
        <v>1.143</v>
      </c>
      <c r="L11" s="66">
        <v>1.2</v>
      </c>
      <c r="M11" s="66">
        <v>1.113</v>
      </c>
    </row>
    <row r="12" spans="1:13" ht="15.5" x14ac:dyDescent="0.35">
      <c r="A12" s="96">
        <v>12</v>
      </c>
      <c r="B12" s="66">
        <v>1.26</v>
      </c>
      <c r="C12" s="66">
        <v>1.3859999999999999</v>
      </c>
      <c r="D12" s="66">
        <v>1.3819999999999999</v>
      </c>
      <c r="E12" s="66">
        <v>1.333</v>
      </c>
      <c r="F12" s="66">
        <v>1.3779999999999999</v>
      </c>
      <c r="G12" s="66">
        <v>1.262</v>
      </c>
      <c r="H12" s="66">
        <v>0.27100000000000002</v>
      </c>
      <c r="I12" s="66">
        <v>0.29299999999999998</v>
      </c>
      <c r="J12" s="66">
        <v>0.26200000000000001</v>
      </c>
      <c r="K12" s="66">
        <v>1.196</v>
      </c>
      <c r="L12" s="66">
        <v>1.258</v>
      </c>
      <c r="M12" s="66">
        <v>1.1930000000000001</v>
      </c>
    </row>
    <row r="13" spans="1:13" ht="15.5" x14ac:dyDescent="0.35">
      <c r="A13" s="96">
        <v>13</v>
      </c>
      <c r="B13" s="66">
        <v>1.284</v>
      </c>
      <c r="C13" s="66">
        <v>1.4370000000000001</v>
      </c>
      <c r="D13" s="66">
        <v>1.4350000000000001</v>
      </c>
      <c r="E13" s="66">
        <v>1.3959999999999999</v>
      </c>
      <c r="F13" s="66">
        <v>1.415</v>
      </c>
      <c r="G13" s="66">
        <v>1.4</v>
      </c>
      <c r="H13" s="66">
        <v>0.30099999999999999</v>
      </c>
      <c r="I13" s="66">
        <v>0.30599999999999999</v>
      </c>
      <c r="J13" s="66">
        <v>0.28499999999999998</v>
      </c>
      <c r="K13" s="66">
        <v>1.246</v>
      </c>
      <c r="L13" s="66">
        <v>1.3069999999999999</v>
      </c>
      <c r="M13" s="66">
        <v>1.2649999999999999</v>
      </c>
    </row>
    <row r="14" spans="1:13" ht="15.5" x14ac:dyDescent="0.35">
      <c r="A14" s="96">
        <v>14</v>
      </c>
      <c r="B14" s="66">
        <v>1.3109999999999999</v>
      </c>
      <c r="C14" s="66">
        <v>1.484</v>
      </c>
      <c r="D14" s="66">
        <v>1.468</v>
      </c>
      <c r="E14" s="66">
        <v>1.427</v>
      </c>
      <c r="F14" s="66">
        <v>1.466</v>
      </c>
      <c r="G14" s="66">
        <v>1.452</v>
      </c>
      <c r="H14" s="66">
        <v>0.20499999999999999</v>
      </c>
      <c r="I14" s="66">
        <v>0.29399999999999998</v>
      </c>
      <c r="J14" s="66">
        <v>0.28399999999999997</v>
      </c>
      <c r="K14" s="66">
        <v>1.262</v>
      </c>
      <c r="L14" s="66">
        <v>1.35</v>
      </c>
      <c r="M14" s="66">
        <v>1.2909999999999999</v>
      </c>
    </row>
    <row r="15" spans="1:13" ht="15.5" x14ac:dyDescent="0.35">
      <c r="A15" s="96">
        <v>15</v>
      </c>
      <c r="B15" s="66">
        <v>1.292</v>
      </c>
      <c r="C15" s="66">
        <v>1.397</v>
      </c>
      <c r="D15" s="66">
        <v>1.431</v>
      </c>
      <c r="E15" s="66">
        <v>1.375</v>
      </c>
      <c r="F15" s="66">
        <v>1.448</v>
      </c>
      <c r="G15" s="66">
        <v>1.321</v>
      </c>
      <c r="H15" s="66">
        <v>0.13900000000000001</v>
      </c>
      <c r="I15" s="66">
        <v>0.28199999999999997</v>
      </c>
      <c r="J15" s="66">
        <v>0.28799999999999998</v>
      </c>
      <c r="K15" s="66">
        <v>1.218</v>
      </c>
      <c r="L15" s="66">
        <v>1.3460000000000001</v>
      </c>
      <c r="M15" s="66">
        <v>1.3560000000000001</v>
      </c>
    </row>
    <row r="16" spans="1:13" ht="15.5" x14ac:dyDescent="0.35">
      <c r="A16" s="96">
        <v>16</v>
      </c>
      <c r="B16" s="66">
        <v>1.284</v>
      </c>
      <c r="C16" s="66">
        <v>1.32</v>
      </c>
      <c r="D16" s="66">
        <v>1.341</v>
      </c>
      <c r="E16" s="66">
        <v>1.3480000000000001</v>
      </c>
      <c r="F16" s="66">
        <v>1.377</v>
      </c>
      <c r="G16" s="66">
        <v>1.323</v>
      </c>
      <c r="H16" s="66">
        <v>0.14399999999999999</v>
      </c>
      <c r="I16" s="66">
        <v>0.21299999999999999</v>
      </c>
      <c r="J16" s="66">
        <v>0.23400000000000001</v>
      </c>
      <c r="K16" s="66">
        <v>1.2390000000000001</v>
      </c>
      <c r="L16" s="66">
        <v>1.292</v>
      </c>
      <c r="M16" s="66">
        <v>1.282</v>
      </c>
    </row>
    <row r="17" spans="1:13" ht="15.5" x14ac:dyDescent="0.35">
      <c r="A17" s="96">
        <v>17</v>
      </c>
      <c r="B17" s="66">
        <v>1.282</v>
      </c>
      <c r="C17" s="66">
        <v>1.294</v>
      </c>
      <c r="D17" s="66">
        <v>1.3540000000000001</v>
      </c>
      <c r="E17" s="66">
        <v>1.2889999999999999</v>
      </c>
      <c r="F17" s="66">
        <v>1.319</v>
      </c>
      <c r="G17" s="66">
        <v>1.2589999999999999</v>
      </c>
      <c r="H17" s="66">
        <v>0.13200000000000001</v>
      </c>
      <c r="I17" s="66">
        <v>0.14499999999999999</v>
      </c>
      <c r="J17" s="66">
        <v>0.161</v>
      </c>
      <c r="K17" s="66">
        <v>1.2270000000000001</v>
      </c>
      <c r="L17" s="66">
        <v>1.2270000000000001</v>
      </c>
      <c r="M17" s="66">
        <v>1.2130000000000001</v>
      </c>
    </row>
    <row r="18" spans="1:13" ht="15.5" x14ac:dyDescent="0.35">
      <c r="A18" s="96">
        <v>18</v>
      </c>
      <c r="B18" s="66">
        <v>1.228</v>
      </c>
      <c r="C18" s="66">
        <v>1.2529999999999999</v>
      </c>
      <c r="D18" s="66">
        <v>1.244</v>
      </c>
      <c r="E18" s="66">
        <v>1.2310000000000001</v>
      </c>
      <c r="F18" s="66">
        <v>1.25</v>
      </c>
      <c r="G18" s="66">
        <v>1.2</v>
      </c>
      <c r="H18" s="66">
        <v>0.13800000000000001</v>
      </c>
      <c r="I18" s="66">
        <v>0.151</v>
      </c>
      <c r="J18" s="66">
        <v>0.13500000000000001</v>
      </c>
      <c r="K18" s="66">
        <v>1.24</v>
      </c>
      <c r="L18" s="66">
        <v>1.232</v>
      </c>
      <c r="M18" s="66">
        <v>1.2130000000000001</v>
      </c>
    </row>
  </sheetData>
  <mergeCells count="4">
    <mergeCell ref="B3:D3"/>
    <mergeCell ref="E3:G3"/>
    <mergeCell ref="H3:J3"/>
    <mergeCell ref="K3:M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FA5A4-5EE4-4447-9500-8A7C4EFE6109}">
  <dimension ref="A1:T37"/>
  <sheetViews>
    <sheetView topLeftCell="A11" workbookViewId="0">
      <selection activeCell="V13" sqref="V13"/>
    </sheetView>
  </sheetViews>
  <sheetFormatPr defaultColWidth="8.81640625" defaultRowHeight="14.5" x14ac:dyDescent="0.35"/>
  <cols>
    <col min="1" max="1" width="10.26953125" customWidth="1"/>
    <col min="2" max="2" width="17.6328125" customWidth="1"/>
    <col min="3" max="3" width="21" customWidth="1"/>
    <col min="4" max="4" width="14.6328125" customWidth="1"/>
    <col min="5" max="7" width="19.36328125" customWidth="1"/>
    <col min="8" max="8" width="17.81640625" customWidth="1"/>
    <col min="9" max="9" width="15.1796875" customWidth="1"/>
    <col min="10" max="10" width="10.6328125" style="8" customWidth="1"/>
    <col min="11" max="11" width="15.453125" customWidth="1"/>
    <col min="12" max="12" width="18.36328125" customWidth="1"/>
    <col min="13" max="13" width="17.36328125" customWidth="1"/>
    <col min="14" max="15" width="15.36328125" customWidth="1"/>
    <col min="16" max="16" width="13.1796875" customWidth="1"/>
    <col min="19" max="19" width="11.6328125" customWidth="1"/>
    <col min="20" max="20" width="18.6328125" customWidth="1"/>
    <col min="22" max="22" width="10.6328125" customWidth="1"/>
    <col min="23" max="23" width="26.6328125" customWidth="1"/>
  </cols>
  <sheetData>
    <row r="1" spans="1:20" x14ac:dyDescent="0.35">
      <c r="A1" t="s">
        <v>60</v>
      </c>
      <c r="B1" t="s">
        <v>62</v>
      </c>
    </row>
    <row r="3" spans="1:20" x14ac:dyDescent="0.35">
      <c r="B3" s="67"/>
      <c r="C3" s="68"/>
      <c r="D3" s="182" t="s">
        <v>36</v>
      </c>
      <c r="E3" s="183"/>
      <c r="F3" s="183"/>
      <c r="G3" s="183"/>
      <c r="H3" s="183"/>
      <c r="I3" s="183"/>
      <c r="J3" s="183"/>
      <c r="K3" s="183"/>
    </row>
    <row r="4" spans="1:20" ht="42" x14ac:dyDescent="0.35">
      <c r="B4" s="69" t="s">
        <v>37</v>
      </c>
      <c r="C4" s="69" t="s">
        <v>38</v>
      </c>
      <c r="D4" s="69" t="s">
        <v>39</v>
      </c>
      <c r="E4" s="70" t="s">
        <v>40</v>
      </c>
      <c r="F4" s="70" t="s">
        <v>63</v>
      </c>
      <c r="G4" s="70" t="s">
        <v>66</v>
      </c>
      <c r="H4" s="70" t="s">
        <v>67</v>
      </c>
      <c r="I4" s="70" t="s">
        <v>41</v>
      </c>
      <c r="J4" s="70" t="s">
        <v>42</v>
      </c>
      <c r="K4" s="70" t="s">
        <v>43</v>
      </c>
    </row>
    <row r="5" spans="1:20" ht="15.5" x14ac:dyDescent="0.35">
      <c r="B5" s="71">
        <v>2</v>
      </c>
      <c r="C5" s="49" t="s">
        <v>44</v>
      </c>
      <c r="D5" s="72" t="s">
        <v>45</v>
      </c>
      <c r="E5" s="50" t="s">
        <v>46</v>
      </c>
      <c r="F5" s="50">
        <v>64</v>
      </c>
      <c r="G5" s="50">
        <v>64</v>
      </c>
      <c r="H5" s="50">
        <v>64</v>
      </c>
      <c r="I5" s="50" t="s">
        <v>46</v>
      </c>
      <c r="J5" s="50" t="s">
        <v>46</v>
      </c>
      <c r="K5" s="50" t="s">
        <v>46</v>
      </c>
    </row>
    <row r="6" spans="1:20" x14ac:dyDescent="0.35">
      <c r="B6" s="71">
        <v>3</v>
      </c>
      <c r="C6" s="73" t="s">
        <v>47</v>
      </c>
      <c r="D6" s="72" t="s">
        <v>45</v>
      </c>
      <c r="E6" s="50">
        <v>1.5599999999999999E-2</v>
      </c>
      <c r="F6" s="50">
        <v>0.25</v>
      </c>
      <c r="G6" s="50">
        <v>16</v>
      </c>
      <c r="H6" s="50" t="s">
        <v>65</v>
      </c>
      <c r="I6" s="50">
        <v>64</v>
      </c>
      <c r="J6" s="50">
        <v>8</v>
      </c>
      <c r="K6" s="50">
        <v>1</v>
      </c>
    </row>
    <row r="7" spans="1:20" x14ac:dyDescent="0.35">
      <c r="B7" s="74"/>
      <c r="C7" s="75" t="s">
        <v>64</v>
      </c>
      <c r="D7" s="72" t="s">
        <v>45</v>
      </c>
      <c r="E7" s="74"/>
      <c r="F7" s="75">
        <v>1</v>
      </c>
      <c r="G7" s="75">
        <v>1</v>
      </c>
      <c r="H7" s="75" t="s">
        <v>65</v>
      </c>
      <c r="I7" s="74"/>
      <c r="J7" s="76"/>
      <c r="K7" s="74"/>
    </row>
    <row r="10" spans="1:20" ht="15" thickBot="1" x14ac:dyDescent="0.4">
      <c r="A10" s="3" t="s">
        <v>60</v>
      </c>
      <c r="B10" t="s">
        <v>61</v>
      </c>
    </row>
    <row r="11" spans="1:20" ht="15" thickBot="1" x14ac:dyDescent="0.4">
      <c r="E11" s="88" t="s">
        <v>48</v>
      </c>
      <c r="F11" s="88"/>
      <c r="G11" s="88"/>
      <c r="H11" s="88"/>
      <c r="I11" s="88"/>
      <c r="J11" s="89"/>
      <c r="L11" s="87" t="s">
        <v>49</v>
      </c>
      <c r="M11" s="88"/>
      <c r="N11" s="88"/>
      <c r="O11" s="88"/>
      <c r="P11" s="88"/>
      <c r="Q11" s="89"/>
    </row>
    <row r="12" spans="1:20" ht="15" thickBot="1" x14ac:dyDescent="0.4">
      <c r="G12" s="8"/>
      <c r="J12"/>
    </row>
    <row r="13" spans="1:20" ht="44" thickBot="1" x14ac:dyDescent="0.4">
      <c r="A13" s="9"/>
      <c r="B13" s="9"/>
      <c r="C13" s="10" t="s">
        <v>50</v>
      </c>
      <c r="D13" s="10" t="s">
        <v>51</v>
      </c>
      <c r="E13" s="90" t="s">
        <v>52</v>
      </c>
      <c r="F13" s="91"/>
      <c r="G13" s="11"/>
      <c r="H13" s="12" t="s">
        <v>3</v>
      </c>
      <c r="I13" s="13" t="s">
        <v>53</v>
      </c>
      <c r="J13" s="13" t="s">
        <v>54</v>
      </c>
      <c r="L13" s="93" t="s">
        <v>52</v>
      </c>
      <c r="M13" s="94"/>
      <c r="N13" s="95"/>
      <c r="O13" s="12" t="s">
        <v>3</v>
      </c>
      <c r="P13" s="13" t="s">
        <v>53</v>
      </c>
      <c r="Q13" s="13" t="s">
        <v>54</v>
      </c>
      <c r="R13" s="14"/>
      <c r="S13" s="15" t="s">
        <v>55</v>
      </c>
      <c r="T13" s="16" t="s">
        <v>56</v>
      </c>
    </row>
    <row r="14" spans="1:20" ht="15" thickBot="1" x14ac:dyDescent="0.4">
      <c r="A14" s="17"/>
      <c r="B14" s="18" t="s">
        <v>57</v>
      </c>
      <c r="C14" s="18"/>
      <c r="D14" s="19"/>
      <c r="E14" s="21"/>
      <c r="F14" s="22"/>
      <c r="G14" s="23"/>
      <c r="H14" s="22">
        <v>2.1242429999999999</v>
      </c>
      <c r="I14" s="22">
        <v>100</v>
      </c>
      <c r="J14" s="11">
        <v>0</v>
      </c>
      <c r="L14" s="21"/>
      <c r="M14" s="22"/>
      <c r="N14" s="22"/>
      <c r="O14" s="22">
        <v>2.0805199999999999</v>
      </c>
      <c r="P14" s="22">
        <v>100</v>
      </c>
      <c r="Q14" s="11">
        <v>0</v>
      </c>
      <c r="R14" s="20"/>
      <c r="S14" s="24"/>
      <c r="T14" s="24"/>
    </row>
    <row r="15" spans="1:20" ht="16" thickBot="1" x14ac:dyDescent="0.4">
      <c r="A15" s="25">
        <v>1</v>
      </c>
      <c r="B15" s="26" t="s">
        <v>44</v>
      </c>
      <c r="C15" s="12">
        <v>64</v>
      </c>
      <c r="D15" s="24">
        <v>1024</v>
      </c>
      <c r="E15" s="27">
        <v>0.63749999999999996</v>
      </c>
      <c r="F15" s="20">
        <v>0.66459999999999997</v>
      </c>
      <c r="G15" s="20">
        <v>0.6744</v>
      </c>
      <c r="H15" s="20">
        <f>AVERAGE(E15:G15)</f>
        <v>0.65883333333333327</v>
      </c>
      <c r="I15" s="20">
        <f>H15/H$14*100</f>
        <v>31.014970195657149</v>
      </c>
      <c r="J15" s="28">
        <f>100-I15</f>
        <v>68.985029804342844</v>
      </c>
      <c r="L15" s="27">
        <v>0.67520000000000002</v>
      </c>
      <c r="M15" s="20">
        <v>0.73629999999999995</v>
      </c>
      <c r="N15" s="20">
        <v>0.61739999999999995</v>
      </c>
      <c r="O15" s="20">
        <f>AVERAGE(L15:N15)</f>
        <v>0.67630000000000001</v>
      </c>
      <c r="P15" s="20">
        <f>O15/O$14*100</f>
        <v>32.506296502797376</v>
      </c>
      <c r="Q15" s="28">
        <f>100-P15</f>
        <v>67.493703497202631</v>
      </c>
      <c r="R15" s="20"/>
      <c r="S15" s="12">
        <f>AVERAGE(J15,Q15)</f>
        <v>68.239366650772737</v>
      </c>
      <c r="T15" s="29" t="s">
        <v>58</v>
      </c>
    </row>
    <row r="16" spans="1:20" x14ac:dyDescent="0.35">
      <c r="A16" s="25"/>
      <c r="B16" s="18"/>
      <c r="C16" s="30"/>
      <c r="D16" s="19">
        <v>512</v>
      </c>
      <c r="E16" s="27">
        <v>1.4395</v>
      </c>
      <c r="F16" s="20">
        <v>1.4791000000000001</v>
      </c>
      <c r="G16" s="20">
        <v>1.3331</v>
      </c>
      <c r="H16" s="20">
        <f t="shared" ref="H16:H17" si="0">AVERAGE(E16:G16)</f>
        <v>1.4172333333333331</v>
      </c>
      <c r="I16" s="20">
        <f>H16/H$14*100</f>
        <v>66.717100319188205</v>
      </c>
      <c r="J16" s="28">
        <f t="shared" ref="J16:J19" si="1">100-I16</f>
        <v>33.282899680811795</v>
      </c>
      <c r="L16" s="27">
        <v>1.4559</v>
      </c>
      <c r="M16" s="20">
        <v>1.3502000000000001</v>
      </c>
      <c r="N16" s="20">
        <v>1.3132999999999999</v>
      </c>
      <c r="O16" s="20">
        <f>AVERAGE(L16:N16)</f>
        <v>1.3731333333333333</v>
      </c>
      <c r="P16" s="20">
        <f>O16/O$14*100</f>
        <v>65.999525759585737</v>
      </c>
      <c r="Q16" s="28">
        <f>100-P16</f>
        <v>34.000474240414263</v>
      </c>
      <c r="R16" s="20"/>
      <c r="S16" s="18">
        <f>AVERAGE(J16,Q16)</f>
        <v>33.641686960613029</v>
      </c>
      <c r="T16" s="29"/>
    </row>
    <row r="17" spans="1:20" x14ac:dyDescent="0.35">
      <c r="A17" s="25"/>
      <c r="B17" s="18"/>
      <c r="C17" s="18"/>
      <c r="D17" s="29">
        <v>256</v>
      </c>
      <c r="E17" s="27">
        <v>1.5172000000000001</v>
      </c>
      <c r="F17" s="20">
        <v>1.5788</v>
      </c>
      <c r="G17" s="20">
        <v>1.4988999999999999</v>
      </c>
      <c r="H17" s="20">
        <f t="shared" si="0"/>
        <v>1.5316333333333334</v>
      </c>
      <c r="I17" s="20">
        <f>H17/H$14*100</f>
        <v>72.102548217568966</v>
      </c>
      <c r="J17" s="28">
        <f t="shared" si="1"/>
        <v>27.897451782431034</v>
      </c>
      <c r="L17" s="27">
        <v>1.5632999999999999</v>
      </c>
      <c r="M17" s="20">
        <v>1.5137</v>
      </c>
      <c r="N17" s="20">
        <v>1.5046999999999999</v>
      </c>
      <c r="O17" s="20">
        <f t="shared" ref="O17:O19" si="2">AVERAGE(L17:N17)</f>
        <v>1.5272333333333332</v>
      </c>
      <c r="P17" s="20">
        <f>O17/O$14*100</f>
        <v>73.406327905203185</v>
      </c>
      <c r="Q17" s="28">
        <f t="shared" ref="Q17:Q19" si="3">100-P17</f>
        <v>26.593672094796815</v>
      </c>
      <c r="R17" s="20"/>
      <c r="S17" s="18">
        <f>AVERAGE(J17,Q17)</f>
        <v>27.245561938613925</v>
      </c>
      <c r="T17" s="29"/>
    </row>
    <row r="18" spans="1:20" x14ac:dyDescent="0.35">
      <c r="A18" s="25"/>
      <c r="B18" s="18"/>
      <c r="C18" s="18"/>
      <c r="D18" s="29">
        <v>128</v>
      </c>
      <c r="E18" s="27">
        <v>1.7081999999999999</v>
      </c>
      <c r="F18" s="20">
        <v>1.6830000000000001</v>
      </c>
      <c r="G18" s="20">
        <v>1.6393</v>
      </c>
      <c r="H18" s="20">
        <f>AVERAGE(E18:G18)</f>
        <v>1.6768333333333334</v>
      </c>
      <c r="I18" s="20">
        <f>H18/H$14*100</f>
        <v>78.93792439628298</v>
      </c>
      <c r="J18" s="28">
        <f t="shared" si="1"/>
        <v>21.06207560371702</v>
      </c>
      <c r="L18" s="27">
        <v>1.7024999999999999</v>
      </c>
      <c r="M18" s="20">
        <v>1.7185999999999999</v>
      </c>
      <c r="N18" s="20">
        <v>1.6832</v>
      </c>
      <c r="O18" s="20">
        <f t="shared" si="2"/>
        <v>1.7014333333333334</v>
      </c>
      <c r="P18" s="20">
        <f>O18/O$14*100</f>
        <v>81.779234678509866</v>
      </c>
      <c r="Q18" s="28">
        <f t="shared" si="3"/>
        <v>18.220765321490134</v>
      </c>
      <c r="R18" s="20"/>
      <c r="S18" s="18">
        <f>AVERAGE(J18,Q18)</f>
        <v>19.641420462603577</v>
      </c>
      <c r="T18" s="29"/>
    </row>
    <row r="19" spans="1:20" ht="15" thickBot="1" x14ac:dyDescent="0.4">
      <c r="A19" s="25"/>
      <c r="B19" s="18"/>
      <c r="C19" s="18"/>
      <c r="D19" s="19">
        <v>64</v>
      </c>
      <c r="E19" s="27">
        <v>1.7931999999999999</v>
      </c>
      <c r="F19" s="20">
        <v>1.8009999999999999</v>
      </c>
      <c r="G19" s="20">
        <v>1.8527</v>
      </c>
      <c r="H19" s="20">
        <f>AVERAGE(E19:G19)</f>
        <v>1.8156333333333332</v>
      </c>
      <c r="I19" s="20">
        <f>H19/H$14*100</f>
        <v>85.472016776486186</v>
      </c>
      <c r="J19" s="28">
        <f t="shared" si="1"/>
        <v>14.527983223513814</v>
      </c>
      <c r="L19" s="27">
        <v>1.8954</v>
      </c>
      <c r="M19" s="20">
        <v>1.8862000000000001</v>
      </c>
      <c r="N19" s="20">
        <v>1.8678999999999999</v>
      </c>
      <c r="O19" s="20">
        <f t="shared" si="2"/>
        <v>1.8831666666666667</v>
      </c>
      <c r="P19" s="20">
        <f>O19/O$14*100</f>
        <v>90.514230416754799</v>
      </c>
      <c r="Q19" s="28">
        <f t="shared" si="3"/>
        <v>9.4857695832452009</v>
      </c>
      <c r="R19" s="20"/>
      <c r="S19" s="18">
        <f>AVERAGE(J19,Q19)</f>
        <v>12.006876403379508</v>
      </c>
      <c r="T19" s="29"/>
    </row>
    <row r="20" spans="1:20" ht="15" thickBot="1" x14ac:dyDescent="0.4">
      <c r="B20" s="34"/>
      <c r="C20" s="35"/>
      <c r="D20" s="32"/>
      <c r="E20" s="27"/>
      <c r="F20" s="20"/>
      <c r="G20" s="36"/>
      <c r="H20" s="20"/>
      <c r="I20" s="20"/>
      <c r="J20" s="28"/>
      <c r="L20" s="27"/>
      <c r="M20" s="20"/>
      <c r="N20" s="20"/>
      <c r="O20" s="20"/>
      <c r="P20" s="20"/>
      <c r="Q20" s="28"/>
      <c r="R20" s="20"/>
      <c r="S20" s="18"/>
      <c r="T20" s="19"/>
    </row>
    <row r="21" spans="1:20" x14ac:dyDescent="0.35">
      <c r="A21" s="31">
        <v>3</v>
      </c>
      <c r="B21" s="37" t="s">
        <v>47</v>
      </c>
      <c r="C21" s="38"/>
      <c r="D21" s="29">
        <v>100</v>
      </c>
      <c r="E21" s="27">
        <v>1.3150999999999999</v>
      </c>
      <c r="F21" s="20">
        <v>1.3723000000000001</v>
      </c>
      <c r="G21" s="20">
        <v>1.4180999999999999</v>
      </c>
      <c r="H21" s="20">
        <f t="shared" ref="H21:H25" si="4">AVERAGE(E21:G21)</f>
        <v>1.3685</v>
      </c>
      <c r="I21" s="20">
        <f>H21/H$14*100</f>
        <v>64.422949728444451</v>
      </c>
      <c r="J21" s="28">
        <f t="shared" ref="J21:J25" si="5">100-I21</f>
        <v>35.577050271555549</v>
      </c>
      <c r="L21" s="27">
        <v>1.3301000000000001</v>
      </c>
      <c r="M21" s="20">
        <v>1.3649</v>
      </c>
      <c r="N21" s="20">
        <v>1.4106000000000001</v>
      </c>
      <c r="O21" s="20">
        <f t="shared" ref="O21:O25" si="6">AVERAGE(L21:N21)</f>
        <v>1.3685333333333336</v>
      </c>
      <c r="P21" s="20">
        <f>O21/O$14*100</f>
        <v>65.778427188074801</v>
      </c>
      <c r="Q21" s="28">
        <f t="shared" ref="Q21:Q25" si="7">100-P21</f>
        <v>34.221572811925199</v>
      </c>
      <c r="R21" s="20"/>
      <c r="S21" s="12">
        <f>AVERAGE(J21,Q21)</f>
        <v>34.899311541740374</v>
      </c>
      <c r="T21" s="39"/>
    </row>
    <row r="22" spans="1:20" ht="15" thickBot="1" x14ac:dyDescent="0.4">
      <c r="A22" s="40"/>
      <c r="B22" s="17"/>
      <c r="C22" s="38"/>
      <c r="D22" s="29">
        <v>50</v>
      </c>
      <c r="E22" s="27">
        <v>1.5690999999999999</v>
      </c>
      <c r="F22" s="20">
        <v>1.506</v>
      </c>
      <c r="G22" s="20">
        <v>1.6247</v>
      </c>
      <c r="H22" s="20">
        <f t="shared" si="4"/>
        <v>1.5666</v>
      </c>
      <c r="I22" s="20">
        <f>H22/H$14*100</f>
        <v>73.748624804224377</v>
      </c>
      <c r="J22" s="28">
        <f t="shared" si="5"/>
        <v>26.251375195775623</v>
      </c>
      <c r="L22" s="27">
        <v>1.6113999999999999</v>
      </c>
      <c r="M22" s="20">
        <v>1.5755999999999999</v>
      </c>
      <c r="N22" s="20">
        <v>1.5441</v>
      </c>
      <c r="O22" s="20">
        <f t="shared" si="6"/>
        <v>1.5770333333333333</v>
      </c>
      <c r="P22" s="20">
        <f>O22/O$14*100</f>
        <v>75.799960266343675</v>
      </c>
      <c r="Q22" s="28">
        <f t="shared" si="7"/>
        <v>24.200039733656325</v>
      </c>
      <c r="R22" s="20"/>
      <c r="S22" s="33">
        <f>AVERAGE(J22,Q22)</f>
        <v>25.225707464715974</v>
      </c>
      <c r="T22" s="41"/>
    </row>
    <row r="23" spans="1:20" ht="15" thickBot="1" x14ac:dyDescent="0.4">
      <c r="A23" s="31"/>
      <c r="B23" s="18"/>
      <c r="C23" s="18"/>
      <c r="D23" s="29"/>
      <c r="E23" s="27"/>
      <c r="F23" s="20"/>
      <c r="G23" s="20"/>
      <c r="H23" s="20"/>
      <c r="I23" s="20"/>
      <c r="J23" s="28"/>
      <c r="L23" s="27"/>
      <c r="M23" s="20"/>
      <c r="N23" s="20"/>
      <c r="O23" s="20"/>
      <c r="P23" s="20"/>
      <c r="Q23" s="28"/>
      <c r="R23" s="20"/>
      <c r="S23" s="42"/>
      <c r="T23" s="19"/>
    </row>
    <row r="24" spans="1:20" x14ac:dyDescent="0.35">
      <c r="A24" s="31">
        <v>4</v>
      </c>
      <c r="B24" s="18" t="s">
        <v>59</v>
      </c>
      <c r="C24" s="18"/>
      <c r="D24" s="29">
        <v>10</v>
      </c>
      <c r="E24" s="27">
        <v>1.0731999999999999</v>
      </c>
      <c r="F24" s="20">
        <v>1.0323</v>
      </c>
      <c r="G24" s="20">
        <v>1.0254000000000001</v>
      </c>
      <c r="H24" s="20">
        <f t="shared" si="4"/>
        <v>1.0436333333333334</v>
      </c>
      <c r="I24" s="20">
        <f>H24/H$14*100</f>
        <v>49.129658581119649</v>
      </c>
      <c r="J24" s="28">
        <f t="shared" si="5"/>
        <v>50.870341418880351</v>
      </c>
      <c r="L24" s="27">
        <v>1.0705</v>
      </c>
      <c r="M24" s="20">
        <v>1.0943000000000001</v>
      </c>
      <c r="N24" s="20">
        <v>1.0826</v>
      </c>
      <c r="O24" s="20">
        <f t="shared" si="6"/>
        <v>1.0824666666666667</v>
      </c>
      <c r="P24" s="20">
        <f>O24/O$14*100</f>
        <v>52.028659501791218</v>
      </c>
      <c r="Q24" s="28">
        <f t="shared" si="7"/>
        <v>47.971340498208782</v>
      </c>
      <c r="R24" s="20"/>
      <c r="S24" s="12">
        <f>AVERAGE(J24,Q24)</f>
        <v>49.420840958544566</v>
      </c>
      <c r="T24" s="39"/>
    </row>
    <row r="25" spans="1:20" ht="15" thickBot="1" x14ac:dyDescent="0.4">
      <c r="A25" s="43"/>
      <c r="B25" s="33"/>
      <c r="C25" s="33"/>
      <c r="D25" s="41">
        <v>5</v>
      </c>
      <c r="E25" s="44">
        <v>1.2015</v>
      </c>
      <c r="F25" s="45">
        <v>1.2185999999999999</v>
      </c>
      <c r="G25" s="45">
        <v>1.1409</v>
      </c>
      <c r="H25" s="45">
        <f t="shared" si="4"/>
        <v>1.1870000000000001</v>
      </c>
      <c r="I25" s="45">
        <f>H25/H$14*100</f>
        <v>55.878729505051929</v>
      </c>
      <c r="J25" s="46">
        <f t="shared" si="5"/>
        <v>44.121270494948071</v>
      </c>
      <c r="L25" s="44">
        <v>1.2326999999999999</v>
      </c>
      <c r="M25" s="45">
        <v>1.145</v>
      </c>
      <c r="N25" s="45">
        <v>1.2073</v>
      </c>
      <c r="O25" s="45">
        <f t="shared" si="6"/>
        <v>1.1950000000000001</v>
      </c>
      <c r="P25" s="45">
        <f>O25/O$14*100</f>
        <v>57.437563686001582</v>
      </c>
      <c r="Q25" s="46">
        <f t="shared" si="7"/>
        <v>42.562436313998418</v>
      </c>
      <c r="R25" s="20"/>
      <c r="S25" s="33">
        <f>AVERAGE(J25,Q25)</f>
        <v>43.341853404473241</v>
      </c>
      <c r="T25" s="41"/>
    </row>
    <row r="29" spans="1:20" x14ac:dyDescent="0.35">
      <c r="E29" s="7"/>
      <c r="F29" s="7"/>
      <c r="G29" s="7"/>
      <c r="H29" s="7"/>
      <c r="I29" s="47"/>
      <c r="J29" s="47"/>
      <c r="K29" s="7"/>
    </row>
    <row r="30" spans="1:20" x14ac:dyDescent="0.35">
      <c r="E30" s="7"/>
      <c r="F30" s="7"/>
      <c r="G30" s="7"/>
      <c r="H30" s="48"/>
      <c r="I30" s="48"/>
      <c r="J30" s="48"/>
      <c r="K30" s="48"/>
    </row>
    <row r="31" spans="1:20" x14ac:dyDescent="0.35">
      <c r="B31" s="7"/>
      <c r="C31" s="47"/>
      <c r="D31" s="47"/>
      <c r="E31" s="7"/>
      <c r="F31" s="7"/>
      <c r="G31" s="7"/>
      <c r="H31" s="7"/>
      <c r="I31" s="7"/>
      <c r="J31" s="7"/>
      <c r="K31" s="7"/>
      <c r="L31" s="7"/>
    </row>
    <row r="32" spans="1:20" x14ac:dyDescent="0.35">
      <c r="B32" s="51"/>
      <c r="C32" s="52"/>
      <c r="D32" s="180"/>
      <c r="E32" s="181"/>
      <c r="F32" s="181"/>
      <c r="G32" s="181"/>
      <c r="H32" s="181"/>
      <c r="I32" s="181"/>
      <c r="J32" s="181"/>
      <c r="K32" s="181"/>
      <c r="L32" s="48"/>
    </row>
    <row r="33" spans="2:11" x14ac:dyDescent="0.35">
      <c r="B33" s="53"/>
      <c r="C33" s="53"/>
      <c r="D33" s="53"/>
      <c r="E33" s="54"/>
      <c r="F33" s="54"/>
      <c r="G33" s="54"/>
      <c r="H33" s="54"/>
      <c r="I33" s="54"/>
      <c r="J33" s="54"/>
      <c r="K33" s="54"/>
    </row>
    <row r="34" spans="2:11" ht="15.5" x14ac:dyDescent="0.35">
      <c r="B34" s="52"/>
      <c r="C34" s="55"/>
      <c r="D34" s="56"/>
      <c r="E34" s="57"/>
      <c r="F34" s="57"/>
      <c r="G34" s="57"/>
      <c r="H34" s="57"/>
      <c r="I34" s="57"/>
      <c r="J34" s="57"/>
      <c r="K34" s="57"/>
    </row>
    <row r="35" spans="2:11" ht="15.5" x14ac:dyDescent="0.35">
      <c r="B35" s="58"/>
      <c r="C35" s="59"/>
      <c r="D35" s="56"/>
      <c r="E35" s="57"/>
      <c r="F35" s="57"/>
      <c r="G35" s="57"/>
      <c r="H35" s="57"/>
      <c r="I35" s="57"/>
      <c r="J35" s="57"/>
      <c r="K35" s="57"/>
    </row>
    <row r="36" spans="2:11" x14ac:dyDescent="0.35">
      <c r="B36" s="58"/>
      <c r="C36" s="60"/>
      <c r="D36" s="56"/>
      <c r="E36" s="57"/>
      <c r="F36" s="57"/>
      <c r="G36" s="57"/>
      <c r="H36" s="57"/>
      <c r="I36" s="57"/>
      <c r="J36" s="57"/>
      <c r="K36" s="57"/>
    </row>
    <row r="37" spans="2:11" x14ac:dyDescent="0.35">
      <c r="B37" s="61"/>
    </row>
  </sheetData>
  <mergeCells count="2">
    <mergeCell ref="D32:K32"/>
    <mergeCell ref="D3:K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75B5A-EDAC-4588-96D0-6BCB914C408E}">
  <dimension ref="A1:G331"/>
  <sheetViews>
    <sheetView workbookViewId="0">
      <selection activeCell="M13" sqref="M13"/>
    </sheetView>
  </sheetViews>
  <sheetFormatPr defaultRowHeight="14.5" x14ac:dyDescent="0.35"/>
  <sheetData>
    <row r="1" spans="1:7" x14ac:dyDescent="0.35">
      <c r="A1" s="3" t="s">
        <v>77</v>
      </c>
      <c r="B1" t="s">
        <v>76</v>
      </c>
    </row>
    <row r="2" spans="1:7" x14ac:dyDescent="0.35">
      <c r="D2" s="62" t="s">
        <v>68</v>
      </c>
    </row>
    <row r="3" spans="1:7" x14ac:dyDescent="0.35">
      <c r="B3" s="2"/>
      <c r="C3" s="2" t="s">
        <v>308</v>
      </c>
      <c r="D3" s="2" t="s">
        <v>309</v>
      </c>
      <c r="E3" s="2" t="s">
        <v>310</v>
      </c>
      <c r="F3" s="2" t="s">
        <v>72</v>
      </c>
    </row>
    <row r="4" spans="1:7" x14ac:dyDescent="0.35">
      <c r="B4" s="2" t="s">
        <v>4</v>
      </c>
      <c r="C4" s="63">
        <v>3.8940000000000001</v>
      </c>
      <c r="D4" s="63">
        <v>3.8730000000000002</v>
      </c>
      <c r="E4" s="63">
        <v>3.7989999999999999</v>
      </c>
      <c r="F4" s="2">
        <f>AVERAGE(C4:E4)</f>
        <v>3.8553333333333337</v>
      </c>
    </row>
    <row r="5" spans="1:7" x14ac:dyDescent="0.35">
      <c r="B5" s="2" t="s">
        <v>45</v>
      </c>
      <c r="C5" s="63">
        <v>3.8650000000000002</v>
      </c>
      <c r="D5" s="63">
        <v>3.4590000000000001</v>
      </c>
      <c r="E5" s="63">
        <v>3.6560000000000001</v>
      </c>
      <c r="F5" s="2">
        <f t="shared" ref="F5" si="0">AVERAGE(C5:E5)</f>
        <v>3.66</v>
      </c>
    </row>
    <row r="6" spans="1:7" x14ac:dyDescent="0.35">
      <c r="B6" s="2" t="s">
        <v>311</v>
      </c>
      <c r="C6" s="63">
        <v>2.3170000000000002</v>
      </c>
      <c r="D6" s="63">
        <v>2.7629999999999999</v>
      </c>
      <c r="E6" s="63">
        <v>2.6920000000000002</v>
      </c>
      <c r="F6" s="2">
        <f>AVERAGE(C6:E6)</f>
        <v>2.5906666666666669</v>
      </c>
    </row>
    <row r="7" spans="1:7" x14ac:dyDescent="0.35">
      <c r="B7" s="2" t="s">
        <v>312</v>
      </c>
      <c r="C7" s="63">
        <v>0.68500000000000005</v>
      </c>
      <c r="D7" s="63">
        <v>0.64100000000000001</v>
      </c>
      <c r="E7" s="63">
        <v>0.73199999999999998</v>
      </c>
      <c r="F7" s="2">
        <f>AVERAGE(C7:E7)</f>
        <v>0.68599999999999994</v>
      </c>
    </row>
    <row r="10" spans="1:7" x14ac:dyDescent="0.35">
      <c r="B10" s="2" t="s">
        <v>4</v>
      </c>
      <c r="C10" s="63">
        <v>3.8580000000000001</v>
      </c>
      <c r="D10" s="63">
        <v>3.6240000000000001</v>
      </c>
      <c r="E10" s="63">
        <v>3.7879999999999998</v>
      </c>
      <c r="F10" s="2">
        <f t="shared" ref="F10:F11" si="1">AVERAGE(C10:E10)</f>
        <v>3.7566666666666664</v>
      </c>
    </row>
    <row r="11" spans="1:7" x14ac:dyDescent="0.35">
      <c r="B11" s="2" t="s">
        <v>45</v>
      </c>
      <c r="C11" s="63">
        <v>3.71</v>
      </c>
      <c r="D11" s="63">
        <v>3.6259999999999999</v>
      </c>
      <c r="E11" s="63">
        <v>3.7250000000000001</v>
      </c>
      <c r="F11" s="2">
        <f t="shared" si="1"/>
        <v>3.6869999999999998</v>
      </c>
    </row>
    <row r="12" spans="1:7" x14ac:dyDescent="0.35">
      <c r="B12" s="2" t="s">
        <v>313</v>
      </c>
      <c r="C12" s="63">
        <v>3.7719999999999998</v>
      </c>
      <c r="D12" s="63">
        <v>3.968</v>
      </c>
      <c r="E12" s="63">
        <v>3.2109999999999999</v>
      </c>
      <c r="F12" s="2">
        <f>AVERAGE(C12:E12)</f>
        <v>3.6503333333333337</v>
      </c>
    </row>
    <row r="13" spans="1:7" x14ac:dyDescent="0.35">
      <c r="B13" s="2" t="s">
        <v>314</v>
      </c>
      <c r="C13" s="63">
        <v>3.0110000000000001</v>
      </c>
      <c r="D13" s="63">
        <v>3.08</v>
      </c>
      <c r="E13" s="63">
        <v>2.9710000000000001</v>
      </c>
      <c r="F13" s="2">
        <f>AVERAGE(C13:E13)</f>
        <v>3.0206666666666671</v>
      </c>
    </row>
    <row r="15" spans="1:7" x14ac:dyDescent="0.35">
      <c r="G15" s="2" t="s">
        <v>74</v>
      </c>
    </row>
    <row r="16" spans="1:7" ht="15.5" x14ac:dyDescent="0.35">
      <c r="B16" s="2" t="s">
        <v>75</v>
      </c>
      <c r="C16" s="2" t="s">
        <v>4</v>
      </c>
      <c r="D16">
        <v>-1.002939650700327</v>
      </c>
      <c r="E16">
        <v>-0.45823966799238747</v>
      </c>
      <c r="F16">
        <v>1.4611793186927429</v>
      </c>
      <c r="G16" s="6">
        <v>0</v>
      </c>
    </row>
    <row r="17" spans="3:7" ht="15.5" x14ac:dyDescent="0.35">
      <c r="C17" s="2" t="s">
        <v>45</v>
      </c>
      <c r="D17">
        <v>-0.25073491267507109</v>
      </c>
      <c r="E17">
        <v>10.280131419678369</v>
      </c>
      <c r="F17">
        <v>5.1703268199896257</v>
      </c>
      <c r="G17" s="6">
        <v>5.0665744423309746</v>
      </c>
    </row>
    <row r="18" spans="3:7" ht="15.5" x14ac:dyDescent="0.35">
      <c r="C18" s="2" t="s">
        <v>311</v>
      </c>
      <c r="D18">
        <v>39.901435241224277</v>
      </c>
      <c r="E18">
        <v>28.333045132284283</v>
      </c>
      <c r="F18">
        <v>30.174649835725404</v>
      </c>
      <c r="G18" s="6">
        <v>32.803043403077993</v>
      </c>
    </row>
    <row r="19" spans="3:7" ht="15.5" x14ac:dyDescent="0.35">
      <c r="C19" s="2" t="s">
        <v>312</v>
      </c>
      <c r="D19">
        <v>82.232405325955398</v>
      </c>
      <c r="E19">
        <v>83.373681480200588</v>
      </c>
      <c r="F19">
        <v>81.013314888466198</v>
      </c>
      <c r="G19" s="6">
        <v>82.206467231540699</v>
      </c>
    </row>
    <row r="20" spans="3:7" ht="15.5" x14ac:dyDescent="0.35">
      <c r="C20" s="2" t="s">
        <v>313</v>
      </c>
      <c r="D20">
        <v>-0.40816330000000001</v>
      </c>
      <c r="E20">
        <v>-5.6255546000000001</v>
      </c>
      <c r="F20">
        <v>14.525288400000001</v>
      </c>
      <c r="G20" s="6">
        <f>AVERAGE(D20:F20)</f>
        <v>2.8305235000000004</v>
      </c>
    </row>
    <row r="21" spans="3:7" ht="15.5" x14ac:dyDescent="0.35">
      <c r="C21" s="2" t="s">
        <v>314</v>
      </c>
      <c r="D21">
        <v>19.849157099999999</v>
      </c>
      <c r="E21">
        <v>18.012422399999998</v>
      </c>
      <c r="F21">
        <v>20.913930799999999</v>
      </c>
      <c r="G21" s="6">
        <f>AVERAGE(D21:F21)</f>
        <v>19.591836766666663</v>
      </c>
    </row>
    <row r="64" spans="2:2" x14ac:dyDescent="0.35">
      <c r="B64" s="1"/>
    </row>
    <row r="85" spans="2:2" x14ac:dyDescent="0.35">
      <c r="B85" s="1"/>
    </row>
    <row r="87" spans="2:2" x14ac:dyDescent="0.35">
      <c r="B87" s="1"/>
    </row>
    <row r="91" spans="2:2" x14ac:dyDescent="0.35">
      <c r="B91" s="1"/>
    </row>
    <row r="92" spans="2:2" x14ac:dyDescent="0.35">
      <c r="B92" s="1"/>
    </row>
    <row r="95" spans="2:2" x14ac:dyDescent="0.35">
      <c r="B95" s="1"/>
    </row>
    <row r="96" spans="2:2" x14ac:dyDescent="0.35">
      <c r="B96" s="1"/>
    </row>
    <row r="97" spans="2:2" x14ac:dyDescent="0.35">
      <c r="B97" s="1"/>
    </row>
    <row r="99" spans="2:2" x14ac:dyDescent="0.35">
      <c r="B99" s="1"/>
    </row>
    <row r="100" spans="2:2" x14ac:dyDescent="0.35">
      <c r="B100" s="1"/>
    </row>
    <row r="105" spans="2:2" x14ac:dyDescent="0.35">
      <c r="B105" s="1"/>
    </row>
    <row r="106" spans="2:2" x14ac:dyDescent="0.35">
      <c r="B106" s="1"/>
    </row>
    <row r="107" spans="2:2" x14ac:dyDescent="0.35">
      <c r="B107" s="1"/>
    </row>
    <row r="108" spans="2:2" x14ac:dyDescent="0.35">
      <c r="B108" s="1"/>
    </row>
    <row r="110" spans="2:2" x14ac:dyDescent="0.35">
      <c r="B110" s="1"/>
    </row>
    <row r="112" spans="2:2" x14ac:dyDescent="0.35">
      <c r="B112" s="1"/>
    </row>
    <row r="113" spans="2:2" x14ac:dyDescent="0.35">
      <c r="B113" s="1"/>
    </row>
    <row r="114" spans="2:2" x14ac:dyDescent="0.35">
      <c r="B114" s="1"/>
    </row>
    <row r="115" spans="2:2" x14ac:dyDescent="0.35">
      <c r="B115" s="1"/>
    </row>
    <row r="117" spans="2:2" x14ac:dyDescent="0.35">
      <c r="B117" s="1"/>
    </row>
    <row r="118" spans="2:2" x14ac:dyDescent="0.35">
      <c r="B118" s="1"/>
    </row>
    <row r="125" spans="2:2" x14ac:dyDescent="0.35">
      <c r="B125" s="1"/>
    </row>
    <row r="126" spans="2:2" x14ac:dyDescent="0.35">
      <c r="B126" s="1"/>
    </row>
    <row r="127" spans="2:2" x14ac:dyDescent="0.35">
      <c r="B127" s="1"/>
    </row>
    <row r="130" spans="2:2" x14ac:dyDescent="0.35">
      <c r="B130" s="1"/>
    </row>
    <row r="131" spans="2:2" x14ac:dyDescent="0.35">
      <c r="B131" s="1"/>
    </row>
    <row r="132" spans="2:2" x14ac:dyDescent="0.35">
      <c r="B132" s="1"/>
    </row>
    <row r="133" spans="2:2" x14ac:dyDescent="0.35">
      <c r="B133" s="1"/>
    </row>
    <row r="134" spans="2:2" x14ac:dyDescent="0.35">
      <c r="B134" s="1"/>
    </row>
    <row r="137" spans="2:2" x14ac:dyDescent="0.35">
      <c r="B137" s="1"/>
    </row>
    <row r="138" spans="2:2" x14ac:dyDescent="0.35">
      <c r="B138" s="1"/>
    </row>
    <row r="141" spans="2:2" x14ac:dyDescent="0.35">
      <c r="B141" s="1"/>
    </row>
    <row r="144" spans="2:2" x14ac:dyDescent="0.35">
      <c r="B144" s="1"/>
    </row>
    <row r="145" spans="2:2" x14ac:dyDescent="0.35">
      <c r="B145" s="1"/>
    </row>
    <row r="146" spans="2:2" x14ac:dyDescent="0.35">
      <c r="B146" s="1"/>
    </row>
    <row r="160" spans="2:2" x14ac:dyDescent="0.35">
      <c r="B160" s="1"/>
    </row>
    <row r="173" spans="2:2" x14ac:dyDescent="0.35">
      <c r="B173" s="1"/>
    </row>
    <row r="186" spans="2:2" x14ac:dyDescent="0.35">
      <c r="B186" s="1"/>
    </row>
    <row r="203" spans="2:2" x14ac:dyDescent="0.35">
      <c r="B203" s="1"/>
    </row>
    <row r="206" spans="2:2" x14ac:dyDescent="0.35">
      <c r="B206" s="1"/>
    </row>
    <row r="208" spans="2:2" x14ac:dyDescent="0.35">
      <c r="B208" s="1"/>
    </row>
    <row r="328" spans="2:2" x14ac:dyDescent="0.35">
      <c r="B328" s="1"/>
    </row>
    <row r="331" spans="2:2" x14ac:dyDescent="0.35">
      <c r="B331" s="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2A42D-5E24-4BD6-B7F4-8A78EA034A1D}">
  <dimension ref="A1:F15"/>
  <sheetViews>
    <sheetView workbookViewId="0">
      <selection activeCell="F18" sqref="F18"/>
    </sheetView>
  </sheetViews>
  <sheetFormatPr defaultRowHeight="14.5" x14ac:dyDescent="0.35"/>
  <cols>
    <col min="1" max="1" width="11.36328125" customWidth="1"/>
    <col min="2" max="2" width="15.6328125" customWidth="1"/>
    <col min="3" max="3" width="17.6328125" customWidth="1"/>
    <col min="4" max="4" width="32.453125" customWidth="1"/>
    <col min="6" max="6" width="26.453125" customWidth="1"/>
  </cols>
  <sheetData>
    <row r="1" spans="1:6" x14ac:dyDescent="0.35">
      <c r="A1" s="3" t="s">
        <v>80</v>
      </c>
      <c r="B1" t="s">
        <v>81</v>
      </c>
    </row>
    <row r="2" spans="1:6" x14ac:dyDescent="0.35">
      <c r="C2" t="s">
        <v>68</v>
      </c>
    </row>
    <row r="3" spans="1:6" x14ac:dyDescent="0.35">
      <c r="A3" s="2" t="s">
        <v>44</v>
      </c>
      <c r="B3" s="2" t="s">
        <v>69</v>
      </c>
      <c r="C3" s="2" t="s">
        <v>70</v>
      </c>
      <c r="D3" s="2" t="s">
        <v>71</v>
      </c>
      <c r="E3" s="2" t="s">
        <v>72</v>
      </c>
    </row>
    <row r="4" spans="1:6" x14ac:dyDescent="0.35">
      <c r="A4" s="2" t="s">
        <v>4</v>
      </c>
      <c r="B4" s="64">
        <v>2.6850000000000001</v>
      </c>
      <c r="C4" s="64">
        <v>3.9220000000000002</v>
      </c>
      <c r="D4" s="64">
        <v>3.9329999999999998</v>
      </c>
      <c r="E4" s="2">
        <f>AVERAGE(B4:D4)</f>
        <v>3.5133333333333332</v>
      </c>
    </row>
    <row r="5" spans="1:6" x14ac:dyDescent="0.35">
      <c r="A5" s="2" t="s">
        <v>45</v>
      </c>
      <c r="B5" s="64">
        <v>3.198</v>
      </c>
      <c r="C5" s="64">
        <v>3.3250000000000002</v>
      </c>
      <c r="D5" s="64">
        <v>3.7120000000000002</v>
      </c>
      <c r="E5" s="2">
        <f t="shared" ref="E5:E6" si="0">AVERAGE(B5:D5)</f>
        <v>3.4116666666666666</v>
      </c>
    </row>
    <row r="6" spans="1:6" x14ac:dyDescent="0.35">
      <c r="A6" s="2" t="s">
        <v>73</v>
      </c>
      <c r="B6" s="64">
        <v>1.0389999999999999</v>
      </c>
      <c r="C6" s="64">
        <v>1.35</v>
      </c>
      <c r="D6" s="64">
        <v>1.105</v>
      </c>
      <c r="E6" s="2">
        <f t="shared" si="0"/>
        <v>1.1646666666666667</v>
      </c>
    </row>
    <row r="7" spans="1:6" x14ac:dyDescent="0.35">
      <c r="A7" s="2" t="s">
        <v>78</v>
      </c>
      <c r="B7" s="63">
        <v>0.86899999999999999</v>
      </c>
      <c r="C7" s="63">
        <v>0.83199999999999996</v>
      </c>
      <c r="D7" s="63">
        <v>0.83699999999999997</v>
      </c>
      <c r="E7" s="2">
        <f>AVERAGE(B7:D7)</f>
        <v>0.84600000000000009</v>
      </c>
    </row>
    <row r="8" spans="1:6" x14ac:dyDescent="0.35">
      <c r="A8" s="2" t="s">
        <v>79</v>
      </c>
      <c r="B8" s="63">
        <v>0.56399999999999995</v>
      </c>
      <c r="C8" s="63">
        <v>0.53800000000000003</v>
      </c>
      <c r="D8" s="63">
        <v>0.68</v>
      </c>
      <c r="E8" s="2">
        <f>AVERAGE(B8:D8)</f>
        <v>0.59399999999999997</v>
      </c>
    </row>
    <row r="10" spans="1:6" x14ac:dyDescent="0.35">
      <c r="F10" s="2" t="s">
        <v>74</v>
      </c>
    </row>
    <row r="11" spans="1:6" ht="15.5" x14ac:dyDescent="0.35">
      <c r="A11" s="2" t="s">
        <v>75</v>
      </c>
      <c r="B11" s="2" t="s">
        <v>4</v>
      </c>
      <c r="C11">
        <v>23.576850094876662</v>
      </c>
      <c r="D11">
        <v>-11.631878557874771</v>
      </c>
      <c r="E11">
        <v>-11.944971537001891</v>
      </c>
      <c r="F11" s="6">
        <v>0</v>
      </c>
    </row>
    <row r="12" spans="1:6" ht="15.5" x14ac:dyDescent="0.35">
      <c r="B12" s="2" t="s">
        <v>45</v>
      </c>
      <c r="C12">
        <v>8.9753320683111895</v>
      </c>
      <c r="D12">
        <v>5.3605313092979117</v>
      </c>
      <c r="E12">
        <v>-5.6546489563567519</v>
      </c>
      <c r="F12" s="6">
        <v>2.8937381404174496</v>
      </c>
    </row>
    <row r="13" spans="1:6" ht="15.5" x14ac:dyDescent="0.35">
      <c r="B13" s="2" t="s">
        <v>73</v>
      </c>
      <c r="C13">
        <v>70.426944971537011</v>
      </c>
      <c r="D13">
        <v>61.574952561669825</v>
      </c>
      <c r="E13">
        <v>68.548387096774192</v>
      </c>
      <c r="F13" s="6">
        <v>66.85009487666035</v>
      </c>
    </row>
    <row r="14" spans="1:6" ht="15.5" x14ac:dyDescent="0.35">
      <c r="B14" s="2" t="s">
        <v>78</v>
      </c>
      <c r="C14">
        <v>75.265654648956357</v>
      </c>
      <c r="D14">
        <v>76.318785578747622</v>
      </c>
      <c r="E14">
        <v>76.176470588235304</v>
      </c>
      <c r="F14" s="6">
        <v>75.920303605313094</v>
      </c>
    </row>
    <row r="15" spans="1:6" ht="15.5" x14ac:dyDescent="0.35">
      <c r="B15" s="2" t="s">
        <v>79</v>
      </c>
      <c r="C15">
        <v>83.946869070208692</v>
      </c>
      <c r="D15">
        <v>84.686907020872894</v>
      </c>
      <c r="E15">
        <v>80.645161290322577</v>
      </c>
      <c r="F15" s="6">
        <v>83.092979127134726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E173C-4C90-4FC3-88E7-BA9AE924772E}">
  <dimension ref="A1:M604"/>
  <sheetViews>
    <sheetView topLeftCell="B2" workbookViewId="0">
      <selection activeCell="T19" sqref="A1:XFD1048576"/>
    </sheetView>
  </sheetViews>
  <sheetFormatPr defaultRowHeight="14.5" x14ac:dyDescent="0.35"/>
  <sheetData>
    <row r="1" spans="1:13" x14ac:dyDescent="0.35">
      <c r="A1" s="3" t="s">
        <v>92</v>
      </c>
      <c r="B1" t="s">
        <v>93</v>
      </c>
    </row>
    <row r="3" spans="1:13" ht="15.5" x14ac:dyDescent="0.35">
      <c r="B3" s="6" t="s">
        <v>82</v>
      </c>
      <c r="E3" s="178" t="s">
        <v>4</v>
      </c>
      <c r="F3" s="178"/>
      <c r="G3" s="178"/>
      <c r="H3" s="178" t="s">
        <v>83</v>
      </c>
      <c r="I3" s="178"/>
      <c r="J3" s="178"/>
      <c r="K3" s="178" t="s">
        <v>84</v>
      </c>
      <c r="L3" s="178"/>
      <c r="M3" s="178"/>
    </row>
    <row r="4" spans="1:13" ht="15.5" x14ac:dyDescent="0.35">
      <c r="C4" s="65" t="s">
        <v>85</v>
      </c>
      <c r="D4" s="66"/>
      <c r="E4" s="66">
        <v>100</v>
      </c>
      <c r="F4" s="66">
        <v>100</v>
      </c>
      <c r="G4" s="66">
        <v>100</v>
      </c>
      <c r="H4" s="66">
        <v>100</v>
      </c>
      <c r="I4" s="66">
        <v>100</v>
      </c>
      <c r="J4" s="66">
        <v>100</v>
      </c>
      <c r="K4" s="66">
        <v>100</v>
      </c>
      <c r="L4" s="66">
        <v>100</v>
      </c>
      <c r="M4" s="66">
        <v>100</v>
      </c>
    </row>
    <row r="5" spans="1:13" ht="15.5" x14ac:dyDescent="0.35">
      <c r="C5" s="65" t="s">
        <v>86</v>
      </c>
      <c r="D5" s="66"/>
      <c r="E5" s="66">
        <v>69.824483000000001</v>
      </c>
      <c r="F5" s="66">
        <v>62.357999999999997</v>
      </c>
      <c r="G5" s="66">
        <v>59.967239999999997</v>
      </c>
      <c r="H5" s="66">
        <v>79.944957400000007</v>
      </c>
      <c r="I5" s="66">
        <v>87.153380100000007</v>
      </c>
      <c r="J5" s="66">
        <v>92.619003000000006</v>
      </c>
      <c r="K5" s="66">
        <v>69.409295299999997</v>
      </c>
      <c r="L5" s="66">
        <v>67.735676699999999</v>
      </c>
      <c r="M5" s="66">
        <v>61.727171900000002</v>
      </c>
    </row>
    <row r="6" spans="1:13" ht="15.5" x14ac:dyDescent="0.35">
      <c r="C6" s="65" t="s">
        <v>87</v>
      </c>
      <c r="D6" s="66"/>
      <c r="E6" s="66">
        <v>27.4949291</v>
      </c>
      <c r="F6" s="66">
        <v>37.333199999999998</v>
      </c>
      <c r="G6" s="66">
        <v>25.4165259</v>
      </c>
      <c r="H6" s="66">
        <v>62.120341699999997</v>
      </c>
      <c r="I6" s="66">
        <v>41.394930299999999</v>
      </c>
      <c r="J6" s="66">
        <v>40.07996</v>
      </c>
      <c r="K6" s="66">
        <v>27.614215399999999</v>
      </c>
      <c r="L6" s="66">
        <v>29.484850300000002</v>
      </c>
      <c r="M6" s="66">
        <v>20.905780700000001</v>
      </c>
    </row>
    <row r="7" spans="1:13" ht="15.5" x14ac:dyDescent="0.35">
      <c r="C7" s="65" t="s">
        <v>88</v>
      </c>
      <c r="D7" s="66"/>
      <c r="E7" s="66">
        <v>1.02634235</v>
      </c>
      <c r="F7" s="66">
        <v>3.7795999999999998</v>
      </c>
      <c r="G7" s="66">
        <v>2.7371905299999999</v>
      </c>
      <c r="H7" s="66">
        <v>12.0555857</v>
      </c>
      <c r="I7" s="66">
        <v>15.9093631</v>
      </c>
      <c r="J7" s="66">
        <v>10.721201900000001</v>
      </c>
      <c r="K7" s="66">
        <v>1.1342406899999999</v>
      </c>
      <c r="L7" s="66">
        <v>2.2838314999999998</v>
      </c>
      <c r="M7" s="66">
        <v>0.94703777</v>
      </c>
    </row>
    <row r="9" spans="1:13" ht="15.5" x14ac:dyDescent="0.35">
      <c r="E9" s="6" t="s">
        <v>3</v>
      </c>
      <c r="F9" s="6" t="s">
        <v>89</v>
      </c>
      <c r="G9" s="6" t="s">
        <v>90</v>
      </c>
      <c r="H9" s="6" t="s">
        <v>3</v>
      </c>
      <c r="I9" s="6" t="s">
        <v>89</v>
      </c>
      <c r="J9" s="6" t="s">
        <v>90</v>
      </c>
      <c r="K9" s="6" t="s">
        <v>3</v>
      </c>
      <c r="L9" s="6" t="s">
        <v>89</v>
      </c>
      <c r="M9" s="6" t="s">
        <v>90</v>
      </c>
    </row>
    <row r="10" spans="1:13" ht="15.5" x14ac:dyDescent="0.35">
      <c r="C10" s="65" t="s">
        <v>85</v>
      </c>
      <c r="E10" s="6">
        <f>AVERAGE(E4:G4)</f>
        <v>100</v>
      </c>
      <c r="F10">
        <f>STDEV(E4:G4)</f>
        <v>0</v>
      </c>
      <c r="G10">
        <f>F10/SQRT(3)</f>
        <v>0</v>
      </c>
      <c r="H10" s="6">
        <f>AVERAGE(H4:J4)</f>
        <v>100</v>
      </c>
      <c r="I10">
        <f>STDEV(H4:J4)</f>
        <v>0</v>
      </c>
      <c r="J10">
        <f>I10/SQRT(3)</f>
        <v>0</v>
      </c>
      <c r="K10" s="6">
        <f>AVERAGE(K4:M4)</f>
        <v>100</v>
      </c>
      <c r="L10">
        <f>STDEV(K4:M4)</f>
        <v>0</v>
      </c>
      <c r="M10">
        <f>L10/SQRT(3)</f>
        <v>0</v>
      </c>
    </row>
    <row r="11" spans="1:13" ht="15.5" x14ac:dyDescent="0.35">
      <c r="C11" s="65" t="s">
        <v>86</v>
      </c>
      <c r="E11" s="6">
        <f>AVERAGE(E5:G5)</f>
        <v>64.04990766666667</v>
      </c>
      <c r="F11">
        <f>STDEV(E5:G5)</f>
        <v>5.1418113106819039</v>
      </c>
      <c r="G11">
        <f>F11/SQRT(3)</f>
        <v>2.9686261443444599</v>
      </c>
      <c r="H11" s="6">
        <f>AVERAGE(H5:J5)</f>
        <v>86.572446833333345</v>
      </c>
      <c r="I11">
        <f t="shared" ref="I11:I13" si="0">STDEV(H5:J5)</f>
        <v>6.3569623691634227</v>
      </c>
      <c r="J11">
        <f t="shared" ref="J11:J13" si="1">I11/SQRT(3)</f>
        <v>3.6701939350648236</v>
      </c>
      <c r="K11" s="6">
        <f>AVERAGE(K5:M5)</f>
        <v>66.290714633333337</v>
      </c>
      <c r="L11">
        <f t="shared" ref="L11:L13" si="2">STDEV(K5:M5)</f>
        <v>4.0397637943060571</v>
      </c>
      <c r="M11">
        <f t="shared" ref="M11:M13" si="3">L11/SQRT(3)</f>
        <v>2.3323587141051063</v>
      </c>
    </row>
    <row r="12" spans="1:13" ht="15.5" x14ac:dyDescent="0.35">
      <c r="C12" s="65" t="s">
        <v>87</v>
      </c>
      <c r="E12" s="6">
        <f>AVERAGE(E6:G6)</f>
        <v>30.081551666666666</v>
      </c>
      <c r="F12">
        <f>STDEV(E6:G6)</f>
        <v>6.3655119690559481</v>
      </c>
      <c r="G12">
        <f>F12/SQRT(3)</f>
        <v>3.6751300488642364</v>
      </c>
      <c r="H12" s="6">
        <f>AVERAGE(H6:J6)</f>
        <v>47.865077333333339</v>
      </c>
      <c r="I12">
        <f>STDEV(H6:J6)</f>
        <v>12.362916660122613</v>
      </c>
      <c r="J12">
        <f t="shared" si="1"/>
        <v>7.1377332616907001</v>
      </c>
      <c r="K12" s="6">
        <f>AVERAGE(K6:M6)</f>
        <v>26.001615466666664</v>
      </c>
      <c r="L12">
        <f>STDEV(K6:M6)</f>
        <v>4.51114926699963</v>
      </c>
      <c r="M12">
        <f t="shared" si="3"/>
        <v>2.6045132436568195</v>
      </c>
    </row>
    <row r="13" spans="1:13" ht="15.5" x14ac:dyDescent="0.35">
      <c r="C13" s="65" t="s">
        <v>88</v>
      </c>
      <c r="E13" s="6">
        <f>AVERAGE(E7:G7)</f>
        <v>2.5143776266666666</v>
      </c>
      <c r="F13">
        <f>STDEV(E7:G7)</f>
        <v>1.3900867290351897</v>
      </c>
      <c r="G13">
        <f t="shared" ref="G13" si="4">F13/SQRT(3)</f>
        <v>0.80256694720539323</v>
      </c>
      <c r="H13" s="6">
        <f>AVERAGE(H7:J7)</f>
        <v>12.895383566666666</v>
      </c>
      <c r="I13">
        <f t="shared" si="0"/>
        <v>2.6941045825913661</v>
      </c>
      <c r="J13">
        <f t="shared" si="1"/>
        <v>1.5554420059841296</v>
      </c>
      <c r="K13" s="6">
        <f>AVERAGE(K7:M7)</f>
        <v>1.4550366533333332</v>
      </c>
      <c r="L13">
        <f t="shared" si="2"/>
        <v>0.72383486149124454</v>
      </c>
      <c r="M13">
        <f t="shared" si="3"/>
        <v>0.41790625213080557</v>
      </c>
    </row>
    <row r="17" spans="2:13" ht="15.5" x14ac:dyDescent="0.35">
      <c r="B17" s="6" t="s">
        <v>91</v>
      </c>
      <c r="E17" s="178" t="s">
        <v>4</v>
      </c>
      <c r="F17" s="178"/>
      <c r="G17" s="178"/>
      <c r="H17" s="178" t="s">
        <v>83</v>
      </c>
      <c r="I17" s="178"/>
      <c r="J17" s="178"/>
      <c r="K17" s="178" t="s">
        <v>84</v>
      </c>
      <c r="L17" s="178"/>
      <c r="M17" s="178"/>
    </row>
    <row r="18" spans="2:13" ht="15.5" x14ac:dyDescent="0.35">
      <c r="C18" s="65" t="s">
        <v>85</v>
      </c>
      <c r="D18" s="66"/>
      <c r="E18" s="66">
        <f>100-E4</f>
        <v>0</v>
      </c>
      <c r="F18" s="66">
        <f t="shared" ref="F18:M21" si="5">100-F4</f>
        <v>0</v>
      </c>
      <c r="G18" s="66">
        <f t="shared" si="5"/>
        <v>0</v>
      </c>
      <c r="H18" s="66">
        <f t="shared" si="5"/>
        <v>0</v>
      </c>
      <c r="I18" s="66">
        <f t="shared" si="5"/>
        <v>0</v>
      </c>
      <c r="J18" s="66">
        <f t="shared" si="5"/>
        <v>0</v>
      </c>
      <c r="K18" s="66">
        <f t="shared" si="5"/>
        <v>0</v>
      </c>
      <c r="L18" s="66">
        <f t="shared" si="5"/>
        <v>0</v>
      </c>
      <c r="M18" s="66">
        <f t="shared" si="5"/>
        <v>0</v>
      </c>
    </row>
    <row r="19" spans="2:13" ht="15.5" x14ac:dyDescent="0.35">
      <c r="C19" s="65" t="s">
        <v>86</v>
      </c>
      <c r="D19" s="66"/>
      <c r="E19" s="66">
        <f>100-E5</f>
        <v>30.175516999999999</v>
      </c>
      <c r="F19" s="66">
        <f t="shared" si="5"/>
        <v>37.642000000000003</v>
      </c>
      <c r="G19" s="66">
        <f t="shared" si="5"/>
        <v>40.032760000000003</v>
      </c>
      <c r="H19" s="66">
        <f t="shared" si="5"/>
        <v>20.055042599999993</v>
      </c>
      <c r="I19" s="66">
        <f t="shared" si="5"/>
        <v>12.846619899999993</v>
      </c>
      <c r="J19" s="66">
        <f t="shared" si="5"/>
        <v>7.3809969999999936</v>
      </c>
      <c r="K19" s="66">
        <f t="shared" si="5"/>
        <v>30.590704700000003</v>
      </c>
      <c r="L19" s="66">
        <f t="shared" si="5"/>
        <v>32.264323300000001</v>
      </c>
      <c r="M19" s="66">
        <f t="shared" si="5"/>
        <v>38.272828099999998</v>
      </c>
    </row>
    <row r="20" spans="2:13" ht="15.5" x14ac:dyDescent="0.35">
      <c r="C20" s="65" t="s">
        <v>87</v>
      </c>
      <c r="D20" s="66"/>
      <c r="E20" s="66">
        <f>100-E6</f>
        <v>72.505070899999993</v>
      </c>
      <c r="F20" s="66">
        <f t="shared" si="5"/>
        <v>62.666800000000002</v>
      </c>
      <c r="G20" s="66">
        <f t="shared" si="5"/>
        <v>74.583474100000004</v>
      </c>
      <c r="H20" s="66">
        <f t="shared" si="5"/>
        <v>37.879658300000003</v>
      </c>
      <c r="I20" s="66">
        <f t="shared" si="5"/>
        <v>58.605069700000001</v>
      </c>
      <c r="J20" s="66">
        <f t="shared" si="5"/>
        <v>59.92004</v>
      </c>
      <c r="K20" s="66">
        <f t="shared" si="5"/>
        <v>72.385784599999994</v>
      </c>
      <c r="L20" s="66">
        <f t="shared" si="5"/>
        <v>70.515149699999995</v>
      </c>
      <c r="M20" s="66">
        <f t="shared" si="5"/>
        <v>79.094219299999992</v>
      </c>
    </row>
    <row r="21" spans="2:13" ht="15.5" x14ac:dyDescent="0.35">
      <c r="C21" s="65" t="s">
        <v>88</v>
      </c>
      <c r="D21" s="66"/>
      <c r="E21" s="66">
        <f>100-E7</f>
        <v>98.973657650000007</v>
      </c>
      <c r="F21" s="66">
        <f t="shared" si="5"/>
        <v>96.220399999999998</v>
      </c>
      <c r="G21" s="66">
        <f t="shared" si="5"/>
        <v>97.262809469999993</v>
      </c>
      <c r="H21" s="66">
        <f t="shared" si="5"/>
        <v>87.944414300000005</v>
      </c>
      <c r="I21" s="66">
        <f t="shared" si="5"/>
        <v>84.090636899999993</v>
      </c>
      <c r="J21" s="66">
        <f t="shared" si="5"/>
        <v>89.278798100000003</v>
      </c>
      <c r="K21" s="66">
        <f t="shared" si="5"/>
        <v>98.865759310000001</v>
      </c>
      <c r="L21" s="66">
        <f t="shared" si="5"/>
        <v>97.716168499999995</v>
      </c>
      <c r="M21" s="66">
        <f t="shared" si="5"/>
        <v>99.052962230000006</v>
      </c>
    </row>
    <row r="23" spans="2:13" ht="15.5" x14ac:dyDescent="0.35">
      <c r="E23" s="6" t="s">
        <v>3</v>
      </c>
      <c r="F23" s="6" t="s">
        <v>89</v>
      </c>
      <c r="G23" s="6" t="s">
        <v>90</v>
      </c>
      <c r="H23" s="6" t="s">
        <v>3</v>
      </c>
      <c r="I23" s="6" t="s">
        <v>89</v>
      </c>
      <c r="J23" s="6" t="s">
        <v>90</v>
      </c>
      <c r="K23" s="6" t="s">
        <v>3</v>
      </c>
      <c r="L23" s="6" t="s">
        <v>89</v>
      </c>
      <c r="M23" s="6" t="s">
        <v>90</v>
      </c>
    </row>
    <row r="24" spans="2:13" ht="15.5" x14ac:dyDescent="0.35">
      <c r="C24" s="65" t="s">
        <v>88</v>
      </c>
      <c r="E24" s="6">
        <f>AVERAGE(E21:G21)</f>
        <v>97.485622373333328</v>
      </c>
      <c r="F24">
        <f>STDEV(E21:G21)</f>
        <v>1.3900867290351948</v>
      </c>
      <c r="G24">
        <v>0.8</v>
      </c>
      <c r="H24" s="6">
        <f>AVERAGE(H21:J21)</f>
        <v>87.104616433333334</v>
      </c>
      <c r="I24">
        <v>2.6941045825913661</v>
      </c>
      <c r="J24">
        <v>1.56</v>
      </c>
      <c r="K24" s="6">
        <f>AVERAGE(K21:M21)</f>
        <v>98.544963346666677</v>
      </c>
      <c r="L24">
        <v>0.72383486149124454</v>
      </c>
      <c r="M24">
        <v>0.42</v>
      </c>
    </row>
    <row r="25" spans="2:13" x14ac:dyDescent="0.35">
      <c r="B25" s="1"/>
      <c r="D25" s="1"/>
    </row>
    <row r="26" spans="2:13" x14ac:dyDescent="0.35">
      <c r="B26" s="1"/>
    </row>
    <row r="27" spans="2:13" x14ac:dyDescent="0.35">
      <c r="B27" s="1"/>
      <c r="D27" s="1"/>
    </row>
    <row r="28" spans="2:13" x14ac:dyDescent="0.35">
      <c r="B28" s="1"/>
      <c r="D28" s="1"/>
    </row>
    <row r="29" spans="2:13" x14ac:dyDescent="0.35">
      <c r="B29" s="1"/>
      <c r="D29" s="1"/>
    </row>
    <row r="30" spans="2:13" x14ac:dyDescent="0.35">
      <c r="B30" s="1"/>
      <c r="D30" s="1"/>
    </row>
    <row r="31" spans="2:13" x14ac:dyDescent="0.35">
      <c r="B31" s="1"/>
      <c r="D31" s="1"/>
    </row>
    <row r="32" spans="2:13" x14ac:dyDescent="0.35">
      <c r="B32" s="1"/>
      <c r="D32" s="1"/>
    </row>
    <row r="33" spans="2:4" x14ac:dyDescent="0.35">
      <c r="B33" s="1"/>
      <c r="D33" s="1"/>
    </row>
    <row r="34" spans="2:4" x14ac:dyDescent="0.35">
      <c r="B34" s="1"/>
      <c r="D34" s="1"/>
    </row>
    <row r="35" spans="2:4" x14ac:dyDescent="0.35">
      <c r="B35" s="1"/>
      <c r="D35" s="1"/>
    </row>
    <row r="36" spans="2:4" x14ac:dyDescent="0.35">
      <c r="B36" s="1"/>
      <c r="D36" s="1"/>
    </row>
    <row r="37" spans="2:4" x14ac:dyDescent="0.35">
      <c r="B37" s="1"/>
      <c r="D37" s="1"/>
    </row>
    <row r="38" spans="2:4" x14ac:dyDescent="0.35">
      <c r="B38" s="1"/>
      <c r="D38" s="1"/>
    </row>
    <row r="39" spans="2:4" x14ac:dyDescent="0.35">
      <c r="B39" s="1"/>
    </row>
    <row r="40" spans="2:4" x14ac:dyDescent="0.35">
      <c r="B40" s="1"/>
      <c r="D40" s="1"/>
    </row>
    <row r="41" spans="2:4" x14ac:dyDescent="0.35">
      <c r="B41" s="1"/>
      <c r="D41" s="1"/>
    </row>
    <row r="42" spans="2:4" x14ac:dyDescent="0.35">
      <c r="B42" s="1"/>
      <c r="D42" s="1"/>
    </row>
    <row r="43" spans="2:4" x14ac:dyDescent="0.35">
      <c r="B43" s="1"/>
    </row>
    <row r="44" spans="2:4" x14ac:dyDescent="0.35">
      <c r="B44" s="1"/>
    </row>
    <row r="45" spans="2:4" x14ac:dyDescent="0.35">
      <c r="B45" s="1"/>
    </row>
    <row r="46" spans="2:4" x14ac:dyDescent="0.35">
      <c r="B46" s="1"/>
    </row>
    <row r="47" spans="2:4" x14ac:dyDescent="0.35">
      <c r="B47" s="1"/>
    </row>
    <row r="48" spans="2:4" x14ac:dyDescent="0.35">
      <c r="B48" s="1"/>
    </row>
    <row r="49" spans="2:2" x14ac:dyDescent="0.35">
      <c r="B49" s="1"/>
    </row>
    <row r="50" spans="2:2" x14ac:dyDescent="0.35">
      <c r="B50" s="1"/>
    </row>
    <row r="51" spans="2:2" x14ac:dyDescent="0.35">
      <c r="B51" s="1"/>
    </row>
    <row r="52" spans="2:2" x14ac:dyDescent="0.35">
      <c r="B52" s="1"/>
    </row>
    <row r="54" spans="2:2" x14ac:dyDescent="0.35">
      <c r="B54" s="1"/>
    </row>
    <row r="55" spans="2:2" x14ac:dyDescent="0.35">
      <c r="B55" s="1"/>
    </row>
    <row r="56" spans="2:2" x14ac:dyDescent="0.35">
      <c r="B56" s="1"/>
    </row>
    <row r="57" spans="2:2" x14ac:dyDescent="0.35">
      <c r="B57" s="1"/>
    </row>
    <row r="58" spans="2:2" x14ac:dyDescent="0.35">
      <c r="B58" s="1"/>
    </row>
    <row r="59" spans="2:2" x14ac:dyDescent="0.35">
      <c r="B59" s="1"/>
    </row>
    <row r="60" spans="2:2" x14ac:dyDescent="0.35">
      <c r="B60" s="1"/>
    </row>
    <row r="61" spans="2:2" x14ac:dyDescent="0.35">
      <c r="B61" s="1"/>
    </row>
    <row r="62" spans="2:2" x14ac:dyDescent="0.35">
      <c r="B62" s="1"/>
    </row>
    <row r="63" spans="2:2" x14ac:dyDescent="0.35">
      <c r="B63" s="1"/>
    </row>
    <row r="64" spans="2:2" x14ac:dyDescent="0.35">
      <c r="B64" s="1"/>
    </row>
    <row r="65" spans="2:6" x14ac:dyDescent="0.35">
      <c r="B65" s="1"/>
    </row>
    <row r="66" spans="2:6" x14ac:dyDescent="0.35">
      <c r="B66" s="1"/>
    </row>
    <row r="67" spans="2:6" x14ac:dyDescent="0.35">
      <c r="B67" s="1"/>
    </row>
    <row r="68" spans="2:6" x14ac:dyDescent="0.35">
      <c r="B68" s="1"/>
    </row>
    <row r="69" spans="2:6" x14ac:dyDescent="0.35">
      <c r="B69" s="1"/>
    </row>
    <row r="70" spans="2:6" x14ac:dyDescent="0.35">
      <c r="B70" s="1"/>
      <c r="F70" s="1"/>
    </row>
    <row r="71" spans="2:6" x14ac:dyDescent="0.35">
      <c r="B71" s="1"/>
    </row>
    <row r="72" spans="2:6" x14ac:dyDescent="0.35">
      <c r="B72" s="1"/>
    </row>
    <row r="73" spans="2:6" x14ac:dyDescent="0.35">
      <c r="B73" s="1"/>
    </row>
    <row r="74" spans="2:6" x14ac:dyDescent="0.35">
      <c r="B74" s="1"/>
    </row>
    <row r="75" spans="2:6" x14ac:dyDescent="0.35">
      <c r="B75" s="1"/>
    </row>
    <row r="76" spans="2:6" x14ac:dyDescent="0.35">
      <c r="B76" s="1"/>
    </row>
    <row r="77" spans="2:6" x14ac:dyDescent="0.35">
      <c r="B77" s="1"/>
    </row>
    <row r="78" spans="2:6" x14ac:dyDescent="0.35">
      <c r="B78" s="1"/>
    </row>
    <row r="79" spans="2:6" x14ac:dyDescent="0.35">
      <c r="B79" s="1"/>
    </row>
    <row r="80" spans="2:6" x14ac:dyDescent="0.35">
      <c r="B80" s="1"/>
    </row>
    <row r="81" spans="2:6" x14ac:dyDescent="0.35">
      <c r="B81" s="1"/>
    </row>
    <row r="82" spans="2:6" x14ac:dyDescent="0.35">
      <c r="B82" s="1"/>
    </row>
    <row r="83" spans="2:6" x14ac:dyDescent="0.35">
      <c r="B83" s="1"/>
    </row>
    <row r="84" spans="2:6" x14ac:dyDescent="0.35">
      <c r="B84" s="1"/>
    </row>
    <row r="85" spans="2:6" x14ac:dyDescent="0.35">
      <c r="B85" s="1"/>
    </row>
    <row r="86" spans="2:6" x14ac:dyDescent="0.35">
      <c r="B86" s="1"/>
    </row>
    <row r="87" spans="2:6" x14ac:dyDescent="0.35">
      <c r="B87" s="1"/>
    </row>
    <row r="88" spans="2:6" x14ac:dyDescent="0.35">
      <c r="B88" s="1"/>
    </row>
    <row r="89" spans="2:6" x14ac:dyDescent="0.35">
      <c r="B89" s="1"/>
    </row>
    <row r="90" spans="2:6" x14ac:dyDescent="0.35">
      <c r="B90" s="1"/>
    </row>
    <row r="91" spans="2:6" x14ac:dyDescent="0.35">
      <c r="B91" s="1"/>
      <c r="F91" s="1"/>
    </row>
    <row r="92" spans="2:6" x14ac:dyDescent="0.35">
      <c r="B92" s="1"/>
    </row>
    <row r="93" spans="2:6" x14ac:dyDescent="0.35">
      <c r="B93" s="1"/>
      <c r="F93" s="1"/>
    </row>
    <row r="94" spans="2:6" x14ac:dyDescent="0.35">
      <c r="B94" s="1"/>
    </row>
    <row r="95" spans="2:6" x14ac:dyDescent="0.35">
      <c r="B95" s="1"/>
    </row>
    <row r="96" spans="2:6" x14ac:dyDescent="0.35">
      <c r="B96" s="1"/>
    </row>
    <row r="97" spans="2:6" x14ac:dyDescent="0.35">
      <c r="B97" s="1"/>
      <c r="F97" s="1"/>
    </row>
    <row r="98" spans="2:6" x14ac:dyDescent="0.35">
      <c r="B98" s="1"/>
      <c r="F98" s="1"/>
    </row>
    <row r="100" spans="2:6" x14ac:dyDescent="0.35">
      <c r="B100" s="1"/>
    </row>
    <row r="101" spans="2:6" x14ac:dyDescent="0.35">
      <c r="B101" s="1"/>
      <c r="F101" s="1"/>
    </row>
    <row r="102" spans="2:6" x14ac:dyDescent="0.35">
      <c r="B102" s="1"/>
      <c r="F102" s="1"/>
    </row>
    <row r="103" spans="2:6" x14ac:dyDescent="0.35">
      <c r="B103" s="1"/>
      <c r="F103" s="1"/>
    </row>
    <row r="104" spans="2:6" x14ac:dyDescent="0.35">
      <c r="B104" s="1"/>
    </row>
    <row r="105" spans="2:6" x14ac:dyDescent="0.35">
      <c r="B105" s="1"/>
      <c r="F105" s="1"/>
    </row>
    <row r="106" spans="2:6" x14ac:dyDescent="0.35">
      <c r="B106" s="1"/>
      <c r="F106" s="1"/>
    </row>
    <row r="107" spans="2:6" x14ac:dyDescent="0.35">
      <c r="B107" s="1"/>
    </row>
    <row r="108" spans="2:6" x14ac:dyDescent="0.35">
      <c r="B108" s="1"/>
    </row>
    <row r="109" spans="2:6" x14ac:dyDescent="0.35">
      <c r="B109" s="1"/>
    </row>
    <row r="110" spans="2:6" x14ac:dyDescent="0.35">
      <c r="B110" s="1"/>
    </row>
    <row r="111" spans="2:6" x14ac:dyDescent="0.35">
      <c r="B111" s="1"/>
      <c r="F111" s="1"/>
    </row>
    <row r="112" spans="2:6" x14ac:dyDescent="0.35">
      <c r="B112" s="1"/>
      <c r="F112" s="1"/>
    </row>
    <row r="113" spans="2:6" x14ac:dyDescent="0.35">
      <c r="B113" s="1"/>
      <c r="F113" s="1"/>
    </row>
    <row r="114" spans="2:6" x14ac:dyDescent="0.35">
      <c r="B114" s="1"/>
      <c r="F114" s="1"/>
    </row>
    <row r="115" spans="2:6" x14ac:dyDescent="0.35">
      <c r="B115" s="1"/>
    </row>
    <row r="116" spans="2:6" x14ac:dyDescent="0.35">
      <c r="B116" s="1"/>
      <c r="F116" s="1"/>
    </row>
    <row r="117" spans="2:6" x14ac:dyDescent="0.35">
      <c r="B117" s="1"/>
    </row>
    <row r="118" spans="2:6" x14ac:dyDescent="0.35">
      <c r="B118" s="1"/>
      <c r="F118" s="1"/>
    </row>
    <row r="119" spans="2:6" x14ac:dyDescent="0.35">
      <c r="B119" s="1"/>
      <c r="F119" s="1"/>
    </row>
    <row r="120" spans="2:6" x14ac:dyDescent="0.35">
      <c r="B120" s="1"/>
      <c r="F120" s="1"/>
    </row>
    <row r="121" spans="2:6" x14ac:dyDescent="0.35">
      <c r="B121" s="1"/>
      <c r="F121" s="1"/>
    </row>
    <row r="122" spans="2:6" x14ac:dyDescent="0.35">
      <c r="B122" s="1"/>
    </row>
    <row r="123" spans="2:6" x14ac:dyDescent="0.35">
      <c r="B123" s="1"/>
      <c r="F123" s="1"/>
    </row>
    <row r="124" spans="2:6" x14ac:dyDescent="0.35">
      <c r="B124" s="1"/>
      <c r="F124" s="1"/>
    </row>
    <row r="125" spans="2:6" x14ac:dyDescent="0.35">
      <c r="B125" s="1"/>
    </row>
    <row r="126" spans="2:6" x14ac:dyDescent="0.35">
      <c r="B126" s="1"/>
    </row>
    <row r="127" spans="2:6" x14ac:dyDescent="0.35">
      <c r="B127" s="1"/>
    </row>
    <row r="128" spans="2:6" x14ac:dyDescent="0.35">
      <c r="B128" s="1"/>
    </row>
    <row r="129" spans="2:6" x14ac:dyDescent="0.35">
      <c r="B129" s="1"/>
    </row>
    <row r="130" spans="2:6" x14ac:dyDescent="0.35">
      <c r="B130" s="1"/>
    </row>
    <row r="131" spans="2:6" x14ac:dyDescent="0.35">
      <c r="B131" s="1"/>
      <c r="F131" s="1"/>
    </row>
    <row r="132" spans="2:6" x14ac:dyDescent="0.35">
      <c r="B132" s="1"/>
      <c r="F132" s="1"/>
    </row>
    <row r="133" spans="2:6" x14ac:dyDescent="0.35">
      <c r="B133" s="1"/>
      <c r="F133" s="1"/>
    </row>
    <row r="134" spans="2:6" x14ac:dyDescent="0.35">
      <c r="B134" s="1"/>
    </row>
    <row r="135" spans="2:6" x14ac:dyDescent="0.35">
      <c r="B135" s="1"/>
    </row>
    <row r="136" spans="2:6" x14ac:dyDescent="0.35">
      <c r="B136" s="1"/>
      <c r="F136" s="1"/>
    </row>
    <row r="137" spans="2:6" x14ac:dyDescent="0.35">
      <c r="B137" s="1"/>
      <c r="F137" s="1"/>
    </row>
    <row r="138" spans="2:6" x14ac:dyDescent="0.35">
      <c r="B138" s="1"/>
      <c r="F138" s="1"/>
    </row>
    <row r="139" spans="2:6" x14ac:dyDescent="0.35">
      <c r="B139" s="1"/>
      <c r="F139" s="1"/>
    </row>
    <row r="140" spans="2:6" x14ac:dyDescent="0.35">
      <c r="B140" s="1"/>
      <c r="F140" s="1"/>
    </row>
    <row r="141" spans="2:6" x14ac:dyDescent="0.35">
      <c r="B141" s="1"/>
    </row>
    <row r="142" spans="2:6" x14ac:dyDescent="0.35">
      <c r="B142" s="1"/>
    </row>
    <row r="143" spans="2:6" x14ac:dyDescent="0.35">
      <c r="B143" s="1"/>
      <c r="F143" s="1"/>
    </row>
    <row r="144" spans="2:6" x14ac:dyDescent="0.35">
      <c r="B144" s="1"/>
      <c r="F144" s="1"/>
    </row>
    <row r="145" spans="2:6" x14ac:dyDescent="0.35">
      <c r="B145" s="1"/>
    </row>
    <row r="146" spans="2:6" x14ac:dyDescent="0.35">
      <c r="B146" s="1"/>
    </row>
    <row r="147" spans="2:6" x14ac:dyDescent="0.35">
      <c r="B147" s="1"/>
      <c r="F147" s="1"/>
    </row>
    <row r="148" spans="2:6" x14ac:dyDescent="0.35">
      <c r="B148" s="1"/>
    </row>
    <row r="149" spans="2:6" x14ac:dyDescent="0.35">
      <c r="B149" s="1"/>
    </row>
    <row r="150" spans="2:6" x14ac:dyDescent="0.35">
      <c r="B150" s="1"/>
      <c r="F150" s="1"/>
    </row>
    <row r="151" spans="2:6" x14ac:dyDescent="0.35">
      <c r="B151" s="1"/>
      <c r="F151" s="1"/>
    </row>
    <row r="152" spans="2:6" x14ac:dyDescent="0.35">
      <c r="B152" s="1"/>
      <c r="F152" s="1"/>
    </row>
    <row r="153" spans="2:6" x14ac:dyDescent="0.35">
      <c r="B153" s="1"/>
    </row>
    <row r="154" spans="2:6" x14ac:dyDescent="0.35">
      <c r="B154" s="1"/>
    </row>
    <row r="155" spans="2:6" x14ac:dyDescent="0.35">
      <c r="B155" s="1"/>
    </row>
    <row r="156" spans="2:6" x14ac:dyDescent="0.35">
      <c r="B156" s="1"/>
    </row>
    <row r="157" spans="2:6" x14ac:dyDescent="0.35">
      <c r="B157" s="1"/>
    </row>
    <row r="158" spans="2:6" x14ac:dyDescent="0.35">
      <c r="B158" s="1"/>
    </row>
    <row r="159" spans="2:6" x14ac:dyDescent="0.35">
      <c r="B159" s="1"/>
    </row>
    <row r="160" spans="2:6" x14ac:dyDescent="0.35">
      <c r="B160" s="1"/>
    </row>
    <row r="161" spans="2:6" x14ac:dyDescent="0.35">
      <c r="B161" s="1"/>
    </row>
    <row r="162" spans="2:6" x14ac:dyDescent="0.35">
      <c r="B162" s="1"/>
    </row>
    <row r="163" spans="2:6" x14ac:dyDescent="0.35">
      <c r="B163" s="1"/>
    </row>
    <row r="164" spans="2:6" x14ac:dyDescent="0.35">
      <c r="B164" s="1"/>
    </row>
    <row r="165" spans="2:6" x14ac:dyDescent="0.35">
      <c r="B165" s="1"/>
    </row>
    <row r="166" spans="2:6" x14ac:dyDescent="0.35">
      <c r="B166" s="1"/>
      <c r="F166" s="1"/>
    </row>
    <row r="167" spans="2:6" x14ac:dyDescent="0.35">
      <c r="B167" s="1"/>
    </row>
    <row r="168" spans="2:6" x14ac:dyDescent="0.35">
      <c r="B168" s="1"/>
    </row>
    <row r="169" spans="2:6" x14ac:dyDescent="0.35">
      <c r="B169" s="1"/>
    </row>
    <row r="170" spans="2:6" x14ac:dyDescent="0.35">
      <c r="B170" s="1"/>
    </row>
    <row r="171" spans="2:6" x14ac:dyDescent="0.35">
      <c r="B171" s="1"/>
    </row>
    <row r="172" spans="2:6" x14ac:dyDescent="0.35">
      <c r="B172" s="1"/>
    </row>
    <row r="173" spans="2:6" x14ac:dyDescent="0.35">
      <c r="B173" s="1"/>
    </row>
    <row r="174" spans="2:6" x14ac:dyDescent="0.35">
      <c r="B174" s="1"/>
    </row>
    <row r="175" spans="2:6" x14ac:dyDescent="0.35">
      <c r="B175" s="1"/>
    </row>
    <row r="176" spans="2:6" x14ac:dyDescent="0.35">
      <c r="B176" s="1"/>
    </row>
    <row r="177" spans="2:6" x14ac:dyDescent="0.35">
      <c r="B177" s="1"/>
    </row>
    <row r="178" spans="2:6" x14ac:dyDescent="0.35">
      <c r="B178" s="1"/>
    </row>
    <row r="179" spans="2:6" x14ac:dyDescent="0.35">
      <c r="B179" s="1"/>
      <c r="F179" s="1"/>
    </row>
    <row r="180" spans="2:6" x14ac:dyDescent="0.35">
      <c r="B180" s="1"/>
    </row>
    <row r="181" spans="2:6" x14ac:dyDescent="0.35">
      <c r="B181" s="1"/>
    </row>
    <row r="182" spans="2:6" x14ac:dyDescent="0.35">
      <c r="B182" s="1"/>
    </row>
    <row r="183" spans="2:6" x14ac:dyDescent="0.35">
      <c r="B183" s="1"/>
    </row>
    <row r="184" spans="2:6" x14ac:dyDescent="0.35">
      <c r="B184" s="1"/>
    </row>
    <row r="185" spans="2:6" x14ac:dyDescent="0.35">
      <c r="B185" s="1"/>
    </row>
    <row r="186" spans="2:6" x14ac:dyDescent="0.35">
      <c r="B186" s="1"/>
    </row>
    <row r="187" spans="2:6" x14ac:dyDescent="0.35">
      <c r="B187" s="1"/>
    </row>
    <row r="188" spans="2:6" x14ac:dyDescent="0.35">
      <c r="B188" s="1"/>
    </row>
    <row r="189" spans="2:6" x14ac:dyDescent="0.35">
      <c r="B189" s="1"/>
    </row>
    <row r="190" spans="2:6" x14ac:dyDescent="0.35">
      <c r="B190" s="1"/>
    </row>
    <row r="191" spans="2:6" x14ac:dyDescent="0.35">
      <c r="B191" s="1"/>
    </row>
    <row r="192" spans="2:6" x14ac:dyDescent="0.35">
      <c r="B192" s="1"/>
      <c r="F192" s="1"/>
    </row>
    <row r="193" spans="2:2" x14ac:dyDescent="0.35">
      <c r="B193" s="1"/>
    </row>
    <row r="194" spans="2:2" x14ac:dyDescent="0.35">
      <c r="B194" s="1"/>
    </row>
    <row r="195" spans="2:2" x14ac:dyDescent="0.35">
      <c r="B195" s="1"/>
    </row>
    <row r="196" spans="2:2" x14ac:dyDescent="0.35">
      <c r="B196" s="1"/>
    </row>
    <row r="197" spans="2:2" x14ac:dyDescent="0.35">
      <c r="B197" s="1"/>
    </row>
    <row r="198" spans="2:2" x14ac:dyDescent="0.35">
      <c r="B198" s="1"/>
    </row>
    <row r="199" spans="2:2" x14ac:dyDescent="0.35">
      <c r="B199" s="1"/>
    </row>
    <row r="200" spans="2:2" x14ac:dyDescent="0.35">
      <c r="B200" s="1"/>
    </row>
    <row r="201" spans="2:2" x14ac:dyDescent="0.35">
      <c r="B201" s="1"/>
    </row>
    <row r="202" spans="2:2" x14ac:dyDescent="0.35">
      <c r="B202" s="1"/>
    </row>
    <row r="203" spans="2:2" x14ac:dyDescent="0.35">
      <c r="B203" s="1"/>
    </row>
    <row r="204" spans="2:2" x14ac:dyDescent="0.35">
      <c r="B204" s="1"/>
    </row>
    <row r="205" spans="2:2" x14ac:dyDescent="0.35">
      <c r="B205" s="1"/>
    </row>
    <row r="206" spans="2:2" x14ac:dyDescent="0.35">
      <c r="B206" s="1"/>
    </row>
    <row r="207" spans="2:2" x14ac:dyDescent="0.35">
      <c r="B207" s="1"/>
    </row>
    <row r="208" spans="2:2" x14ac:dyDescent="0.35">
      <c r="B208" s="1"/>
    </row>
    <row r="209" spans="2:6" x14ac:dyDescent="0.35">
      <c r="B209" s="1"/>
      <c r="F209" s="1"/>
    </row>
    <row r="210" spans="2:6" x14ac:dyDescent="0.35">
      <c r="B210" s="1"/>
    </row>
    <row r="211" spans="2:6" x14ac:dyDescent="0.35">
      <c r="B211" s="1"/>
    </row>
    <row r="212" spans="2:6" x14ac:dyDescent="0.35">
      <c r="B212" s="1"/>
      <c r="F212" s="1"/>
    </row>
    <row r="213" spans="2:6" x14ac:dyDescent="0.35">
      <c r="B213" s="1"/>
    </row>
    <row r="214" spans="2:6" x14ac:dyDescent="0.35">
      <c r="B214" s="1"/>
      <c r="F214" s="1"/>
    </row>
    <row r="215" spans="2:6" x14ac:dyDescent="0.35">
      <c r="B215" s="1"/>
    </row>
    <row r="216" spans="2:6" x14ac:dyDescent="0.35">
      <c r="B216" s="1"/>
    </row>
    <row r="217" spans="2:6" x14ac:dyDescent="0.35">
      <c r="B217" s="1"/>
    </row>
    <row r="218" spans="2:6" x14ac:dyDescent="0.35">
      <c r="B218" s="1"/>
    </row>
    <row r="219" spans="2:6" x14ac:dyDescent="0.35">
      <c r="B219" s="1"/>
    </row>
    <row r="220" spans="2:6" x14ac:dyDescent="0.35">
      <c r="B220" s="1"/>
    </row>
    <row r="221" spans="2:6" x14ac:dyDescent="0.35">
      <c r="B221" s="1"/>
    </row>
    <row r="222" spans="2:6" x14ac:dyDescent="0.35">
      <c r="B222" s="1"/>
    </row>
    <row r="223" spans="2:6" x14ac:dyDescent="0.35">
      <c r="B223" s="1"/>
    </row>
    <row r="224" spans="2:6" x14ac:dyDescent="0.35">
      <c r="B224" s="1"/>
    </row>
    <row r="225" spans="2:2" x14ac:dyDescent="0.35">
      <c r="B225" s="1"/>
    </row>
    <row r="226" spans="2:2" x14ac:dyDescent="0.35">
      <c r="B226" s="1"/>
    </row>
    <row r="227" spans="2:2" x14ac:dyDescent="0.35">
      <c r="B227" s="1"/>
    </row>
    <row r="228" spans="2:2" x14ac:dyDescent="0.35">
      <c r="B228" s="1"/>
    </row>
    <row r="229" spans="2:2" x14ac:dyDescent="0.35">
      <c r="B229" s="1"/>
    </row>
    <row r="230" spans="2:2" x14ac:dyDescent="0.35">
      <c r="B230" s="1"/>
    </row>
    <row r="231" spans="2:2" x14ac:dyDescent="0.35">
      <c r="B231" s="1"/>
    </row>
    <row r="232" spans="2:2" x14ac:dyDescent="0.35">
      <c r="B232" s="1"/>
    </row>
    <row r="233" spans="2:2" x14ac:dyDescent="0.35">
      <c r="B233" s="1"/>
    </row>
    <row r="234" spans="2:2" x14ac:dyDescent="0.35">
      <c r="B234" s="1"/>
    </row>
    <row r="235" spans="2:2" x14ac:dyDescent="0.35">
      <c r="B235" s="1"/>
    </row>
    <row r="236" spans="2:2" x14ac:dyDescent="0.35">
      <c r="B236" s="1"/>
    </row>
    <row r="237" spans="2:2" x14ac:dyDescent="0.35">
      <c r="B237" s="1"/>
    </row>
    <row r="238" spans="2:2" x14ac:dyDescent="0.35">
      <c r="B238" s="1"/>
    </row>
    <row r="239" spans="2:2" x14ac:dyDescent="0.35">
      <c r="B239" s="1"/>
    </row>
    <row r="240" spans="2:2" x14ac:dyDescent="0.35">
      <c r="B240" s="1"/>
    </row>
    <row r="241" spans="2:2" x14ac:dyDescent="0.35">
      <c r="B241" s="1"/>
    </row>
    <row r="242" spans="2:2" x14ac:dyDescent="0.35">
      <c r="B242" s="1"/>
    </row>
    <row r="243" spans="2:2" x14ac:dyDescent="0.35">
      <c r="B243" s="1"/>
    </row>
    <row r="244" spans="2:2" x14ac:dyDescent="0.35">
      <c r="B244" s="1"/>
    </row>
    <row r="245" spans="2:2" x14ac:dyDescent="0.35">
      <c r="B245" s="1"/>
    </row>
    <row r="246" spans="2:2" x14ac:dyDescent="0.35">
      <c r="B246" s="1"/>
    </row>
    <row r="247" spans="2:2" x14ac:dyDescent="0.35">
      <c r="B247" s="1"/>
    </row>
    <row r="248" spans="2:2" x14ac:dyDescent="0.35">
      <c r="B248" s="1"/>
    </row>
    <row r="249" spans="2:2" x14ac:dyDescent="0.35">
      <c r="B249" s="1"/>
    </row>
    <row r="250" spans="2:2" x14ac:dyDescent="0.35">
      <c r="B250" s="1"/>
    </row>
    <row r="251" spans="2:2" x14ac:dyDescent="0.35">
      <c r="B251" s="1"/>
    </row>
    <row r="252" spans="2:2" x14ac:dyDescent="0.35">
      <c r="B252" s="1"/>
    </row>
    <row r="253" spans="2:2" x14ac:dyDescent="0.35">
      <c r="B253" s="1"/>
    </row>
    <row r="254" spans="2:2" x14ac:dyDescent="0.35">
      <c r="B254" s="1"/>
    </row>
    <row r="255" spans="2:2" x14ac:dyDescent="0.35">
      <c r="B255" s="1"/>
    </row>
    <row r="256" spans="2:2" x14ac:dyDescent="0.35">
      <c r="B256" s="1"/>
    </row>
    <row r="257" spans="2:2" x14ac:dyDescent="0.35">
      <c r="B257" s="1"/>
    </row>
    <row r="258" spans="2:2" x14ac:dyDescent="0.35">
      <c r="B258" s="1"/>
    </row>
    <row r="259" spans="2:2" x14ac:dyDescent="0.35">
      <c r="B259" s="1"/>
    </row>
    <row r="260" spans="2:2" x14ac:dyDescent="0.35">
      <c r="B260" s="1"/>
    </row>
    <row r="261" spans="2:2" x14ac:dyDescent="0.35">
      <c r="B261" s="1"/>
    </row>
    <row r="262" spans="2:2" x14ac:dyDescent="0.35">
      <c r="B262" s="1"/>
    </row>
    <row r="263" spans="2:2" x14ac:dyDescent="0.35">
      <c r="B263" s="1"/>
    </row>
    <row r="264" spans="2:2" x14ac:dyDescent="0.35">
      <c r="B264" s="1"/>
    </row>
    <row r="265" spans="2:2" x14ac:dyDescent="0.35">
      <c r="B265" s="1"/>
    </row>
    <row r="266" spans="2:2" x14ac:dyDescent="0.35">
      <c r="B266" s="1"/>
    </row>
    <row r="267" spans="2:2" x14ac:dyDescent="0.35">
      <c r="B267" s="1"/>
    </row>
    <row r="268" spans="2:2" x14ac:dyDescent="0.35">
      <c r="B268" s="1"/>
    </row>
    <row r="269" spans="2:2" x14ac:dyDescent="0.35">
      <c r="B269" s="1"/>
    </row>
    <row r="270" spans="2:2" x14ac:dyDescent="0.35">
      <c r="B270" s="1"/>
    </row>
    <row r="271" spans="2:2" x14ac:dyDescent="0.35">
      <c r="B271" s="1"/>
    </row>
    <row r="272" spans="2:2" x14ac:dyDescent="0.35">
      <c r="B272" s="1"/>
    </row>
    <row r="273" spans="2:2" x14ac:dyDescent="0.35">
      <c r="B273" s="1"/>
    </row>
    <row r="274" spans="2:2" x14ac:dyDescent="0.35">
      <c r="B274" s="1"/>
    </row>
    <row r="275" spans="2:2" x14ac:dyDescent="0.35">
      <c r="B275" s="1"/>
    </row>
    <row r="276" spans="2:2" x14ac:dyDescent="0.35">
      <c r="B276" s="1"/>
    </row>
    <row r="277" spans="2:2" x14ac:dyDescent="0.35">
      <c r="B277" s="1"/>
    </row>
    <row r="278" spans="2:2" x14ac:dyDescent="0.35">
      <c r="B278" s="1"/>
    </row>
    <row r="279" spans="2:2" x14ac:dyDescent="0.35">
      <c r="B279" s="1"/>
    </row>
    <row r="280" spans="2:2" x14ac:dyDescent="0.35">
      <c r="B280" s="1"/>
    </row>
    <row r="281" spans="2:2" x14ac:dyDescent="0.35">
      <c r="B281" s="1"/>
    </row>
    <row r="282" spans="2:2" x14ac:dyDescent="0.35">
      <c r="B282" s="1"/>
    </row>
    <row r="283" spans="2:2" x14ac:dyDescent="0.35">
      <c r="B283" s="1"/>
    </row>
    <row r="284" spans="2:2" x14ac:dyDescent="0.35">
      <c r="B284" s="1"/>
    </row>
    <row r="285" spans="2:2" x14ac:dyDescent="0.35">
      <c r="B285" s="1"/>
    </row>
    <row r="286" spans="2:2" x14ac:dyDescent="0.35">
      <c r="B286" s="1"/>
    </row>
    <row r="287" spans="2:2" x14ac:dyDescent="0.35">
      <c r="B287" s="1"/>
    </row>
    <row r="288" spans="2:2" x14ac:dyDescent="0.35">
      <c r="B288" s="1"/>
    </row>
    <row r="289" spans="2:2" x14ac:dyDescent="0.35">
      <c r="B289" s="1"/>
    </row>
    <row r="290" spans="2:2" x14ac:dyDescent="0.35">
      <c r="B290" s="1"/>
    </row>
    <row r="291" spans="2:2" x14ac:dyDescent="0.35">
      <c r="B291" s="1"/>
    </row>
    <row r="292" spans="2:2" x14ac:dyDescent="0.35">
      <c r="B292" s="1"/>
    </row>
    <row r="293" spans="2:2" x14ac:dyDescent="0.35">
      <c r="B293" s="1"/>
    </row>
    <row r="294" spans="2:2" x14ac:dyDescent="0.35">
      <c r="B294" s="1"/>
    </row>
    <row r="295" spans="2:2" x14ac:dyDescent="0.35">
      <c r="B295" s="1"/>
    </row>
    <row r="296" spans="2:2" x14ac:dyDescent="0.35">
      <c r="B296" s="1"/>
    </row>
    <row r="297" spans="2:2" x14ac:dyDescent="0.35">
      <c r="B297" s="1"/>
    </row>
    <row r="298" spans="2:2" x14ac:dyDescent="0.35">
      <c r="B298" s="1"/>
    </row>
    <row r="299" spans="2:2" x14ac:dyDescent="0.35">
      <c r="B299" s="1"/>
    </row>
    <row r="300" spans="2:2" x14ac:dyDescent="0.35">
      <c r="B300" s="1"/>
    </row>
    <row r="301" spans="2:2" x14ac:dyDescent="0.35">
      <c r="B301" s="1"/>
    </row>
    <row r="302" spans="2:2" x14ac:dyDescent="0.35">
      <c r="B302" s="1"/>
    </row>
    <row r="303" spans="2:2" x14ac:dyDescent="0.35">
      <c r="B303" s="1"/>
    </row>
    <row r="304" spans="2:2" x14ac:dyDescent="0.35">
      <c r="B304" s="1"/>
    </row>
    <row r="305" spans="2:2" x14ac:dyDescent="0.35">
      <c r="B305" s="1"/>
    </row>
    <row r="306" spans="2:2" x14ac:dyDescent="0.35">
      <c r="B306" s="1"/>
    </row>
    <row r="307" spans="2:2" x14ac:dyDescent="0.35">
      <c r="B307" s="1"/>
    </row>
    <row r="308" spans="2:2" x14ac:dyDescent="0.35">
      <c r="B308" s="1"/>
    </row>
    <row r="309" spans="2:2" x14ac:dyDescent="0.35">
      <c r="B309" s="1"/>
    </row>
    <row r="310" spans="2:2" x14ac:dyDescent="0.35">
      <c r="B310" s="1"/>
    </row>
    <row r="311" spans="2:2" x14ac:dyDescent="0.35">
      <c r="B311" s="1"/>
    </row>
    <row r="312" spans="2:2" x14ac:dyDescent="0.35">
      <c r="B312" s="1"/>
    </row>
    <row r="313" spans="2:2" x14ac:dyDescent="0.35">
      <c r="B313" s="1"/>
    </row>
    <row r="314" spans="2:2" x14ac:dyDescent="0.35">
      <c r="B314" s="1"/>
    </row>
    <row r="315" spans="2:2" x14ac:dyDescent="0.35">
      <c r="B315" s="1"/>
    </row>
    <row r="316" spans="2:2" x14ac:dyDescent="0.35">
      <c r="B316" s="1"/>
    </row>
    <row r="317" spans="2:2" x14ac:dyDescent="0.35">
      <c r="B317" s="1"/>
    </row>
    <row r="318" spans="2:2" x14ac:dyDescent="0.35">
      <c r="B318" s="1"/>
    </row>
    <row r="319" spans="2:2" x14ac:dyDescent="0.35">
      <c r="B319" s="1"/>
    </row>
    <row r="320" spans="2:2" x14ac:dyDescent="0.35">
      <c r="B320" s="1"/>
    </row>
    <row r="321" spans="2:6" x14ac:dyDescent="0.35">
      <c r="B321" s="1"/>
    </row>
    <row r="322" spans="2:6" x14ac:dyDescent="0.35">
      <c r="B322" s="1"/>
    </row>
    <row r="323" spans="2:6" x14ac:dyDescent="0.35">
      <c r="B323" s="1"/>
    </row>
    <row r="324" spans="2:6" x14ac:dyDescent="0.35">
      <c r="B324" s="1"/>
    </row>
    <row r="325" spans="2:6" x14ac:dyDescent="0.35">
      <c r="B325" s="1"/>
    </row>
    <row r="326" spans="2:6" x14ac:dyDescent="0.35">
      <c r="B326" s="1"/>
    </row>
    <row r="327" spans="2:6" x14ac:dyDescent="0.35">
      <c r="B327" s="1"/>
    </row>
    <row r="328" spans="2:6" x14ac:dyDescent="0.35">
      <c r="B328" s="1"/>
    </row>
    <row r="329" spans="2:6" x14ac:dyDescent="0.35">
      <c r="B329" s="1"/>
    </row>
    <row r="330" spans="2:6" x14ac:dyDescent="0.35">
      <c r="B330" s="1"/>
    </row>
    <row r="331" spans="2:6" x14ac:dyDescent="0.35">
      <c r="B331" s="1"/>
    </row>
    <row r="332" spans="2:6" x14ac:dyDescent="0.35">
      <c r="B332" s="1"/>
    </row>
    <row r="333" spans="2:6" x14ac:dyDescent="0.35">
      <c r="B333" s="1"/>
    </row>
    <row r="334" spans="2:6" x14ac:dyDescent="0.35">
      <c r="B334" s="1"/>
      <c r="F334" s="1"/>
    </row>
    <row r="335" spans="2:6" x14ac:dyDescent="0.35">
      <c r="B335" s="1"/>
    </row>
    <row r="336" spans="2:6" x14ac:dyDescent="0.35">
      <c r="B336" s="1"/>
    </row>
    <row r="337" spans="2:6" x14ac:dyDescent="0.35">
      <c r="B337" s="1"/>
      <c r="F337" s="1"/>
    </row>
    <row r="338" spans="2:6" x14ac:dyDescent="0.35">
      <c r="B338" s="1"/>
    </row>
    <row r="339" spans="2:6" x14ac:dyDescent="0.35">
      <c r="B339" s="1"/>
    </row>
    <row r="340" spans="2:6" x14ac:dyDescent="0.35">
      <c r="B340" s="1"/>
    </row>
    <row r="341" spans="2:6" x14ac:dyDescent="0.35">
      <c r="B341" s="1"/>
    </row>
    <row r="342" spans="2:6" x14ac:dyDescent="0.35">
      <c r="B342" s="1"/>
    </row>
    <row r="343" spans="2:6" x14ac:dyDescent="0.35">
      <c r="B343" s="1"/>
    </row>
    <row r="344" spans="2:6" x14ac:dyDescent="0.35">
      <c r="B344" s="1"/>
    </row>
    <row r="345" spans="2:6" x14ac:dyDescent="0.35">
      <c r="B345" s="1"/>
    </row>
    <row r="346" spans="2:6" x14ac:dyDescent="0.35">
      <c r="B346" s="1"/>
    </row>
    <row r="347" spans="2:6" x14ac:dyDescent="0.35">
      <c r="B347" s="1"/>
    </row>
    <row r="348" spans="2:6" x14ac:dyDescent="0.35">
      <c r="B348" s="1"/>
    </row>
    <row r="349" spans="2:6" x14ac:dyDescent="0.35">
      <c r="B349" s="1"/>
    </row>
    <row r="350" spans="2:6" x14ac:dyDescent="0.35">
      <c r="B350" s="1"/>
    </row>
    <row r="351" spans="2:6" x14ac:dyDescent="0.35">
      <c r="B351" s="1"/>
    </row>
    <row r="352" spans="2:6" x14ac:dyDescent="0.35">
      <c r="B352" s="1"/>
    </row>
    <row r="353" spans="2:2" x14ac:dyDescent="0.35">
      <c r="B353" s="1"/>
    </row>
    <row r="354" spans="2:2" x14ac:dyDescent="0.35">
      <c r="B354" s="1"/>
    </row>
    <row r="355" spans="2:2" x14ac:dyDescent="0.35">
      <c r="B355" s="1"/>
    </row>
    <row r="356" spans="2:2" x14ac:dyDescent="0.35">
      <c r="B356" s="1"/>
    </row>
    <row r="357" spans="2:2" x14ac:dyDescent="0.35">
      <c r="B357" s="1"/>
    </row>
    <row r="358" spans="2:2" x14ac:dyDescent="0.35">
      <c r="B358" s="1"/>
    </row>
    <row r="359" spans="2:2" x14ac:dyDescent="0.35">
      <c r="B359" s="1"/>
    </row>
    <row r="360" spans="2:2" x14ac:dyDescent="0.35">
      <c r="B360" s="1"/>
    </row>
    <row r="361" spans="2:2" x14ac:dyDescent="0.35">
      <c r="B361" s="1"/>
    </row>
    <row r="362" spans="2:2" x14ac:dyDescent="0.35">
      <c r="B362" s="1"/>
    </row>
    <row r="363" spans="2:2" x14ac:dyDescent="0.35">
      <c r="B363" s="1"/>
    </row>
    <row r="364" spans="2:2" x14ac:dyDescent="0.35">
      <c r="B364" s="1"/>
    </row>
    <row r="365" spans="2:2" x14ac:dyDescent="0.35">
      <c r="B365" s="1"/>
    </row>
    <row r="366" spans="2:2" x14ac:dyDescent="0.35">
      <c r="B366" s="1"/>
    </row>
    <row r="367" spans="2:2" x14ac:dyDescent="0.35">
      <c r="B367" s="1"/>
    </row>
    <row r="368" spans="2:2" x14ac:dyDescent="0.35">
      <c r="B368" s="1"/>
    </row>
    <row r="369" spans="2:2" x14ac:dyDescent="0.35">
      <c r="B369" s="1"/>
    </row>
    <row r="370" spans="2:2" x14ac:dyDescent="0.35">
      <c r="B370" s="1"/>
    </row>
    <row r="371" spans="2:2" x14ac:dyDescent="0.35">
      <c r="B371" s="1"/>
    </row>
    <row r="372" spans="2:2" x14ac:dyDescent="0.35">
      <c r="B372" s="1"/>
    </row>
    <row r="373" spans="2:2" x14ac:dyDescent="0.35">
      <c r="B373" s="1"/>
    </row>
    <row r="374" spans="2:2" x14ac:dyDescent="0.35">
      <c r="B374" s="1"/>
    </row>
    <row r="375" spans="2:2" x14ac:dyDescent="0.35">
      <c r="B375" s="1"/>
    </row>
    <row r="376" spans="2:2" x14ac:dyDescent="0.35">
      <c r="B376" s="1"/>
    </row>
    <row r="377" spans="2:2" x14ac:dyDescent="0.35">
      <c r="B377" s="1"/>
    </row>
    <row r="378" spans="2:2" x14ac:dyDescent="0.35">
      <c r="B378" s="1"/>
    </row>
    <row r="379" spans="2:2" x14ac:dyDescent="0.35">
      <c r="B379" s="1"/>
    </row>
    <row r="380" spans="2:2" x14ac:dyDescent="0.35">
      <c r="B380" s="1"/>
    </row>
    <row r="381" spans="2:2" x14ac:dyDescent="0.35">
      <c r="B381" s="1"/>
    </row>
    <row r="382" spans="2:2" x14ac:dyDescent="0.35">
      <c r="B382" s="1"/>
    </row>
    <row r="383" spans="2:2" x14ac:dyDescent="0.35">
      <c r="B383" s="1"/>
    </row>
    <row r="384" spans="2:2" x14ac:dyDescent="0.35">
      <c r="B384" s="1"/>
    </row>
    <row r="385" spans="2:2" x14ac:dyDescent="0.35">
      <c r="B385" s="1"/>
    </row>
    <row r="386" spans="2:2" x14ac:dyDescent="0.35">
      <c r="B386" s="1"/>
    </row>
    <row r="387" spans="2:2" x14ac:dyDescent="0.35">
      <c r="B387" s="1"/>
    </row>
    <row r="388" spans="2:2" x14ac:dyDescent="0.35">
      <c r="B388" s="1"/>
    </row>
    <row r="389" spans="2:2" x14ac:dyDescent="0.35">
      <c r="B389" s="1"/>
    </row>
    <row r="390" spans="2:2" x14ac:dyDescent="0.35">
      <c r="B390" s="1"/>
    </row>
    <row r="391" spans="2:2" x14ac:dyDescent="0.35">
      <c r="B391" s="1"/>
    </row>
    <row r="392" spans="2:2" x14ac:dyDescent="0.35">
      <c r="B392" s="1"/>
    </row>
    <row r="393" spans="2:2" x14ac:dyDescent="0.35">
      <c r="B393" s="1"/>
    </row>
    <row r="394" spans="2:2" x14ac:dyDescent="0.35">
      <c r="B394" s="1"/>
    </row>
    <row r="395" spans="2:2" x14ac:dyDescent="0.35">
      <c r="B395" s="1"/>
    </row>
    <row r="396" spans="2:2" x14ac:dyDescent="0.35">
      <c r="B396" s="1"/>
    </row>
    <row r="397" spans="2:2" x14ac:dyDescent="0.35">
      <c r="B397" s="1"/>
    </row>
    <row r="398" spans="2:2" x14ac:dyDescent="0.35">
      <c r="B398" s="1"/>
    </row>
    <row r="399" spans="2:2" x14ac:dyDescent="0.35">
      <c r="B399" s="1"/>
    </row>
    <row r="400" spans="2:2" x14ac:dyDescent="0.35">
      <c r="B400" s="1"/>
    </row>
    <row r="401" spans="2:2" x14ac:dyDescent="0.35">
      <c r="B401" s="1"/>
    </row>
    <row r="402" spans="2:2" x14ac:dyDescent="0.35">
      <c r="B402" s="1"/>
    </row>
    <row r="403" spans="2:2" x14ac:dyDescent="0.35">
      <c r="B403" s="1"/>
    </row>
    <row r="404" spans="2:2" x14ac:dyDescent="0.35">
      <c r="B404" s="1"/>
    </row>
    <row r="405" spans="2:2" x14ac:dyDescent="0.35">
      <c r="B405" s="1"/>
    </row>
    <row r="406" spans="2:2" x14ac:dyDescent="0.35">
      <c r="B406" s="1"/>
    </row>
    <row r="407" spans="2:2" x14ac:dyDescent="0.35">
      <c r="B407" s="1"/>
    </row>
    <row r="408" spans="2:2" x14ac:dyDescent="0.35">
      <c r="B408" s="1"/>
    </row>
    <row r="409" spans="2:2" x14ac:dyDescent="0.35">
      <c r="B409" s="1"/>
    </row>
    <row r="410" spans="2:2" x14ac:dyDescent="0.35">
      <c r="B410" s="1"/>
    </row>
    <row r="411" spans="2:2" x14ac:dyDescent="0.35">
      <c r="B411" s="1"/>
    </row>
    <row r="413" spans="2:2" x14ac:dyDescent="0.35">
      <c r="B413" s="1"/>
    </row>
    <row r="414" spans="2:2" x14ac:dyDescent="0.35">
      <c r="B414" s="1"/>
    </row>
    <row r="415" spans="2:2" x14ac:dyDescent="0.35">
      <c r="B415" s="1"/>
    </row>
    <row r="416" spans="2:2" x14ac:dyDescent="0.35">
      <c r="B416" s="1"/>
    </row>
    <row r="417" spans="2:2" x14ac:dyDescent="0.35">
      <c r="B417" s="1"/>
    </row>
    <row r="418" spans="2:2" x14ac:dyDescent="0.35">
      <c r="B418" s="1"/>
    </row>
    <row r="419" spans="2:2" x14ac:dyDescent="0.35">
      <c r="B419" s="1"/>
    </row>
    <row r="420" spans="2:2" x14ac:dyDescent="0.35">
      <c r="B420" s="1"/>
    </row>
    <row r="421" spans="2:2" x14ac:dyDescent="0.35">
      <c r="B421" s="1"/>
    </row>
    <row r="422" spans="2:2" x14ac:dyDescent="0.35">
      <c r="B422" s="1"/>
    </row>
    <row r="423" spans="2:2" x14ac:dyDescent="0.35">
      <c r="B423" s="1"/>
    </row>
    <row r="424" spans="2:2" x14ac:dyDescent="0.35">
      <c r="B424" s="1"/>
    </row>
    <row r="425" spans="2:2" x14ac:dyDescent="0.35">
      <c r="B425" s="1"/>
    </row>
    <row r="426" spans="2:2" x14ac:dyDescent="0.35">
      <c r="B426" s="1"/>
    </row>
    <row r="427" spans="2:2" x14ac:dyDescent="0.35">
      <c r="B427" s="1"/>
    </row>
    <row r="428" spans="2:2" x14ac:dyDescent="0.35">
      <c r="B428" s="1"/>
    </row>
    <row r="429" spans="2:2" x14ac:dyDescent="0.35">
      <c r="B429" s="1"/>
    </row>
    <row r="430" spans="2:2" x14ac:dyDescent="0.35">
      <c r="B430" s="1"/>
    </row>
    <row r="431" spans="2:2" x14ac:dyDescent="0.35">
      <c r="B431" s="1"/>
    </row>
    <row r="432" spans="2:2" x14ac:dyDescent="0.35">
      <c r="B432" s="1"/>
    </row>
    <row r="433" spans="2:2" x14ac:dyDescent="0.35">
      <c r="B433" s="1"/>
    </row>
    <row r="434" spans="2:2" x14ac:dyDescent="0.35">
      <c r="B434" s="1"/>
    </row>
    <row r="435" spans="2:2" x14ac:dyDescent="0.35">
      <c r="B435" s="1"/>
    </row>
    <row r="436" spans="2:2" x14ac:dyDescent="0.35">
      <c r="B436" s="1"/>
    </row>
    <row r="437" spans="2:2" x14ac:dyDescent="0.35">
      <c r="B437" s="1"/>
    </row>
    <row r="438" spans="2:2" x14ac:dyDescent="0.35">
      <c r="B438" s="1"/>
    </row>
    <row r="439" spans="2:2" x14ac:dyDescent="0.35">
      <c r="B439" s="1"/>
    </row>
    <row r="440" spans="2:2" x14ac:dyDescent="0.35">
      <c r="B440" s="1"/>
    </row>
    <row r="441" spans="2:2" x14ac:dyDescent="0.35">
      <c r="B441" s="1"/>
    </row>
    <row r="442" spans="2:2" x14ac:dyDescent="0.35">
      <c r="B442" s="1"/>
    </row>
    <row r="443" spans="2:2" x14ac:dyDescent="0.35">
      <c r="B443" s="1"/>
    </row>
    <row r="444" spans="2:2" x14ac:dyDescent="0.35">
      <c r="B444" s="1"/>
    </row>
    <row r="445" spans="2:2" x14ac:dyDescent="0.35">
      <c r="B445" s="1"/>
    </row>
    <row r="446" spans="2:2" x14ac:dyDescent="0.35">
      <c r="B446" s="1"/>
    </row>
    <row r="447" spans="2:2" x14ac:dyDescent="0.35">
      <c r="B447" s="1"/>
    </row>
    <row r="448" spans="2:2" x14ac:dyDescent="0.35">
      <c r="B448" s="1"/>
    </row>
    <row r="449" spans="2:2" x14ac:dyDescent="0.35">
      <c r="B449" s="1"/>
    </row>
    <row r="451" spans="2:2" x14ac:dyDescent="0.35">
      <c r="B451" s="1"/>
    </row>
    <row r="452" spans="2:2" x14ac:dyDescent="0.35">
      <c r="B452" s="1"/>
    </row>
    <row r="453" spans="2:2" x14ac:dyDescent="0.35">
      <c r="B453" s="1"/>
    </row>
    <row r="454" spans="2:2" x14ac:dyDescent="0.35">
      <c r="B454" s="1"/>
    </row>
    <row r="456" spans="2:2" x14ac:dyDescent="0.35">
      <c r="B456" s="1"/>
    </row>
    <row r="461" spans="2:2" x14ac:dyDescent="0.35">
      <c r="B461" s="1"/>
    </row>
    <row r="462" spans="2:2" x14ac:dyDescent="0.35">
      <c r="B462" s="1"/>
    </row>
    <row r="463" spans="2:2" x14ac:dyDescent="0.35">
      <c r="B463" s="1"/>
    </row>
    <row r="464" spans="2:2" x14ac:dyDescent="0.35">
      <c r="B464" s="1"/>
    </row>
    <row r="465" spans="2:2" x14ac:dyDescent="0.35">
      <c r="B465" s="1"/>
    </row>
    <row r="471" spans="2:2" x14ac:dyDescent="0.35">
      <c r="B471" s="1"/>
    </row>
    <row r="472" spans="2:2" x14ac:dyDescent="0.35">
      <c r="B472" s="1"/>
    </row>
    <row r="481" spans="2:2" x14ac:dyDescent="0.35">
      <c r="B481" s="1"/>
    </row>
    <row r="482" spans="2:2" x14ac:dyDescent="0.35">
      <c r="B482" s="1"/>
    </row>
    <row r="484" spans="2:2" x14ac:dyDescent="0.35">
      <c r="B484" s="1"/>
    </row>
    <row r="486" spans="2:2" x14ac:dyDescent="0.35">
      <c r="B486" s="1"/>
    </row>
    <row r="487" spans="2:2" x14ac:dyDescent="0.35">
      <c r="B487" s="1"/>
    </row>
    <row r="490" spans="2:2" x14ac:dyDescent="0.35">
      <c r="B490" s="1"/>
    </row>
    <row r="497" spans="2:2" x14ac:dyDescent="0.35">
      <c r="B497" s="1"/>
    </row>
    <row r="502" spans="2:2" x14ac:dyDescent="0.35">
      <c r="B502" s="1"/>
    </row>
    <row r="505" spans="2:2" x14ac:dyDescent="0.35">
      <c r="B505" s="1"/>
    </row>
    <row r="509" spans="2:2" x14ac:dyDescent="0.35">
      <c r="B509" s="1"/>
    </row>
    <row r="510" spans="2:2" x14ac:dyDescent="0.35">
      <c r="B510" s="1"/>
    </row>
    <row r="515" spans="2:2" x14ac:dyDescent="0.35">
      <c r="B515" s="1"/>
    </row>
    <row r="516" spans="2:2" x14ac:dyDescent="0.35">
      <c r="B516" s="1"/>
    </row>
    <row r="518" spans="2:2" x14ac:dyDescent="0.35">
      <c r="B518" s="1"/>
    </row>
    <row r="519" spans="2:2" x14ac:dyDescent="0.35">
      <c r="B519" s="1"/>
    </row>
    <row r="525" spans="2:2" x14ac:dyDescent="0.35">
      <c r="B525" s="1"/>
    </row>
    <row r="527" spans="2:2" x14ac:dyDescent="0.35">
      <c r="B527" s="1"/>
    </row>
    <row r="530" spans="2:2" x14ac:dyDescent="0.35">
      <c r="B530" s="1"/>
    </row>
    <row r="531" spans="2:2" x14ac:dyDescent="0.35">
      <c r="B531" s="1"/>
    </row>
    <row r="535" spans="2:2" x14ac:dyDescent="0.35">
      <c r="B535" s="1"/>
    </row>
    <row r="537" spans="2:2" x14ac:dyDescent="0.35">
      <c r="B537" s="1"/>
    </row>
    <row r="539" spans="2:2" x14ac:dyDescent="0.35">
      <c r="B539" s="1"/>
    </row>
    <row r="540" spans="2:2" x14ac:dyDescent="0.35">
      <c r="B540" s="1"/>
    </row>
    <row r="541" spans="2:2" x14ac:dyDescent="0.35">
      <c r="B541" s="1"/>
    </row>
    <row r="542" spans="2:2" x14ac:dyDescent="0.35">
      <c r="B542" s="1"/>
    </row>
    <row r="546" spans="2:2" x14ac:dyDescent="0.35">
      <c r="B546" s="1"/>
    </row>
    <row r="547" spans="2:2" x14ac:dyDescent="0.35">
      <c r="B547" s="1"/>
    </row>
    <row r="548" spans="2:2" x14ac:dyDescent="0.35">
      <c r="B548" s="1"/>
    </row>
    <row r="551" spans="2:2" x14ac:dyDescent="0.35">
      <c r="B551" s="1"/>
    </row>
    <row r="554" spans="2:2" x14ac:dyDescent="0.35">
      <c r="B554" s="1"/>
    </row>
    <row r="555" spans="2:2" x14ac:dyDescent="0.35">
      <c r="B555" s="1"/>
    </row>
    <row r="557" spans="2:2" x14ac:dyDescent="0.35">
      <c r="B557" s="1"/>
    </row>
    <row r="558" spans="2:2" x14ac:dyDescent="0.35">
      <c r="B558" s="1"/>
    </row>
    <row r="567" spans="2:2" x14ac:dyDescent="0.35">
      <c r="B567" s="1"/>
    </row>
    <row r="568" spans="2:2" x14ac:dyDescent="0.35">
      <c r="B568" s="1"/>
    </row>
    <row r="570" spans="2:2" x14ac:dyDescent="0.35">
      <c r="B570" s="1"/>
    </row>
    <row r="571" spans="2:2" x14ac:dyDescent="0.35">
      <c r="B571" s="1"/>
    </row>
    <row r="572" spans="2:2" x14ac:dyDescent="0.35">
      <c r="B572" s="1"/>
    </row>
    <row r="573" spans="2:2" x14ac:dyDescent="0.35">
      <c r="B573" s="1"/>
    </row>
    <row r="574" spans="2:2" x14ac:dyDescent="0.35">
      <c r="B574" s="1"/>
    </row>
    <row r="576" spans="2:2" x14ac:dyDescent="0.35">
      <c r="B576" s="1"/>
    </row>
    <row r="578" spans="2:2" x14ac:dyDescent="0.35">
      <c r="B578" s="1"/>
    </row>
    <row r="580" spans="2:2" x14ac:dyDescent="0.35">
      <c r="B580" s="1"/>
    </row>
    <row r="582" spans="2:2" x14ac:dyDescent="0.35">
      <c r="B582" s="1"/>
    </row>
    <row r="585" spans="2:2" x14ac:dyDescent="0.35">
      <c r="B585" s="1"/>
    </row>
    <row r="591" spans="2:2" x14ac:dyDescent="0.35">
      <c r="B591" s="1"/>
    </row>
    <row r="593" spans="2:2" x14ac:dyDescent="0.35">
      <c r="B593" s="1"/>
    </row>
    <row r="598" spans="2:2" x14ac:dyDescent="0.35">
      <c r="B598" s="1"/>
    </row>
    <row r="599" spans="2:2" x14ac:dyDescent="0.35">
      <c r="B599" s="1"/>
    </row>
    <row r="600" spans="2:2" x14ac:dyDescent="0.35">
      <c r="B600" s="1"/>
    </row>
    <row r="601" spans="2:2" x14ac:dyDescent="0.35">
      <c r="B601" s="1"/>
    </row>
    <row r="602" spans="2:2" x14ac:dyDescent="0.35">
      <c r="B602" s="1"/>
    </row>
    <row r="604" spans="2:2" x14ac:dyDescent="0.35">
      <c r="B604" s="1"/>
    </row>
  </sheetData>
  <mergeCells count="6">
    <mergeCell ref="E3:G3"/>
    <mergeCell ref="H3:J3"/>
    <mergeCell ref="K3:M3"/>
    <mergeCell ref="E17:G17"/>
    <mergeCell ref="H17:J17"/>
    <mergeCell ref="K17:M17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4CCD2-4E76-4862-AB01-4BC323C00AA9}">
  <dimension ref="A1:I30"/>
  <sheetViews>
    <sheetView topLeftCell="A7" workbookViewId="0">
      <selection activeCell="M31" sqref="M31"/>
    </sheetView>
  </sheetViews>
  <sheetFormatPr defaultRowHeight="14.5" x14ac:dyDescent="0.35"/>
  <sheetData>
    <row r="1" spans="1:9" x14ac:dyDescent="0.35">
      <c r="A1" t="s">
        <v>676</v>
      </c>
    </row>
    <row r="3" spans="1:9" x14ac:dyDescent="0.35">
      <c r="A3" s="3" t="s">
        <v>677</v>
      </c>
    </row>
    <row r="9" spans="1:9" x14ac:dyDescent="0.35">
      <c r="I9" t="s">
        <v>658</v>
      </c>
    </row>
    <row r="10" spans="1:9" x14ac:dyDescent="0.35">
      <c r="I10" t="s">
        <v>659</v>
      </c>
    </row>
    <row r="11" spans="1:9" x14ac:dyDescent="0.35">
      <c r="I11" t="s">
        <v>660</v>
      </c>
    </row>
    <row r="12" spans="1:9" x14ac:dyDescent="0.35">
      <c r="I12" t="s">
        <v>661</v>
      </c>
    </row>
    <row r="18" spans="1:7" x14ac:dyDescent="0.35">
      <c r="A18" s="3" t="s">
        <v>678</v>
      </c>
    </row>
    <row r="26" spans="1:7" x14ac:dyDescent="0.35">
      <c r="G26" t="s">
        <v>658</v>
      </c>
    </row>
    <row r="27" spans="1:7" x14ac:dyDescent="0.35">
      <c r="G27" t="s">
        <v>659</v>
      </c>
    </row>
    <row r="28" spans="1:7" x14ac:dyDescent="0.35">
      <c r="G28" t="s">
        <v>679</v>
      </c>
    </row>
    <row r="29" spans="1:7" x14ac:dyDescent="0.35">
      <c r="G29" t="s">
        <v>680</v>
      </c>
    </row>
    <row r="30" spans="1:7" x14ac:dyDescent="0.35">
      <c r="G30" t="s">
        <v>681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60BF9-173D-4926-80DD-39D95894F26A}">
  <dimension ref="A1:J51"/>
  <sheetViews>
    <sheetView topLeftCell="A18" workbookViewId="0">
      <selection activeCell="O4" sqref="O4"/>
    </sheetView>
  </sheetViews>
  <sheetFormatPr defaultRowHeight="14.5" x14ac:dyDescent="0.35"/>
  <cols>
    <col min="5" max="5" width="12" customWidth="1"/>
  </cols>
  <sheetData>
    <row r="1" spans="1:10" ht="15" thickBot="1" x14ac:dyDescent="0.4">
      <c r="A1" t="s">
        <v>682</v>
      </c>
    </row>
    <row r="2" spans="1:10" ht="15" thickBot="1" x14ac:dyDescent="0.4">
      <c r="E2" s="160" t="s">
        <v>656</v>
      </c>
    </row>
    <row r="3" spans="1:10" x14ac:dyDescent="0.35">
      <c r="E3" s="3"/>
    </row>
    <row r="4" spans="1:10" x14ac:dyDescent="0.35">
      <c r="B4" s="3" t="s">
        <v>662</v>
      </c>
      <c r="E4" s="3"/>
    </row>
    <row r="12" spans="1:10" x14ac:dyDescent="0.35">
      <c r="J12" t="s">
        <v>658</v>
      </c>
    </row>
    <row r="13" spans="1:10" x14ac:dyDescent="0.35">
      <c r="J13" t="s">
        <v>663</v>
      </c>
    </row>
    <row r="14" spans="1:10" x14ac:dyDescent="0.35">
      <c r="J14" t="s">
        <v>664</v>
      </c>
    </row>
    <row r="15" spans="1:10" x14ac:dyDescent="0.35">
      <c r="J15" t="s">
        <v>665</v>
      </c>
    </row>
    <row r="21" spans="2:10" x14ac:dyDescent="0.35">
      <c r="B21" s="3" t="s">
        <v>667</v>
      </c>
    </row>
    <row r="28" spans="2:10" x14ac:dyDescent="0.35">
      <c r="J28" t="s">
        <v>658</v>
      </c>
    </row>
    <row r="29" spans="2:10" x14ac:dyDescent="0.35">
      <c r="J29" t="s">
        <v>668</v>
      </c>
    </row>
    <row r="30" spans="2:10" x14ac:dyDescent="0.35">
      <c r="J30" t="s">
        <v>669</v>
      </c>
    </row>
    <row r="31" spans="2:10" x14ac:dyDescent="0.35">
      <c r="J31" t="s">
        <v>670</v>
      </c>
    </row>
    <row r="40" spans="2:9" x14ac:dyDescent="0.35">
      <c r="B40" s="3" t="s">
        <v>671</v>
      </c>
    </row>
    <row r="48" spans="2:9" x14ac:dyDescent="0.35">
      <c r="I48" t="s">
        <v>658</v>
      </c>
    </row>
    <row r="49" spans="9:9" x14ac:dyDescent="0.35">
      <c r="I49" t="s">
        <v>672</v>
      </c>
    </row>
    <row r="50" spans="9:9" x14ac:dyDescent="0.35">
      <c r="I50" t="s">
        <v>673</v>
      </c>
    </row>
    <row r="51" spans="9:9" x14ac:dyDescent="0.35">
      <c r="I51" t="s">
        <v>674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28829-F61F-4A2A-8925-7EFA2B5F086D}">
  <dimension ref="A4:K123"/>
  <sheetViews>
    <sheetView workbookViewId="0">
      <selection activeCell="A10" sqref="A10"/>
    </sheetView>
  </sheetViews>
  <sheetFormatPr defaultRowHeight="14.5" x14ac:dyDescent="0.35"/>
  <cols>
    <col min="1" max="1" width="19.26953125" customWidth="1"/>
    <col min="2" max="2" width="18.36328125" style="4" customWidth="1"/>
    <col min="3" max="3" width="20" style="4" customWidth="1"/>
    <col min="5" max="5" width="17.36328125" customWidth="1"/>
    <col min="6" max="6" width="27.7265625" style="4" customWidth="1"/>
    <col min="7" max="7" width="26.81640625" style="4" customWidth="1"/>
    <col min="9" max="9" width="18.26953125" customWidth="1"/>
    <col min="10" max="10" width="27.1796875" style="4" customWidth="1"/>
    <col min="11" max="11" width="22.36328125" style="4" customWidth="1"/>
  </cols>
  <sheetData>
    <row r="4" spans="1:11" x14ac:dyDescent="0.35">
      <c r="B4" s="4" t="s">
        <v>23</v>
      </c>
      <c r="F4" s="4" t="s">
        <v>23</v>
      </c>
      <c r="J4" s="4" t="s">
        <v>23</v>
      </c>
    </row>
    <row r="5" spans="1:11" x14ac:dyDescent="0.35">
      <c r="A5" s="4" t="s">
        <v>22</v>
      </c>
      <c r="B5" s="4" t="s">
        <v>16</v>
      </c>
      <c r="C5" s="4" t="s">
        <v>17</v>
      </c>
      <c r="E5" s="4" t="s">
        <v>22</v>
      </c>
      <c r="F5" s="4" t="s">
        <v>18</v>
      </c>
      <c r="G5" s="4" t="s">
        <v>19</v>
      </c>
      <c r="I5" s="4" t="s">
        <v>22</v>
      </c>
      <c r="J5" s="4" t="s">
        <v>20</v>
      </c>
      <c r="K5" s="4" t="s">
        <v>21</v>
      </c>
    </row>
    <row r="6" spans="1:11" x14ac:dyDescent="0.35">
      <c r="A6">
        <v>270</v>
      </c>
      <c r="B6" s="4">
        <v>-4.2160000000000003E-2</v>
      </c>
      <c r="C6" s="4">
        <v>-2.8459999999999999E-2</v>
      </c>
      <c r="E6">
        <v>270</v>
      </c>
      <c r="F6" s="4">
        <v>-1.438E-2</v>
      </c>
      <c r="G6" s="4">
        <v>-3.3029999999999997E-2</v>
      </c>
      <c r="I6">
        <v>270</v>
      </c>
      <c r="J6" s="4">
        <v>-0.10034</v>
      </c>
      <c r="K6" s="4">
        <v>2.81E-3</v>
      </c>
    </row>
    <row r="7" spans="1:11" x14ac:dyDescent="0.35">
      <c r="A7">
        <v>269</v>
      </c>
      <c r="B7" s="4">
        <v>-3.44E-2</v>
      </c>
      <c r="C7" s="5">
        <v>-2.3890000000000002E-2</v>
      </c>
      <c r="E7">
        <v>269</v>
      </c>
      <c r="F7" s="4">
        <v>-1.206E-2</v>
      </c>
      <c r="G7" s="4">
        <v>-3.15E-2</v>
      </c>
      <c r="I7">
        <v>269</v>
      </c>
      <c r="J7" s="4">
        <v>-9.6350000000000005E-2</v>
      </c>
      <c r="K7" s="5">
        <v>1.07E-3</v>
      </c>
    </row>
    <row r="8" spans="1:11" x14ac:dyDescent="0.35">
      <c r="A8">
        <v>268</v>
      </c>
      <c r="B8" s="4">
        <v>-3.3079999999999998E-2</v>
      </c>
      <c r="C8" s="4">
        <v>-2.2440000000000002E-2</v>
      </c>
      <c r="E8">
        <v>268</v>
      </c>
      <c r="F8" s="4">
        <v>-1.1429999999999999E-2</v>
      </c>
      <c r="G8" s="4">
        <v>-2.9649999999999999E-2</v>
      </c>
      <c r="I8">
        <v>268</v>
      </c>
      <c r="J8" s="4">
        <v>-9.2299999999999993E-2</v>
      </c>
      <c r="K8" s="5">
        <v>6.83586E-5</v>
      </c>
    </row>
    <row r="9" spans="1:11" x14ac:dyDescent="0.35">
      <c r="A9">
        <v>267</v>
      </c>
      <c r="B9" s="4">
        <v>-2.9690000000000001E-2</v>
      </c>
      <c r="C9" s="4">
        <v>-2.0209999999999999E-2</v>
      </c>
      <c r="E9">
        <v>267</v>
      </c>
      <c r="F9" s="4">
        <v>-1.0279999999999999E-2</v>
      </c>
      <c r="G9" s="4">
        <v>-2.775E-2</v>
      </c>
      <c r="I9">
        <v>267</v>
      </c>
      <c r="J9" s="4">
        <v>-8.8440000000000005E-2</v>
      </c>
      <c r="K9" s="5">
        <v>-6.6548200000000001E-4</v>
      </c>
    </row>
    <row r="10" spans="1:11" x14ac:dyDescent="0.35">
      <c r="A10">
        <v>266</v>
      </c>
      <c r="B10" s="4">
        <v>-2.7439999999999999E-2</v>
      </c>
      <c r="C10" s="4">
        <v>-1.8419999999999999E-2</v>
      </c>
      <c r="E10">
        <v>266</v>
      </c>
      <c r="F10" s="4">
        <v>-9.41E-3</v>
      </c>
      <c r="G10" s="4">
        <v>-2.2839999999999999E-2</v>
      </c>
      <c r="I10">
        <v>266</v>
      </c>
      <c r="J10" s="4">
        <v>-8.3239999999999995E-2</v>
      </c>
      <c r="K10" s="5">
        <v>2.5032500000000003E-4</v>
      </c>
    </row>
    <row r="11" spans="1:11" x14ac:dyDescent="0.35">
      <c r="A11">
        <v>265</v>
      </c>
      <c r="B11" s="4">
        <v>-2.6009999999999998E-2</v>
      </c>
      <c r="C11" s="4">
        <v>-1.857E-2</v>
      </c>
      <c r="E11">
        <v>265</v>
      </c>
      <c r="F11" s="4">
        <v>-8.3499999999999998E-3</v>
      </c>
      <c r="G11" s="4">
        <v>-2.1669999999999998E-2</v>
      </c>
      <c r="I11">
        <v>265</v>
      </c>
      <c r="J11" s="4">
        <v>-7.8100000000000003E-2</v>
      </c>
      <c r="K11" s="4">
        <v>4.9399999999999999E-3</v>
      </c>
    </row>
    <row r="12" spans="1:11" x14ac:dyDescent="0.35">
      <c r="A12">
        <v>264</v>
      </c>
      <c r="B12" s="4">
        <v>-2.6800000000000001E-2</v>
      </c>
      <c r="C12" s="4">
        <v>-1.9740000000000001E-2</v>
      </c>
      <c r="E12">
        <v>264</v>
      </c>
      <c r="F12" s="4">
        <v>-9.2599999999999991E-3</v>
      </c>
      <c r="G12" s="4">
        <v>-2.3779999999999999E-2</v>
      </c>
      <c r="I12">
        <v>264</v>
      </c>
      <c r="J12" s="4">
        <v>-7.8149999999999997E-2</v>
      </c>
      <c r="K12" s="4">
        <v>6.2300000000000003E-3</v>
      </c>
    </row>
    <row r="13" spans="1:11" x14ac:dyDescent="0.35">
      <c r="A13">
        <v>263</v>
      </c>
      <c r="B13" s="4">
        <v>-2.81E-2</v>
      </c>
      <c r="C13" s="4">
        <v>-2.0389999999999998E-2</v>
      </c>
      <c r="E13">
        <v>263</v>
      </c>
      <c r="F13" s="4">
        <v>-1.056E-2</v>
      </c>
      <c r="G13" s="4">
        <v>-2.375E-2</v>
      </c>
      <c r="I13">
        <v>263</v>
      </c>
      <c r="J13" s="4">
        <v>-8.4620000000000001E-2</v>
      </c>
      <c r="K13" s="4">
        <v>3.5699999999999998E-3</v>
      </c>
    </row>
    <row r="14" spans="1:11" x14ac:dyDescent="0.35">
      <c r="A14">
        <v>262</v>
      </c>
      <c r="B14" s="4">
        <v>-2.9680000000000002E-2</v>
      </c>
      <c r="C14" s="4">
        <v>-2.145E-2</v>
      </c>
      <c r="E14">
        <v>262</v>
      </c>
      <c r="F14" s="4">
        <v>-1.162E-2</v>
      </c>
      <c r="G14" s="4">
        <v>-2.3890000000000002E-2</v>
      </c>
      <c r="I14">
        <v>262</v>
      </c>
      <c r="J14" s="4">
        <v>-9.4240000000000004E-2</v>
      </c>
      <c r="K14" s="4">
        <v>-2.5699999999999998E-3</v>
      </c>
    </row>
    <row r="15" spans="1:11" x14ac:dyDescent="0.35">
      <c r="A15">
        <v>261</v>
      </c>
      <c r="B15" s="4">
        <v>-2.962E-2</v>
      </c>
      <c r="C15" s="4">
        <v>-2.2210000000000001E-2</v>
      </c>
      <c r="E15">
        <v>261</v>
      </c>
      <c r="F15" s="4">
        <v>-1.2840000000000001E-2</v>
      </c>
      <c r="G15" s="4">
        <v>-2.6120000000000001E-2</v>
      </c>
      <c r="I15">
        <v>261</v>
      </c>
      <c r="J15" s="4">
        <v>-9.8769999999999997E-2</v>
      </c>
      <c r="K15" s="4">
        <v>-7.8899999999999994E-3</v>
      </c>
    </row>
    <row r="16" spans="1:11" x14ac:dyDescent="0.35">
      <c r="A16">
        <v>260</v>
      </c>
      <c r="B16" s="4">
        <v>-3.143E-2</v>
      </c>
      <c r="C16" s="4">
        <v>-2.2679999999999999E-2</v>
      </c>
      <c r="E16">
        <v>260</v>
      </c>
      <c r="F16" s="4">
        <v>-1.4279999999999999E-2</v>
      </c>
      <c r="G16" s="4">
        <v>-2.6700000000000002E-2</v>
      </c>
      <c r="I16">
        <v>260</v>
      </c>
      <c r="J16" s="4">
        <v>-9.6809999999999993E-2</v>
      </c>
      <c r="K16" s="4">
        <v>-8.6899999999999998E-3</v>
      </c>
    </row>
    <row r="17" spans="1:11" x14ac:dyDescent="0.35">
      <c r="A17">
        <v>259</v>
      </c>
      <c r="B17" s="4">
        <v>-2.937E-2</v>
      </c>
      <c r="C17" s="4">
        <v>-2.1170000000000001E-2</v>
      </c>
      <c r="E17">
        <v>259</v>
      </c>
      <c r="F17" s="4">
        <v>-1.3639999999999999E-2</v>
      </c>
      <c r="G17" s="4">
        <v>-2.383E-2</v>
      </c>
      <c r="I17">
        <v>259</v>
      </c>
      <c r="J17" s="4">
        <v>-9.3969999999999998E-2</v>
      </c>
      <c r="K17" s="4">
        <v>-6.8799999999999998E-3</v>
      </c>
    </row>
    <row r="18" spans="1:11" x14ac:dyDescent="0.35">
      <c r="A18">
        <v>258</v>
      </c>
      <c r="B18" s="4">
        <v>-2.9510000000000002E-2</v>
      </c>
      <c r="C18" s="4">
        <v>-2.052E-2</v>
      </c>
      <c r="E18">
        <v>258</v>
      </c>
      <c r="F18" s="4">
        <v>-1.302E-2</v>
      </c>
      <c r="G18" s="4">
        <v>-2.2169999999999999E-2</v>
      </c>
      <c r="I18">
        <v>258</v>
      </c>
      <c r="J18" s="4">
        <v>-9.0029999999999999E-2</v>
      </c>
      <c r="K18" s="4">
        <v>-3.63E-3</v>
      </c>
    </row>
    <row r="19" spans="1:11" x14ac:dyDescent="0.35">
      <c r="A19">
        <v>257</v>
      </c>
      <c r="B19" s="4">
        <v>-2.879E-2</v>
      </c>
      <c r="C19" s="4">
        <v>-2.002E-2</v>
      </c>
      <c r="E19">
        <v>257</v>
      </c>
      <c r="F19" s="4">
        <v>-1.2449999999999999E-2</v>
      </c>
      <c r="G19" s="4">
        <v>-2.0570000000000001E-2</v>
      </c>
      <c r="I19">
        <v>257</v>
      </c>
      <c r="J19" s="4">
        <v>-8.7419999999999998E-2</v>
      </c>
      <c r="K19" s="5">
        <v>4.7248499999999997E-4</v>
      </c>
    </row>
    <row r="20" spans="1:11" x14ac:dyDescent="0.35">
      <c r="A20">
        <v>256</v>
      </c>
      <c r="B20" s="4">
        <v>-2.9590000000000002E-2</v>
      </c>
      <c r="C20" s="4">
        <v>-1.959E-2</v>
      </c>
      <c r="E20">
        <v>256</v>
      </c>
      <c r="F20" s="4">
        <v>-1.3089999999999999E-2</v>
      </c>
      <c r="G20" s="4">
        <v>-2.1530000000000001E-2</v>
      </c>
      <c r="I20">
        <v>256</v>
      </c>
      <c r="J20" s="4">
        <v>-8.8940000000000005E-2</v>
      </c>
      <c r="K20" s="4">
        <v>2.9399999999999999E-3</v>
      </c>
    </row>
    <row r="21" spans="1:11" x14ac:dyDescent="0.35">
      <c r="A21">
        <v>255</v>
      </c>
      <c r="B21" s="4">
        <v>-3.0689999999999999E-2</v>
      </c>
      <c r="C21" s="4">
        <v>-1.8780000000000002E-2</v>
      </c>
      <c r="E21">
        <v>255</v>
      </c>
      <c r="F21" s="4">
        <v>-1.38E-2</v>
      </c>
      <c r="G21" s="4">
        <v>-2.4240000000000001E-2</v>
      </c>
      <c r="I21">
        <v>255</v>
      </c>
      <c r="J21" s="4">
        <v>-8.5830000000000004E-2</v>
      </c>
      <c r="K21" s="4">
        <v>5.0299999999999997E-3</v>
      </c>
    </row>
    <row r="22" spans="1:11" x14ac:dyDescent="0.35">
      <c r="A22">
        <v>254</v>
      </c>
      <c r="B22" s="4">
        <v>-3.1730000000000001E-2</v>
      </c>
      <c r="C22" s="4">
        <v>-1.83E-2</v>
      </c>
      <c r="E22">
        <v>254</v>
      </c>
      <c r="F22" s="4">
        <v>-1.4370000000000001E-2</v>
      </c>
      <c r="G22" s="4">
        <v>-2.7380000000000002E-2</v>
      </c>
      <c r="I22">
        <v>254</v>
      </c>
      <c r="J22" s="4">
        <v>-7.5259999999999994E-2</v>
      </c>
      <c r="K22" s="4">
        <v>7.9699999999999997E-3</v>
      </c>
    </row>
    <row r="23" spans="1:11" x14ac:dyDescent="0.35">
      <c r="A23">
        <v>253</v>
      </c>
      <c r="B23" s="4">
        <v>-2.954E-2</v>
      </c>
      <c r="C23" s="4">
        <v>-1.7000000000000001E-2</v>
      </c>
      <c r="E23">
        <v>253</v>
      </c>
      <c r="F23" s="4">
        <v>-1.396E-2</v>
      </c>
      <c r="G23" s="4">
        <v>-2.8320000000000001E-2</v>
      </c>
      <c r="I23">
        <v>253</v>
      </c>
      <c r="J23" s="4">
        <v>-6.8290000000000003E-2</v>
      </c>
      <c r="K23" s="4">
        <v>7.7799999999999996E-3</v>
      </c>
    </row>
    <row r="24" spans="1:11" x14ac:dyDescent="0.35">
      <c r="A24">
        <v>252</v>
      </c>
      <c r="B24" s="4">
        <v>-3.168E-2</v>
      </c>
      <c r="C24" s="4">
        <v>-1.7129999999999999E-2</v>
      </c>
      <c r="E24">
        <v>252</v>
      </c>
      <c r="F24" s="4">
        <v>-1.6789999999999999E-2</v>
      </c>
      <c r="G24" s="4">
        <v>-3.2230000000000002E-2</v>
      </c>
      <c r="I24">
        <v>252</v>
      </c>
      <c r="J24" s="4">
        <v>-6.8080000000000002E-2</v>
      </c>
      <c r="K24" s="4">
        <v>3.0899999999999999E-3</v>
      </c>
    </row>
    <row r="25" spans="1:11" x14ac:dyDescent="0.35">
      <c r="A25">
        <v>251</v>
      </c>
      <c r="B25" s="4">
        <v>-3.1739999999999997E-2</v>
      </c>
      <c r="C25" s="4">
        <v>-1.7270000000000001E-2</v>
      </c>
      <c r="E25">
        <v>251</v>
      </c>
      <c r="F25" s="4">
        <v>-1.8030000000000001E-2</v>
      </c>
      <c r="G25" s="4">
        <v>-3.3149999999999999E-2</v>
      </c>
      <c r="I25">
        <v>251</v>
      </c>
      <c r="J25" s="4">
        <v>-7.6060000000000003E-2</v>
      </c>
      <c r="K25" s="4">
        <v>-4.3899999999999998E-3</v>
      </c>
    </row>
    <row r="26" spans="1:11" x14ac:dyDescent="0.35">
      <c r="A26">
        <v>250</v>
      </c>
      <c r="B26" s="4">
        <v>-3.091E-2</v>
      </c>
      <c r="C26" s="4">
        <v>-1.78E-2</v>
      </c>
      <c r="E26">
        <v>250</v>
      </c>
      <c r="F26" s="5">
        <v>-1.983E-2</v>
      </c>
      <c r="G26" s="4">
        <v>-3.397E-2</v>
      </c>
      <c r="I26">
        <v>250</v>
      </c>
      <c r="J26" s="4">
        <v>-9.4320000000000001E-2</v>
      </c>
      <c r="K26" s="4">
        <v>-1.3820000000000001E-2</v>
      </c>
    </row>
    <row r="27" spans="1:11" x14ac:dyDescent="0.35">
      <c r="A27">
        <v>249</v>
      </c>
      <c r="B27" s="4">
        <v>-3.3750000000000002E-2</v>
      </c>
      <c r="C27" s="4">
        <v>-2.0199999999999999E-2</v>
      </c>
      <c r="E27">
        <v>249</v>
      </c>
      <c r="F27" s="5">
        <v>-2.298E-2</v>
      </c>
      <c r="G27" s="4">
        <v>-3.5299999999999998E-2</v>
      </c>
      <c r="I27">
        <v>249</v>
      </c>
      <c r="J27" s="4">
        <v>-0.11262</v>
      </c>
      <c r="K27" s="4">
        <v>-2.2259999999999999E-2</v>
      </c>
    </row>
    <row r="28" spans="1:11" x14ac:dyDescent="0.35">
      <c r="A28">
        <v>248</v>
      </c>
      <c r="B28" s="4">
        <v>-3.6150000000000002E-2</v>
      </c>
      <c r="C28" s="4">
        <v>-2.324E-2</v>
      </c>
      <c r="E28">
        <v>248</v>
      </c>
      <c r="F28" s="4">
        <v>-2.7550000000000002E-2</v>
      </c>
      <c r="G28" s="4">
        <v>-4.0050000000000002E-2</v>
      </c>
      <c r="I28">
        <v>248</v>
      </c>
      <c r="J28" s="4">
        <v>-0.12247</v>
      </c>
      <c r="K28" s="4">
        <v>-2.674E-2</v>
      </c>
    </row>
    <row r="29" spans="1:11" x14ac:dyDescent="0.35">
      <c r="A29">
        <v>247</v>
      </c>
      <c r="B29" s="4">
        <v>-3.5680000000000003E-2</v>
      </c>
      <c r="C29" s="4">
        <v>-2.5100000000000001E-2</v>
      </c>
      <c r="E29">
        <v>247</v>
      </c>
      <c r="F29" s="4">
        <v>-3.039E-2</v>
      </c>
      <c r="G29" s="4">
        <v>-4.299E-2</v>
      </c>
      <c r="I29">
        <v>247</v>
      </c>
      <c r="J29" s="4">
        <v>-0.12878000000000001</v>
      </c>
      <c r="K29" s="4">
        <v>-2.9049999999999999E-2</v>
      </c>
    </row>
    <row r="30" spans="1:11" x14ac:dyDescent="0.35">
      <c r="A30">
        <v>246</v>
      </c>
      <c r="B30" s="4">
        <v>-3.9289999999999999E-2</v>
      </c>
      <c r="C30" s="4">
        <v>-2.8400000000000002E-2</v>
      </c>
      <c r="E30">
        <v>246</v>
      </c>
      <c r="F30" s="4">
        <v>-3.6209999999999999E-2</v>
      </c>
      <c r="G30" s="5">
        <v>-4.811E-2</v>
      </c>
      <c r="I30">
        <v>246</v>
      </c>
      <c r="J30" s="4">
        <v>-0.13417999999999999</v>
      </c>
      <c r="K30" s="4">
        <v>-3.1660000000000001E-2</v>
      </c>
    </row>
    <row r="31" spans="1:11" x14ac:dyDescent="0.35">
      <c r="A31">
        <v>245</v>
      </c>
      <c r="B31" s="4">
        <v>-4.6269999999999999E-2</v>
      </c>
      <c r="C31" s="4">
        <v>-3.5680000000000003E-2</v>
      </c>
      <c r="E31">
        <v>245</v>
      </c>
      <c r="F31" s="4">
        <v>-4.5870000000000001E-2</v>
      </c>
      <c r="G31" s="4">
        <v>-5.8540000000000002E-2</v>
      </c>
      <c r="I31">
        <v>245</v>
      </c>
      <c r="J31" s="4">
        <v>-0.13913</v>
      </c>
      <c r="K31" s="4">
        <v>-3.5580000000000001E-2</v>
      </c>
    </row>
    <row r="32" spans="1:11" x14ac:dyDescent="0.35">
      <c r="A32">
        <v>244</v>
      </c>
      <c r="B32" s="4">
        <v>-5.2699999999999997E-2</v>
      </c>
      <c r="C32" s="4">
        <v>-4.2380000000000001E-2</v>
      </c>
      <c r="E32">
        <v>244</v>
      </c>
      <c r="F32" s="4">
        <v>-5.6320000000000002E-2</v>
      </c>
      <c r="G32" s="4">
        <v>-7.0510000000000003E-2</v>
      </c>
      <c r="I32">
        <v>244</v>
      </c>
      <c r="J32" s="4">
        <v>-0.14726</v>
      </c>
      <c r="K32" s="4">
        <v>-4.0300000000000002E-2</v>
      </c>
    </row>
    <row r="33" spans="1:11" x14ac:dyDescent="0.35">
      <c r="A33">
        <v>243</v>
      </c>
      <c r="B33" s="4">
        <v>-5.9470000000000002E-2</v>
      </c>
      <c r="C33" s="4">
        <v>-5.0779999999999999E-2</v>
      </c>
      <c r="E33">
        <v>243</v>
      </c>
      <c r="F33" s="4">
        <v>-6.9830000000000003E-2</v>
      </c>
      <c r="G33" s="4">
        <v>-8.5400000000000004E-2</v>
      </c>
      <c r="I33">
        <v>243</v>
      </c>
      <c r="J33" s="4">
        <v>-0.15767</v>
      </c>
      <c r="K33" s="4">
        <v>-4.4999999999999998E-2</v>
      </c>
    </row>
    <row r="34" spans="1:11" x14ac:dyDescent="0.35">
      <c r="A34">
        <v>242</v>
      </c>
      <c r="B34" s="4">
        <v>-6.9500000000000006E-2</v>
      </c>
      <c r="C34" s="4">
        <v>-6.2190000000000002E-2</v>
      </c>
      <c r="E34">
        <v>242</v>
      </c>
      <c r="F34" s="4">
        <v>-8.7340000000000001E-2</v>
      </c>
      <c r="G34" s="4">
        <v>-0.10394</v>
      </c>
      <c r="I34">
        <v>242</v>
      </c>
      <c r="J34" s="4">
        <v>-0.16517999999999999</v>
      </c>
      <c r="K34" s="4">
        <v>-4.9779999999999998E-2</v>
      </c>
    </row>
    <row r="35" spans="1:11" x14ac:dyDescent="0.35">
      <c r="A35">
        <v>241</v>
      </c>
      <c r="B35" s="4">
        <v>-8.3379999999999996E-2</v>
      </c>
      <c r="C35" s="4">
        <v>-7.6730000000000007E-2</v>
      </c>
      <c r="E35">
        <v>241</v>
      </c>
      <c r="F35" s="4">
        <v>-0.10884000000000001</v>
      </c>
      <c r="G35" s="4">
        <v>-0.1268</v>
      </c>
      <c r="I35">
        <v>241</v>
      </c>
      <c r="J35" s="4">
        <v>-0.17176</v>
      </c>
      <c r="K35" s="4">
        <v>-5.7160000000000002E-2</v>
      </c>
    </row>
    <row r="36" spans="1:11" x14ac:dyDescent="0.35">
      <c r="A36">
        <v>240</v>
      </c>
      <c r="B36" s="4">
        <v>-9.4869999999999996E-2</v>
      </c>
      <c r="C36" s="4">
        <v>-8.9910000000000004E-2</v>
      </c>
      <c r="E36">
        <v>240</v>
      </c>
      <c r="F36" s="4">
        <v>-0.13463</v>
      </c>
      <c r="G36" s="4">
        <v>-0.14828</v>
      </c>
      <c r="I36">
        <v>240</v>
      </c>
      <c r="J36" s="4">
        <v>-0.17827999999999999</v>
      </c>
      <c r="K36" s="4">
        <v>-6.7949999999999997E-2</v>
      </c>
    </row>
    <row r="37" spans="1:11" x14ac:dyDescent="0.35">
      <c r="A37">
        <v>239</v>
      </c>
      <c r="B37" s="4">
        <v>-0.11107</v>
      </c>
      <c r="C37" s="4">
        <v>-0.10986</v>
      </c>
      <c r="E37">
        <v>239</v>
      </c>
      <c r="F37" s="4">
        <v>-0.16811999999999999</v>
      </c>
      <c r="G37" s="4">
        <v>-0.17752000000000001</v>
      </c>
      <c r="I37">
        <v>239</v>
      </c>
      <c r="J37" s="4">
        <v>-0.18274000000000001</v>
      </c>
      <c r="K37" s="4">
        <v>-8.1809999999999994E-2</v>
      </c>
    </row>
    <row r="38" spans="1:11" x14ac:dyDescent="0.35">
      <c r="A38">
        <v>238</v>
      </c>
      <c r="B38" s="4">
        <v>-0.13424</v>
      </c>
      <c r="C38" s="4">
        <v>-0.13386999999999999</v>
      </c>
      <c r="E38">
        <v>238</v>
      </c>
      <c r="F38" s="4">
        <v>-0.20752000000000001</v>
      </c>
      <c r="G38" s="4">
        <v>-0.21077000000000001</v>
      </c>
      <c r="I38">
        <v>238</v>
      </c>
      <c r="J38" s="4">
        <v>-0.18978999999999999</v>
      </c>
      <c r="K38" s="4">
        <v>-9.9129999999999996E-2</v>
      </c>
    </row>
    <row r="39" spans="1:11" x14ac:dyDescent="0.35">
      <c r="A39">
        <v>237</v>
      </c>
      <c r="B39" s="4">
        <v>-0.16103999999999999</v>
      </c>
      <c r="C39" s="4">
        <v>-0.16233</v>
      </c>
      <c r="E39">
        <v>237</v>
      </c>
      <c r="F39" s="4">
        <v>-0.25411</v>
      </c>
      <c r="G39" s="4">
        <v>-0.25144</v>
      </c>
      <c r="I39">
        <v>237</v>
      </c>
      <c r="J39" s="4">
        <v>-0.20374</v>
      </c>
      <c r="K39" s="4">
        <v>-0.12015000000000001</v>
      </c>
    </row>
    <row r="40" spans="1:11" x14ac:dyDescent="0.35">
      <c r="A40">
        <v>236</v>
      </c>
      <c r="B40" s="4">
        <v>-0.19098000000000001</v>
      </c>
      <c r="C40" s="4">
        <v>-0.19450000000000001</v>
      </c>
      <c r="E40">
        <v>236</v>
      </c>
      <c r="F40" s="4">
        <v>-0.30635000000000001</v>
      </c>
      <c r="G40" s="4">
        <v>-0.29803000000000002</v>
      </c>
      <c r="I40">
        <v>236</v>
      </c>
      <c r="J40" s="4">
        <v>-0.22220000000000001</v>
      </c>
      <c r="K40" s="4">
        <v>-0.14449000000000001</v>
      </c>
    </row>
    <row r="41" spans="1:11" x14ac:dyDescent="0.35">
      <c r="A41">
        <v>235</v>
      </c>
      <c r="B41" s="4">
        <v>-0.22176000000000001</v>
      </c>
      <c r="C41" s="4">
        <v>-0.23133000000000001</v>
      </c>
      <c r="E41">
        <v>235</v>
      </c>
      <c r="F41" s="4">
        <v>-0.36179</v>
      </c>
      <c r="G41" s="4">
        <v>-0.34832000000000002</v>
      </c>
      <c r="I41">
        <v>235</v>
      </c>
      <c r="J41" s="4">
        <v>-0.2457</v>
      </c>
      <c r="K41" s="4">
        <v>-0.17113</v>
      </c>
    </row>
    <row r="42" spans="1:11" x14ac:dyDescent="0.35">
      <c r="A42">
        <v>234</v>
      </c>
      <c r="B42" s="4">
        <v>-0.25072</v>
      </c>
      <c r="C42" s="4">
        <v>-0.26774999999999999</v>
      </c>
      <c r="E42">
        <v>234</v>
      </c>
      <c r="F42" s="4">
        <v>-0.42285</v>
      </c>
      <c r="G42" s="4">
        <v>-0.40173999999999999</v>
      </c>
      <c r="I42">
        <v>234</v>
      </c>
      <c r="J42" s="4">
        <v>-0.27510000000000001</v>
      </c>
      <c r="K42" s="4">
        <v>-0.20018</v>
      </c>
    </row>
    <row r="43" spans="1:11" x14ac:dyDescent="0.35">
      <c r="A43">
        <v>233</v>
      </c>
      <c r="B43" s="4">
        <v>-0.27714</v>
      </c>
      <c r="C43" s="4">
        <v>-0.30501</v>
      </c>
      <c r="E43">
        <v>233</v>
      </c>
      <c r="F43" s="4">
        <v>-0.48679</v>
      </c>
      <c r="G43" s="4">
        <v>-0.45690999999999998</v>
      </c>
      <c r="I43">
        <v>233</v>
      </c>
      <c r="J43" s="4">
        <v>-0.31292999999999999</v>
      </c>
      <c r="K43" s="4">
        <v>-0.23673</v>
      </c>
    </row>
    <row r="44" spans="1:11" x14ac:dyDescent="0.35">
      <c r="A44">
        <v>232</v>
      </c>
      <c r="B44" s="4">
        <v>-0.30632999999999999</v>
      </c>
      <c r="C44" s="4">
        <v>-0.34428999999999998</v>
      </c>
      <c r="E44">
        <v>232</v>
      </c>
      <c r="F44" s="4">
        <v>-0.55520000000000003</v>
      </c>
      <c r="G44" s="4">
        <v>-0.51444000000000001</v>
      </c>
      <c r="I44">
        <v>232</v>
      </c>
      <c r="J44" s="4">
        <v>-0.36270000000000002</v>
      </c>
      <c r="K44" s="4">
        <v>-0.28192</v>
      </c>
    </row>
    <row r="45" spans="1:11" x14ac:dyDescent="0.35">
      <c r="A45">
        <v>231</v>
      </c>
      <c r="B45" s="4">
        <v>-0.33387</v>
      </c>
      <c r="C45" s="4">
        <v>-0.38386999999999999</v>
      </c>
      <c r="E45">
        <v>231</v>
      </c>
      <c r="F45" s="4">
        <v>-0.62573999999999996</v>
      </c>
      <c r="G45" s="4">
        <v>-0.57076000000000005</v>
      </c>
      <c r="I45">
        <v>231</v>
      </c>
      <c r="J45" s="4">
        <v>-0.41857</v>
      </c>
      <c r="K45" s="4">
        <v>-0.33118999999999998</v>
      </c>
    </row>
    <row r="46" spans="1:11" x14ac:dyDescent="0.35">
      <c r="A46">
        <v>230</v>
      </c>
      <c r="B46" s="4">
        <v>-0.36427999999999999</v>
      </c>
      <c r="C46" s="4">
        <v>-0.42318</v>
      </c>
      <c r="E46">
        <v>230</v>
      </c>
      <c r="F46" s="4">
        <v>-0.69474000000000002</v>
      </c>
      <c r="G46" s="4">
        <v>-0.62665999999999999</v>
      </c>
      <c r="I46">
        <v>230</v>
      </c>
      <c r="J46" s="4">
        <v>-0.47299999999999998</v>
      </c>
      <c r="K46" s="4">
        <v>-0.38319999999999999</v>
      </c>
    </row>
    <row r="47" spans="1:11" x14ac:dyDescent="0.35">
      <c r="A47">
        <v>229</v>
      </c>
      <c r="B47" s="4">
        <v>-0.39862999999999998</v>
      </c>
      <c r="C47" s="4">
        <v>-0.46364</v>
      </c>
      <c r="E47">
        <v>229</v>
      </c>
      <c r="F47" s="4">
        <v>-0.7601</v>
      </c>
      <c r="G47" s="4">
        <v>-0.68159999999999998</v>
      </c>
      <c r="I47">
        <v>229</v>
      </c>
      <c r="J47" s="4">
        <v>-0.52188000000000001</v>
      </c>
      <c r="K47" s="4">
        <v>-0.43506</v>
      </c>
    </row>
    <row r="48" spans="1:11" x14ac:dyDescent="0.35">
      <c r="A48">
        <v>228</v>
      </c>
      <c r="B48" s="4">
        <v>-0.43561</v>
      </c>
      <c r="C48" s="4">
        <v>-0.50729999999999997</v>
      </c>
      <c r="E48">
        <v>228</v>
      </c>
      <c r="F48" s="4">
        <v>-0.82171000000000005</v>
      </c>
      <c r="G48" s="4">
        <v>-0.73521999999999998</v>
      </c>
      <c r="I48">
        <v>228</v>
      </c>
      <c r="J48" s="4">
        <v>-0.55630000000000002</v>
      </c>
      <c r="K48" s="4">
        <v>-0.47874</v>
      </c>
    </row>
    <row r="49" spans="1:11" x14ac:dyDescent="0.35">
      <c r="A49">
        <v>227</v>
      </c>
      <c r="B49" s="4">
        <v>-0.47228999999999999</v>
      </c>
      <c r="C49" s="4">
        <v>-0.54751000000000005</v>
      </c>
      <c r="E49">
        <v>227</v>
      </c>
      <c r="F49" s="4">
        <v>-0.87285999999999997</v>
      </c>
      <c r="G49" s="4">
        <v>-0.78098999999999996</v>
      </c>
      <c r="I49">
        <v>227</v>
      </c>
      <c r="J49" s="4">
        <v>-0.57732000000000006</v>
      </c>
      <c r="K49" s="4">
        <v>-0.51456999999999997</v>
      </c>
    </row>
    <row r="50" spans="1:11" x14ac:dyDescent="0.35">
      <c r="A50">
        <v>226</v>
      </c>
      <c r="B50" s="4">
        <v>-0.50788999999999995</v>
      </c>
      <c r="C50" s="4">
        <v>-0.58709999999999996</v>
      </c>
      <c r="E50">
        <v>226</v>
      </c>
      <c r="F50" s="4">
        <v>-0.91564999999999996</v>
      </c>
      <c r="G50" s="4">
        <v>-0.82426999999999995</v>
      </c>
      <c r="I50">
        <v>226</v>
      </c>
      <c r="J50" s="4">
        <v>-0.60082000000000002</v>
      </c>
      <c r="K50" s="4">
        <v>-0.54991000000000001</v>
      </c>
    </row>
    <row r="51" spans="1:11" x14ac:dyDescent="0.35">
      <c r="A51">
        <v>225</v>
      </c>
      <c r="B51" s="4">
        <v>-0.53956999999999999</v>
      </c>
      <c r="C51" s="4">
        <v>-0.62151999999999996</v>
      </c>
      <c r="E51">
        <v>225</v>
      </c>
      <c r="F51" s="4">
        <v>-0.95025000000000004</v>
      </c>
      <c r="G51" s="4">
        <v>-0.85956999999999995</v>
      </c>
      <c r="I51">
        <v>225</v>
      </c>
      <c r="J51" s="4">
        <v>-0.63778999999999997</v>
      </c>
      <c r="K51" s="4">
        <v>-0.58838000000000001</v>
      </c>
    </row>
    <row r="52" spans="1:11" x14ac:dyDescent="0.35">
      <c r="A52">
        <v>224</v>
      </c>
      <c r="B52" s="4">
        <v>-0.56850000000000001</v>
      </c>
      <c r="C52" s="4">
        <v>-0.65056999999999998</v>
      </c>
      <c r="E52">
        <v>224</v>
      </c>
      <c r="F52" s="4">
        <v>-0.97369000000000006</v>
      </c>
      <c r="G52" s="4">
        <v>-0.88383</v>
      </c>
      <c r="I52">
        <v>224</v>
      </c>
      <c r="J52" s="4">
        <v>-0.68710000000000004</v>
      </c>
      <c r="K52" s="4">
        <v>-0.63290000000000002</v>
      </c>
    </row>
    <row r="53" spans="1:11" x14ac:dyDescent="0.35">
      <c r="A53">
        <v>223</v>
      </c>
      <c r="B53" s="4">
        <v>-0.59301999999999999</v>
      </c>
      <c r="C53" s="4">
        <v>-0.67303000000000002</v>
      </c>
      <c r="E53">
        <v>223</v>
      </c>
      <c r="F53" s="4">
        <v>-0.98677999999999999</v>
      </c>
      <c r="G53" s="4">
        <v>-0.90346000000000004</v>
      </c>
      <c r="I53">
        <v>223</v>
      </c>
      <c r="J53" s="4">
        <v>-0.74395999999999995</v>
      </c>
      <c r="K53" s="4">
        <v>-0.68525000000000003</v>
      </c>
    </row>
    <row r="54" spans="1:11" x14ac:dyDescent="0.35">
      <c r="A54">
        <v>222</v>
      </c>
      <c r="B54" s="4">
        <v>-0.60904999999999998</v>
      </c>
      <c r="C54" s="4">
        <v>-0.69025000000000003</v>
      </c>
      <c r="E54">
        <v>222</v>
      </c>
      <c r="F54" s="4">
        <v>-0.98948000000000003</v>
      </c>
      <c r="G54" s="4">
        <v>-0.91398999999999997</v>
      </c>
      <c r="I54">
        <v>222</v>
      </c>
      <c r="J54" s="4">
        <v>-0.80166000000000004</v>
      </c>
      <c r="K54" s="4">
        <v>-0.74243000000000003</v>
      </c>
    </row>
    <row r="55" spans="1:11" x14ac:dyDescent="0.35">
      <c r="A55">
        <v>221</v>
      </c>
      <c r="B55" s="4">
        <v>-0.62733000000000005</v>
      </c>
      <c r="C55" s="4">
        <v>-0.70130000000000003</v>
      </c>
      <c r="E55">
        <v>221</v>
      </c>
      <c r="F55" s="4">
        <v>-0.98463000000000001</v>
      </c>
      <c r="G55" s="4">
        <v>-0.91237000000000001</v>
      </c>
      <c r="I55">
        <v>221</v>
      </c>
      <c r="J55" s="4">
        <v>-0.85338000000000003</v>
      </c>
      <c r="K55" s="4">
        <v>-0.79932000000000003</v>
      </c>
    </row>
    <row r="56" spans="1:11" x14ac:dyDescent="0.35">
      <c r="A56">
        <v>220</v>
      </c>
      <c r="B56" s="4">
        <v>-0.64551999999999998</v>
      </c>
      <c r="C56" s="4">
        <v>-0.71462999999999999</v>
      </c>
      <c r="E56">
        <v>220</v>
      </c>
      <c r="F56" s="4">
        <v>-0.97374000000000005</v>
      </c>
      <c r="G56" s="4">
        <v>-0.90468999999999999</v>
      </c>
      <c r="I56">
        <v>220</v>
      </c>
      <c r="J56" s="4">
        <v>-0.89507999999999999</v>
      </c>
      <c r="K56" s="4">
        <v>-0.85328000000000004</v>
      </c>
    </row>
    <row r="57" spans="1:11" x14ac:dyDescent="0.35">
      <c r="A57">
        <v>219</v>
      </c>
      <c r="B57" s="4">
        <v>-0.66013999999999995</v>
      </c>
      <c r="C57" s="4">
        <v>-0.72865000000000002</v>
      </c>
      <c r="E57">
        <v>219</v>
      </c>
      <c r="F57" s="4">
        <v>-0.95904999999999996</v>
      </c>
      <c r="G57" s="4">
        <v>-0.89527999999999996</v>
      </c>
      <c r="I57">
        <v>219</v>
      </c>
      <c r="J57" s="4">
        <v>-0.92756000000000005</v>
      </c>
      <c r="K57" s="4">
        <v>-0.90086999999999995</v>
      </c>
    </row>
    <row r="58" spans="1:11" x14ac:dyDescent="0.35">
      <c r="A58">
        <v>218</v>
      </c>
      <c r="B58" s="4">
        <v>-0.67481000000000002</v>
      </c>
      <c r="C58" s="4">
        <v>-0.74070999999999998</v>
      </c>
      <c r="E58">
        <v>218</v>
      </c>
      <c r="F58" s="4">
        <v>-0.94233</v>
      </c>
      <c r="G58" s="4">
        <v>-0.88551000000000002</v>
      </c>
      <c r="I58">
        <v>218</v>
      </c>
      <c r="J58" s="4">
        <v>-0.95252000000000003</v>
      </c>
      <c r="K58" s="4">
        <v>-0.93813000000000002</v>
      </c>
    </row>
    <row r="59" spans="1:11" x14ac:dyDescent="0.35">
      <c r="A59">
        <v>217</v>
      </c>
      <c r="B59" s="4">
        <v>-0.69169000000000003</v>
      </c>
      <c r="C59" s="4">
        <v>-0.75704000000000005</v>
      </c>
      <c r="E59">
        <v>217</v>
      </c>
      <c r="F59" s="4">
        <v>-0.92876000000000003</v>
      </c>
      <c r="G59" s="4">
        <v>-0.87487000000000004</v>
      </c>
      <c r="I59">
        <v>217</v>
      </c>
      <c r="J59" s="4">
        <v>-0.9677</v>
      </c>
      <c r="K59" s="4">
        <v>-0.95908000000000004</v>
      </c>
    </row>
    <row r="60" spans="1:11" x14ac:dyDescent="0.35">
      <c r="A60">
        <v>216</v>
      </c>
      <c r="B60" s="4">
        <v>-0.71611000000000002</v>
      </c>
      <c r="C60" s="4">
        <v>-0.77685000000000004</v>
      </c>
      <c r="E60">
        <v>216</v>
      </c>
      <c r="F60" s="4">
        <v>-0.91515999999999997</v>
      </c>
      <c r="G60" s="4">
        <v>-0.86924000000000001</v>
      </c>
      <c r="I60">
        <v>216</v>
      </c>
      <c r="J60" s="4">
        <v>-0.97055999999999998</v>
      </c>
      <c r="K60" s="4">
        <v>-0.96082000000000001</v>
      </c>
    </row>
    <row r="61" spans="1:11" x14ac:dyDescent="0.35">
      <c r="A61">
        <v>215</v>
      </c>
      <c r="B61" s="4">
        <v>-0.73760000000000003</v>
      </c>
      <c r="C61" s="4">
        <v>-0.79447999999999996</v>
      </c>
      <c r="E61">
        <v>215</v>
      </c>
      <c r="F61" s="4">
        <v>-0.90459000000000001</v>
      </c>
      <c r="G61" s="4">
        <v>-0.87273999999999996</v>
      </c>
      <c r="I61">
        <v>215</v>
      </c>
      <c r="J61" s="4">
        <v>-0.95243</v>
      </c>
      <c r="K61" s="4">
        <v>-0.94677</v>
      </c>
    </row>
    <row r="62" spans="1:11" x14ac:dyDescent="0.35">
      <c r="A62">
        <v>214</v>
      </c>
      <c r="B62" s="4">
        <v>-0.76629999999999998</v>
      </c>
      <c r="C62" s="4">
        <v>-0.81486000000000003</v>
      </c>
      <c r="E62">
        <v>214</v>
      </c>
      <c r="F62" s="4">
        <v>-0.89993999999999996</v>
      </c>
      <c r="G62" s="4">
        <v>-0.87861</v>
      </c>
      <c r="I62">
        <v>214</v>
      </c>
      <c r="J62" s="4">
        <v>-0.90600000000000003</v>
      </c>
      <c r="K62" s="4">
        <v>-0.92149000000000003</v>
      </c>
    </row>
    <row r="63" spans="1:11" x14ac:dyDescent="0.35">
      <c r="A63">
        <v>213</v>
      </c>
      <c r="B63" s="4">
        <v>-0.79974999999999996</v>
      </c>
      <c r="C63" s="4">
        <v>-0.8448</v>
      </c>
      <c r="E63">
        <v>213</v>
      </c>
      <c r="F63" s="4">
        <v>-0.90307999999999999</v>
      </c>
      <c r="G63" s="4">
        <v>-0.88880999999999999</v>
      </c>
      <c r="I63">
        <v>213</v>
      </c>
      <c r="J63" s="4">
        <v>-0.82913999999999999</v>
      </c>
      <c r="K63" s="4">
        <v>-0.88739000000000001</v>
      </c>
    </row>
    <row r="64" spans="1:11" x14ac:dyDescent="0.35">
      <c r="A64">
        <v>212</v>
      </c>
      <c r="B64" s="4">
        <v>-0.83414999999999995</v>
      </c>
      <c r="C64" s="4">
        <v>-0.87380999999999998</v>
      </c>
      <c r="E64">
        <v>212</v>
      </c>
      <c r="F64" s="4">
        <v>-0.91039000000000003</v>
      </c>
      <c r="G64" s="4">
        <v>-0.90237000000000001</v>
      </c>
      <c r="I64">
        <v>212</v>
      </c>
      <c r="J64" s="4">
        <v>-0.74145000000000005</v>
      </c>
      <c r="K64" s="4">
        <v>-0.84787999999999997</v>
      </c>
    </row>
    <row r="65" spans="1:11" x14ac:dyDescent="0.35">
      <c r="A65">
        <v>211</v>
      </c>
      <c r="B65" s="4">
        <v>-0.86385000000000001</v>
      </c>
      <c r="C65" s="4">
        <v>-0.90468000000000004</v>
      </c>
      <c r="E65">
        <v>211</v>
      </c>
      <c r="F65" s="4">
        <v>-0.92169000000000001</v>
      </c>
      <c r="G65" s="4">
        <v>-0.9294</v>
      </c>
      <c r="I65">
        <v>211</v>
      </c>
      <c r="J65" s="4">
        <v>-0.64837</v>
      </c>
      <c r="K65" s="4">
        <v>-0.80345999999999995</v>
      </c>
    </row>
    <row r="66" spans="1:11" x14ac:dyDescent="0.35">
      <c r="A66">
        <v>210</v>
      </c>
      <c r="B66" s="4">
        <v>-0.90622999999999998</v>
      </c>
      <c r="C66" s="4">
        <v>-0.93847999999999998</v>
      </c>
      <c r="E66">
        <v>210</v>
      </c>
      <c r="F66" s="4">
        <v>-0.92693999999999999</v>
      </c>
      <c r="G66" s="4">
        <v>-0.95040999999999998</v>
      </c>
      <c r="I66">
        <v>210</v>
      </c>
      <c r="J66" s="4">
        <v>-0.54661999999999999</v>
      </c>
      <c r="K66" s="4">
        <v>-0.75017</v>
      </c>
    </row>
    <row r="67" spans="1:11" x14ac:dyDescent="0.35">
      <c r="A67">
        <v>209</v>
      </c>
      <c r="B67" s="4">
        <v>-0.93245999999999996</v>
      </c>
      <c r="C67" s="4">
        <v>-0.96126</v>
      </c>
      <c r="E67">
        <v>209</v>
      </c>
      <c r="F67" s="4">
        <v>-0.92010000000000003</v>
      </c>
      <c r="G67" s="4">
        <v>-0.96709999999999996</v>
      </c>
      <c r="I67">
        <v>209</v>
      </c>
      <c r="J67" s="4">
        <v>-0.46051999999999998</v>
      </c>
      <c r="K67" s="4">
        <v>-0.68081999999999998</v>
      </c>
    </row>
    <row r="68" spans="1:11" x14ac:dyDescent="0.35">
      <c r="A68">
        <v>208</v>
      </c>
      <c r="B68" s="4">
        <v>-0.93472999999999995</v>
      </c>
      <c r="C68" s="4">
        <v>-0.95043</v>
      </c>
      <c r="E68">
        <v>208</v>
      </c>
      <c r="F68" s="4">
        <v>-0.88436000000000003</v>
      </c>
      <c r="G68" s="4">
        <v>-0.96538000000000002</v>
      </c>
      <c r="I68">
        <v>208</v>
      </c>
      <c r="J68" s="4">
        <v>-0.40531</v>
      </c>
      <c r="K68" s="4">
        <v>-0.58333999999999997</v>
      </c>
    </row>
    <row r="69" spans="1:11" x14ac:dyDescent="0.35">
      <c r="A69">
        <v>207</v>
      </c>
      <c r="B69" s="4">
        <v>-0.91447999999999996</v>
      </c>
      <c r="C69" s="4">
        <v>-0.90639000000000003</v>
      </c>
      <c r="E69">
        <v>207</v>
      </c>
      <c r="F69" s="4">
        <v>-0.81813999999999998</v>
      </c>
      <c r="G69" s="4">
        <v>-0.95296999999999998</v>
      </c>
      <c r="I69">
        <v>207</v>
      </c>
      <c r="J69" s="4">
        <v>-0.32052000000000003</v>
      </c>
      <c r="K69" s="4">
        <v>-0.44668999999999998</v>
      </c>
    </row>
    <row r="70" spans="1:11" x14ac:dyDescent="0.35">
      <c r="A70">
        <v>206</v>
      </c>
      <c r="B70" s="4">
        <v>-0.87034</v>
      </c>
      <c r="C70" s="4">
        <v>-0.82271000000000005</v>
      </c>
      <c r="E70">
        <v>206</v>
      </c>
      <c r="F70" s="4">
        <v>-0.71362000000000003</v>
      </c>
      <c r="G70" s="4">
        <v>-0.89312000000000002</v>
      </c>
      <c r="I70">
        <v>206</v>
      </c>
      <c r="J70" s="4">
        <v>-0.16878000000000001</v>
      </c>
      <c r="K70" s="4">
        <v>-0.25763999999999998</v>
      </c>
    </row>
    <row r="71" spans="1:11" x14ac:dyDescent="0.35">
      <c r="A71">
        <v>205</v>
      </c>
      <c r="B71" s="4">
        <v>-0.78698999999999997</v>
      </c>
      <c r="C71" s="4">
        <v>-0.69335000000000002</v>
      </c>
      <c r="E71">
        <v>205</v>
      </c>
      <c r="F71" s="4">
        <v>-0.57425999999999999</v>
      </c>
      <c r="G71" s="4">
        <v>-0.81030000000000002</v>
      </c>
      <c r="I71">
        <v>205</v>
      </c>
      <c r="J71" s="4">
        <v>8.7220000000000006E-2</v>
      </c>
      <c r="K71" s="4">
        <v>-5.1200000000000004E-3</v>
      </c>
    </row>
    <row r="72" spans="1:11" x14ac:dyDescent="0.35">
      <c r="A72">
        <v>204</v>
      </c>
      <c r="B72" s="4">
        <v>-0.66581000000000001</v>
      </c>
      <c r="C72" s="4">
        <v>-0.53000999999999998</v>
      </c>
      <c r="E72">
        <v>204</v>
      </c>
      <c r="F72" s="4">
        <v>-0.38947999999999999</v>
      </c>
      <c r="G72" s="4">
        <v>-0.69235000000000002</v>
      </c>
      <c r="I72">
        <v>204</v>
      </c>
      <c r="J72" s="4">
        <v>0.43129000000000001</v>
      </c>
      <c r="K72" s="4">
        <v>0.30253999999999998</v>
      </c>
    </row>
    <row r="73" spans="1:11" x14ac:dyDescent="0.35">
      <c r="A73">
        <v>203</v>
      </c>
      <c r="B73" s="4">
        <v>-0.50683999999999996</v>
      </c>
      <c r="C73" s="4">
        <v>-0.34138000000000002</v>
      </c>
      <c r="E73">
        <v>203</v>
      </c>
      <c r="F73" s="4">
        <v>-0.17613999999999999</v>
      </c>
      <c r="G73" s="4">
        <v>-0.51629999999999998</v>
      </c>
      <c r="I73">
        <v>203</v>
      </c>
      <c r="J73" s="4">
        <v>0.81696000000000002</v>
      </c>
      <c r="K73" s="4">
        <v>0.67498000000000002</v>
      </c>
    </row>
    <row r="74" spans="1:11" x14ac:dyDescent="0.35">
      <c r="A74">
        <v>202</v>
      </c>
      <c r="B74" s="4">
        <v>-0.32299</v>
      </c>
      <c r="C74" s="4">
        <v>-0.13239999999999999</v>
      </c>
      <c r="E74">
        <v>202</v>
      </c>
      <c r="F74" s="4">
        <v>7.3529999999999998E-2</v>
      </c>
      <c r="G74" s="4">
        <v>-0.30869999999999997</v>
      </c>
      <c r="I74">
        <v>202</v>
      </c>
      <c r="J74" s="4">
        <v>1.2001999999999999</v>
      </c>
      <c r="K74" s="4">
        <v>1.05559</v>
      </c>
    </row>
    <row r="75" spans="1:11" x14ac:dyDescent="0.35">
      <c r="A75">
        <v>201</v>
      </c>
      <c r="B75" s="4">
        <v>-0.10453</v>
      </c>
      <c r="C75" s="4">
        <v>8.158E-2</v>
      </c>
      <c r="E75">
        <v>201</v>
      </c>
      <c r="F75" s="4">
        <v>0.33856999999999998</v>
      </c>
      <c r="G75" s="4">
        <v>-8.7970000000000007E-2</v>
      </c>
      <c r="I75">
        <v>201</v>
      </c>
      <c r="J75" s="4">
        <v>1.58562</v>
      </c>
      <c r="K75" s="4">
        <v>1.4397800000000001</v>
      </c>
    </row>
    <row r="76" spans="1:11" x14ac:dyDescent="0.35">
      <c r="A76">
        <v>200</v>
      </c>
      <c r="B76" s="4">
        <v>0.13250999999999999</v>
      </c>
      <c r="C76" s="4">
        <v>0.32561000000000001</v>
      </c>
      <c r="E76">
        <v>200</v>
      </c>
      <c r="F76" s="4">
        <v>0.63946000000000003</v>
      </c>
      <c r="G76" s="4">
        <v>0.16974</v>
      </c>
      <c r="I76">
        <v>200</v>
      </c>
      <c r="J76" s="4">
        <v>1.9649099999999999</v>
      </c>
      <c r="K76" s="4">
        <v>1.82836</v>
      </c>
    </row>
    <row r="100" spans="2:8" x14ac:dyDescent="0.35">
      <c r="B100" s="4">
        <v>223</v>
      </c>
      <c r="G100" s="4">
        <v>-0.59301999999999999</v>
      </c>
      <c r="H100">
        <v>-0.67303000000000002</v>
      </c>
    </row>
    <row r="101" spans="2:8" x14ac:dyDescent="0.35">
      <c r="B101" s="4">
        <v>222</v>
      </c>
      <c r="G101" s="4">
        <v>-0.60904999999999998</v>
      </c>
      <c r="H101">
        <v>-0.69025000000000003</v>
      </c>
    </row>
    <row r="102" spans="2:8" x14ac:dyDescent="0.35">
      <c r="B102" s="4">
        <v>221</v>
      </c>
      <c r="G102" s="4">
        <v>-0.62733000000000005</v>
      </c>
      <c r="H102">
        <v>-0.70130000000000003</v>
      </c>
    </row>
    <row r="103" spans="2:8" x14ac:dyDescent="0.35">
      <c r="B103" s="4">
        <v>220</v>
      </c>
      <c r="G103" s="4">
        <v>-0.64551999999999998</v>
      </c>
      <c r="H103">
        <v>-0.71462999999999999</v>
      </c>
    </row>
    <row r="104" spans="2:8" x14ac:dyDescent="0.35">
      <c r="B104" s="4">
        <v>219</v>
      </c>
      <c r="G104" s="4">
        <v>-0.66013999999999995</v>
      </c>
      <c r="H104">
        <v>-0.72865000000000002</v>
      </c>
    </row>
    <row r="105" spans="2:8" x14ac:dyDescent="0.35">
      <c r="B105" s="4">
        <v>218</v>
      </c>
      <c r="G105" s="4">
        <v>-0.67481000000000002</v>
      </c>
      <c r="H105">
        <v>-0.74070999999999998</v>
      </c>
    </row>
    <row r="106" spans="2:8" x14ac:dyDescent="0.35">
      <c r="B106" s="4">
        <v>217</v>
      </c>
      <c r="G106" s="4">
        <v>-0.69169000000000003</v>
      </c>
      <c r="H106">
        <v>-0.75704000000000005</v>
      </c>
    </row>
    <row r="107" spans="2:8" x14ac:dyDescent="0.35">
      <c r="B107" s="4">
        <v>216</v>
      </c>
      <c r="G107" s="4">
        <v>-0.71611000000000002</v>
      </c>
      <c r="H107">
        <v>-0.77685000000000004</v>
      </c>
    </row>
    <row r="108" spans="2:8" x14ac:dyDescent="0.35">
      <c r="B108" s="4">
        <v>215</v>
      </c>
      <c r="G108" s="4">
        <v>-0.73760000000000003</v>
      </c>
      <c r="H108">
        <v>-0.79447999999999996</v>
      </c>
    </row>
    <row r="109" spans="2:8" x14ac:dyDescent="0.35">
      <c r="B109" s="4">
        <v>214</v>
      </c>
      <c r="G109" s="4">
        <v>-0.76629999999999998</v>
      </c>
      <c r="H109">
        <v>-0.81486000000000003</v>
      </c>
    </row>
    <row r="110" spans="2:8" x14ac:dyDescent="0.35">
      <c r="B110" s="4">
        <v>213</v>
      </c>
      <c r="G110" s="4">
        <v>-0.79974999999999996</v>
      </c>
      <c r="H110">
        <v>-0.8448</v>
      </c>
    </row>
    <row r="111" spans="2:8" x14ac:dyDescent="0.35">
      <c r="B111" s="4">
        <v>212</v>
      </c>
      <c r="G111" s="4">
        <v>-0.83414999999999995</v>
      </c>
      <c r="H111">
        <v>-0.87380999999999998</v>
      </c>
    </row>
    <row r="112" spans="2:8" x14ac:dyDescent="0.35">
      <c r="B112" s="4">
        <v>211</v>
      </c>
      <c r="G112" s="4">
        <v>-0.86385000000000001</v>
      </c>
      <c r="H112">
        <v>-0.90468000000000004</v>
      </c>
    </row>
    <row r="113" spans="2:8" x14ac:dyDescent="0.35">
      <c r="B113" s="4">
        <v>210</v>
      </c>
      <c r="G113" s="4">
        <v>-0.90622999999999998</v>
      </c>
      <c r="H113">
        <v>-0.93847999999999998</v>
      </c>
    </row>
    <row r="114" spans="2:8" x14ac:dyDescent="0.35">
      <c r="B114" s="4">
        <v>209</v>
      </c>
      <c r="G114" s="4">
        <v>-0.93245999999999996</v>
      </c>
      <c r="H114">
        <v>-0.96126</v>
      </c>
    </row>
    <row r="115" spans="2:8" x14ac:dyDescent="0.35">
      <c r="B115" s="4">
        <v>208</v>
      </c>
      <c r="G115" s="4">
        <v>-0.93472999999999995</v>
      </c>
      <c r="H115">
        <v>-0.95043</v>
      </c>
    </row>
    <row r="116" spans="2:8" x14ac:dyDescent="0.35">
      <c r="B116" s="4">
        <v>207</v>
      </c>
      <c r="G116" s="4">
        <v>-0.91447999999999996</v>
      </c>
      <c r="H116">
        <v>-0.90639000000000003</v>
      </c>
    </row>
    <row r="117" spans="2:8" x14ac:dyDescent="0.35">
      <c r="B117" s="4">
        <v>206</v>
      </c>
      <c r="G117" s="4">
        <v>-0.87034</v>
      </c>
      <c r="H117">
        <v>-0.82271000000000005</v>
      </c>
    </row>
    <row r="118" spans="2:8" x14ac:dyDescent="0.35">
      <c r="B118" s="4">
        <v>205</v>
      </c>
      <c r="G118" s="4">
        <v>-0.78698999999999997</v>
      </c>
      <c r="H118">
        <v>-0.69335000000000002</v>
      </c>
    </row>
    <row r="119" spans="2:8" x14ac:dyDescent="0.35">
      <c r="B119" s="4">
        <v>204</v>
      </c>
      <c r="G119" s="4">
        <v>-0.66581000000000001</v>
      </c>
      <c r="H119">
        <v>-0.53000999999999998</v>
      </c>
    </row>
    <row r="120" spans="2:8" x14ac:dyDescent="0.35">
      <c r="B120" s="4">
        <v>203</v>
      </c>
      <c r="G120" s="4">
        <v>-0.50683999999999996</v>
      </c>
      <c r="H120">
        <v>-0.34138000000000002</v>
      </c>
    </row>
    <row r="121" spans="2:8" x14ac:dyDescent="0.35">
      <c r="B121" s="4">
        <v>202</v>
      </c>
      <c r="G121" s="4">
        <v>-0.32299</v>
      </c>
      <c r="H121">
        <v>-0.13239999999999999</v>
      </c>
    </row>
    <row r="122" spans="2:8" x14ac:dyDescent="0.35">
      <c r="B122" s="4">
        <v>201</v>
      </c>
      <c r="G122" s="4">
        <v>-0.10453</v>
      </c>
      <c r="H122">
        <v>8.158E-2</v>
      </c>
    </row>
    <row r="123" spans="2:8" x14ac:dyDescent="0.35">
      <c r="B123" s="4">
        <v>200</v>
      </c>
      <c r="G123" s="4">
        <v>0.13250999999999999</v>
      </c>
      <c r="H123">
        <v>0.32561000000000001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CBF98-DDF4-4584-8564-78BBBEFE94C2}">
  <dimension ref="A1:CU177"/>
  <sheetViews>
    <sheetView workbookViewId="0"/>
  </sheetViews>
  <sheetFormatPr defaultRowHeight="14.5" x14ac:dyDescent="0.35"/>
  <cols>
    <col min="1" max="1" width="20.6328125" customWidth="1"/>
    <col min="2" max="2" width="45.453125" customWidth="1"/>
    <col min="3" max="3" width="19.453125" customWidth="1"/>
    <col min="4" max="4" width="48.81640625" customWidth="1"/>
    <col min="5" max="5" width="20.453125" customWidth="1"/>
    <col min="6" max="6" width="34.36328125" customWidth="1"/>
    <col min="7" max="7" width="21.7265625" customWidth="1"/>
  </cols>
  <sheetData>
    <row r="1" spans="1:2" x14ac:dyDescent="0.35">
      <c r="A1" s="103" t="s">
        <v>321</v>
      </c>
    </row>
    <row r="3" spans="1:2" x14ac:dyDescent="0.35">
      <c r="A3" s="77" t="s">
        <v>94</v>
      </c>
      <c r="B3" s="84"/>
    </row>
    <row r="4" spans="1:2" x14ac:dyDescent="0.35">
      <c r="A4" t="s">
        <v>95</v>
      </c>
      <c r="B4" t="s">
        <v>96</v>
      </c>
    </row>
    <row r="5" spans="1:2" x14ac:dyDescent="0.35">
      <c r="A5" t="s">
        <v>97</v>
      </c>
    </row>
    <row r="6" spans="1:2" x14ac:dyDescent="0.35">
      <c r="A6" t="s">
        <v>98</v>
      </c>
      <c r="B6" t="s">
        <v>99</v>
      </c>
    </row>
    <row r="7" spans="1:2" x14ac:dyDescent="0.35">
      <c r="B7" t="s">
        <v>100</v>
      </c>
    </row>
    <row r="8" spans="1:2" x14ac:dyDescent="0.35">
      <c r="A8" t="s">
        <v>101</v>
      </c>
      <c r="B8" t="s">
        <v>102</v>
      </c>
    </row>
    <row r="9" spans="1:2" x14ac:dyDescent="0.35">
      <c r="A9" t="s">
        <v>103</v>
      </c>
      <c r="B9" t="s">
        <v>104</v>
      </c>
    </row>
    <row r="10" spans="1:2" x14ac:dyDescent="0.35">
      <c r="B10" t="s">
        <v>105</v>
      </c>
    </row>
    <row r="11" spans="1:2" x14ac:dyDescent="0.35">
      <c r="A11" t="s">
        <v>106</v>
      </c>
      <c r="B11" t="s">
        <v>107</v>
      </c>
    </row>
    <row r="13" spans="1:2" x14ac:dyDescent="0.35">
      <c r="B13" t="s">
        <v>108</v>
      </c>
    </row>
    <row r="14" spans="1:2" x14ac:dyDescent="0.35">
      <c r="B14" t="s">
        <v>109</v>
      </c>
    </row>
    <row r="15" spans="1:2" x14ac:dyDescent="0.35">
      <c r="A15" t="s">
        <v>110</v>
      </c>
    </row>
    <row r="17" spans="1:99" x14ac:dyDescent="0.35">
      <c r="A17" s="77">
        <v>426</v>
      </c>
      <c r="B17" s="84"/>
    </row>
    <row r="18" spans="1:99" ht="15.5" x14ac:dyDescent="0.4">
      <c r="G18" s="62" t="s">
        <v>111</v>
      </c>
      <c r="M18" s="62" t="s">
        <v>112</v>
      </c>
      <c r="S18" s="62" t="s">
        <v>113</v>
      </c>
    </row>
    <row r="19" spans="1:99" x14ac:dyDescent="0.35">
      <c r="B19" s="85" t="s">
        <v>0</v>
      </c>
      <c r="C19" s="78" t="s">
        <v>114</v>
      </c>
      <c r="D19" s="78" t="s">
        <v>115</v>
      </c>
      <c r="E19" s="78" t="s">
        <v>116</v>
      </c>
      <c r="F19" s="78" t="s">
        <v>117</v>
      </c>
      <c r="G19" s="78" t="s">
        <v>118</v>
      </c>
      <c r="H19" s="78" t="s">
        <v>119</v>
      </c>
      <c r="I19" s="78" t="s">
        <v>120</v>
      </c>
      <c r="J19" s="78" t="s">
        <v>121</v>
      </c>
      <c r="K19" s="78" t="s">
        <v>122</v>
      </c>
      <c r="L19" s="78" t="s">
        <v>123</v>
      </c>
      <c r="M19" s="78" t="s">
        <v>124</v>
      </c>
      <c r="N19" s="78" t="s">
        <v>125</v>
      </c>
      <c r="O19" s="78" t="s">
        <v>126</v>
      </c>
      <c r="P19" s="78" t="s">
        <v>127</v>
      </c>
      <c r="Q19" s="78" t="s">
        <v>128</v>
      </c>
      <c r="R19" s="78" t="s">
        <v>129</v>
      </c>
      <c r="S19" s="78" t="s">
        <v>130</v>
      </c>
      <c r="T19" s="78" t="s">
        <v>131</v>
      </c>
      <c r="U19" s="78" t="s">
        <v>132</v>
      </c>
      <c r="V19" s="78" t="s">
        <v>133</v>
      </c>
      <c r="W19" s="78" t="s">
        <v>134</v>
      </c>
      <c r="X19" s="78" t="s">
        <v>135</v>
      </c>
      <c r="Y19" s="78" t="s">
        <v>136</v>
      </c>
      <c r="Z19" s="78" t="s">
        <v>137</v>
      </c>
      <c r="AA19" s="78" t="s">
        <v>138</v>
      </c>
      <c r="AB19" s="78" t="s">
        <v>139</v>
      </c>
      <c r="AC19" s="78" t="s">
        <v>140</v>
      </c>
      <c r="AD19" s="78" t="s">
        <v>141</v>
      </c>
      <c r="AE19" s="78" t="s">
        <v>142</v>
      </c>
      <c r="AF19" s="78" t="s">
        <v>143</v>
      </c>
      <c r="AG19" s="78" t="s">
        <v>144</v>
      </c>
      <c r="AH19" s="78" t="s">
        <v>145</v>
      </c>
      <c r="AI19" s="78" t="s">
        <v>146</v>
      </c>
      <c r="AJ19" s="78" t="s">
        <v>147</v>
      </c>
      <c r="AK19" s="78" t="s">
        <v>148</v>
      </c>
      <c r="AL19" s="78" t="s">
        <v>149</v>
      </c>
      <c r="AM19" s="78" t="s">
        <v>150</v>
      </c>
      <c r="AN19" s="78" t="s">
        <v>151</v>
      </c>
      <c r="AO19" s="78" t="s">
        <v>152</v>
      </c>
      <c r="AP19" s="78" t="s">
        <v>153</v>
      </c>
      <c r="AQ19" s="78" t="s">
        <v>154</v>
      </c>
      <c r="AR19" s="78" t="s">
        <v>155</v>
      </c>
      <c r="AS19" s="78" t="s">
        <v>156</v>
      </c>
      <c r="AT19" s="78" t="s">
        <v>157</v>
      </c>
      <c r="AU19" s="78" t="s">
        <v>158</v>
      </c>
      <c r="AV19" s="78" t="s">
        <v>159</v>
      </c>
      <c r="AW19" s="78" t="s">
        <v>160</v>
      </c>
      <c r="AX19" s="78" t="s">
        <v>161</v>
      </c>
      <c r="AY19" s="78" t="s">
        <v>162</v>
      </c>
      <c r="AZ19" s="78" t="s">
        <v>163</v>
      </c>
      <c r="BA19" s="78" t="s">
        <v>164</v>
      </c>
      <c r="BB19" s="78" t="s">
        <v>165</v>
      </c>
      <c r="BC19" s="78" t="s">
        <v>166</v>
      </c>
      <c r="BD19" s="78" t="s">
        <v>167</v>
      </c>
      <c r="BE19" s="78" t="s">
        <v>168</v>
      </c>
      <c r="BF19" s="78" t="s">
        <v>169</v>
      </c>
      <c r="BG19" s="78" t="s">
        <v>170</v>
      </c>
      <c r="BH19" s="78" t="s">
        <v>171</v>
      </c>
      <c r="BI19" s="78" t="s">
        <v>172</v>
      </c>
      <c r="BJ19" s="78" t="s">
        <v>173</v>
      </c>
      <c r="BK19" s="78" t="s">
        <v>174</v>
      </c>
      <c r="BL19" s="78" t="s">
        <v>175</v>
      </c>
      <c r="BM19" s="78" t="s">
        <v>176</v>
      </c>
      <c r="BN19" s="78" t="s">
        <v>177</v>
      </c>
      <c r="BO19" s="78" t="s">
        <v>178</v>
      </c>
      <c r="BP19" s="78" t="s">
        <v>179</v>
      </c>
      <c r="BQ19" s="78" t="s">
        <v>180</v>
      </c>
      <c r="BR19" s="78" t="s">
        <v>181</v>
      </c>
      <c r="BS19" s="78" t="s">
        <v>182</v>
      </c>
      <c r="BT19" s="78" t="s">
        <v>183</v>
      </c>
      <c r="BU19" s="78" t="s">
        <v>184</v>
      </c>
      <c r="BV19" s="78" t="s">
        <v>185</v>
      </c>
      <c r="BW19" s="78" t="s">
        <v>186</v>
      </c>
      <c r="BX19" s="78" t="s">
        <v>187</v>
      </c>
      <c r="BY19" s="78" t="s">
        <v>188</v>
      </c>
      <c r="BZ19" s="78" t="s">
        <v>189</v>
      </c>
      <c r="CA19" s="78" t="s">
        <v>190</v>
      </c>
      <c r="CB19" s="78" t="s">
        <v>191</v>
      </c>
      <c r="CC19" s="78" t="s">
        <v>192</v>
      </c>
      <c r="CD19" s="78" t="s">
        <v>193</v>
      </c>
      <c r="CE19" s="78" t="s">
        <v>194</v>
      </c>
      <c r="CF19" s="78" t="s">
        <v>195</v>
      </c>
      <c r="CG19" s="78" t="s">
        <v>196</v>
      </c>
      <c r="CH19" s="78" t="s">
        <v>197</v>
      </c>
      <c r="CI19" s="78" t="s">
        <v>198</v>
      </c>
      <c r="CJ19" s="78" t="s">
        <v>199</v>
      </c>
      <c r="CK19" s="78" t="s">
        <v>200</v>
      </c>
      <c r="CL19" s="78" t="s">
        <v>201</v>
      </c>
      <c r="CM19" s="78" t="s">
        <v>202</v>
      </c>
      <c r="CN19" s="78" t="s">
        <v>203</v>
      </c>
      <c r="CO19" s="78" t="s">
        <v>204</v>
      </c>
      <c r="CP19" s="78" t="s">
        <v>205</v>
      </c>
      <c r="CQ19" s="78" t="s">
        <v>206</v>
      </c>
      <c r="CR19" s="78" t="s">
        <v>207</v>
      </c>
      <c r="CS19" s="78" t="s">
        <v>208</v>
      </c>
      <c r="CT19" s="78" t="s">
        <v>209</v>
      </c>
      <c r="CU19" s="78" t="s">
        <v>210</v>
      </c>
    </row>
    <row r="20" spans="1:99" x14ac:dyDescent="0.35">
      <c r="B20" s="86">
        <v>5.7870370370370366E-5</v>
      </c>
      <c r="C20" s="64">
        <v>40</v>
      </c>
      <c r="D20" s="64"/>
      <c r="E20" s="64"/>
      <c r="F20" s="64"/>
      <c r="G20" s="79">
        <v>4.3999999999999997E-2</v>
      </c>
      <c r="H20" s="79">
        <v>4.3999999999999997E-2</v>
      </c>
      <c r="I20" s="79">
        <v>4.2000000000000003E-2</v>
      </c>
      <c r="J20" s="64"/>
      <c r="K20" s="64"/>
      <c r="L20" s="64"/>
      <c r="M20" s="64">
        <v>0.11799999999999999</v>
      </c>
      <c r="N20" s="64">
        <v>9.4E-2</v>
      </c>
      <c r="O20" s="64">
        <v>0.10100000000000001</v>
      </c>
      <c r="P20" s="64"/>
      <c r="Q20" s="64"/>
      <c r="R20" s="64"/>
      <c r="S20" s="64">
        <v>0.14099999999999999</v>
      </c>
      <c r="T20" s="64">
        <v>0.26100000000000001</v>
      </c>
      <c r="U20" s="64">
        <v>0.14899999999999999</v>
      </c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P20" s="64"/>
      <c r="CQ20" s="64"/>
      <c r="CR20" s="64"/>
      <c r="CS20" s="64"/>
      <c r="CT20" s="64"/>
      <c r="CU20" s="64"/>
    </row>
    <row r="21" spans="1:99" x14ac:dyDescent="0.35">
      <c r="B21" s="86">
        <v>1.7361111111111112E-4</v>
      </c>
      <c r="C21" s="64">
        <v>39.9</v>
      </c>
      <c r="D21" s="64"/>
      <c r="E21" s="64"/>
      <c r="F21" s="64"/>
      <c r="G21" s="79">
        <v>4.3999999999999997E-2</v>
      </c>
      <c r="H21" s="79">
        <v>4.3999999999999997E-2</v>
      </c>
      <c r="I21" s="79">
        <v>4.1000000000000002E-2</v>
      </c>
      <c r="J21" s="64"/>
      <c r="K21" s="64"/>
      <c r="L21" s="64"/>
      <c r="M21" s="64">
        <v>0.128</v>
      </c>
      <c r="N21" s="64">
        <v>0.1</v>
      </c>
      <c r="O21" s="64">
        <v>0.108</v>
      </c>
      <c r="P21" s="64"/>
      <c r="Q21" s="64"/>
      <c r="R21" s="64"/>
      <c r="S21" s="64">
        <v>0.154</v>
      </c>
      <c r="T21" s="64">
        <v>0.27100000000000002</v>
      </c>
      <c r="U21" s="64">
        <v>0.185</v>
      </c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P21" s="64"/>
      <c r="CQ21" s="64"/>
      <c r="CR21" s="64"/>
      <c r="CS21" s="64"/>
      <c r="CT21" s="64"/>
      <c r="CU21" s="64"/>
    </row>
    <row r="22" spans="1:99" x14ac:dyDescent="0.35">
      <c r="B22" s="86">
        <v>2.8935185185185189E-4</v>
      </c>
      <c r="C22" s="64">
        <v>40</v>
      </c>
      <c r="D22" s="64"/>
      <c r="E22" s="64"/>
      <c r="F22" s="64"/>
      <c r="G22" s="79">
        <v>4.3999999999999997E-2</v>
      </c>
      <c r="H22" s="79">
        <v>4.3999999999999997E-2</v>
      </c>
      <c r="I22" s="79">
        <v>4.2000000000000003E-2</v>
      </c>
      <c r="J22" s="64"/>
      <c r="K22" s="64"/>
      <c r="L22" s="64"/>
      <c r="M22" s="64">
        <v>0.13400000000000001</v>
      </c>
      <c r="N22" s="64">
        <v>0.108</v>
      </c>
      <c r="O22" s="64">
        <v>0.11600000000000001</v>
      </c>
      <c r="P22" s="64"/>
      <c r="Q22" s="64"/>
      <c r="R22" s="64"/>
      <c r="S22" s="64">
        <v>0.16800000000000001</v>
      </c>
      <c r="T22" s="64">
        <v>0.31</v>
      </c>
      <c r="U22" s="64">
        <v>0.19400000000000001</v>
      </c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P22" s="64"/>
      <c r="CQ22" s="64"/>
      <c r="CR22" s="64"/>
      <c r="CS22" s="64"/>
      <c r="CT22" s="64"/>
      <c r="CU22" s="64"/>
    </row>
    <row r="23" spans="1:99" x14ac:dyDescent="0.35">
      <c r="B23" s="86">
        <v>4.0509259259259258E-4</v>
      </c>
      <c r="C23" s="64">
        <v>40</v>
      </c>
      <c r="D23" s="64"/>
      <c r="E23" s="64"/>
      <c r="F23" s="64"/>
      <c r="G23" s="79">
        <v>4.3999999999999997E-2</v>
      </c>
      <c r="H23" s="79">
        <v>4.3999999999999997E-2</v>
      </c>
      <c r="I23" s="79">
        <v>4.2000000000000003E-2</v>
      </c>
      <c r="J23" s="64"/>
      <c r="K23" s="64"/>
      <c r="L23" s="64"/>
      <c r="M23" s="64">
        <v>0.14099999999999999</v>
      </c>
      <c r="N23" s="64">
        <v>0.112</v>
      </c>
      <c r="O23" s="64">
        <v>0.122</v>
      </c>
      <c r="P23" s="64"/>
      <c r="Q23" s="64"/>
      <c r="R23" s="64"/>
      <c r="S23" s="64">
        <v>0.18099999999999999</v>
      </c>
      <c r="T23" s="64">
        <v>0.32500000000000001</v>
      </c>
      <c r="U23" s="64">
        <v>0.20499999999999999</v>
      </c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P23" s="64"/>
      <c r="CQ23" s="64"/>
      <c r="CR23" s="64"/>
      <c r="CS23" s="64"/>
      <c r="CT23" s="64"/>
      <c r="CU23" s="64"/>
    </row>
    <row r="24" spans="1:99" x14ac:dyDescent="0.35">
      <c r="B24" s="86">
        <v>5.2083333333333333E-4</v>
      </c>
      <c r="C24" s="64">
        <v>40</v>
      </c>
      <c r="D24" s="64"/>
      <c r="E24" s="64"/>
      <c r="F24" s="64"/>
      <c r="G24" s="79">
        <v>4.3999999999999997E-2</v>
      </c>
      <c r="H24" s="79">
        <v>4.3999999999999997E-2</v>
      </c>
      <c r="I24" s="79">
        <v>4.2000000000000003E-2</v>
      </c>
      <c r="J24" s="64"/>
      <c r="K24" s="64"/>
      <c r="L24" s="64"/>
      <c r="M24" s="64">
        <v>0.14899999999999999</v>
      </c>
      <c r="N24" s="64">
        <v>0.121</v>
      </c>
      <c r="O24" s="64">
        <v>0.13</v>
      </c>
      <c r="P24" s="64"/>
      <c r="Q24" s="64"/>
      <c r="R24" s="64"/>
      <c r="S24" s="64">
        <v>0.19500000000000001</v>
      </c>
      <c r="T24" s="64">
        <v>0.34100000000000003</v>
      </c>
      <c r="U24" s="64">
        <v>0.23</v>
      </c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P24" s="64"/>
      <c r="CQ24" s="64"/>
      <c r="CR24" s="64"/>
      <c r="CS24" s="64"/>
      <c r="CT24" s="64"/>
      <c r="CU24" s="64"/>
    </row>
    <row r="25" spans="1:99" x14ac:dyDescent="0.35">
      <c r="B25" s="86">
        <v>6.3657407407407402E-4</v>
      </c>
      <c r="C25" s="64">
        <v>40</v>
      </c>
      <c r="D25" s="64"/>
      <c r="E25" s="64"/>
      <c r="F25" s="64"/>
      <c r="G25" s="79">
        <v>4.4999999999999998E-2</v>
      </c>
      <c r="H25" s="79">
        <v>4.4999999999999998E-2</v>
      </c>
      <c r="I25" s="79">
        <v>4.2000000000000003E-2</v>
      </c>
      <c r="J25" s="64"/>
      <c r="K25" s="64"/>
      <c r="L25" s="64"/>
      <c r="M25" s="64">
        <v>0.156</v>
      </c>
      <c r="N25" s="64">
        <v>0.124</v>
      </c>
      <c r="O25" s="64">
        <v>0.13600000000000001</v>
      </c>
      <c r="P25" s="64"/>
      <c r="Q25" s="64"/>
      <c r="R25" s="64"/>
      <c r="S25" s="64">
        <v>0.21</v>
      </c>
      <c r="T25" s="64">
        <v>0.40100000000000002</v>
      </c>
      <c r="U25" s="64">
        <v>0.23899999999999999</v>
      </c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P25" s="64"/>
      <c r="CQ25" s="64"/>
      <c r="CR25" s="64"/>
      <c r="CS25" s="64"/>
      <c r="CT25" s="64"/>
      <c r="CU25" s="64"/>
    </row>
    <row r="26" spans="1:99" x14ac:dyDescent="0.35">
      <c r="B26" s="86">
        <v>7.5231481481481471E-4</v>
      </c>
      <c r="C26" s="64">
        <v>40</v>
      </c>
      <c r="D26" s="64"/>
      <c r="E26" s="64"/>
      <c r="F26" s="64"/>
      <c r="G26" s="79">
        <v>4.4999999999999998E-2</v>
      </c>
      <c r="H26" s="79">
        <v>4.4999999999999998E-2</v>
      </c>
      <c r="I26" s="79">
        <v>4.2999999999999997E-2</v>
      </c>
      <c r="J26" s="64"/>
      <c r="K26" s="64"/>
      <c r="L26" s="64"/>
      <c r="M26" s="64">
        <v>0.16200000000000001</v>
      </c>
      <c r="N26" s="64">
        <v>0.13</v>
      </c>
      <c r="O26" s="64">
        <v>0.14199999999999999</v>
      </c>
      <c r="P26" s="64"/>
      <c r="Q26" s="64"/>
      <c r="R26" s="64"/>
      <c r="S26" s="64">
        <v>0.22</v>
      </c>
      <c r="T26" s="64">
        <v>0.36899999999999999</v>
      </c>
      <c r="U26" s="64">
        <v>0.255</v>
      </c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P26" s="64"/>
      <c r="CQ26" s="64"/>
      <c r="CR26" s="64"/>
      <c r="CS26" s="64"/>
      <c r="CT26" s="64"/>
      <c r="CU26" s="64"/>
    </row>
    <row r="27" spans="1:99" x14ac:dyDescent="0.35">
      <c r="B27" s="86">
        <v>8.6805555555555551E-4</v>
      </c>
      <c r="C27" s="64">
        <v>40</v>
      </c>
      <c r="D27" s="64"/>
      <c r="E27" s="64"/>
      <c r="F27" s="64"/>
      <c r="G27" s="79">
        <v>4.4999999999999998E-2</v>
      </c>
      <c r="H27" s="79">
        <v>4.4999999999999998E-2</v>
      </c>
      <c r="I27" s="79">
        <v>4.2999999999999997E-2</v>
      </c>
      <c r="J27" s="64"/>
      <c r="K27" s="64"/>
      <c r="L27" s="64"/>
      <c r="M27" s="64">
        <v>0.17100000000000001</v>
      </c>
      <c r="N27" s="64">
        <v>0.13800000000000001</v>
      </c>
      <c r="O27" s="64">
        <v>0.15</v>
      </c>
      <c r="P27" s="64"/>
      <c r="Q27" s="64"/>
      <c r="R27" s="64"/>
      <c r="S27" s="64">
        <v>0.23200000000000001</v>
      </c>
      <c r="T27" s="64">
        <v>0.39600000000000002</v>
      </c>
      <c r="U27" s="64">
        <v>0.27600000000000002</v>
      </c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P27" s="64"/>
      <c r="CQ27" s="64"/>
      <c r="CR27" s="64"/>
      <c r="CS27" s="64"/>
      <c r="CT27" s="64"/>
      <c r="CU27" s="64"/>
    </row>
    <row r="28" spans="1:99" x14ac:dyDescent="0.35">
      <c r="B28" s="86">
        <v>9.8379629629629642E-4</v>
      </c>
      <c r="C28" s="64">
        <v>40</v>
      </c>
      <c r="D28" s="64"/>
      <c r="E28" s="64"/>
      <c r="F28" s="64"/>
      <c r="G28" s="79">
        <v>4.5999999999999999E-2</v>
      </c>
      <c r="H28" s="79">
        <v>4.5999999999999999E-2</v>
      </c>
      <c r="I28" s="79">
        <v>4.2999999999999997E-2</v>
      </c>
      <c r="J28" s="64"/>
      <c r="K28" s="64"/>
      <c r="L28" s="64"/>
      <c r="M28" s="64">
        <v>0.17899999999999999</v>
      </c>
      <c r="N28" s="64">
        <v>0.14399999999999999</v>
      </c>
      <c r="O28" s="64">
        <v>0.157</v>
      </c>
      <c r="P28" s="64"/>
      <c r="Q28" s="64"/>
      <c r="R28" s="64"/>
      <c r="S28" s="64">
        <v>0.245</v>
      </c>
      <c r="T28" s="64">
        <v>0.41399999999999998</v>
      </c>
      <c r="U28" s="64">
        <v>0.28399999999999997</v>
      </c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P28" s="64"/>
      <c r="CQ28" s="64"/>
      <c r="CR28" s="64"/>
      <c r="CS28" s="64"/>
      <c r="CT28" s="64"/>
      <c r="CU28" s="64"/>
    </row>
    <row r="29" spans="1:99" x14ac:dyDescent="0.35">
      <c r="B29" s="86">
        <v>1.0995370370370371E-3</v>
      </c>
      <c r="C29" s="64">
        <v>40</v>
      </c>
      <c r="D29" s="64"/>
      <c r="E29" s="64"/>
      <c r="F29" s="64"/>
      <c r="G29" s="79">
        <v>4.5999999999999999E-2</v>
      </c>
      <c r="H29" s="79">
        <v>4.5999999999999999E-2</v>
      </c>
      <c r="I29" s="79">
        <v>4.2999999999999997E-2</v>
      </c>
      <c r="J29" s="64"/>
      <c r="K29" s="64"/>
      <c r="L29" s="64"/>
      <c r="M29" s="64">
        <v>0.187</v>
      </c>
      <c r="N29" s="64">
        <v>0.14899999999999999</v>
      </c>
      <c r="O29" s="64">
        <v>0.16400000000000001</v>
      </c>
      <c r="P29" s="64"/>
      <c r="Q29" s="64"/>
      <c r="R29" s="64"/>
      <c r="S29" s="64">
        <v>0.25600000000000001</v>
      </c>
      <c r="T29" s="64">
        <v>0.43099999999999999</v>
      </c>
      <c r="U29" s="64">
        <v>0.30399999999999999</v>
      </c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P29" s="64"/>
      <c r="CQ29" s="64"/>
      <c r="CR29" s="64"/>
      <c r="CS29" s="64"/>
      <c r="CT29" s="64"/>
      <c r="CU29" s="64"/>
    </row>
    <row r="30" spans="1:99" x14ac:dyDescent="0.35">
      <c r="B30" s="86">
        <v>1.2152777777777778E-3</v>
      </c>
      <c r="C30" s="64">
        <v>40</v>
      </c>
      <c r="D30" s="64"/>
      <c r="E30" s="64"/>
      <c r="F30" s="64"/>
      <c r="G30" s="79">
        <v>4.7E-2</v>
      </c>
      <c r="H30" s="79">
        <v>4.7E-2</v>
      </c>
      <c r="I30" s="79">
        <v>4.2999999999999997E-2</v>
      </c>
      <c r="J30" s="64"/>
      <c r="K30" s="64"/>
      <c r="L30" s="64"/>
      <c r="M30" s="64">
        <v>0.193</v>
      </c>
      <c r="N30" s="64">
        <v>0.153</v>
      </c>
      <c r="O30" s="64">
        <v>0.16900000000000001</v>
      </c>
      <c r="P30" s="64"/>
      <c r="Q30" s="64"/>
      <c r="R30" s="64"/>
      <c r="S30" s="64">
        <v>0.26800000000000002</v>
      </c>
      <c r="T30" s="64">
        <v>0.45600000000000002</v>
      </c>
      <c r="U30" s="64">
        <v>0.311</v>
      </c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P30" s="64"/>
      <c r="CQ30" s="64"/>
      <c r="CR30" s="64"/>
      <c r="CS30" s="64"/>
      <c r="CT30" s="64"/>
      <c r="CU30" s="64"/>
    </row>
    <row r="31" spans="1:99" x14ac:dyDescent="0.35">
      <c r="B31" s="86">
        <v>1.3310185185185185E-3</v>
      </c>
      <c r="C31" s="64">
        <v>40</v>
      </c>
      <c r="D31" s="64"/>
      <c r="E31" s="64"/>
      <c r="F31" s="64"/>
      <c r="G31" s="79">
        <v>4.5999999999999999E-2</v>
      </c>
      <c r="H31" s="79">
        <v>4.7E-2</v>
      </c>
      <c r="I31" s="79">
        <v>4.3999999999999997E-2</v>
      </c>
      <c r="J31" s="64"/>
      <c r="K31" s="64"/>
      <c r="L31" s="64"/>
      <c r="M31" s="64">
        <v>0.19900000000000001</v>
      </c>
      <c r="N31" s="64">
        <v>0.17399999999999999</v>
      </c>
      <c r="O31" s="64">
        <v>0.17599999999999999</v>
      </c>
      <c r="P31" s="64"/>
      <c r="Q31" s="64"/>
      <c r="R31" s="64"/>
      <c r="S31" s="64">
        <v>0.27700000000000002</v>
      </c>
      <c r="T31" s="64">
        <v>0.46400000000000002</v>
      </c>
      <c r="U31" s="64">
        <v>0.32200000000000001</v>
      </c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P31" s="64"/>
      <c r="CQ31" s="64"/>
      <c r="CR31" s="64"/>
      <c r="CS31" s="64"/>
      <c r="CT31" s="64"/>
      <c r="CU31" s="64"/>
    </row>
    <row r="32" spans="1:99" x14ac:dyDescent="0.35">
      <c r="B32" s="86">
        <v>1.4467592592592594E-3</v>
      </c>
      <c r="C32" s="64">
        <v>40</v>
      </c>
      <c r="D32" s="64"/>
      <c r="E32" s="64"/>
      <c r="F32" s="64"/>
      <c r="G32" s="79">
        <v>4.7E-2</v>
      </c>
      <c r="H32" s="79">
        <v>4.7E-2</v>
      </c>
      <c r="I32" s="79">
        <v>4.4999999999999998E-2</v>
      </c>
      <c r="J32" s="64"/>
      <c r="K32" s="64"/>
      <c r="L32" s="64"/>
      <c r="M32" s="64">
        <v>0.20599999999999999</v>
      </c>
      <c r="N32" s="64">
        <v>0.16400000000000001</v>
      </c>
      <c r="O32" s="64">
        <v>0.18099999999999999</v>
      </c>
      <c r="P32" s="64"/>
      <c r="Q32" s="64"/>
      <c r="R32" s="64"/>
      <c r="S32" s="64">
        <v>0.28799999999999998</v>
      </c>
      <c r="T32" s="64">
        <v>0.47699999999999998</v>
      </c>
      <c r="U32" s="64">
        <v>0.33800000000000002</v>
      </c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P32" s="64"/>
      <c r="CQ32" s="64"/>
      <c r="CR32" s="64"/>
      <c r="CS32" s="64"/>
      <c r="CT32" s="64"/>
      <c r="CU32" s="64"/>
    </row>
    <row r="33" spans="2:99" x14ac:dyDescent="0.35">
      <c r="B33" s="86">
        <v>1.5624999999999999E-3</v>
      </c>
      <c r="C33" s="64">
        <v>40</v>
      </c>
      <c r="D33" s="64"/>
      <c r="E33" s="64"/>
      <c r="F33" s="64"/>
      <c r="G33" s="79">
        <v>4.8000000000000001E-2</v>
      </c>
      <c r="H33" s="79">
        <v>4.8000000000000001E-2</v>
      </c>
      <c r="I33" s="79">
        <v>4.4999999999999998E-2</v>
      </c>
      <c r="J33" s="64"/>
      <c r="K33" s="64"/>
      <c r="L33" s="64"/>
      <c r="M33" s="64">
        <v>0.21299999999999999</v>
      </c>
      <c r="N33" s="64">
        <v>0.17</v>
      </c>
      <c r="O33" s="64">
        <v>0.186</v>
      </c>
      <c r="P33" s="64"/>
      <c r="Q33" s="64"/>
      <c r="R33" s="64"/>
      <c r="S33" s="64">
        <v>0.29699999999999999</v>
      </c>
      <c r="T33" s="64">
        <v>0.49399999999999999</v>
      </c>
      <c r="U33" s="64">
        <v>0.34300000000000003</v>
      </c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P33" s="64"/>
      <c r="CQ33" s="64"/>
      <c r="CR33" s="64"/>
      <c r="CS33" s="64"/>
      <c r="CT33" s="64"/>
      <c r="CU33" s="64"/>
    </row>
    <row r="34" spans="2:99" x14ac:dyDescent="0.35">
      <c r="B34" s="86">
        <v>1.6782407407407406E-3</v>
      </c>
      <c r="C34" s="64">
        <v>40</v>
      </c>
      <c r="D34" s="64"/>
      <c r="E34" s="64"/>
      <c r="F34" s="64"/>
      <c r="G34" s="79">
        <v>4.8000000000000001E-2</v>
      </c>
      <c r="H34" s="79">
        <v>4.8000000000000001E-2</v>
      </c>
      <c r="I34" s="79">
        <v>4.5999999999999999E-2</v>
      </c>
      <c r="J34" s="64"/>
      <c r="K34" s="64"/>
      <c r="L34" s="64"/>
      <c r="M34" s="64">
        <v>0.221</v>
      </c>
      <c r="N34" s="64">
        <v>0.17599999999999999</v>
      </c>
      <c r="O34" s="64">
        <v>0.191</v>
      </c>
      <c r="P34" s="64"/>
      <c r="Q34" s="64"/>
      <c r="R34" s="64"/>
      <c r="S34" s="64">
        <v>0.307</v>
      </c>
      <c r="T34" s="64">
        <v>0.51700000000000002</v>
      </c>
      <c r="U34" s="64">
        <v>0.34699999999999998</v>
      </c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P34" s="64"/>
      <c r="CQ34" s="64"/>
      <c r="CR34" s="64"/>
      <c r="CS34" s="64"/>
      <c r="CT34" s="64"/>
      <c r="CU34" s="64"/>
    </row>
    <row r="35" spans="2:99" x14ac:dyDescent="0.35">
      <c r="B35" s="86">
        <v>1.7939814814814815E-3</v>
      </c>
      <c r="C35" s="64">
        <v>40</v>
      </c>
      <c r="D35" s="64"/>
      <c r="E35" s="64"/>
      <c r="F35" s="64"/>
      <c r="G35" s="79">
        <v>4.8000000000000001E-2</v>
      </c>
      <c r="H35" s="79">
        <v>4.8000000000000001E-2</v>
      </c>
      <c r="I35" s="79">
        <v>4.4999999999999998E-2</v>
      </c>
      <c r="J35" s="64"/>
      <c r="K35" s="64"/>
      <c r="L35" s="64"/>
      <c r="M35" s="64">
        <v>0.22500000000000001</v>
      </c>
      <c r="N35" s="64">
        <v>0.182</v>
      </c>
      <c r="O35" s="64">
        <v>0.19600000000000001</v>
      </c>
      <c r="P35" s="64"/>
      <c r="Q35" s="64"/>
      <c r="R35" s="64"/>
      <c r="S35" s="64">
        <v>0.314</v>
      </c>
      <c r="T35" s="64">
        <v>0.52100000000000002</v>
      </c>
      <c r="U35" s="64">
        <v>0.36099999999999999</v>
      </c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P35" s="64"/>
      <c r="CQ35" s="64"/>
      <c r="CR35" s="64"/>
      <c r="CS35" s="64"/>
      <c r="CT35" s="64"/>
      <c r="CU35" s="64"/>
    </row>
    <row r="36" spans="2:99" x14ac:dyDescent="0.35">
      <c r="B36" s="86">
        <v>1.9097222222222222E-3</v>
      </c>
      <c r="C36" s="64">
        <v>40</v>
      </c>
      <c r="D36" s="64"/>
      <c r="E36" s="64"/>
      <c r="F36" s="64"/>
      <c r="G36" s="79">
        <v>0.05</v>
      </c>
      <c r="H36" s="79">
        <v>4.9000000000000002E-2</v>
      </c>
      <c r="I36" s="79">
        <v>4.5999999999999999E-2</v>
      </c>
      <c r="J36" s="64"/>
      <c r="K36" s="64"/>
      <c r="L36" s="64"/>
      <c r="M36" s="64">
        <v>0.23300000000000001</v>
      </c>
      <c r="N36" s="64">
        <v>0.186</v>
      </c>
      <c r="O36" s="64">
        <v>0.20200000000000001</v>
      </c>
      <c r="P36" s="64"/>
      <c r="Q36" s="64"/>
      <c r="R36" s="64"/>
      <c r="S36" s="64">
        <v>0.32400000000000001</v>
      </c>
      <c r="T36" s="64">
        <v>0.53800000000000003</v>
      </c>
      <c r="U36" s="64">
        <v>0.37</v>
      </c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P36" s="64"/>
      <c r="CQ36" s="64"/>
      <c r="CR36" s="64"/>
      <c r="CS36" s="64"/>
      <c r="CT36" s="64"/>
      <c r="CU36" s="64"/>
    </row>
    <row r="37" spans="2:99" x14ac:dyDescent="0.35">
      <c r="B37" s="86">
        <v>2.0254629629629629E-3</v>
      </c>
      <c r="C37" s="64">
        <v>40</v>
      </c>
      <c r="D37" s="64"/>
      <c r="E37" s="64"/>
      <c r="F37" s="64"/>
      <c r="G37" s="79">
        <v>4.9000000000000002E-2</v>
      </c>
      <c r="H37" s="79">
        <v>0.05</v>
      </c>
      <c r="I37" s="79">
        <v>4.7E-2</v>
      </c>
      <c r="J37" s="64"/>
      <c r="K37" s="64"/>
      <c r="L37" s="64"/>
      <c r="M37" s="64">
        <v>0.24099999999999999</v>
      </c>
      <c r="N37" s="64">
        <v>0.193</v>
      </c>
      <c r="O37" s="64">
        <v>0.20599999999999999</v>
      </c>
      <c r="P37" s="64"/>
      <c r="Q37" s="64"/>
      <c r="R37" s="64"/>
      <c r="S37" s="64">
        <v>0.33</v>
      </c>
      <c r="T37" s="64">
        <v>0.55300000000000005</v>
      </c>
      <c r="U37" s="64">
        <v>0.377</v>
      </c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P37" s="64"/>
      <c r="CQ37" s="64"/>
      <c r="CR37" s="64"/>
      <c r="CS37" s="64"/>
      <c r="CT37" s="64"/>
      <c r="CU37" s="64"/>
    </row>
    <row r="38" spans="2:99" x14ac:dyDescent="0.35">
      <c r="B38" s="86">
        <v>2.1412037037037038E-3</v>
      </c>
      <c r="C38" s="64">
        <v>40</v>
      </c>
      <c r="D38" s="64"/>
      <c r="E38" s="64"/>
      <c r="F38" s="64"/>
      <c r="G38" s="79">
        <v>4.9000000000000002E-2</v>
      </c>
      <c r="H38" s="79">
        <v>4.9000000000000002E-2</v>
      </c>
      <c r="I38" s="79">
        <v>4.7E-2</v>
      </c>
      <c r="J38" s="64"/>
      <c r="K38" s="64"/>
      <c r="L38" s="64"/>
      <c r="M38" s="64">
        <v>0.24099999999999999</v>
      </c>
      <c r="N38" s="64">
        <v>0.193</v>
      </c>
      <c r="O38" s="64">
        <v>0.21</v>
      </c>
      <c r="P38" s="64"/>
      <c r="Q38" s="64"/>
      <c r="R38" s="64"/>
      <c r="S38" s="64">
        <v>0.33800000000000002</v>
      </c>
      <c r="T38" s="64">
        <v>0.57299999999999995</v>
      </c>
      <c r="U38" s="64">
        <v>0.38600000000000001</v>
      </c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P38" s="64"/>
      <c r="CQ38" s="64"/>
      <c r="CR38" s="64"/>
      <c r="CS38" s="64"/>
      <c r="CT38" s="64"/>
      <c r="CU38" s="64"/>
    </row>
    <row r="39" spans="2:99" x14ac:dyDescent="0.35">
      <c r="B39" s="86">
        <v>2.2569444444444447E-3</v>
      </c>
      <c r="C39" s="64">
        <v>40</v>
      </c>
      <c r="D39" s="64"/>
      <c r="E39" s="64"/>
      <c r="F39" s="64"/>
      <c r="G39" s="79">
        <v>5.0999999999999997E-2</v>
      </c>
      <c r="H39" s="79">
        <v>5.0999999999999997E-2</v>
      </c>
      <c r="I39" s="79">
        <v>4.8000000000000001E-2</v>
      </c>
      <c r="J39" s="64"/>
      <c r="K39" s="64"/>
      <c r="L39" s="64"/>
      <c r="M39" s="64">
        <v>0.245</v>
      </c>
      <c r="N39" s="64">
        <v>0.19800000000000001</v>
      </c>
      <c r="O39" s="64">
        <v>0.214</v>
      </c>
      <c r="P39" s="64"/>
      <c r="Q39" s="64"/>
      <c r="R39" s="64"/>
      <c r="S39" s="64">
        <v>0.34300000000000003</v>
      </c>
      <c r="T39" s="64">
        <v>0.57899999999999996</v>
      </c>
      <c r="U39" s="64">
        <v>0.41099999999999998</v>
      </c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  <c r="BX39" s="64"/>
      <c r="BY39" s="64"/>
      <c r="BZ39" s="64"/>
      <c r="CP39" s="64"/>
      <c r="CQ39" s="64"/>
      <c r="CR39" s="64"/>
      <c r="CS39" s="64"/>
      <c r="CT39" s="64"/>
      <c r="CU39" s="64"/>
    </row>
    <row r="40" spans="2:99" x14ac:dyDescent="0.35">
      <c r="B40" s="86">
        <v>2.3726851851851851E-3</v>
      </c>
      <c r="C40" s="64">
        <v>40</v>
      </c>
      <c r="D40" s="64"/>
      <c r="E40" s="64"/>
      <c r="F40" s="64"/>
      <c r="G40" s="79">
        <v>5.0999999999999997E-2</v>
      </c>
      <c r="H40" s="79">
        <v>5.0999999999999997E-2</v>
      </c>
      <c r="I40" s="79">
        <v>4.9000000000000002E-2</v>
      </c>
      <c r="J40" s="64"/>
      <c r="K40" s="64"/>
      <c r="L40" s="64"/>
      <c r="M40" s="64">
        <v>0.25</v>
      </c>
      <c r="N40" s="64">
        <v>0.20300000000000001</v>
      </c>
      <c r="O40" s="64">
        <v>0.218</v>
      </c>
      <c r="P40" s="64"/>
      <c r="Q40" s="64"/>
      <c r="R40" s="64"/>
      <c r="S40" s="64">
        <v>0.35</v>
      </c>
      <c r="T40" s="64">
        <v>0.58799999999999997</v>
      </c>
      <c r="U40" s="64">
        <v>0.40200000000000002</v>
      </c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4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BZ40" s="64"/>
      <c r="CP40" s="64"/>
      <c r="CQ40" s="64"/>
      <c r="CR40" s="64"/>
      <c r="CS40" s="64"/>
      <c r="CT40" s="64"/>
      <c r="CU40" s="64"/>
    </row>
    <row r="41" spans="2:99" x14ac:dyDescent="0.35">
      <c r="B41" s="86">
        <v>2.488425925925926E-3</v>
      </c>
      <c r="C41" s="64">
        <v>40</v>
      </c>
      <c r="D41" s="64"/>
      <c r="E41" s="64"/>
      <c r="F41" s="64"/>
      <c r="G41" s="79">
        <v>5.0999999999999997E-2</v>
      </c>
      <c r="H41" s="79">
        <v>5.0999999999999997E-2</v>
      </c>
      <c r="I41" s="79">
        <v>4.9000000000000002E-2</v>
      </c>
      <c r="J41" s="64"/>
      <c r="K41" s="64"/>
      <c r="L41" s="64"/>
      <c r="M41" s="64">
        <v>0.254</v>
      </c>
      <c r="N41" s="64">
        <v>0.20599999999999999</v>
      </c>
      <c r="O41" s="64">
        <v>0.222</v>
      </c>
      <c r="P41" s="64"/>
      <c r="Q41" s="64"/>
      <c r="R41" s="64"/>
      <c r="S41" s="64">
        <v>0.35499999999999998</v>
      </c>
      <c r="T41" s="64">
        <v>0.60699999999999998</v>
      </c>
      <c r="U41" s="64">
        <v>0.41499999999999998</v>
      </c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P41" s="64"/>
      <c r="CQ41" s="64"/>
      <c r="CR41" s="64"/>
      <c r="CS41" s="64"/>
      <c r="CT41" s="64"/>
      <c r="CU41" s="64"/>
    </row>
    <row r="42" spans="2:99" x14ac:dyDescent="0.35">
      <c r="B42" s="86">
        <v>2.6041666666666665E-3</v>
      </c>
      <c r="C42" s="64">
        <v>40</v>
      </c>
      <c r="D42" s="64"/>
      <c r="E42" s="64"/>
      <c r="F42" s="64"/>
      <c r="G42" s="79">
        <v>5.1999999999999998E-2</v>
      </c>
      <c r="H42" s="79">
        <v>5.1999999999999998E-2</v>
      </c>
      <c r="I42" s="79">
        <v>0.05</v>
      </c>
      <c r="J42" s="64"/>
      <c r="K42" s="64"/>
      <c r="L42" s="64"/>
      <c r="M42" s="64">
        <v>0.25900000000000001</v>
      </c>
      <c r="N42" s="64">
        <v>0.21</v>
      </c>
      <c r="O42" s="64">
        <v>0.22500000000000001</v>
      </c>
      <c r="P42" s="64"/>
      <c r="Q42" s="64"/>
      <c r="R42" s="64"/>
      <c r="S42" s="64">
        <v>0.36099999999999999</v>
      </c>
      <c r="T42" s="64">
        <v>0.60299999999999998</v>
      </c>
      <c r="U42" s="64">
        <v>0.41599999999999998</v>
      </c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P42" s="64"/>
      <c r="CQ42" s="64"/>
      <c r="CR42" s="64"/>
      <c r="CS42" s="64"/>
      <c r="CT42" s="64"/>
      <c r="CU42" s="64"/>
    </row>
    <row r="43" spans="2:99" x14ac:dyDescent="0.35">
      <c r="B43" s="86">
        <v>2.7199074074074074E-3</v>
      </c>
      <c r="C43" s="64">
        <v>40</v>
      </c>
      <c r="D43" s="64"/>
      <c r="E43" s="64"/>
      <c r="F43" s="64"/>
      <c r="G43" s="79">
        <v>5.2999999999999999E-2</v>
      </c>
      <c r="H43" s="79">
        <v>5.1999999999999998E-2</v>
      </c>
      <c r="I43" s="79">
        <v>0.05</v>
      </c>
      <c r="J43" s="64"/>
      <c r="K43" s="64"/>
      <c r="L43" s="64"/>
      <c r="M43" s="64">
        <v>0.26200000000000001</v>
      </c>
      <c r="N43" s="64">
        <v>0.22</v>
      </c>
      <c r="O43" s="64">
        <v>0.22800000000000001</v>
      </c>
      <c r="P43" s="64"/>
      <c r="Q43" s="64"/>
      <c r="R43" s="64"/>
      <c r="S43" s="64">
        <v>0.36599999999999999</v>
      </c>
      <c r="T43" s="64">
        <v>0.60899999999999999</v>
      </c>
      <c r="U43" s="64">
        <v>0.42799999999999999</v>
      </c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P43" s="64"/>
      <c r="CQ43" s="64"/>
      <c r="CR43" s="64"/>
      <c r="CS43" s="64"/>
      <c r="CT43" s="64"/>
      <c r="CU43" s="64"/>
    </row>
    <row r="44" spans="2:99" x14ac:dyDescent="0.35">
      <c r="B44" s="86">
        <v>2.8356481481481479E-3</v>
      </c>
      <c r="C44" s="64">
        <v>40</v>
      </c>
      <c r="D44" s="64"/>
      <c r="E44" s="64"/>
      <c r="F44" s="64"/>
      <c r="G44" s="79">
        <v>5.2999999999999999E-2</v>
      </c>
      <c r="H44" s="79">
        <v>5.2999999999999999E-2</v>
      </c>
      <c r="I44" s="79">
        <v>5.0999999999999997E-2</v>
      </c>
      <c r="J44" s="64"/>
      <c r="K44" s="64"/>
      <c r="L44" s="64"/>
      <c r="M44" s="64">
        <v>0.26900000000000002</v>
      </c>
      <c r="N44" s="64">
        <v>0.22</v>
      </c>
      <c r="O44" s="64">
        <v>0.23200000000000001</v>
      </c>
      <c r="P44" s="64"/>
      <c r="Q44" s="64"/>
      <c r="R44" s="64"/>
      <c r="S44" s="64">
        <v>0.371</v>
      </c>
      <c r="T44" s="64">
        <v>0.64100000000000001</v>
      </c>
      <c r="U44" s="64">
        <v>0.432</v>
      </c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  <c r="CP44" s="64"/>
      <c r="CQ44" s="64"/>
      <c r="CR44" s="64"/>
      <c r="CS44" s="64"/>
      <c r="CT44" s="64"/>
      <c r="CU44" s="64"/>
    </row>
    <row r="45" spans="2:99" x14ac:dyDescent="0.35">
      <c r="B45" s="86">
        <v>2.9513888888888888E-3</v>
      </c>
      <c r="C45" s="64">
        <v>40</v>
      </c>
      <c r="D45" s="64"/>
      <c r="E45" s="64"/>
      <c r="F45" s="64"/>
      <c r="G45" s="79">
        <v>5.3999999999999999E-2</v>
      </c>
      <c r="H45" s="79">
        <v>5.3999999999999999E-2</v>
      </c>
      <c r="I45" s="79">
        <v>5.0999999999999997E-2</v>
      </c>
      <c r="J45" s="64"/>
      <c r="K45" s="64"/>
      <c r="L45" s="64"/>
      <c r="M45" s="64">
        <v>0.27</v>
      </c>
      <c r="N45" s="64">
        <v>0.224</v>
      </c>
      <c r="O45" s="64">
        <v>0.23400000000000001</v>
      </c>
      <c r="P45" s="64"/>
      <c r="Q45" s="64"/>
      <c r="R45" s="64"/>
      <c r="S45" s="64">
        <v>0.376</v>
      </c>
      <c r="T45" s="64">
        <v>0.624</v>
      </c>
      <c r="U45" s="64">
        <v>0.439</v>
      </c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P45" s="64"/>
      <c r="CQ45" s="64"/>
      <c r="CR45" s="64"/>
      <c r="CS45" s="64"/>
      <c r="CT45" s="64"/>
      <c r="CU45" s="64"/>
    </row>
    <row r="46" spans="2:99" x14ac:dyDescent="0.35">
      <c r="B46" s="86">
        <v>3.0671296296296297E-3</v>
      </c>
      <c r="C46" s="64">
        <v>40</v>
      </c>
      <c r="D46" s="64"/>
      <c r="E46" s="64"/>
      <c r="F46" s="64"/>
      <c r="G46" s="79">
        <v>5.5E-2</v>
      </c>
      <c r="H46" s="79">
        <v>5.3999999999999999E-2</v>
      </c>
      <c r="I46" s="79">
        <v>5.1999999999999998E-2</v>
      </c>
      <c r="J46" s="64"/>
      <c r="K46" s="64"/>
      <c r="L46" s="64"/>
      <c r="M46" s="64">
        <v>0.27400000000000002</v>
      </c>
      <c r="N46" s="64">
        <v>0.22500000000000001</v>
      </c>
      <c r="O46" s="64">
        <v>0.23599999999999999</v>
      </c>
      <c r="P46" s="64"/>
      <c r="Q46" s="64"/>
      <c r="R46" s="64"/>
      <c r="S46" s="64">
        <v>0.38200000000000001</v>
      </c>
      <c r="T46" s="64">
        <v>0.64300000000000002</v>
      </c>
      <c r="U46" s="64">
        <v>0.45700000000000002</v>
      </c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P46" s="64"/>
      <c r="CQ46" s="64"/>
      <c r="CR46" s="64"/>
      <c r="CS46" s="64"/>
      <c r="CT46" s="64"/>
      <c r="CU46" s="64"/>
    </row>
    <row r="47" spans="2:99" x14ac:dyDescent="0.35">
      <c r="B47" s="86">
        <v>3.1828703703703702E-3</v>
      </c>
      <c r="C47" s="64">
        <v>40</v>
      </c>
      <c r="D47" s="64"/>
      <c r="E47" s="64"/>
      <c r="F47" s="64"/>
      <c r="G47" s="79">
        <v>5.5E-2</v>
      </c>
      <c r="H47" s="79">
        <v>5.5E-2</v>
      </c>
      <c r="I47" s="79">
        <v>5.1999999999999998E-2</v>
      </c>
      <c r="J47" s="64"/>
      <c r="K47" s="64"/>
      <c r="L47" s="64"/>
      <c r="M47" s="64">
        <v>0.27700000000000002</v>
      </c>
      <c r="N47" s="64">
        <v>0.22900000000000001</v>
      </c>
      <c r="O47" s="64">
        <v>0.23899999999999999</v>
      </c>
      <c r="P47" s="64"/>
      <c r="Q47" s="64"/>
      <c r="R47" s="64"/>
      <c r="S47" s="64">
        <v>0.38500000000000001</v>
      </c>
      <c r="T47" s="64">
        <v>0.64900000000000002</v>
      </c>
      <c r="U47" s="64">
        <v>0.44700000000000001</v>
      </c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P47" s="64"/>
      <c r="CQ47" s="64"/>
      <c r="CR47" s="64"/>
      <c r="CS47" s="64"/>
      <c r="CT47" s="64"/>
      <c r="CU47" s="64"/>
    </row>
    <row r="48" spans="2:99" x14ac:dyDescent="0.35">
      <c r="B48" s="86">
        <v>3.2986111111111111E-3</v>
      </c>
      <c r="C48" s="64">
        <v>40.1</v>
      </c>
      <c r="D48" s="64"/>
      <c r="E48" s="64"/>
      <c r="F48" s="64"/>
      <c r="G48" s="79">
        <v>5.5E-2</v>
      </c>
      <c r="H48" s="79">
        <v>5.5E-2</v>
      </c>
      <c r="I48" s="79">
        <v>5.2999999999999999E-2</v>
      </c>
      <c r="J48" s="64"/>
      <c r="K48" s="64"/>
      <c r="L48" s="64"/>
      <c r="M48" s="64">
        <v>0.28000000000000003</v>
      </c>
      <c r="N48" s="64">
        <v>0.23499999999999999</v>
      </c>
      <c r="O48" s="64">
        <v>0.24099999999999999</v>
      </c>
      <c r="P48" s="64"/>
      <c r="Q48" s="64"/>
      <c r="R48" s="64"/>
      <c r="S48" s="64">
        <v>0.38700000000000001</v>
      </c>
      <c r="T48" s="64">
        <v>0.65800000000000003</v>
      </c>
      <c r="U48" s="64">
        <v>0.44900000000000001</v>
      </c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  <c r="CP48" s="64"/>
      <c r="CQ48" s="64"/>
      <c r="CR48" s="64"/>
      <c r="CS48" s="64"/>
      <c r="CT48" s="64"/>
      <c r="CU48" s="64"/>
    </row>
    <row r="49" spans="2:99" x14ac:dyDescent="0.35">
      <c r="B49" s="86">
        <v>3.414351851851852E-3</v>
      </c>
      <c r="C49" s="64">
        <v>40</v>
      </c>
      <c r="D49" s="64"/>
      <c r="E49" s="64"/>
      <c r="F49" s="64"/>
      <c r="G49" s="79">
        <v>5.6000000000000001E-2</v>
      </c>
      <c r="H49" s="79">
        <v>5.6000000000000001E-2</v>
      </c>
      <c r="I49" s="79">
        <v>5.3999999999999999E-2</v>
      </c>
      <c r="J49" s="64"/>
      <c r="K49" s="64"/>
      <c r="L49" s="64"/>
      <c r="M49" s="64">
        <v>0.28399999999999997</v>
      </c>
      <c r="N49" s="64">
        <v>0.23400000000000001</v>
      </c>
      <c r="O49" s="64">
        <v>0.24399999999999999</v>
      </c>
      <c r="P49" s="64"/>
      <c r="Q49" s="64"/>
      <c r="R49" s="64"/>
      <c r="S49" s="64">
        <v>0.39100000000000001</v>
      </c>
      <c r="T49" s="64">
        <v>0.65100000000000002</v>
      </c>
      <c r="U49" s="64">
        <v>0.45300000000000001</v>
      </c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P49" s="64"/>
      <c r="CQ49" s="64"/>
      <c r="CR49" s="64"/>
      <c r="CS49" s="64"/>
      <c r="CT49" s="64"/>
      <c r="CU49" s="64"/>
    </row>
    <row r="50" spans="2:99" x14ac:dyDescent="0.35">
      <c r="B50" s="86">
        <v>3.530092592592592E-3</v>
      </c>
      <c r="C50" s="64">
        <v>40</v>
      </c>
      <c r="D50" s="64"/>
      <c r="E50" s="64"/>
      <c r="F50" s="64"/>
      <c r="G50" s="79">
        <v>5.6000000000000001E-2</v>
      </c>
      <c r="H50" s="79">
        <v>5.7000000000000002E-2</v>
      </c>
      <c r="I50" s="79">
        <v>5.3999999999999999E-2</v>
      </c>
      <c r="J50" s="64"/>
      <c r="K50" s="64"/>
      <c r="L50" s="64"/>
      <c r="M50" s="64">
        <v>0.28699999999999998</v>
      </c>
      <c r="N50" s="64">
        <v>0.23699999999999999</v>
      </c>
      <c r="O50" s="64">
        <v>0.246</v>
      </c>
      <c r="P50" s="64"/>
      <c r="Q50" s="64"/>
      <c r="R50" s="64"/>
      <c r="S50" s="64">
        <v>0.39400000000000002</v>
      </c>
      <c r="T50" s="64">
        <v>0.65500000000000003</v>
      </c>
      <c r="U50" s="64">
        <v>0.46400000000000002</v>
      </c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P50" s="64"/>
      <c r="CQ50" s="64"/>
      <c r="CR50" s="64"/>
      <c r="CS50" s="64"/>
      <c r="CT50" s="64"/>
      <c r="CU50" s="64"/>
    </row>
    <row r="51" spans="2:99" x14ac:dyDescent="0.35">
      <c r="B51" s="86">
        <v>3.645833333333333E-3</v>
      </c>
      <c r="C51" s="64">
        <v>40</v>
      </c>
      <c r="D51" s="64"/>
      <c r="E51" s="64"/>
      <c r="F51" s="64"/>
      <c r="G51" s="79">
        <v>5.7000000000000002E-2</v>
      </c>
      <c r="H51" s="79">
        <v>5.7000000000000002E-2</v>
      </c>
      <c r="I51" s="79">
        <v>5.3999999999999999E-2</v>
      </c>
      <c r="J51" s="64"/>
      <c r="K51" s="64"/>
      <c r="L51" s="64"/>
      <c r="M51" s="64">
        <v>0.28999999999999998</v>
      </c>
      <c r="N51" s="64">
        <v>0.24099999999999999</v>
      </c>
      <c r="O51" s="64">
        <v>0.248</v>
      </c>
      <c r="P51" s="64"/>
      <c r="Q51" s="64"/>
      <c r="R51" s="64"/>
      <c r="S51" s="64">
        <v>0.39800000000000002</v>
      </c>
      <c r="T51" s="64">
        <v>0.66800000000000004</v>
      </c>
      <c r="U51" s="64">
        <v>0.46700000000000003</v>
      </c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P51" s="64"/>
      <c r="CQ51" s="64"/>
      <c r="CR51" s="64"/>
      <c r="CS51" s="64"/>
      <c r="CT51" s="64"/>
      <c r="CU51" s="64"/>
    </row>
    <row r="52" spans="2:99" x14ac:dyDescent="0.35">
      <c r="B52" s="86">
        <v>3.7615740740740739E-3</v>
      </c>
      <c r="C52" s="64">
        <v>40</v>
      </c>
      <c r="D52" s="64"/>
      <c r="E52" s="64"/>
      <c r="F52" s="64"/>
      <c r="G52" s="79">
        <v>5.8000000000000003E-2</v>
      </c>
      <c r="H52" s="79">
        <v>5.8000000000000003E-2</v>
      </c>
      <c r="I52" s="79">
        <v>5.5E-2</v>
      </c>
      <c r="J52" s="64"/>
      <c r="K52" s="64"/>
      <c r="L52" s="64"/>
      <c r="M52" s="64">
        <v>0.29199999999999998</v>
      </c>
      <c r="N52" s="64">
        <v>0.24299999999999999</v>
      </c>
      <c r="O52" s="64">
        <v>0.25</v>
      </c>
      <c r="P52" s="64"/>
      <c r="Q52" s="64"/>
      <c r="R52" s="64"/>
      <c r="S52" s="64">
        <v>0.40100000000000002</v>
      </c>
      <c r="T52" s="64">
        <v>0.67100000000000004</v>
      </c>
      <c r="U52" s="64">
        <v>0.48099999999999998</v>
      </c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  <c r="CP52" s="64"/>
      <c r="CQ52" s="64"/>
      <c r="CR52" s="64"/>
      <c r="CS52" s="64"/>
      <c r="CT52" s="64"/>
      <c r="CU52" s="64"/>
    </row>
    <row r="53" spans="2:99" x14ac:dyDescent="0.35">
      <c r="B53" s="86">
        <v>3.8773148148148143E-3</v>
      </c>
      <c r="C53" s="64">
        <v>40</v>
      </c>
      <c r="D53" s="64"/>
      <c r="E53" s="64"/>
      <c r="F53" s="64"/>
      <c r="G53" s="79">
        <v>5.8000000000000003E-2</v>
      </c>
      <c r="H53" s="79">
        <v>5.8000000000000003E-2</v>
      </c>
      <c r="I53" s="79">
        <v>5.6000000000000001E-2</v>
      </c>
      <c r="J53" s="64"/>
      <c r="K53" s="64"/>
      <c r="L53" s="64"/>
      <c r="M53" s="64">
        <v>0.29299999999999998</v>
      </c>
      <c r="N53" s="64">
        <v>0.246</v>
      </c>
      <c r="O53" s="64">
        <v>0.251</v>
      </c>
      <c r="P53" s="64"/>
      <c r="Q53" s="64"/>
      <c r="R53" s="64"/>
      <c r="S53" s="64">
        <v>0.40200000000000002</v>
      </c>
      <c r="T53" s="64">
        <v>0.68300000000000005</v>
      </c>
      <c r="U53" s="64">
        <v>0.47</v>
      </c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P53" s="64"/>
      <c r="CQ53" s="64"/>
      <c r="CR53" s="64"/>
      <c r="CS53" s="64"/>
      <c r="CT53" s="64"/>
      <c r="CU53" s="64"/>
    </row>
    <row r="54" spans="2:99" x14ac:dyDescent="0.35">
      <c r="B54" s="86">
        <v>3.9930555555555561E-3</v>
      </c>
      <c r="C54" s="64">
        <v>40.1</v>
      </c>
      <c r="D54" s="64"/>
      <c r="E54" s="64"/>
      <c r="F54" s="64"/>
      <c r="G54" s="79">
        <v>5.8999999999999997E-2</v>
      </c>
      <c r="H54" s="79">
        <v>5.8999999999999997E-2</v>
      </c>
      <c r="I54" s="79">
        <v>5.6000000000000001E-2</v>
      </c>
      <c r="J54" s="64"/>
      <c r="K54" s="64"/>
      <c r="L54" s="64"/>
      <c r="M54" s="64">
        <v>0.29899999999999999</v>
      </c>
      <c r="N54" s="64">
        <v>0.248</v>
      </c>
      <c r="O54" s="64">
        <v>0.253</v>
      </c>
      <c r="P54" s="64"/>
      <c r="Q54" s="64"/>
      <c r="R54" s="64"/>
      <c r="S54" s="64">
        <v>0.40500000000000003</v>
      </c>
      <c r="T54" s="64">
        <v>0.74399999999999999</v>
      </c>
      <c r="U54" s="64">
        <v>0.47499999999999998</v>
      </c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  <c r="CP54" s="64"/>
      <c r="CQ54" s="64"/>
      <c r="CR54" s="64"/>
      <c r="CS54" s="64"/>
      <c r="CT54" s="64"/>
      <c r="CU54" s="64"/>
    </row>
    <row r="55" spans="2:99" x14ac:dyDescent="0.35">
      <c r="B55" s="86">
        <v>4.108796296296297E-3</v>
      </c>
      <c r="C55" s="64">
        <v>40</v>
      </c>
      <c r="D55" s="64"/>
      <c r="E55" s="64"/>
      <c r="F55" s="64"/>
      <c r="G55" s="79">
        <v>5.8999999999999997E-2</v>
      </c>
      <c r="H55" s="79">
        <v>5.8999999999999997E-2</v>
      </c>
      <c r="I55" s="79">
        <v>5.7000000000000002E-2</v>
      </c>
      <c r="J55" s="64"/>
      <c r="K55" s="64"/>
      <c r="L55" s="64"/>
      <c r="M55" s="64">
        <v>0.3</v>
      </c>
      <c r="N55" s="64">
        <v>0.251</v>
      </c>
      <c r="O55" s="64">
        <v>0.25600000000000001</v>
      </c>
      <c r="P55" s="64"/>
      <c r="Q55" s="64"/>
      <c r="R55" s="64"/>
      <c r="S55" s="64">
        <v>0.40799999999999997</v>
      </c>
      <c r="T55" s="64">
        <v>0.69499999999999995</v>
      </c>
      <c r="U55" s="64">
        <v>0.47899999999999998</v>
      </c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  <c r="CP55" s="64"/>
      <c r="CQ55" s="64"/>
      <c r="CR55" s="64"/>
      <c r="CS55" s="64"/>
      <c r="CT55" s="64"/>
      <c r="CU55" s="64"/>
    </row>
    <row r="56" spans="2:99" x14ac:dyDescent="0.35">
      <c r="B56" s="86">
        <v>4.2245370370370371E-3</v>
      </c>
      <c r="C56" s="64">
        <v>40</v>
      </c>
      <c r="D56" s="64"/>
      <c r="E56" s="64"/>
      <c r="F56" s="64"/>
      <c r="G56" s="79">
        <v>5.8999999999999997E-2</v>
      </c>
      <c r="H56" s="79">
        <v>0.06</v>
      </c>
      <c r="I56" s="79">
        <v>5.8000000000000003E-2</v>
      </c>
      <c r="J56" s="64"/>
      <c r="K56" s="64"/>
      <c r="L56" s="64"/>
      <c r="M56" s="64">
        <v>0.30499999999999999</v>
      </c>
      <c r="N56" s="64">
        <v>0.252</v>
      </c>
      <c r="O56" s="64">
        <v>0.25700000000000001</v>
      </c>
      <c r="P56" s="64"/>
      <c r="Q56" s="64"/>
      <c r="R56" s="64"/>
      <c r="S56" s="64">
        <v>0.41099999999999998</v>
      </c>
      <c r="T56" s="64">
        <v>0.73599999999999999</v>
      </c>
      <c r="U56" s="64">
        <v>0.48199999999999998</v>
      </c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  <c r="CP56" s="64"/>
      <c r="CQ56" s="64"/>
      <c r="CR56" s="64"/>
      <c r="CS56" s="64"/>
      <c r="CT56" s="64"/>
      <c r="CU56" s="64"/>
    </row>
    <row r="57" spans="2:99" x14ac:dyDescent="0.35">
      <c r="B57" s="86">
        <v>4.340277777777778E-3</v>
      </c>
      <c r="C57" s="64">
        <v>40</v>
      </c>
      <c r="D57" s="64"/>
      <c r="E57" s="64"/>
      <c r="F57" s="64"/>
      <c r="G57" s="79">
        <v>6.0999999999999999E-2</v>
      </c>
      <c r="H57" s="79">
        <v>6.0999999999999999E-2</v>
      </c>
      <c r="I57" s="79">
        <v>5.8000000000000003E-2</v>
      </c>
      <c r="J57" s="64"/>
      <c r="K57" s="64"/>
      <c r="L57" s="64"/>
      <c r="M57" s="64">
        <v>0.30599999999999999</v>
      </c>
      <c r="N57" s="64">
        <v>0.255</v>
      </c>
      <c r="O57" s="64">
        <v>0.25700000000000001</v>
      </c>
      <c r="P57" s="64"/>
      <c r="Q57" s="64"/>
      <c r="R57" s="64"/>
      <c r="S57" s="64">
        <v>0.41299999999999998</v>
      </c>
      <c r="T57" s="64">
        <v>0.69799999999999995</v>
      </c>
      <c r="U57" s="64">
        <v>0.48199999999999998</v>
      </c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P57" s="64"/>
      <c r="CQ57" s="64"/>
      <c r="CR57" s="64"/>
      <c r="CS57" s="64"/>
      <c r="CT57" s="64"/>
      <c r="CU57" s="64"/>
    </row>
    <row r="58" spans="2:99" x14ac:dyDescent="0.35">
      <c r="B58" s="86">
        <v>4.4560185185185189E-3</v>
      </c>
      <c r="C58" s="64">
        <v>40</v>
      </c>
      <c r="D58" s="64"/>
      <c r="E58" s="64"/>
      <c r="F58" s="64"/>
      <c r="G58" s="79">
        <v>6.0999999999999999E-2</v>
      </c>
      <c r="H58" s="79">
        <v>6.0999999999999999E-2</v>
      </c>
      <c r="I58" s="79">
        <v>5.8000000000000003E-2</v>
      </c>
      <c r="J58" s="64"/>
      <c r="K58" s="64"/>
      <c r="L58" s="64"/>
      <c r="M58" s="64">
        <v>0.309</v>
      </c>
      <c r="N58" s="64">
        <v>0.25800000000000001</v>
      </c>
      <c r="O58" s="64">
        <v>0.25900000000000001</v>
      </c>
      <c r="P58" s="64"/>
      <c r="Q58" s="64"/>
      <c r="R58" s="64"/>
      <c r="S58" s="64">
        <v>0.41399999999999998</v>
      </c>
      <c r="T58" s="64">
        <v>0.71799999999999997</v>
      </c>
      <c r="U58" s="64">
        <v>0.48199999999999998</v>
      </c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  <c r="CP58" s="64"/>
      <c r="CQ58" s="64"/>
      <c r="CR58" s="64"/>
      <c r="CS58" s="64"/>
      <c r="CT58" s="64"/>
      <c r="CU58" s="64"/>
    </row>
    <row r="59" spans="2:99" x14ac:dyDescent="0.35">
      <c r="B59" s="86">
        <v>4.5717592592592589E-3</v>
      </c>
      <c r="C59" s="64">
        <v>40</v>
      </c>
      <c r="D59" s="64"/>
      <c r="E59" s="64"/>
      <c r="F59" s="64"/>
      <c r="G59" s="79">
        <v>6.3E-2</v>
      </c>
      <c r="H59" s="79">
        <v>6.2E-2</v>
      </c>
      <c r="I59" s="79">
        <v>0.06</v>
      </c>
      <c r="J59" s="64"/>
      <c r="K59" s="64"/>
      <c r="L59" s="64"/>
      <c r="M59" s="64">
        <v>0.309</v>
      </c>
      <c r="N59" s="64">
        <v>0.26</v>
      </c>
      <c r="O59" s="64">
        <v>0.26100000000000001</v>
      </c>
      <c r="P59" s="64"/>
      <c r="Q59" s="64"/>
      <c r="R59" s="64"/>
      <c r="S59" s="64">
        <v>0.41699999999999998</v>
      </c>
      <c r="T59" s="64">
        <v>0.71699999999999997</v>
      </c>
      <c r="U59" s="64">
        <v>0.48499999999999999</v>
      </c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  <c r="BI59" s="64"/>
      <c r="BJ59" s="64"/>
      <c r="BK59" s="64"/>
      <c r="BL59" s="64"/>
      <c r="BM59" s="64"/>
      <c r="BN59" s="64"/>
      <c r="BO59" s="64"/>
      <c r="BP59" s="64"/>
      <c r="BQ59" s="64"/>
      <c r="BR59" s="64"/>
      <c r="BS59" s="64"/>
      <c r="BT59" s="64"/>
      <c r="BU59" s="64"/>
      <c r="BV59" s="64"/>
      <c r="BW59" s="64"/>
      <c r="BX59" s="64"/>
      <c r="BY59" s="64"/>
      <c r="BZ59" s="64"/>
      <c r="CP59" s="64"/>
      <c r="CQ59" s="64"/>
      <c r="CR59" s="64"/>
      <c r="CS59" s="64"/>
      <c r="CT59" s="64"/>
      <c r="CU59" s="64"/>
    </row>
    <row r="60" spans="2:99" x14ac:dyDescent="0.35">
      <c r="B60" s="86">
        <v>4.6874999999999998E-3</v>
      </c>
      <c r="C60" s="64">
        <v>40</v>
      </c>
      <c r="D60" s="64"/>
      <c r="E60" s="64"/>
      <c r="F60" s="64"/>
      <c r="G60" s="79">
        <v>6.2E-2</v>
      </c>
      <c r="H60" s="79">
        <v>6.2E-2</v>
      </c>
      <c r="I60" s="79">
        <v>0.06</v>
      </c>
      <c r="J60" s="64"/>
      <c r="K60" s="64"/>
      <c r="L60" s="64"/>
      <c r="M60" s="64">
        <v>0.314</v>
      </c>
      <c r="N60" s="64">
        <v>0.26</v>
      </c>
      <c r="O60" s="64">
        <v>0.26300000000000001</v>
      </c>
      <c r="P60" s="64"/>
      <c r="Q60" s="64"/>
      <c r="R60" s="64"/>
      <c r="S60" s="64">
        <v>0.41899999999999998</v>
      </c>
      <c r="T60" s="64">
        <v>0.71199999999999997</v>
      </c>
      <c r="U60" s="64">
        <v>0.48799999999999999</v>
      </c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P60" s="64"/>
      <c r="CQ60" s="64"/>
      <c r="CR60" s="64"/>
      <c r="CS60" s="64"/>
      <c r="CT60" s="64"/>
      <c r="CU60" s="64"/>
    </row>
    <row r="61" spans="2:99" x14ac:dyDescent="0.35">
      <c r="B61" s="86">
        <v>4.8032407407407407E-3</v>
      </c>
      <c r="C61" s="64">
        <v>40</v>
      </c>
      <c r="D61" s="64"/>
      <c r="E61" s="64"/>
      <c r="F61" s="64"/>
      <c r="G61" s="79">
        <v>6.2E-2</v>
      </c>
      <c r="H61" s="79">
        <v>6.2E-2</v>
      </c>
      <c r="I61" s="79">
        <v>0.06</v>
      </c>
      <c r="J61" s="64"/>
      <c r="K61" s="64"/>
      <c r="L61" s="64"/>
      <c r="M61" s="64">
        <v>0.313</v>
      </c>
      <c r="N61" s="64">
        <v>0.26300000000000001</v>
      </c>
      <c r="O61" s="64">
        <v>0.26300000000000001</v>
      </c>
      <c r="P61" s="64"/>
      <c r="Q61" s="64"/>
      <c r="R61" s="64"/>
      <c r="S61" s="64">
        <v>0.42</v>
      </c>
      <c r="T61" s="64">
        <v>0.72899999999999998</v>
      </c>
      <c r="U61" s="64">
        <v>0.48899999999999999</v>
      </c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P61" s="64"/>
      <c r="CQ61" s="64"/>
      <c r="CR61" s="64"/>
      <c r="CS61" s="64"/>
      <c r="CT61" s="64"/>
      <c r="CU61" s="64"/>
    </row>
    <row r="62" spans="2:99" x14ac:dyDescent="0.35">
      <c r="B62" s="86">
        <v>4.9189814814814816E-3</v>
      </c>
      <c r="C62" s="64">
        <v>40</v>
      </c>
      <c r="D62" s="64"/>
      <c r="E62" s="64"/>
      <c r="F62" s="64"/>
      <c r="G62" s="79">
        <v>6.4000000000000001E-2</v>
      </c>
      <c r="H62" s="79">
        <v>6.3E-2</v>
      </c>
      <c r="I62" s="79">
        <v>6.0999999999999999E-2</v>
      </c>
      <c r="J62" s="64"/>
      <c r="K62" s="64"/>
      <c r="L62" s="64"/>
      <c r="M62" s="64">
        <v>0.316</v>
      </c>
      <c r="N62" s="64">
        <v>0.26500000000000001</v>
      </c>
      <c r="O62" s="64">
        <v>0.26600000000000001</v>
      </c>
      <c r="P62" s="64"/>
      <c r="Q62" s="64"/>
      <c r="R62" s="64"/>
      <c r="S62" s="64">
        <v>0.42199999999999999</v>
      </c>
      <c r="T62" s="64">
        <v>0.71199999999999997</v>
      </c>
      <c r="U62" s="64">
        <v>0.49099999999999999</v>
      </c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P62" s="64"/>
      <c r="CQ62" s="64"/>
      <c r="CR62" s="64"/>
      <c r="CS62" s="64"/>
      <c r="CT62" s="64"/>
      <c r="CU62" s="64"/>
    </row>
    <row r="63" spans="2:99" x14ac:dyDescent="0.35">
      <c r="B63" s="86">
        <v>5.0347222222222225E-3</v>
      </c>
      <c r="C63" s="64">
        <v>40</v>
      </c>
      <c r="D63" s="64"/>
      <c r="E63" s="64"/>
      <c r="F63" s="64"/>
      <c r="G63" s="79">
        <v>6.4000000000000001E-2</v>
      </c>
      <c r="H63" s="79">
        <v>6.3E-2</v>
      </c>
      <c r="I63" s="79">
        <v>6.0999999999999999E-2</v>
      </c>
      <c r="J63" s="64"/>
      <c r="K63" s="64"/>
      <c r="L63" s="64"/>
      <c r="M63" s="64">
        <v>0.31900000000000001</v>
      </c>
      <c r="N63" s="64">
        <v>0.26500000000000001</v>
      </c>
      <c r="O63" s="64">
        <v>0.26600000000000001</v>
      </c>
      <c r="P63" s="64"/>
      <c r="Q63" s="64"/>
      <c r="R63" s="64"/>
      <c r="S63" s="64">
        <v>0.42299999999999999</v>
      </c>
      <c r="T63" s="64">
        <v>0.71399999999999997</v>
      </c>
      <c r="U63" s="64">
        <v>0.49399999999999999</v>
      </c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P63" s="64"/>
      <c r="CQ63" s="64"/>
      <c r="CR63" s="64"/>
      <c r="CS63" s="64"/>
      <c r="CT63" s="64"/>
      <c r="CU63" s="64"/>
    </row>
    <row r="64" spans="2:99" x14ac:dyDescent="0.35">
      <c r="B64" s="86">
        <v>5.1504629629629635E-3</v>
      </c>
      <c r="C64" s="64">
        <v>40</v>
      </c>
      <c r="D64" s="64"/>
      <c r="E64" s="64"/>
      <c r="F64" s="64"/>
      <c r="G64" s="79">
        <v>6.4000000000000001E-2</v>
      </c>
      <c r="H64" s="79">
        <v>6.4000000000000001E-2</v>
      </c>
      <c r="I64" s="79">
        <v>6.2E-2</v>
      </c>
      <c r="J64" s="64"/>
      <c r="K64" s="64"/>
      <c r="L64" s="64"/>
      <c r="M64" s="64">
        <v>0.318</v>
      </c>
      <c r="N64" s="64">
        <v>0.26700000000000002</v>
      </c>
      <c r="O64" s="64">
        <v>0.26800000000000002</v>
      </c>
      <c r="P64" s="64"/>
      <c r="Q64" s="64"/>
      <c r="R64" s="64"/>
      <c r="S64" s="64">
        <v>0.42499999999999999</v>
      </c>
      <c r="T64" s="64">
        <v>0.73699999999999999</v>
      </c>
      <c r="U64" s="64">
        <v>0.495</v>
      </c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  <c r="CP64" s="64"/>
      <c r="CQ64" s="64"/>
      <c r="CR64" s="64"/>
      <c r="CS64" s="64"/>
      <c r="CT64" s="64"/>
      <c r="CU64" s="64"/>
    </row>
    <row r="65" spans="2:99" x14ac:dyDescent="0.35">
      <c r="B65" s="86">
        <v>5.2662037037037035E-3</v>
      </c>
      <c r="C65" s="64">
        <v>40</v>
      </c>
      <c r="D65" s="64"/>
      <c r="E65" s="64"/>
      <c r="F65" s="64"/>
      <c r="G65" s="79">
        <v>6.5000000000000002E-2</v>
      </c>
      <c r="H65" s="79">
        <v>6.5000000000000002E-2</v>
      </c>
      <c r="I65" s="79">
        <v>6.3E-2</v>
      </c>
      <c r="J65" s="64"/>
      <c r="K65" s="64"/>
      <c r="L65" s="64"/>
      <c r="M65" s="64">
        <v>0.32</v>
      </c>
      <c r="N65" s="64">
        <v>0.27</v>
      </c>
      <c r="O65" s="64">
        <v>0.26800000000000002</v>
      </c>
      <c r="P65" s="64"/>
      <c r="Q65" s="64"/>
      <c r="R65" s="64"/>
      <c r="S65" s="64">
        <v>0.42599999999999999</v>
      </c>
      <c r="T65" s="64">
        <v>0.72299999999999998</v>
      </c>
      <c r="U65" s="64">
        <v>0.5</v>
      </c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P65" s="64"/>
      <c r="CQ65" s="64"/>
      <c r="CR65" s="64"/>
      <c r="CS65" s="64"/>
      <c r="CT65" s="64"/>
      <c r="CU65" s="64"/>
    </row>
    <row r="66" spans="2:99" x14ac:dyDescent="0.35">
      <c r="B66" s="86">
        <v>5.3819444444444453E-3</v>
      </c>
      <c r="C66" s="64">
        <v>40</v>
      </c>
      <c r="D66" s="64"/>
      <c r="E66" s="64"/>
      <c r="F66" s="64"/>
      <c r="G66" s="79">
        <v>6.5000000000000002E-2</v>
      </c>
      <c r="H66" s="79">
        <v>6.5000000000000002E-2</v>
      </c>
      <c r="I66" s="79">
        <v>6.3E-2</v>
      </c>
      <c r="J66" s="64"/>
      <c r="K66" s="64"/>
      <c r="L66" s="64"/>
      <c r="M66" s="64">
        <v>0.32200000000000001</v>
      </c>
      <c r="N66" s="64">
        <v>0.27200000000000002</v>
      </c>
      <c r="O66" s="64">
        <v>0.27</v>
      </c>
      <c r="P66" s="64"/>
      <c r="Q66" s="64"/>
      <c r="R66" s="64"/>
      <c r="S66" s="64">
        <v>0.42699999999999999</v>
      </c>
      <c r="T66" s="64">
        <v>0.73</v>
      </c>
      <c r="U66" s="64">
        <v>0.501</v>
      </c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  <c r="CP66" s="64"/>
      <c r="CQ66" s="64"/>
      <c r="CR66" s="64"/>
      <c r="CS66" s="64"/>
      <c r="CT66" s="64"/>
      <c r="CU66" s="64"/>
    </row>
    <row r="67" spans="2:99" x14ac:dyDescent="0.35">
      <c r="B67" s="86">
        <v>5.4976851851851853E-3</v>
      </c>
      <c r="C67" s="64">
        <v>40</v>
      </c>
      <c r="D67" s="64"/>
      <c r="E67" s="64"/>
      <c r="F67" s="64"/>
      <c r="G67" s="79">
        <v>6.5000000000000002E-2</v>
      </c>
      <c r="H67" s="79">
        <v>6.5000000000000002E-2</v>
      </c>
      <c r="I67" s="79">
        <v>6.4000000000000001E-2</v>
      </c>
      <c r="J67" s="64"/>
      <c r="K67" s="64"/>
      <c r="L67" s="64"/>
      <c r="M67" s="64">
        <v>0.32400000000000001</v>
      </c>
      <c r="N67" s="64">
        <v>0.27400000000000002</v>
      </c>
      <c r="O67" s="64">
        <v>0.27100000000000002</v>
      </c>
      <c r="P67" s="64"/>
      <c r="Q67" s="64"/>
      <c r="R67" s="64"/>
      <c r="S67" s="64">
        <v>0.42899999999999999</v>
      </c>
      <c r="T67" s="64">
        <v>0.75600000000000001</v>
      </c>
      <c r="U67" s="64">
        <v>0.498</v>
      </c>
      <c r="V67" s="64"/>
      <c r="W67" s="64"/>
      <c r="X67" s="64"/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  <c r="BJ67" s="64"/>
      <c r="BK67" s="64"/>
      <c r="BL67" s="64"/>
      <c r="BM67" s="64"/>
      <c r="BN67" s="64"/>
      <c r="BO67" s="64"/>
      <c r="BP67" s="64"/>
      <c r="BQ67" s="64"/>
      <c r="BR67" s="64"/>
      <c r="BS67" s="64"/>
      <c r="BT67" s="64"/>
      <c r="BU67" s="64"/>
      <c r="BV67" s="64"/>
      <c r="BW67" s="64"/>
      <c r="BX67" s="64"/>
      <c r="BY67" s="64"/>
      <c r="BZ67" s="64"/>
      <c r="CP67" s="64"/>
      <c r="CQ67" s="64"/>
      <c r="CR67" s="64"/>
      <c r="CS67" s="64"/>
      <c r="CT67" s="64"/>
      <c r="CU67" s="64"/>
    </row>
    <row r="68" spans="2:99" x14ac:dyDescent="0.35">
      <c r="B68" s="86">
        <v>5.6134259259259271E-3</v>
      </c>
      <c r="C68" s="64">
        <v>40</v>
      </c>
      <c r="D68" s="64"/>
      <c r="E68" s="64"/>
      <c r="F68" s="64"/>
      <c r="G68" s="79">
        <v>6.6000000000000003E-2</v>
      </c>
      <c r="H68" s="79">
        <v>6.7000000000000004E-2</v>
      </c>
      <c r="I68" s="79">
        <v>6.4000000000000001E-2</v>
      </c>
      <c r="J68" s="64"/>
      <c r="K68" s="64"/>
      <c r="L68" s="64"/>
      <c r="M68" s="64">
        <v>0.32700000000000001</v>
      </c>
      <c r="N68" s="64">
        <v>0.27700000000000002</v>
      </c>
      <c r="O68" s="64">
        <v>0.27100000000000002</v>
      </c>
      <c r="P68" s="64"/>
      <c r="Q68" s="64"/>
      <c r="R68" s="64"/>
      <c r="S68" s="64">
        <v>0.43</v>
      </c>
      <c r="T68" s="64">
        <v>0.73499999999999999</v>
      </c>
      <c r="U68" s="64">
        <v>0.5</v>
      </c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4"/>
      <c r="BW68" s="64"/>
      <c r="BX68" s="64"/>
      <c r="BY68" s="64"/>
      <c r="BZ68" s="64"/>
      <c r="CP68" s="64"/>
      <c r="CQ68" s="64"/>
      <c r="CR68" s="64"/>
      <c r="CS68" s="64"/>
      <c r="CT68" s="64"/>
      <c r="CU68" s="64"/>
    </row>
    <row r="69" spans="2:99" x14ac:dyDescent="0.35">
      <c r="B69" s="86">
        <v>5.7291666666666671E-3</v>
      </c>
      <c r="C69" s="64">
        <v>40</v>
      </c>
      <c r="D69" s="64"/>
      <c r="E69" s="64"/>
      <c r="F69" s="64"/>
      <c r="G69" s="79">
        <v>6.7000000000000004E-2</v>
      </c>
      <c r="H69" s="79">
        <v>6.7000000000000004E-2</v>
      </c>
      <c r="I69" s="79">
        <v>6.5000000000000002E-2</v>
      </c>
      <c r="J69" s="64"/>
      <c r="K69" s="64"/>
      <c r="L69" s="64"/>
      <c r="M69" s="64">
        <v>0.32700000000000001</v>
      </c>
      <c r="N69" s="64">
        <v>0.27700000000000002</v>
      </c>
      <c r="O69" s="64">
        <v>0.27300000000000002</v>
      </c>
      <c r="P69" s="64"/>
      <c r="Q69" s="64"/>
      <c r="R69" s="64"/>
      <c r="S69" s="64">
        <v>0.432</v>
      </c>
      <c r="T69" s="64">
        <v>0.74</v>
      </c>
      <c r="U69" s="64">
        <v>0.50800000000000001</v>
      </c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  <c r="BK69" s="64"/>
      <c r="BL69" s="64"/>
      <c r="BM69" s="64"/>
      <c r="BN69" s="64"/>
      <c r="BO69" s="64"/>
      <c r="BP69" s="64"/>
      <c r="BQ69" s="64"/>
      <c r="BR69" s="64"/>
      <c r="BS69" s="64"/>
      <c r="BT69" s="64"/>
      <c r="BU69" s="64"/>
      <c r="BV69" s="64"/>
      <c r="BW69" s="64"/>
      <c r="BX69" s="64"/>
      <c r="BY69" s="64"/>
      <c r="BZ69" s="64"/>
      <c r="CP69" s="64"/>
      <c r="CQ69" s="64"/>
      <c r="CR69" s="64"/>
      <c r="CS69" s="64"/>
      <c r="CT69" s="64"/>
      <c r="CU69" s="64"/>
    </row>
    <row r="70" spans="2:99" x14ac:dyDescent="0.35">
      <c r="B70" s="86">
        <v>5.8449074074074072E-3</v>
      </c>
      <c r="C70" s="64">
        <v>40</v>
      </c>
      <c r="D70" s="64"/>
      <c r="E70" s="64"/>
      <c r="F70" s="64"/>
      <c r="G70" s="79">
        <v>6.7000000000000004E-2</v>
      </c>
      <c r="H70" s="79">
        <v>6.7000000000000004E-2</v>
      </c>
      <c r="I70" s="79">
        <v>6.5000000000000002E-2</v>
      </c>
      <c r="J70" s="64"/>
      <c r="K70" s="64"/>
      <c r="L70" s="64"/>
      <c r="M70" s="64">
        <v>0.32800000000000001</v>
      </c>
      <c r="N70" s="64">
        <v>0.27600000000000002</v>
      </c>
      <c r="O70" s="64">
        <v>0.27300000000000002</v>
      </c>
      <c r="P70" s="64"/>
      <c r="Q70" s="64"/>
      <c r="R70" s="64"/>
      <c r="S70" s="64">
        <v>0.432</v>
      </c>
      <c r="T70" s="64">
        <v>0.76900000000000002</v>
      </c>
      <c r="U70" s="64">
        <v>0.502</v>
      </c>
      <c r="V70" s="64"/>
      <c r="W70" s="64"/>
      <c r="X70" s="6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4"/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  <c r="CP70" s="64"/>
      <c r="CQ70" s="64"/>
      <c r="CR70" s="64"/>
      <c r="CS70" s="64"/>
      <c r="CT70" s="64"/>
      <c r="CU70" s="64"/>
    </row>
    <row r="71" spans="2:99" x14ac:dyDescent="0.35">
      <c r="B71" s="86">
        <v>5.9606481481481489E-3</v>
      </c>
      <c r="C71" s="64">
        <v>40</v>
      </c>
      <c r="D71" s="64"/>
      <c r="E71" s="64"/>
      <c r="F71" s="64"/>
      <c r="G71" s="79">
        <v>6.8000000000000005E-2</v>
      </c>
      <c r="H71" s="79">
        <v>6.8000000000000005E-2</v>
      </c>
      <c r="I71" s="79">
        <v>6.5000000000000002E-2</v>
      </c>
      <c r="J71" s="64"/>
      <c r="K71" s="64"/>
      <c r="L71" s="64"/>
      <c r="M71" s="64">
        <v>0.33100000000000002</v>
      </c>
      <c r="N71" s="64">
        <v>0.27800000000000002</v>
      </c>
      <c r="O71" s="64">
        <v>0.27500000000000002</v>
      </c>
      <c r="P71" s="64"/>
      <c r="Q71" s="64"/>
      <c r="R71" s="64"/>
      <c r="S71" s="64">
        <v>0.434</v>
      </c>
      <c r="T71" s="64">
        <v>0.748</v>
      </c>
      <c r="U71" s="64">
        <v>0.503</v>
      </c>
      <c r="V71" s="64"/>
      <c r="W71" s="64"/>
      <c r="X71" s="6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  <c r="BK71" s="64"/>
      <c r="BL71" s="64"/>
      <c r="BM71" s="64"/>
      <c r="BN71" s="64"/>
      <c r="BO71" s="64"/>
      <c r="BP71" s="64"/>
      <c r="BQ71" s="64"/>
      <c r="BR71" s="64"/>
      <c r="BS71" s="64"/>
      <c r="BT71" s="64"/>
      <c r="BU71" s="64"/>
      <c r="BV71" s="64"/>
      <c r="BW71" s="64"/>
      <c r="BX71" s="64"/>
      <c r="BY71" s="64"/>
      <c r="BZ71" s="64"/>
      <c r="CP71" s="64"/>
      <c r="CQ71" s="64"/>
      <c r="CR71" s="64"/>
      <c r="CS71" s="64"/>
      <c r="CT71" s="64"/>
      <c r="CU71" s="64"/>
    </row>
    <row r="72" spans="2:99" x14ac:dyDescent="0.35">
      <c r="B72" s="86">
        <v>6.076388888888889E-3</v>
      </c>
      <c r="C72" s="64">
        <v>40</v>
      </c>
      <c r="D72" s="64"/>
      <c r="E72" s="64"/>
      <c r="F72" s="64"/>
      <c r="G72" s="79">
        <v>6.8000000000000005E-2</v>
      </c>
      <c r="H72" s="79">
        <v>6.8000000000000005E-2</v>
      </c>
      <c r="I72" s="79">
        <v>6.6000000000000003E-2</v>
      </c>
      <c r="J72" s="64"/>
      <c r="K72" s="64"/>
      <c r="L72" s="64"/>
      <c r="M72" s="64">
        <v>0.33300000000000002</v>
      </c>
      <c r="N72" s="64">
        <v>0.28000000000000003</v>
      </c>
      <c r="O72" s="64">
        <v>0.27500000000000002</v>
      </c>
      <c r="P72" s="64"/>
      <c r="Q72" s="64"/>
      <c r="R72" s="64"/>
      <c r="S72" s="64">
        <v>0.434</v>
      </c>
      <c r="T72" s="64">
        <v>0.751</v>
      </c>
      <c r="U72" s="64">
        <v>0.503</v>
      </c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  <c r="BM72" s="64"/>
      <c r="BN72" s="64"/>
      <c r="BO72" s="64"/>
      <c r="BP72" s="64"/>
      <c r="BQ72" s="64"/>
      <c r="BR72" s="64"/>
      <c r="BS72" s="64"/>
      <c r="BT72" s="64"/>
      <c r="BU72" s="64"/>
      <c r="BV72" s="64"/>
      <c r="BW72" s="64"/>
      <c r="BX72" s="64"/>
      <c r="BY72" s="64"/>
      <c r="BZ72" s="64"/>
      <c r="CP72" s="64"/>
      <c r="CQ72" s="64"/>
      <c r="CR72" s="64"/>
      <c r="CS72" s="64"/>
      <c r="CT72" s="64"/>
      <c r="CU72" s="64"/>
    </row>
    <row r="73" spans="2:99" x14ac:dyDescent="0.35">
      <c r="B73" s="86">
        <v>6.1921296296296299E-3</v>
      </c>
      <c r="C73" s="64">
        <v>40</v>
      </c>
      <c r="D73" s="64"/>
      <c r="E73" s="64"/>
      <c r="F73" s="64"/>
      <c r="G73" s="79">
        <v>6.9000000000000006E-2</v>
      </c>
      <c r="H73" s="79">
        <v>6.9000000000000006E-2</v>
      </c>
      <c r="I73" s="79">
        <v>6.7000000000000004E-2</v>
      </c>
      <c r="J73" s="64"/>
      <c r="K73" s="64"/>
      <c r="L73" s="64"/>
      <c r="M73" s="64">
        <v>0.34100000000000003</v>
      </c>
      <c r="N73" s="64">
        <v>0.28299999999999997</v>
      </c>
      <c r="O73" s="64">
        <v>0.27600000000000002</v>
      </c>
      <c r="P73" s="64"/>
      <c r="Q73" s="64"/>
      <c r="R73" s="64"/>
      <c r="S73" s="64">
        <v>0.436</v>
      </c>
      <c r="T73" s="64">
        <v>0.75700000000000001</v>
      </c>
      <c r="U73" s="64">
        <v>0.505</v>
      </c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  <c r="BW73" s="64"/>
      <c r="BX73" s="64"/>
      <c r="BY73" s="64"/>
      <c r="BZ73" s="64"/>
      <c r="CP73" s="64"/>
      <c r="CQ73" s="64"/>
      <c r="CR73" s="64"/>
      <c r="CS73" s="64"/>
      <c r="CT73" s="64"/>
      <c r="CU73" s="64"/>
    </row>
    <row r="74" spans="2:99" x14ac:dyDescent="0.35">
      <c r="B74" s="86">
        <v>6.3078703703703708E-3</v>
      </c>
      <c r="C74" s="64">
        <v>40</v>
      </c>
      <c r="D74" s="64"/>
      <c r="E74" s="64"/>
      <c r="F74" s="64"/>
      <c r="G74" s="79">
        <v>6.9000000000000006E-2</v>
      </c>
      <c r="H74" s="79">
        <v>6.9000000000000006E-2</v>
      </c>
      <c r="I74" s="79">
        <v>6.7000000000000004E-2</v>
      </c>
      <c r="J74" s="64"/>
      <c r="K74" s="64"/>
      <c r="L74" s="64"/>
      <c r="M74" s="64">
        <v>0.34699999999999998</v>
      </c>
      <c r="N74" s="64">
        <v>0.28299999999999997</v>
      </c>
      <c r="O74" s="64">
        <v>0.27700000000000002</v>
      </c>
      <c r="P74" s="64"/>
      <c r="Q74" s="64"/>
      <c r="R74" s="64"/>
      <c r="S74" s="64">
        <v>0.436</v>
      </c>
      <c r="T74" s="64">
        <v>0.75700000000000001</v>
      </c>
      <c r="U74" s="64">
        <v>0.51300000000000001</v>
      </c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  <c r="CP74" s="64"/>
      <c r="CQ74" s="64"/>
      <c r="CR74" s="64"/>
      <c r="CS74" s="64"/>
      <c r="CT74" s="64"/>
      <c r="CU74" s="64"/>
    </row>
    <row r="75" spans="2:99" x14ac:dyDescent="0.35">
      <c r="B75" s="86">
        <v>6.4236111111111117E-3</v>
      </c>
      <c r="C75" s="64">
        <v>40</v>
      </c>
      <c r="D75" s="64"/>
      <c r="E75" s="64"/>
      <c r="F75" s="64"/>
      <c r="G75" s="79">
        <v>7.0000000000000007E-2</v>
      </c>
      <c r="H75" s="79">
        <v>7.0000000000000007E-2</v>
      </c>
      <c r="I75" s="79">
        <v>6.8000000000000005E-2</v>
      </c>
      <c r="J75" s="64"/>
      <c r="K75" s="64"/>
      <c r="L75" s="64"/>
      <c r="M75" s="64">
        <v>0.35</v>
      </c>
      <c r="N75" s="64">
        <v>0.28399999999999997</v>
      </c>
      <c r="O75" s="64">
        <v>0.27700000000000002</v>
      </c>
      <c r="P75" s="64"/>
      <c r="Q75" s="64"/>
      <c r="R75" s="64"/>
      <c r="S75" s="64">
        <v>0.437</v>
      </c>
      <c r="T75" s="64">
        <v>0.76400000000000001</v>
      </c>
      <c r="U75" s="64">
        <v>0.50900000000000001</v>
      </c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P75" s="64"/>
      <c r="CQ75" s="64"/>
      <c r="CR75" s="64"/>
      <c r="CS75" s="64"/>
      <c r="CT75" s="64"/>
      <c r="CU75" s="64"/>
    </row>
    <row r="76" spans="2:99" x14ac:dyDescent="0.35">
      <c r="B76" s="86">
        <v>6.5393518518518517E-3</v>
      </c>
      <c r="C76" s="64">
        <v>40</v>
      </c>
      <c r="D76" s="64"/>
      <c r="E76" s="64"/>
      <c r="F76" s="64"/>
      <c r="G76" s="79">
        <v>7.0000000000000007E-2</v>
      </c>
      <c r="H76" s="79">
        <v>7.0000000000000007E-2</v>
      </c>
      <c r="I76" s="79">
        <v>6.8000000000000005E-2</v>
      </c>
      <c r="J76" s="64"/>
      <c r="K76" s="64"/>
      <c r="L76" s="64"/>
      <c r="M76" s="64">
        <v>0.33900000000000002</v>
      </c>
      <c r="N76" s="64">
        <v>0.28799999999999998</v>
      </c>
      <c r="O76" s="64">
        <v>0.28100000000000003</v>
      </c>
      <c r="P76" s="64"/>
      <c r="Q76" s="64"/>
      <c r="R76" s="64"/>
      <c r="S76" s="64">
        <v>0.439</v>
      </c>
      <c r="T76" s="64">
        <v>0.77200000000000002</v>
      </c>
      <c r="U76" s="64">
        <v>0.51400000000000001</v>
      </c>
      <c r="V76" s="64"/>
      <c r="W76" s="64"/>
      <c r="X76" s="6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  <c r="CP76" s="64"/>
      <c r="CQ76" s="64"/>
      <c r="CR76" s="64"/>
      <c r="CS76" s="64"/>
      <c r="CT76" s="64"/>
      <c r="CU76" s="64"/>
    </row>
    <row r="77" spans="2:99" x14ac:dyDescent="0.35">
      <c r="B77" s="86">
        <v>6.6550925925925935E-3</v>
      </c>
      <c r="C77" s="64">
        <v>40</v>
      </c>
      <c r="D77" s="64"/>
      <c r="E77" s="64"/>
      <c r="F77" s="64"/>
      <c r="G77" s="79">
        <v>7.0000000000000007E-2</v>
      </c>
      <c r="H77" s="79">
        <v>7.0999999999999994E-2</v>
      </c>
      <c r="I77" s="79">
        <v>6.8000000000000005E-2</v>
      </c>
      <c r="J77" s="64"/>
      <c r="K77" s="64"/>
      <c r="L77" s="64"/>
      <c r="M77" s="64">
        <v>0.34100000000000003</v>
      </c>
      <c r="N77" s="64">
        <v>0.28899999999999998</v>
      </c>
      <c r="O77" s="64">
        <v>0.28000000000000003</v>
      </c>
      <c r="P77" s="64"/>
      <c r="Q77" s="64"/>
      <c r="R77" s="64"/>
      <c r="S77" s="64">
        <v>0.44</v>
      </c>
      <c r="T77" s="64">
        <v>0.76300000000000001</v>
      </c>
      <c r="U77" s="64">
        <v>0.51200000000000001</v>
      </c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  <c r="CP77" s="64"/>
      <c r="CQ77" s="64"/>
      <c r="CR77" s="64"/>
      <c r="CS77" s="64"/>
      <c r="CT77" s="64"/>
      <c r="CU77" s="64"/>
    </row>
    <row r="78" spans="2:99" x14ac:dyDescent="0.35">
      <c r="B78" s="86">
        <v>6.7708333333333336E-3</v>
      </c>
      <c r="C78" s="64">
        <v>40</v>
      </c>
      <c r="D78" s="64"/>
      <c r="E78" s="64"/>
      <c r="F78" s="64"/>
      <c r="G78" s="79">
        <v>7.0999999999999994E-2</v>
      </c>
      <c r="H78" s="79">
        <v>7.0999999999999994E-2</v>
      </c>
      <c r="I78" s="79">
        <v>6.9000000000000006E-2</v>
      </c>
      <c r="J78" s="64"/>
      <c r="K78" s="64"/>
      <c r="L78" s="64"/>
      <c r="M78" s="64">
        <v>0.34100000000000003</v>
      </c>
      <c r="N78" s="64">
        <v>0.28799999999999998</v>
      </c>
      <c r="O78" s="64">
        <v>0.28000000000000003</v>
      </c>
      <c r="P78" s="64"/>
      <c r="Q78" s="64"/>
      <c r="R78" s="64"/>
      <c r="S78" s="64">
        <v>0.44</v>
      </c>
      <c r="T78" s="64">
        <v>0.77700000000000002</v>
      </c>
      <c r="U78" s="64">
        <v>0.51500000000000001</v>
      </c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  <c r="CP78" s="64"/>
      <c r="CQ78" s="64"/>
      <c r="CR78" s="64"/>
      <c r="CS78" s="64"/>
      <c r="CT78" s="64"/>
      <c r="CU78" s="64"/>
    </row>
    <row r="79" spans="2:99" x14ac:dyDescent="0.35">
      <c r="B79" s="86">
        <v>6.8865740740740736E-3</v>
      </c>
      <c r="C79" s="64">
        <v>40</v>
      </c>
      <c r="D79" s="64"/>
      <c r="E79" s="64"/>
      <c r="F79" s="64"/>
      <c r="G79" s="79">
        <v>7.0999999999999994E-2</v>
      </c>
      <c r="H79" s="79">
        <v>7.0999999999999994E-2</v>
      </c>
      <c r="I79" s="79">
        <v>6.9000000000000006E-2</v>
      </c>
      <c r="J79" s="64"/>
      <c r="K79" s="64"/>
      <c r="L79" s="64"/>
      <c r="M79" s="64">
        <v>0.34300000000000003</v>
      </c>
      <c r="N79" s="64">
        <v>0.28899999999999998</v>
      </c>
      <c r="O79" s="64">
        <v>0.28100000000000003</v>
      </c>
      <c r="P79" s="64"/>
      <c r="Q79" s="64"/>
      <c r="R79" s="64"/>
      <c r="S79" s="64">
        <v>0.441</v>
      </c>
      <c r="T79" s="64">
        <v>0.77300000000000002</v>
      </c>
      <c r="U79" s="64">
        <v>0.51800000000000002</v>
      </c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  <c r="CP79" s="64"/>
      <c r="CQ79" s="64"/>
      <c r="CR79" s="64"/>
      <c r="CS79" s="64"/>
      <c r="CT79" s="64"/>
      <c r="CU79" s="64"/>
    </row>
    <row r="80" spans="2:99" x14ac:dyDescent="0.35">
      <c r="B80" s="86">
        <v>7.0023148148148154E-3</v>
      </c>
      <c r="C80" s="64">
        <v>40</v>
      </c>
      <c r="D80" s="64"/>
      <c r="E80" s="64"/>
      <c r="F80" s="64"/>
      <c r="G80" s="79">
        <v>7.1999999999999995E-2</v>
      </c>
      <c r="H80" s="79">
        <v>7.1999999999999995E-2</v>
      </c>
      <c r="I80" s="79">
        <v>7.0000000000000007E-2</v>
      </c>
      <c r="J80" s="64"/>
      <c r="K80" s="64"/>
      <c r="L80" s="64"/>
      <c r="M80" s="64">
        <v>0.34399999999999997</v>
      </c>
      <c r="N80" s="64">
        <v>0.29099999999999998</v>
      </c>
      <c r="O80" s="64">
        <v>0.28199999999999997</v>
      </c>
      <c r="P80" s="64"/>
      <c r="Q80" s="64"/>
      <c r="R80" s="64"/>
      <c r="S80" s="64">
        <v>0.443</v>
      </c>
      <c r="T80" s="64">
        <v>0.77</v>
      </c>
      <c r="U80" s="64">
        <v>0.51700000000000002</v>
      </c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  <c r="CP80" s="64"/>
      <c r="CQ80" s="64"/>
      <c r="CR80" s="64"/>
      <c r="CS80" s="64"/>
      <c r="CT80" s="64"/>
      <c r="CU80" s="64"/>
    </row>
    <row r="81" spans="2:99" x14ac:dyDescent="0.35">
      <c r="B81" s="86">
        <v>7.1180555555555554E-3</v>
      </c>
      <c r="C81" s="64">
        <v>40.1</v>
      </c>
      <c r="D81" s="64"/>
      <c r="E81" s="64"/>
      <c r="F81" s="64"/>
      <c r="G81" s="79">
        <v>7.2999999999999995E-2</v>
      </c>
      <c r="H81" s="79">
        <v>7.2999999999999995E-2</v>
      </c>
      <c r="I81" s="79">
        <v>7.0000000000000007E-2</v>
      </c>
      <c r="J81" s="64"/>
      <c r="K81" s="64"/>
      <c r="L81" s="64"/>
      <c r="M81" s="64">
        <v>0.34499999999999997</v>
      </c>
      <c r="N81" s="64">
        <v>0.29099999999999998</v>
      </c>
      <c r="O81" s="64">
        <v>0.28199999999999997</v>
      </c>
      <c r="P81" s="64"/>
      <c r="Q81" s="64"/>
      <c r="R81" s="64"/>
      <c r="S81" s="64">
        <v>0.443</v>
      </c>
      <c r="T81" s="64">
        <v>0.77100000000000002</v>
      </c>
      <c r="U81" s="64">
        <v>0.51500000000000001</v>
      </c>
      <c r="V81" s="64"/>
      <c r="W81" s="64"/>
      <c r="X81" s="6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  <c r="CP81" s="64"/>
      <c r="CQ81" s="64"/>
      <c r="CR81" s="64"/>
      <c r="CS81" s="64"/>
      <c r="CT81" s="64"/>
      <c r="CU81" s="64"/>
    </row>
    <row r="82" spans="2:99" x14ac:dyDescent="0.35">
      <c r="B82" s="86">
        <v>7.2337962962962963E-3</v>
      </c>
      <c r="C82" s="64">
        <v>40</v>
      </c>
      <c r="D82" s="64"/>
      <c r="E82" s="64"/>
      <c r="F82" s="64"/>
      <c r="G82" s="79">
        <v>7.2999999999999995E-2</v>
      </c>
      <c r="H82" s="79">
        <v>7.2999999999999995E-2</v>
      </c>
      <c r="I82" s="79">
        <v>7.1999999999999995E-2</v>
      </c>
      <c r="J82" s="64"/>
      <c r="K82" s="64"/>
      <c r="L82" s="64"/>
      <c r="M82" s="64">
        <v>0.34699999999999998</v>
      </c>
      <c r="N82" s="64">
        <v>0.29299999999999998</v>
      </c>
      <c r="O82" s="64">
        <v>0.28399999999999997</v>
      </c>
      <c r="P82" s="64"/>
      <c r="Q82" s="64"/>
      <c r="R82" s="64"/>
      <c r="S82" s="64">
        <v>0.44400000000000001</v>
      </c>
      <c r="T82" s="64">
        <v>0.77400000000000002</v>
      </c>
      <c r="U82" s="64">
        <v>0.51900000000000002</v>
      </c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  <c r="CP82" s="64"/>
      <c r="CQ82" s="64"/>
      <c r="CR82" s="64"/>
      <c r="CS82" s="64"/>
      <c r="CT82" s="64"/>
      <c r="CU82" s="64"/>
    </row>
    <row r="83" spans="2:99" x14ac:dyDescent="0.35">
      <c r="B83" s="86">
        <v>7.3495370370370372E-3</v>
      </c>
      <c r="C83" s="64">
        <v>39.9</v>
      </c>
      <c r="D83" s="64"/>
      <c r="E83" s="64"/>
      <c r="F83" s="64"/>
      <c r="G83" s="79">
        <v>7.2999999999999995E-2</v>
      </c>
      <c r="H83" s="79">
        <v>7.2999999999999995E-2</v>
      </c>
      <c r="I83" s="79">
        <v>7.0999999999999994E-2</v>
      </c>
      <c r="J83" s="64"/>
      <c r="K83" s="64"/>
      <c r="L83" s="64"/>
      <c r="M83" s="64">
        <v>0.34799999999999998</v>
      </c>
      <c r="N83" s="64">
        <v>0.29299999999999998</v>
      </c>
      <c r="O83" s="64">
        <v>0.28399999999999997</v>
      </c>
      <c r="P83" s="64"/>
      <c r="Q83" s="64"/>
      <c r="R83" s="64"/>
      <c r="S83" s="64">
        <v>0.44400000000000001</v>
      </c>
      <c r="T83" s="64">
        <v>0.77</v>
      </c>
      <c r="U83" s="64">
        <v>0.51900000000000002</v>
      </c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  <c r="CP83" s="64"/>
      <c r="CQ83" s="64"/>
      <c r="CR83" s="64"/>
      <c r="CS83" s="64"/>
      <c r="CT83" s="64"/>
      <c r="CU83" s="64"/>
    </row>
    <row r="84" spans="2:99" x14ac:dyDescent="0.35">
      <c r="B84" s="86">
        <v>7.4652777777777781E-3</v>
      </c>
      <c r="C84" s="64">
        <v>40</v>
      </c>
      <c r="D84" s="64"/>
      <c r="E84" s="64"/>
      <c r="F84" s="64"/>
      <c r="G84" s="79">
        <v>7.2999999999999995E-2</v>
      </c>
      <c r="H84" s="79">
        <v>7.2999999999999995E-2</v>
      </c>
      <c r="I84" s="79">
        <v>7.0999999999999994E-2</v>
      </c>
      <c r="J84" s="64"/>
      <c r="K84" s="64"/>
      <c r="L84" s="64"/>
      <c r="M84" s="64">
        <v>0.35</v>
      </c>
      <c r="N84" s="64">
        <v>0.29599999999999999</v>
      </c>
      <c r="O84" s="64">
        <v>0.28499999999999998</v>
      </c>
      <c r="P84" s="64"/>
      <c r="Q84" s="64"/>
      <c r="R84" s="64"/>
      <c r="S84" s="64">
        <v>0.44500000000000001</v>
      </c>
      <c r="T84" s="64">
        <v>0.77100000000000002</v>
      </c>
      <c r="U84" s="64">
        <v>0.51900000000000002</v>
      </c>
      <c r="V84" s="64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  <c r="CP84" s="64"/>
      <c r="CQ84" s="64"/>
      <c r="CR84" s="64"/>
      <c r="CS84" s="64"/>
      <c r="CT84" s="64"/>
      <c r="CU84" s="64"/>
    </row>
    <row r="85" spans="2:99" x14ac:dyDescent="0.35">
      <c r="B85" s="86">
        <v>7.5810185185185182E-3</v>
      </c>
      <c r="C85" s="64">
        <v>40</v>
      </c>
      <c r="D85" s="64"/>
      <c r="E85" s="64"/>
      <c r="F85" s="64"/>
      <c r="G85" s="79">
        <v>7.3999999999999996E-2</v>
      </c>
      <c r="H85" s="79">
        <v>7.3999999999999996E-2</v>
      </c>
      <c r="I85" s="79">
        <v>7.1999999999999995E-2</v>
      </c>
      <c r="J85" s="64"/>
      <c r="K85" s="64"/>
      <c r="L85" s="64"/>
      <c r="M85" s="64">
        <v>0.34899999999999998</v>
      </c>
      <c r="N85" s="64">
        <v>0.29799999999999999</v>
      </c>
      <c r="O85" s="64">
        <v>0.28499999999999998</v>
      </c>
      <c r="P85" s="64"/>
      <c r="Q85" s="64"/>
      <c r="R85" s="64"/>
      <c r="S85" s="64">
        <v>0.44500000000000001</v>
      </c>
      <c r="T85" s="64">
        <v>0.77700000000000002</v>
      </c>
      <c r="U85" s="64">
        <v>0.51900000000000002</v>
      </c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P85" s="64"/>
      <c r="CQ85" s="64"/>
      <c r="CR85" s="64"/>
      <c r="CS85" s="64"/>
      <c r="CT85" s="64"/>
      <c r="CU85" s="64"/>
    </row>
    <row r="86" spans="2:99" x14ac:dyDescent="0.35">
      <c r="B86" s="86">
        <v>7.69675925925926E-3</v>
      </c>
      <c r="C86" s="64">
        <v>40</v>
      </c>
      <c r="D86" s="64"/>
      <c r="E86" s="64"/>
      <c r="F86" s="64"/>
      <c r="G86" s="79">
        <v>7.3999999999999996E-2</v>
      </c>
      <c r="H86" s="79">
        <v>7.3999999999999996E-2</v>
      </c>
      <c r="I86" s="79">
        <v>7.1999999999999995E-2</v>
      </c>
      <c r="J86" s="64"/>
      <c r="K86" s="64"/>
      <c r="L86" s="64"/>
      <c r="M86" s="64">
        <v>0.35099999999999998</v>
      </c>
      <c r="N86" s="64">
        <v>0.29599999999999999</v>
      </c>
      <c r="O86" s="64">
        <v>0.28599999999999998</v>
      </c>
      <c r="P86" s="64"/>
      <c r="Q86" s="64"/>
      <c r="R86" s="64"/>
      <c r="S86" s="64">
        <v>0.44700000000000001</v>
      </c>
      <c r="T86" s="64">
        <v>0.77400000000000002</v>
      </c>
      <c r="U86" s="64">
        <v>0.52100000000000002</v>
      </c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  <c r="CP86" s="64"/>
      <c r="CQ86" s="64"/>
      <c r="CR86" s="64"/>
      <c r="CS86" s="64"/>
      <c r="CT86" s="64"/>
      <c r="CU86" s="64"/>
    </row>
    <row r="87" spans="2:99" x14ac:dyDescent="0.35">
      <c r="B87" s="86">
        <v>7.8125E-3</v>
      </c>
      <c r="C87" s="64">
        <v>40</v>
      </c>
      <c r="D87" s="64"/>
      <c r="E87" s="64"/>
      <c r="F87" s="64"/>
      <c r="G87" s="79">
        <v>7.4999999999999997E-2</v>
      </c>
      <c r="H87" s="79">
        <v>7.3999999999999996E-2</v>
      </c>
      <c r="I87" s="79">
        <v>7.2999999999999995E-2</v>
      </c>
      <c r="J87" s="64"/>
      <c r="K87" s="64"/>
      <c r="L87" s="64"/>
      <c r="M87" s="64">
        <v>0.35199999999999998</v>
      </c>
      <c r="N87" s="64">
        <v>0.29799999999999999</v>
      </c>
      <c r="O87" s="64">
        <v>0.28599999999999998</v>
      </c>
      <c r="P87" s="64"/>
      <c r="Q87" s="64"/>
      <c r="R87" s="64"/>
      <c r="S87" s="64">
        <v>0.44700000000000001</v>
      </c>
      <c r="T87" s="64">
        <v>0.77700000000000002</v>
      </c>
      <c r="U87" s="64">
        <v>0.52</v>
      </c>
      <c r="V87" s="64"/>
      <c r="W87" s="64"/>
      <c r="X87" s="6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P87" s="64"/>
      <c r="CQ87" s="64"/>
      <c r="CR87" s="64"/>
      <c r="CS87" s="64"/>
      <c r="CT87" s="64"/>
      <c r="CU87" s="64"/>
    </row>
    <row r="88" spans="2:99" x14ac:dyDescent="0.35">
      <c r="B88" s="86">
        <v>7.9282407407407409E-3</v>
      </c>
      <c r="C88" s="64">
        <v>40</v>
      </c>
      <c r="D88" s="64"/>
      <c r="E88" s="64"/>
      <c r="F88" s="64"/>
      <c r="G88" s="79">
        <v>7.4999999999999997E-2</v>
      </c>
      <c r="H88" s="79">
        <v>7.4999999999999997E-2</v>
      </c>
      <c r="I88" s="79">
        <v>7.2999999999999995E-2</v>
      </c>
      <c r="J88" s="64"/>
      <c r="K88" s="64"/>
      <c r="L88" s="64"/>
      <c r="M88" s="64">
        <v>0.35399999999999998</v>
      </c>
      <c r="N88" s="64">
        <v>0.3</v>
      </c>
      <c r="O88" s="64">
        <v>0.28799999999999998</v>
      </c>
      <c r="P88" s="64"/>
      <c r="Q88" s="64"/>
      <c r="R88" s="64"/>
      <c r="S88" s="64">
        <v>0.44800000000000001</v>
      </c>
      <c r="T88" s="64">
        <v>0.78100000000000003</v>
      </c>
      <c r="U88" s="64">
        <v>0.52600000000000002</v>
      </c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  <c r="CP88" s="64"/>
      <c r="CQ88" s="64"/>
      <c r="CR88" s="64"/>
      <c r="CS88" s="64"/>
      <c r="CT88" s="64"/>
      <c r="CU88" s="64"/>
    </row>
    <row r="89" spans="2:99" x14ac:dyDescent="0.35">
      <c r="B89" s="86">
        <v>8.0439814814814818E-3</v>
      </c>
      <c r="C89" s="64">
        <v>40</v>
      </c>
      <c r="D89" s="64"/>
      <c r="E89" s="64"/>
      <c r="F89" s="64"/>
      <c r="G89" s="79">
        <v>7.4999999999999997E-2</v>
      </c>
      <c r="H89" s="79">
        <v>7.4999999999999997E-2</v>
      </c>
      <c r="I89" s="79">
        <v>7.2999999999999995E-2</v>
      </c>
      <c r="J89" s="64"/>
      <c r="K89" s="64"/>
      <c r="L89" s="64"/>
      <c r="M89" s="64">
        <v>0.35599999999999998</v>
      </c>
      <c r="N89" s="64">
        <v>0.3</v>
      </c>
      <c r="O89" s="64">
        <v>0.28799999999999998</v>
      </c>
      <c r="P89" s="64"/>
      <c r="Q89" s="64"/>
      <c r="R89" s="64"/>
      <c r="S89" s="64">
        <v>0.44900000000000001</v>
      </c>
      <c r="T89" s="64">
        <v>0.78</v>
      </c>
      <c r="U89" s="64">
        <v>0.53300000000000003</v>
      </c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  <c r="CP89" s="64"/>
      <c r="CQ89" s="64"/>
      <c r="CR89" s="64"/>
      <c r="CS89" s="64"/>
      <c r="CT89" s="64"/>
      <c r="CU89" s="64"/>
    </row>
    <row r="90" spans="2:99" x14ac:dyDescent="0.35">
      <c r="B90" s="86">
        <v>8.1597222222222227E-3</v>
      </c>
      <c r="C90" s="64">
        <v>40</v>
      </c>
      <c r="D90" s="64"/>
      <c r="E90" s="64"/>
      <c r="F90" s="64"/>
      <c r="G90" s="79">
        <v>7.5999999999999998E-2</v>
      </c>
      <c r="H90" s="79">
        <v>7.4999999999999997E-2</v>
      </c>
      <c r="I90" s="79">
        <v>7.2999999999999995E-2</v>
      </c>
      <c r="J90" s="64"/>
      <c r="K90" s="64"/>
      <c r="L90" s="64"/>
      <c r="M90" s="64">
        <v>0.35499999999999998</v>
      </c>
      <c r="N90" s="64">
        <v>0.30099999999999999</v>
      </c>
      <c r="O90" s="64">
        <v>0.28799999999999998</v>
      </c>
      <c r="P90" s="64"/>
      <c r="Q90" s="64"/>
      <c r="R90" s="64"/>
      <c r="S90" s="64">
        <v>0.44900000000000001</v>
      </c>
      <c r="T90" s="64">
        <v>0.79200000000000004</v>
      </c>
      <c r="U90" s="64">
        <v>0.52600000000000002</v>
      </c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4"/>
      <c r="BC90" s="64"/>
      <c r="BD90" s="64"/>
      <c r="BE90" s="64"/>
      <c r="BF90" s="64"/>
      <c r="BG90" s="64"/>
      <c r="BH90" s="64"/>
      <c r="BI90" s="64"/>
      <c r="BJ90" s="64"/>
      <c r="BK90" s="64"/>
      <c r="BL90" s="64"/>
      <c r="BM90" s="64"/>
      <c r="BN90" s="64"/>
      <c r="BO90" s="64"/>
      <c r="BP90" s="64"/>
      <c r="BQ90" s="64"/>
      <c r="BR90" s="64"/>
      <c r="BS90" s="64"/>
      <c r="BT90" s="64"/>
      <c r="BU90" s="64"/>
      <c r="BV90" s="64"/>
      <c r="BW90" s="64"/>
      <c r="BX90" s="64"/>
      <c r="BY90" s="64"/>
      <c r="BZ90" s="64"/>
      <c r="CP90" s="64"/>
      <c r="CQ90" s="64"/>
      <c r="CR90" s="64"/>
      <c r="CS90" s="64"/>
      <c r="CT90" s="64"/>
      <c r="CU90" s="64"/>
    </row>
    <row r="91" spans="2:99" x14ac:dyDescent="0.35">
      <c r="B91" s="86">
        <v>8.2754629629629619E-3</v>
      </c>
      <c r="C91" s="64">
        <v>40</v>
      </c>
      <c r="D91" s="64"/>
      <c r="E91" s="64"/>
      <c r="F91" s="64"/>
      <c r="G91" s="79">
        <v>7.5999999999999998E-2</v>
      </c>
      <c r="H91" s="79">
        <v>7.5999999999999998E-2</v>
      </c>
      <c r="I91" s="79">
        <v>7.3999999999999996E-2</v>
      </c>
      <c r="J91" s="64"/>
      <c r="K91" s="64"/>
      <c r="L91" s="64"/>
      <c r="M91" s="64">
        <v>0.35599999999999998</v>
      </c>
      <c r="N91" s="64">
        <v>0.30199999999999999</v>
      </c>
      <c r="O91" s="64">
        <v>0.28899999999999998</v>
      </c>
      <c r="P91" s="64"/>
      <c r="Q91" s="64"/>
      <c r="R91" s="64"/>
      <c r="S91" s="64">
        <v>0.45</v>
      </c>
      <c r="T91" s="64">
        <v>0.80500000000000005</v>
      </c>
      <c r="U91" s="64">
        <v>0.54400000000000004</v>
      </c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  <c r="BK91" s="64"/>
      <c r="BL91" s="64"/>
      <c r="BM91" s="64"/>
      <c r="BN91" s="64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  <c r="CP91" s="64"/>
      <c r="CQ91" s="64"/>
      <c r="CR91" s="64"/>
      <c r="CS91" s="64"/>
      <c r="CT91" s="64"/>
      <c r="CU91" s="64"/>
    </row>
    <row r="92" spans="2:99" x14ac:dyDescent="0.35">
      <c r="B92" s="86">
        <v>8.3912037037037045E-3</v>
      </c>
      <c r="C92" s="64">
        <v>40</v>
      </c>
      <c r="D92" s="64"/>
      <c r="E92" s="64"/>
      <c r="F92" s="64"/>
      <c r="G92" s="79">
        <v>7.5999999999999998E-2</v>
      </c>
      <c r="H92" s="79">
        <v>7.6999999999999999E-2</v>
      </c>
      <c r="I92" s="79">
        <v>7.3999999999999996E-2</v>
      </c>
      <c r="J92" s="64"/>
      <c r="K92" s="64"/>
      <c r="L92" s="64"/>
      <c r="M92" s="64">
        <v>0.35699999999999998</v>
      </c>
      <c r="N92" s="64">
        <v>0.30299999999999999</v>
      </c>
      <c r="O92" s="64">
        <v>0.28899999999999998</v>
      </c>
      <c r="P92" s="64"/>
      <c r="Q92" s="64"/>
      <c r="R92" s="64"/>
      <c r="S92" s="64">
        <v>0.45</v>
      </c>
      <c r="T92" s="64">
        <v>0.82499999999999996</v>
      </c>
      <c r="U92" s="64">
        <v>0.53500000000000003</v>
      </c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64"/>
      <c r="BJ92" s="64"/>
      <c r="BK92" s="64"/>
      <c r="BL92" s="64"/>
      <c r="BM92" s="64"/>
      <c r="BN92" s="64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  <c r="CP92" s="64"/>
      <c r="CQ92" s="64"/>
      <c r="CR92" s="64"/>
      <c r="CS92" s="64"/>
      <c r="CT92" s="64"/>
      <c r="CU92" s="64"/>
    </row>
    <row r="93" spans="2:99" x14ac:dyDescent="0.35">
      <c r="B93" s="86">
        <v>8.5069444444444437E-3</v>
      </c>
      <c r="C93" s="64">
        <v>40</v>
      </c>
      <c r="D93" s="64"/>
      <c r="E93" s="64"/>
      <c r="F93" s="64"/>
      <c r="G93" s="79">
        <v>7.6999999999999999E-2</v>
      </c>
      <c r="H93" s="79">
        <v>7.5999999999999998E-2</v>
      </c>
      <c r="I93" s="79">
        <v>7.4999999999999997E-2</v>
      </c>
      <c r="J93" s="64"/>
      <c r="K93" s="64"/>
      <c r="L93" s="64"/>
      <c r="M93" s="64">
        <v>0.35699999999999998</v>
      </c>
      <c r="N93" s="64">
        <v>0.307</v>
      </c>
      <c r="O93" s="64">
        <v>0.28899999999999998</v>
      </c>
      <c r="P93" s="64"/>
      <c r="Q93" s="64"/>
      <c r="R93" s="64"/>
      <c r="S93" s="64">
        <v>0.45</v>
      </c>
      <c r="T93" s="64">
        <v>0.78900000000000003</v>
      </c>
      <c r="U93" s="64">
        <v>0.52700000000000002</v>
      </c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  <c r="CP93" s="64"/>
      <c r="CQ93" s="64"/>
      <c r="CR93" s="64"/>
      <c r="CS93" s="64"/>
      <c r="CT93" s="64"/>
      <c r="CU93" s="64"/>
    </row>
    <row r="94" spans="2:99" x14ac:dyDescent="0.35">
      <c r="B94" s="86">
        <v>8.6226851851851846E-3</v>
      </c>
      <c r="C94" s="64">
        <v>40</v>
      </c>
      <c r="D94" s="64"/>
      <c r="E94" s="64"/>
      <c r="F94" s="64"/>
      <c r="G94" s="79">
        <v>7.6999999999999999E-2</v>
      </c>
      <c r="H94" s="79">
        <v>7.6999999999999999E-2</v>
      </c>
      <c r="I94" s="79">
        <v>7.4999999999999997E-2</v>
      </c>
      <c r="J94" s="64"/>
      <c r="K94" s="64"/>
      <c r="L94" s="64"/>
      <c r="M94" s="64">
        <v>0.36299999999999999</v>
      </c>
      <c r="N94" s="64">
        <v>0.30499999999999999</v>
      </c>
      <c r="O94" s="64">
        <v>0.28999999999999998</v>
      </c>
      <c r="P94" s="64"/>
      <c r="Q94" s="64"/>
      <c r="R94" s="64"/>
      <c r="S94" s="64">
        <v>0.45100000000000001</v>
      </c>
      <c r="T94" s="64">
        <v>0.79200000000000004</v>
      </c>
      <c r="U94" s="64">
        <v>0.52800000000000002</v>
      </c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  <c r="CP94" s="64"/>
      <c r="CQ94" s="64"/>
      <c r="CR94" s="64"/>
      <c r="CS94" s="64"/>
      <c r="CT94" s="64"/>
      <c r="CU94" s="64"/>
    </row>
    <row r="95" spans="2:99" x14ac:dyDescent="0.35">
      <c r="B95" s="86">
        <v>8.7384259259259255E-3</v>
      </c>
      <c r="C95" s="64">
        <v>40</v>
      </c>
      <c r="D95" s="64"/>
      <c r="E95" s="64"/>
      <c r="F95" s="64"/>
      <c r="G95" s="79">
        <v>7.8E-2</v>
      </c>
      <c r="H95" s="79">
        <v>7.8E-2</v>
      </c>
      <c r="I95" s="79">
        <v>7.5999999999999998E-2</v>
      </c>
      <c r="J95" s="64"/>
      <c r="K95" s="64"/>
      <c r="L95" s="64"/>
      <c r="M95" s="64">
        <v>0.36099999999999999</v>
      </c>
      <c r="N95" s="64">
        <v>0.30599999999999999</v>
      </c>
      <c r="O95" s="64">
        <v>0.29099999999999998</v>
      </c>
      <c r="P95" s="64"/>
      <c r="Q95" s="64"/>
      <c r="R95" s="64"/>
      <c r="S95" s="64">
        <v>0.45200000000000001</v>
      </c>
      <c r="T95" s="64">
        <v>0.78800000000000003</v>
      </c>
      <c r="U95" s="64">
        <v>0.52800000000000002</v>
      </c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  <c r="CP95" s="64"/>
      <c r="CQ95" s="64"/>
      <c r="CR95" s="64"/>
      <c r="CS95" s="64"/>
      <c r="CT95" s="64"/>
      <c r="CU95" s="64"/>
    </row>
    <row r="96" spans="2:99" x14ac:dyDescent="0.35">
      <c r="B96" s="86">
        <v>8.8541666666666664E-3</v>
      </c>
      <c r="C96" s="64">
        <v>40</v>
      </c>
      <c r="D96" s="64"/>
      <c r="E96" s="64"/>
      <c r="F96" s="64"/>
      <c r="G96" s="79">
        <v>7.8E-2</v>
      </c>
      <c r="H96" s="79">
        <v>7.9000000000000001E-2</v>
      </c>
      <c r="I96" s="79">
        <v>7.5999999999999998E-2</v>
      </c>
      <c r="J96" s="64"/>
      <c r="K96" s="64"/>
      <c r="L96" s="64"/>
      <c r="M96" s="64">
        <v>0.36099999999999999</v>
      </c>
      <c r="N96" s="64">
        <v>0.30599999999999999</v>
      </c>
      <c r="O96" s="64">
        <v>0.29199999999999998</v>
      </c>
      <c r="P96" s="64"/>
      <c r="Q96" s="64"/>
      <c r="R96" s="64"/>
      <c r="S96" s="64">
        <v>0.45200000000000001</v>
      </c>
      <c r="T96" s="64">
        <v>0.79600000000000004</v>
      </c>
      <c r="U96" s="64">
        <v>0.53</v>
      </c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  <c r="CP96" s="64"/>
      <c r="CQ96" s="64"/>
      <c r="CR96" s="64"/>
      <c r="CS96" s="64"/>
      <c r="CT96" s="64"/>
      <c r="CU96" s="64"/>
    </row>
    <row r="97" spans="1:99" x14ac:dyDescent="0.35">
      <c r="B97" s="86">
        <v>8.9699074074074073E-3</v>
      </c>
      <c r="C97" s="64">
        <v>40</v>
      </c>
      <c r="D97" s="64"/>
      <c r="E97" s="64"/>
      <c r="F97" s="64"/>
      <c r="G97" s="79">
        <v>7.8E-2</v>
      </c>
      <c r="H97" s="79">
        <v>7.8E-2</v>
      </c>
      <c r="I97" s="79">
        <v>7.5999999999999998E-2</v>
      </c>
      <c r="J97" s="64"/>
      <c r="K97" s="64"/>
      <c r="L97" s="64"/>
      <c r="M97" s="64">
        <v>0.36199999999999999</v>
      </c>
      <c r="N97" s="64">
        <v>0.308</v>
      </c>
      <c r="O97" s="64">
        <v>0.29099999999999998</v>
      </c>
      <c r="P97" s="64"/>
      <c r="Q97" s="64"/>
      <c r="R97" s="64"/>
      <c r="S97" s="64">
        <v>0.45300000000000001</v>
      </c>
      <c r="T97" s="64">
        <v>0.79300000000000004</v>
      </c>
      <c r="U97" s="64">
        <v>0.53100000000000003</v>
      </c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P97" s="64"/>
      <c r="CQ97" s="64"/>
      <c r="CR97" s="64"/>
      <c r="CS97" s="64"/>
      <c r="CT97" s="64"/>
      <c r="CU97" s="64"/>
    </row>
    <row r="98" spans="1:99" x14ac:dyDescent="0.35">
      <c r="B98" s="86">
        <v>9.0856481481481483E-3</v>
      </c>
      <c r="C98" s="64">
        <v>40</v>
      </c>
      <c r="D98" s="64"/>
      <c r="E98" s="64"/>
      <c r="F98" s="64"/>
      <c r="G98" s="79">
        <v>7.9000000000000001E-2</v>
      </c>
      <c r="H98" s="79">
        <v>7.9000000000000001E-2</v>
      </c>
      <c r="I98" s="79">
        <v>7.5999999999999998E-2</v>
      </c>
      <c r="J98" s="64"/>
      <c r="K98" s="64"/>
      <c r="L98" s="64"/>
      <c r="M98" s="64">
        <v>0.36299999999999999</v>
      </c>
      <c r="N98" s="64">
        <v>0.315</v>
      </c>
      <c r="O98" s="64">
        <v>0.29299999999999998</v>
      </c>
      <c r="P98" s="64"/>
      <c r="Q98" s="64"/>
      <c r="R98" s="64"/>
      <c r="S98" s="64">
        <v>0.45300000000000001</v>
      </c>
      <c r="T98" s="64">
        <v>0.81799999999999995</v>
      </c>
      <c r="U98" s="64">
        <v>0.53200000000000003</v>
      </c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  <c r="CP98" s="64"/>
      <c r="CQ98" s="64"/>
      <c r="CR98" s="64"/>
      <c r="CS98" s="64"/>
      <c r="CT98" s="64"/>
      <c r="CU98" s="64"/>
    </row>
    <row r="99" spans="1:99" x14ac:dyDescent="0.35">
      <c r="B99" s="86">
        <v>9.2013888888888892E-3</v>
      </c>
      <c r="C99" s="64">
        <v>40</v>
      </c>
      <c r="D99" s="64"/>
      <c r="E99" s="64"/>
      <c r="F99" s="64"/>
      <c r="G99" s="79">
        <v>7.9000000000000001E-2</v>
      </c>
      <c r="H99" s="79">
        <v>7.9000000000000001E-2</v>
      </c>
      <c r="I99" s="79">
        <v>7.6999999999999999E-2</v>
      </c>
      <c r="J99" s="64"/>
      <c r="K99" s="64"/>
      <c r="L99" s="64"/>
      <c r="M99" s="64">
        <v>0.36399999999999999</v>
      </c>
      <c r="N99" s="64">
        <v>0.309</v>
      </c>
      <c r="O99" s="64">
        <v>0.29299999999999998</v>
      </c>
      <c r="P99" s="64"/>
      <c r="Q99" s="64"/>
      <c r="R99" s="64"/>
      <c r="S99" s="64">
        <v>0.45400000000000001</v>
      </c>
      <c r="T99" s="64">
        <v>0.80100000000000005</v>
      </c>
      <c r="U99" s="64">
        <v>0.53300000000000003</v>
      </c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  <c r="CP99" s="64"/>
      <c r="CQ99" s="64"/>
      <c r="CR99" s="64"/>
      <c r="CS99" s="64"/>
      <c r="CT99" s="64"/>
      <c r="CU99" s="64"/>
    </row>
    <row r="100" spans="1:99" x14ac:dyDescent="0.35">
      <c r="B100" s="86">
        <v>9.3171296296296283E-3</v>
      </c>
      <c r="C100" s="64">
        <v>40</v>
      </c>
      <c r="D100" s="64"/>
      <c r="E100" s="64"/>
      <c r="F100" s="64"/>
      <c r="G100" s="79">
        <v>7.9000000000000001E-2</v>
      </c>
      <c r="H100" s="79">
        <v>7.9000000000000001E-2</v>
      </c>
      <c r="I100" s="79">
        <v>7.6999999999999999E-2</v>
      </c>
      <c r="J100" s="64"/>
      <c r="K100" s="64"/>
      <c r="L100" s="64"/>
      <c r="M100" s="64">
        <v>0.36499999999999999</v>
      </c>
      <c r="N100" s="64">
        <v>0.309</v>
      </c>
      <c r="O100" s="64">
        <v>0.29299999999999998</v>
      </c>
      <c r="P100" s="64"/>
      <c r="Q100" s="64"/>
      <c r="R100" s="64"/>
      <c r="S100" s="64">
        <v>0.45400000000000001</v>
      </c>
      <c r="T100" s="64">
        <v>0.81899999999999995</v>
      </c>
      <c r="U100" s="64">
        <v>0.53300000000000003</v>
      </c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  <c r="CP100" s="64"/>
      <c r="CQ100" s="64"/>
      <c r="CR100" s="64"/>
      <c r="CS100" s="64"/>
      <c r="CT100" s="64"/>
      <c r="CU100" s="64"/>
    </row>
    <row r="101" spans="1:99" x14ac:dyDescent="0.35">
      <c r="B101" s="86">
        <v>9.432870370370371E-3</v>
      </c>
      <c r="C101" s="64">
        <v>40</v>
      </c>
      <c r="D101" s="64"/>
      <c r="E101" s="64"/>
      <c r="F101" s="64"/>
      <c r="G101" s="79">
        <v>7.9000000000000001E-2</v>
      </c>
      <c r="H101" s="79">
        <v>7.9000000000000001E-2</v>
      </c>
      <c r="I101" s="79">
        <v>7.6999999999999999E-2</v>
      </c>
      <c r="J101" s="64"/>
      <c r="K101" s="64"/>
      <c r="L101" s="64"/>
      <c r="M101" s="64">
        <v>0.36799999999999999</v>
      </c>
      <c r="N101" s="64">
        <v>0.31</v>
      </c>
      <c r="O101" s="64">
        <v>0.29399999999999998</v>
      </c>
      <c r="P101" s="64"/>
      <c r="Q101" s="64"/>
      <c r="R101" s="64"/>
      <c r="S101" s="64">
        <v>0.45500000000000002</v>
      </c>
      <c r="T101" s="64">
        <v>0.79300000000000004</v>
      </c>
      <c r="U101" s="64">
        <v>0.53600000000000003</v>
      </c>
      <c r="V101" s="64"/>
      <c r="W101" s="64"/>
      <c r="X101" s="6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  <c r="CP101" s="64"/>
      <c r="CQ101" s="64"/>
      <c r="CR101" s="64"/>
      <c r="CS101" s="64"/>
      <c r="CT101" s="64"/>
      <c r="CU101" s="64"/>
    </row>
    <row r="102" spans="1:99" x14ac:dyDescent="0.35">
      <c r="B102" s="86">
        <v>9.5486111111111101E-3</v>
      </c>
      <c r="C102" s="64">
        <v>40</v>
      </c>
      <c r="D102" s="64"/>
      <c r="E102" s="64"/>
      <c r="F102" s="64"/>
      <c r="G102" s="79">
        <v>0.08</v>
      </c>
      <c r="H102" s="79">
        <v>0.08</v>
      </c>
      <c r="I102" s="79">
        <v>7.6999999999999999E-2</v>
      </c>
      <c r="J102" s="64"/>
      <c r="K102" s="64"/>
      <c r="L102" s="64"/>
      <c r="M102" s="64">
        <v>0.36899999999999999</v>
      </c>
      <c r="N102" s="64">
        <v>0.31</v>
      </c>
      <c r="O102" s="64">
        <v>0.29399999999999998</v>
      </c>
      <c r="P102" s="64"/>
      <c r="Q102" s="64"/>
      <c r="R102" s="64"/>
      <c r="S102" s="64">
        <v>0.45500000000000002</v>
      </c>
      <c r="T102" s="64">
        <v>0.79700000000000004</v>
      </c>
      <c r="U102" s="64">
        <v>0.54200000000000004</v>
      </c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  <c r="CP102" s="64"/>
      <c r="CQ102" s="64"/>
      <c r="CR102" s="64"/>
      <c r="CS102" s="64"/>
      <c r="CT102" s="64"/>
      <c r="CU102" s="64"/>
    </row>
    <row r="103" spans="1:99" x14ac:dyDescent="0.35">
      <c r="B103" s="86">
        <v>9.6643518518518511E-3</v>
      </c>
      <c r="C103" s="64">
        <v>40.1</v>
      </c>
      <c r="D103" s="64"/>
      <c r="E103" s="64"/>
      <c r="F103" s="64"/>
      <c r="G103" s="79">
        <v>0.08</v>
      </c>
      <c r="H103" s="79">
        <v>0.08</v>
      </c>
      <c r="I103" s="79">
        <v>7.8E-2</v>
      </c>
      <c r="J103" s="64"/>
      <c r="K103" s="64"/>
      <c r="L103" s="64"/>
      <c r="M103" s="64">
        <v>0.374</v>
      </c>
      <c r="N103" s="64">
        <v>0.316</v>
      </c>
      <c r="O103" s="64">
        <v>0.29399999999999998</v>
      </c>
      <c r="P103" s="64"/>
      <c r="Q103" s="64"/>
      <c r="R103" s="64"/>
      <c r="S103" s="64">
        <v>0.45600000000000002</v>
      </c>
      <c r="T103" s="64">
        <v>0.80700000000000005</v>
      </c>
      <c r="U103" s="64">
        <v>0.54</v>
      </c>
      <c r="V103" s="64"/>
      <c r="W103" s="64"/>
      <c r="X103" s="6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  <c r="CP103" s="64"/>
      <c r="CQ103" s="64"/>
      <c r="CR103" s="64"/>
      <c r="CS103" s="64"/>
      <c r="CT103" s="64"/>
      <c r="CU103" s="64"/>
    </row>
    <row r="104" spans="1:99" x14ac:dyDescent="0.35">
      <c r="B104" s="86">
        <v>9.780092592592592E-3</v>
      </c>
      <c r="C104" s="64">
        <v>40</v>
      </c>
      <c r="D104" s="64"/>
      <c r="E104" s="64"/>
      <c r="F104" s="64"/>
      <c r="G104" s="79">
        <v>8.1000000000000003E-2</v>
      </c>
      <c r="H104" s="79">
        <v>0.08</v>
      </c>
      <c r="I104" s="79">
        <v>7.8E-2</v>
      </c>
      <c r="J104" s="64"/>
      <c r="K104" s="64"/>
      <c r="L104" s="64"/>
      <c r="M104" s="64">
        <v>0.371</v>
      </c>
      <c r="N104" s="64">
        <v>0.313</v>
      </c>
      <c r="O104" s="64">
        <v>0.29499999999999998</v>
      </c>
      <c r="P104" s="64"/>
      <c r="Q104" s="64"/>
      <c r="R104" s="64"/>
      <c r="S104" s="64">
        <v>0.45600000000000002</v>
      </c>
      <c r="T104" s="64">
        <v>0.80900000000000005</v>
      </c>
      <c r="U104" s="64">
        <v>0.54700000000000004</v>
      </c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P104" s="64"/>
      <c r="CQ104" s="64"/>
      <c r="CR104" s="64"/>
      <c r="CS104" s="64"/>
      <c r="CT104" s="64"/>
      <c r="CU104" s="64"/>
    </row>
    <row r="105" spans="1:99" x14ac:dyDescent="0.35">
      <c r="B105" s="86">
        <v>9.8958333333333329E-3</v>
      </c>
      <c r="C105" s="64">
        <v>40</v>
      </c>
      <c r="D105" s="64"/>
      <c r="E105" s="64"/>
      <c r="F105" s="64"/>
      <c r="G105" s="79">
        <v>0.08</v>
      </c>
      <c r="H105" s="79">
        <v>8.1000000000000003E-2</v>
      </c>
      <c r="I105" s="79">
        <v>7.8E-2</v>
      </c>
      <c r="J105" s="64"/>
      <c r="K105" s="64"/>
      <c r="L105" s="64"/>
      <c r="M105" s="64">
        <v>0.374</v>
      </c>
      <c r="N105" s="64">
        <v>0.314</v>
      </c>
      <c r="O105" s="64">
        <v>0.29499999999999998</v>
      </c>
      <c r="P105" s="64"/>
      <c r="Q105" s="64"/>
      <c r="R105" s="64"/>
      <c r="S105" s="64">
        <v>0.45600000000000002</v>
      </c>
      <c r="T105" s="64">
        <v>0.79900000000000004</v>
      </c>
      <c r="U105" s="64">
        <v>0.54500000000000004</v>
      </c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  <c r="CP105" s="64"/>
      <c r="CQ105" s="64"/>
      <c r="CR105" s="64"/>
      <c r="CS105" s="64"/>
      <c r="CT105" s="64"/>
      <c r="CU105" s="64"/>
    </row>
    <row r="106" spans="1:99" x14ac:dyDescent="0.35">
      <c r="B106" s="86">
        <v>1.0011574074074074E-2</v>
      </c>
      <c r="C106" s="64">
        <v>40</v>
      </c>
      <c r="D106" s="64"/>
      <c r="E106" s="64"/>
      <c r="F106" s="64"/>
      <c r="G106" s="79">
        <v>8.1000000000000003E-2</v>
      </c>
      <c r="H106" s="79">
        <v>8.2000000000000003E-2</v>
      </c>
      <c r="I106" s="79">
        <v>0.08</v>
      </c>
      <c r="J106" s="64"/>
      <c r="K106" s="64"/>
      <c r="L106" s="64"/>
      <c r="M106" s="64">
        <v>0.372</v>
      </c>
      <c r="N106" s="64">
        <v>0.315</v>
      </c>
      <c r="O106" s="64">
        <v>0.29499999999999998</v>
      </c>
      <c r="P106" s="64"/>
      <c r="Q106" s="64"/>
      <c r="R106" s="64"/>
      <c r="S106" s="64">
        <v>0.45700000000000002</v>
      </c>
      <c r="T106" s="64">
        <v>0.80100000000000005</v>
      </c>
      <c r="U106" s="64">
        <v>0.54800000000000004</v>
      </c>
      <c r="V106" s="64"/>
      <c r="W106" s="64"/>
      <c r="X106" s="6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P106" s="64"/>
      <c r="CQ106" s="64"/>
      <c r="CR106" s="64"/>
      <c r="CS106" s="64"/>
      <c r="CT106" s="64"/>
      <c r="CU106" s="64"/>
    </row>
    <row r="107" spans="1:99" x14ac:dyDescent="0.35">
      <c r="B107" s="86">
        <v>1.0127314814814815E-2</v>
      </c>
      <c r="C107" s="64">
        <v>40</v>
      </c>
      <c r="D107" s="64"/>
      <c r="E107" s="64"/>
      <c r="F107" s="64"/>
      <c r="G107" s="79">
        <v>8.2000000000000003E-2</v>
      </c>
      <c r="H107" s="79">
        <v>8.2000000000000003E-2</v>
      </c>
      <c r="I107" s="79">
        <v>7.9000000000000001E-2</v>
      </c>
      <c r="J107" s="64"/>
      <c r="K107" s="64"/>
      <c r="L107" s="64"/>
      <c r="M107" s="64">
        <v>0.375</v>
      </c>
      <c r="N107" s="64">
        <v>0.315</v>
      </c>
      <c r="O107" s="64">
        <v>0.29599999999999999</v>
      </c>
      <c r="P107" s="64"/>
      <c r="Q107" s="64"/>
      <c r="R107" s="64"/>
      <c r="S107" s="64">
        <v>0.45700000000000002</v>
      </c>
      <c r="T107" s="64">
        <v>0.80400000000000005</v>
      </c>
      <c r="U107" s="64">
        <v>0.55000000000000004</v>
      </c>
      <c r="V107" s="64"/>
      <c r="W107" s="64"/>
      <c r="X107" s="6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P107" s="64"/>
      <c r="CQ107" s="64"/>
      <c r="CR107" s="64"/>
      <c r="CS107" s="64"/>
      <c r="CT107" s="64"/>
      <c r="CU107" s="64"/>
    </row>
    <row r="108" spans="1:99" x14ac:dyDescent="0.35">
      <c r="B108" s="86">
        <v>1.0243055555555556E-2</v>
      </c>
      <c r="C108" s="64">
        <v>40</v>
      </c>
      <c r="D108" s="64"/>
      <c r="E108" s="64"/>
      <c r="F108" s="64"/>
      <c r="G108" s="79">
        <v>8.1000000000000003E-2</v>
      </c>
      <c r="H108" s="79">
        <v>8.1000000000000003E-2</v>
      </c>
      <c r="I108" s="79">
        <v>7.9000000000000001E-2</v>
      </c>
      <c r="J108" s="64"/>
      <c r="K108" s="64"/>
      <c r="L108" s="64"/>
      <c r="M108" s="64">
        <v>0.375</v>
      </c>
      <c r="N108" s="64">
        <v>0.316</v>
      </c>
      <c r="O108" s="64">
        <v>0.29699999999999999</v>
      </c>
      <c r="P108" s="64"/>
      <c r="Q108" s="64"/>
      <c r="R108" s="64"/>
      <c r="S108" s="64">
        <v>0.45800000000000002</v>
      </c>
      <c r="T108" s="64">
        <v>0.80900000000000005</v>
      </c>
      <c r="U108" s="64">
        <v>0.54900000000000004</v>
      </c>
      <c r="V108" s="64"/>
      <c r="W108" s="64"/>
      <c r="X108" s="6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  <c r="CP108" s="64"/>
      <c r="CQ108" s="64"/>
      <c r="CR108" s="64"/>
      <c r="CS108" s="64"/>
      <c r="CT108" s="64"/>
      <c r="CU108" s="64"/>
    </row>
    <row r="109" spans="1:99" x14ac:dyDescent="0.35">
      <c r="B109" s="86">
        <v>1.0358796296296295E-2</v>
      </c>
      <c r="C109" s="64">
        <v>40</v>
      </c>
      <c r="D109" s="64"/>
      <c r="E109" s="64"/>
      <c r="F109" s="64"/>
      <c r="G109" s="79">
        <v>8.2000000000000003E-2</v>
      </c>
      <c r="H109" s="79">
        <v>8.2000000000000003E-2</v>
      </c>
      <c r="I109" s="79">
        <v>0.08</v>
      </c>
      <c r="J109" s="64"/>
      <c r="K109" s="64"/>
      <c r="L109" s="64"/>
      <c r="M109" s="64">
        <v>0.375</v>
      </c>
      <c r="N109" s="64">
        <v>0.316</v>
      </c>
      <c r="O109" s="64">
        <v>0.29599999999999999</v>
      </c>
      <c r="P109" s="64"/>
      <c r="Q109" s="64"/>
      <c r="R109" s="64"/>
      <c r="S109" s="64">
        <v>0.45800000000000002</v>
      </c>
      <c r="T109" s="64">
        <v>0.80900000000000005</v>
      </c>
      <c r="U109" s="64">
        <v>0.54800000000000004</v>
      </c>
      <c r="V109" s="64"/>
      <c r="W109" s="64"/>
      <c r="X109" s="6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  <c r="CP109" s="64"/>
      <c r="CQ109" s="64"/>
      <c r="CR109" s="64"/>
      <c r="CS109" s="64"/>
      <c r="CT109" s="64"/>
      <c r="CU109" s="64"/>
    </row>
    <row r="110" spans="1:99" x14ac:dyDescent="0.35">
      <c r="B110" s="86">
        <v>1.0474537037037037E-2</v>
      </c>
      <c r="C110" s="64">
        <v>40</v>
      </c>
      <c r="D110" s="64"/>
      <c r="E110" s="64"/>
      <c r="F110" s="64"/>
      <c r="G110" s="79">
        <v>8.2000000000000003E-2</v>
      </c>
      <c r="H110" s="79">
        <v>8.2000000000000003E-2</v>
      </c>
      <c r="I110" s="79">
        <v>0.08</v>
      </c>
      <c r="J110" s="64"/>
      <c r="K110" s="64"/>
      <c r="L110" s="64"/>
      <c r="M110" s="64">
        <v>0.376</v>
      </c>
      <c r="N110" s="64">
        <v>0.317</v>
      </c>
      <c r="O110" s="64">
        <v>0.29799999999999999</v>
      </c>
      <c r="P110" s="64"/>
      <c r="Q110" s="64"/>
      <c r="R110" s="64"/>
      <c r="S110" s="64">
        <v>0.45900000000000002</v>
      </c>
      <c r="T110" s="64">
        <v>0.80500000000000005</v>
      </c>
      <c r="U110" s="64">
        <v>0.54800000000000004</v>
      </c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  <c r="CP110" s="64"/>
      <c r="CQ110" s="64"/>
      <c r="CR110" s="64"/>
      <c r="CS110" s="64"/>
      <c r="CT110" s="64"/>
      <c r="CU110" s="64"/>
    </row>
    <row r="111" spans="1:99" x14ac:dyDescent="0.35">
      <c r="CA111" s="79"/>
      <c r="CB111" s="79"/>
      <c r="CC111" s="79"/>
    </row>
    <row r="112" spans="1:99" x14ac:dyDescent="0.35">
      <c r="A112" s="77"/>
      <c r="B112" s="84"/>
      <c r="CA112" s="79"/>
      <c r="CB112" s="79"/>
      <c r="CC112" s="79"/>
    </row>
    <row r="113" spans="1:81" x14ac:dyDescent="0.35">
      <c r="CA113" s="79"/>
      <c r="CB113" s="79"/>
      <c r="CC113" s="79"/>
    </row>
    <row r="114" spans="1:81" x14ac:dyDescent="0.35">
      <c r="H114" s="80"/>
      <c r="I114" s="80"/>
      <c r="J114" s="80"/>
      <c r="K114" s="80"/>
      <c r="L114" s="80"/>
      <c r="M114" s="80"/>
      <c r="N114" s="80"/>
      <c r="CA114" s="79"/>
      <c r="CB114" s="79"/>
      <c r="CC114" s="79"/>
    </row>
    <row r="115" spans="1:81" x14ac:dyDescent="0.35">
      <c r="A115" t="s">
        <v>252</v>
      </c>
      <c r="B115" t="s">
        <v>247</v>
      </c>
      <c r="D115" t="s">
        <v>247</v>
      </c>
      <c r="F115" t="s">
        <v>247</v>
      </c>
      <c r="H115" s="81"/>
      <c r="I115" s="81"/>
      <c r="J115" s="81"/>
      <c r="K115" s="81"/>
      <c r="L115" s="81"/>
      <c r="M115" s="81"/>
      <c r="N115" s="81"/>
      <c r="O115" s="82"/>
      <c r="CA115" s="79"/>
      <c r="CB115" s="79"/>
      <c r="CC115" s="79"/>
    </row>
    <row r="116" spans="1:81" ht="16.5" x14ac:dyDescent="0.45">
      <c r="B116" t="s">
        <v>249</v>
      </c>
      <c r="C116" t="s">
        <v>248</v>
      </c>
      <c r="D116" t="s">
        <v>250</v>
      </c>
      <c r="E116" t="s">
        <v>248</v>
      </c>
      <c r="F116" t="s">
        <v>251</v>
      </c>
      <c r="G116" t="s">
        <v>248</v>
      </c>
      <c r="H116" s="81"/>
      <c r="I116" s="81"/>
      <c r="J116" s="81"/>
      <c r="K116" s="81"/>
      <c r="L116" s="81"/>
      <c r="M116" s="81"/>
      <c r="N116" s="81"/>
      <c r="O116" s="82"/>
      <c r="CA116" s="79"/>
      <c r="CB116" s="79"/>
      <c r="CC116" s="79"/>
    </row>
    <row r="117" spans="1:81" x14ac:dyDescent="0.35">
      <c r="A117">
        <v>8.3330000000000001E-2</v>
      </c>
      <c r="B117">
        <v>1</v>
      </c>
      <c r="C117">
        <v>6.6600000000000001E-3</v>
      </c>
      <c r="D117">
        <v>1</v>
      </c>
      <c r="E117">
        <v>1.234E-2</v>
      </c>
      <c r="F117">
        <v>1.00474</v>
      </c>
      <c r="G117">
        <v>1.274E-2</v>
      </c>
      <c r="H117" s="81"/>
      <c r="I117" s="81"/>
      <c r="J117" s="81"/>
      <c r="K117" s="81"/>
      <c r="L117" s="81"/>
      <c r="M117" s="81"/>
      <c r="N117" s="81"/>
      <c r="O117" s="82"/>
      <c r="CA117" s="79"/>
      <c r="CB117" s="79"/>
      <c r="CC117" s="79"/>
    </row>
    <row r="118" spans="1:81" x14ac:dyDescent="0.35">
      <c r="A118">
        <v>0.25</v>
      </c>
      <c r="B118">
        <v>1.05921</v>
      </c>
      <c r="C118">
        <v>7.5100000000000002E-3</v>
      </c>
      <c r="D118">
        <v>1.07348</v>
      </c>
      <c r="E118">
        <v>1.4420000000000001E-2</v>
      </c>
      <c r="F118">
        <v>1</v>
      </c>
      <c r="G118">
        <v>1.2500000000000001E-2</v>
      </c>
      <c r="H118" s="81"/>
      <c r="I118" s="81"/>
      <c r="J118" s="81"/>
      <c r="K118" s="81"/>
      <c r="L118" s="81"/>
      <c r="M118" s="81"/>
      <c r="N118" s="81"/>
      <c r="O118" s="82"/>
      <c r="CA118" s="79"/>
      <c r="CB118" s="79"/>
      <c r="CC118" s="79"/>
    </row>
    <row r="119" spans="1:81" x14ac:dyDescent="0.35">
      <c r="A119">
        <v>0.41666999999999998</v>
      </c>
      <c r="B119">
        <v>1.125</v>
      </c>
      <c r="C119">
        <v>7.8100000000000001E-3</v>
      </c>
      <c r="D119">
        <v>1.14377</v>
      </c>
      <c r="E119">
        <v>1.332E-2</v>
      </c>
      <c r="F119">
        <v>1.0094799999999999</v>
      </c>
      <c r="G119">
        <v>1.308E-2</v>
      </c>
      <c r="H119" s="81"/>
      <c r="I119" s="81"/>
      <c r="J119" s="81"/>
      <c r="K119" s="81"/>
      <c r="L119" s="81"/>
      <c r="M119" s="81"/>
      <c r="N119" s="81"/>
      <c r="O119" s="82"/>
      <c r="CA119" s="79"/>
      <c r="CB119" s="79"/>
      <c r="CC119" s="79"/>
    </row>
    <row r="120" spans="1:81" x14ac:dyDescent="0.35">
      <c r="A120">
        <v>0.58333000000000002</v>
      </c>
      <c r="B120">
        <v>1.1875</v>
      </c>
      <c r="C120">
        <v>8.3899999999999999E-3</v>
      </c>
      <c r="D120">
        <v>1.19808</v>
      </c>
      <c r="E120">
        <v>1.473E-2</v>
      </c>
      <c r="F120">
        <v>1.0094799999999999</v>
      </c>
      <c r="G120">
        <v>1.308E-2</v>
      </c>
      <c r="H120" s="81"/>
      <c r="I120" s="81"/>
      <c r="J120" s="81"/>
      <c r="K120" s="81"/>
      <c r="L120" s="81"/>
      <c r="M120" s="81"/>
      <c r="N120" s="81"/>
      <c r="O120" s="82"/>
      <c r="CA120" s="79"/>
      <c r="CB120" s="79"/>
      <c r="CC120" s="79"/>
    </row>
    <row r="121" spans="1:81" x14ac:dyDescent="0.35">
      <c r="A121">
        <v>0.75</v>
      </c>
      <c r="B121">
        <v>1.2664500000000001</v>
      </c>
      <c r="C121">
        <v>9.2899999999999996E-3</v>
      </c>
      <c r="D121">
        <v>1.27796</v>
      </c>
      <c r="E121">
        <v>1.4290000000000001E-2</v>
      </c>
      <c r="F121">
        <v>1.02844</v>
      </c>
      <c r="G121">
        <v>1.3429999999999999E-2</v>
      </c>
      <c r="H121" s="81"/>
      <c r="I121" s="81"/>
      <c r="J121" s="81"/>
      <c r="K121" s="81"/>
      <c r="L121" s="81"/>
      <c r="M121" s="81"/>
      <c r="N121" s="81"/>
      <c r="O121" s="82"/>
      <c r="CA121" s="79"/>
      <c r="CB121" s="79"/>
      <c r="CC121" s="79"/>
    </row>
    <row r="122" spans="1:81" x14ac:dyDescent="0.35">
      <c r="A122">
        <v>0.91666999999999998</v>
      </c>
      <c r="B122">
        <v>1.3256600000000001</v>
      </c>
      <c r="C122">
        <v>9.2899999999999996E-3</v>
      </c>
      <c r="D122">
        <v>1.32907</v>
      </c>
      <c r="E122">
        <v>1.617E-2</v>
      </c>
      <c r="F122">
        <v>1.0237000000000001</v>
      </c>
      <c r="G122">
        <v>1.323E-2</v>
      </c>
      <c r="H122" s="81"/>
      <c r="I122" s="81"/>
      <c r="J122" s="81"/>
      <c r="K122" s="81"/>
      <c r="L122" s="81"/>
      <c r="M122" s="81"/>
      <c r="N122" s="81"/>
      <c r="O122" s="82"/>
      <c r="CA122" s="79"/>
      <c r="CB122" s="79"/>
      <c r="CC122" s="79"/>
    </row>
    <row r="123" spans="1:81" x14ac:dyDescent="0.35">
      <c r="A123">
        <v>1.0833299999999999</v>
      </c>
      <c r="B123">
        <v>1.3914500000000001</v>
      </c>
      <c r="C123">
        <v>9.5399999999999999E-3</v>
      </c>
      <c r="D123">
        <v>1.3865799999999999</v>
      </c>
      <c r="E123">
        <v>1.617E-2</v>
      </c>
      <c r="F123">
        <v>1.03318</v>
      </c>
      <c r="G123">
        <v>1.38E-2</v>
      </c>
      <c r="H123" s="81"/>
      <c r="I123" s="81"/>
      <c r="J123" s="81"/>
      <c r="K123" s="81"/>
      <c r="L123" s="81"/>
      <c r="M123" s="81"/>
      <c r="N123" s="81"/>
      <c r="O123" s="82"/>
      <c r="CA123" s="79"/>
      <c r="CB123" s="79"/>
      <c r="CC123" s="79"/>
    </row>
    <row r="124" spans="1:81" x14ac:dyDescent="0.35">
      <c r="A124">
        <v>1.25</v>
      </c>
      <c r="B124">
        <v>1.4539500000000001</v>
      </c>
      <c r="C124">
        <v>1.102E-2</v>
      </c>
      <c r="D124">
        <v>1.46645</v>
      </c>
      <c r="E124">
        <v>1.67E-2</v>
      </c>
      <c r="F124">
        <v>1.04739</v>
      </c>
      <c r="G124">
        <v>1.38E-2</v>
      </c>
      <c r="H124" s="81"/>
      <c r="I124" s="81"/>
      <c r="J124" s="81"/>
      <c r="K124" s="81"/>
      <c r="L124" s="81"/>
      <c r="M124" s="81"/>
      <c r="N124" s="81"/>
      <c r="O124" s="82"/>
      <c r="CA124" s="79"/>
      <c r="CB124" s="79"/>
      <c r="CC124" s="79"/>
    </row>
    <row r="125" spans="1:81" x14ac:dyDescent="0.35">
      <c r="A125">
        <v>1.4166700000000001</v>
      </c>
      <c r="B125">
        <v>1.5131600000000001</v>
      </c>
      <c r="C125">
        <v>1.102E-2</v>
      </c>
      <c r="D125">
        <v>1.53355</v>
      </c>
      <c r="E125">
        <v>1.7690000000000001E-2</v>
      </c>
      <c r="F125">
        <v>1.04739</v>
      </c>
      <c r="G125">
        <v>1.38E-2</v>
      </c>
      <c r="H125" s="81"/>
      <c r="I125" s="81"/>
      <c r="J125" s="81"/>
      <c r="K125" s="81"/>
      <c r="L125" s="81"/>
      <c r="M125" s="81"/>
      <c r="N125" s="81"/>
      <c r="O125" s="82"/>
      <c r="CA125" s="79"/>
      <c r="CB125" s="79"/>
      <c r="CC125" s="79"/>
    </row>
    <row r="126" spans="1:81" x14ac:dyDescent="0.35">
      <c r="A126">
        <v>1.5833299999999999</v>
      </c>
      <c r="B126">
        <v>1.5756600000000001</v>
      </c>
      <c r="C126">
        <v>1.159E-2</v>
      </c>
      <c r="D126">
        <v>1.59744</v>
      </c>
      <c r="E126">
        <v>1.9140000000000001E-2</v>
      </c>
      <c r="F126">
        <v>1.04739</v>
      </c>
      <c r="G126">
        <v>1.401E-2</v>
      </c>
      <c r="H126" s="81"/>
      <c r="I126" s="81"/>
      <c r="J126" s="81"/>
      <c r="K126" s="81"/>
      <c r="L126" s="81"/>
      <c r="M126" s="81"/>
      <c r="N126" s="81"/>
      <c r="O126" s="82"/>
      <c r="CA126" s="79"/>
      <c r="CB126" s="79"/>
      <c r="CC126" s="79"/>
    </row>
    <row r="127" spans="1:81" x14ac:dyDescent="0.35">
      <c r="A127">
        <v>1.75</v>
      </c>
      <c r="B127">
        <v>1.62829</v>
      </c>
      <c r="C127">
        <v>1.217E-2</v>
      </c>
      <c r="D127">
        <v>1.64537</v>
      </c>
      <c r="E127">
        <v>2.0129999999999999E-2</v>
      </c>
      <c r="F127">
        <v>1.05213</v>
      </c>
      <c r="G127">
        <v>1.418E-2</v>
      </c>
      <c r="H127" s="81"/>
      <c r="I127" s="81"/>
      <c r="J127" s="81"/>
      <c r="K127" s="81"/>
      <c r="L127" s="81"/>
      <c r="M127" s="81"/>
      <c r="N127" s="81"/>
      <c r="O127" s="82"/>
      <c r="CA127" s="79"/>
      <c r="CB127" s="79"/>
      <c r="CC127" s="79"/>
    </row>
    <row r="128" spans="1:81" x14ac:dyDescent="0.35">
      <c r="A128">
        <v>1.9166700000000001</v>
      </c>
      <c r="B128">
        <v>1.68421</v>
      </c>
      <c r="C128">
        <v>1.2500000000000001E-2</v>
      </c>
      <c r="D128">
        <v>1.7539899999999999</v>
      </c>
      <c r="E128">
        <v>1.389E-2</v>
      </c>
      <c r="F128">
        <v>1.08057</v>
      </c>
      <c r="G128">
        <v>1.2489999999999999E-2</v>
      </c>
      <c r="H128" s="81"/>
      <c r="I128" s="81"/>
      <c r="J128" s="81"/>
      <c r="K128" s="81"/>
      <c r="L128" s="81"/>
      <c r="M128" s="81"/>
      <c r="N128" s="81"/>
      <c r="O128" s="82"/>
      <c r="CA128" s="79"/>
      <c r="CB128" s="79"/>
      <c r="CC128" s="79"/>
    </row>
    <row r="129" spans="1:81" x14ac:dyDescent="0.35">
      <c r="A129">
        <v>2.0833300000000001</v>
      </c>
      <c r="B129">
        <v>1.74013</v>
      </c>
      <c r="C129">
        <v>1.274E-2</v>
      </c>
      <c r="D129">
        <v>1.7603800000000001</v>
      </c>
      <c r="E129">
        <v>2.1129999999999999E-2</v>
      </c>
      <c r="F129">
        <v>1.0616099999999999</v>
      </c>
      <c r="G129">
        <v>1.474E-2</v>
      </c>
      <c r="H129" s="81"/>
      <c r="I129" s="81"/>
      <c r="J129" s="81"/>
      <c r="K129" s="81"/>
      <c r="L129" s="81"/>
      <c r="M129" s="81"/>
      <c r="N129" s="81"/>
      <c r="O129" s="82"/>
      <c r="CA129" s="79"/>
      <c r="CB129" s="79"/>
      <c r="CC129" s="79"/>
    </row>
    <row r="130" spans="1:81" x14ac:dyDescent="0.35">
      <c r="A130">
        <v>2.25</v>
      </c>
      <c r="B130">
        <v>1.7894699999999999</v>
      </c>
      <c r="C130">
        <v>1.3650000000000001E-2</v>
      </c>
      <c r="D130">
        <v>1.81789</v>
      </c>
      <c r="E130">
        <v>2.1729999999999999E-2</v>
      </c>
      <c r="F130">
        <v>1.08531</v>
      </c>
      <c r="G130">
        <v>1.387E-2</v>
      </c>
      <c r="H130" s="81"/>
      <c r="I130" s="81"/>
      <c r="J130" s="81"/>
      <c r="K130" s="81"/>
      <c r="L130" s="81"/>
      <c r="M130" s="81"/>
      <c r="N130" s="81"/>
      <c r="O130" s="82"/>
      <c r="CA130" s="79"/>
      <c r="CB130" s="79"/>
      <c r="CC130" s="79"/>
    </row>
    <row r="131" spans="1:81" x14ac:dyDescent="0.35">
      <c r="A131">
        <v>2.4166699999999999</v>
      </c>
      <c r="B131">
        <v>1.8421099999999999</v>
      </c>
      <c r="C131">
        <v>1.332E-2</v>
      </c>
      <c r="D131">
        <v>1.87859</v>
      </c>
      <c r="E131">
        <v>2.291E-2</v>
      </c>
      <c r="F131">
        <v>1.08531</v>
      </c>
      <c r="G131">
        <v>1.553E-2</v>
      </c>
      <c r="H131" s="81"/>
      <c r="I131" s="81"/>
      <c r="J131" s="81"/>
      <c r="K131" s="81"/>
      <c r="L131" s="81"/>
      <c r="M131" s="81"/>
      <c r="N131" s="81"/>
      <c r="O131" s="82"/>
      <c r="CA131" s="79"/>
      <c r="CB131" s="79"/>
      <c r="CC131" s="79"/>
    </row>
    <row r="132" spans="1:81" x14ac:dyDescent="0.35">
      <c r="A132">
        <v>2.5833300000000001</v>
      </c>
      <c r="B132">
        <v>1.88158</v>
      </c>
      <c r="C132">
        <v>1.332E-2</v>
      </c>
      <c r="D132">
        <v>1.92652</v>
      </c>
      <c r="E132">
        <v>2.1930000000000002E-2</v>
      </c>
      <c r="F132">
        <v>1.1042700000000001</v>
      </c>
      <c r="G132">
        <v>1.332E-2</v>
      </c>
      <c r="H132" s="81"/>
      <c r="I132" s="81"/>
      <c r="J132" s="81"/>
      <c r="K132" s="81"/>
      <c r="L132" s="81"/>
      <c r="M132" s="81"/>
      <c r="N132" s="81"/>
      <c r="O132" s="82"/>
      <c r="CA132" s="79"/>
      <c r="CB132" s="79"/>
      <c r="CC132" s="79"/>
    </row>
    <row r="133" spans="1:81" x14ac:dyDescent="0.35">
      <c r="A133">
        <v>2.75</v>
      </c>
      <c r="B133">
        <v>1.9243399999999999</v>
      </c>
      <c r="C133">
        <v>1.308E-2</v>
      </c>
      <c r="D133">
        <v>1.98403</v>
      </c>
      <c r="E133">
        <v>2.3900000000000001E-2</v>
      </c>
      <c r="F133">
        <v>1.09005</v>
      </c>
      <c r="G133">
        <v>1.5949999999999999E-2</v>
      </c>
      <c r="H133" s="81"/>
      <c r="I133" s="81"/>
      <c r="J133" s="81"/>
      <c r="K133" s="81"/>
      <c r="L133" s="81"/>
      <c r="M133" s="81"/>
      <c r="N133" s="81"/>
      <c r="O133" s="82"/>
      <c r="CA133" s="79"/>
      <c r="CB133" s="79"/>
      <c r="CC133" s="79"/>
    </row>
    <row r="134" spans="1:81" x14ac:dyDescent="0.35">
      <c r="A134">
        <v>2.9166699999999999</v>
      </c>
      <c r="B134">
        <v>1.9703900000000001</v>
      </c>
      <c r="C134">
        <v>1.422E-2</v>
      </c>
      <c r="D134">
        <v>2.0447299999999999</v>
      </c>
      <c r="E134">
        <v>2.4830000000000001E-2</v>
      </c>
      <c r="F134">
        <v>1.0995299999999999</v>
      </c>
      <c r="G134">
        <v>1.5820000000000001E-2</v>
      </c>
      <c r="H134" s="81"/>
      <c r="I134" s="81"/>
      <c r="J134" s="81"/>
      <c r="K134" s="81"/>
      <c r="L134" s="81"/>
      <c r="M134" s="81"/>
      <c r="N134" s="81"/>
      <c r="O134" s="82"/>
      <c r="CA134" s="79"/>
      <c r="CB134" s="79"/>
      <c r="CC134" s="79"/>
    </row>
    <row r="135" spans="1:81" x14ac:dyDescent="0.35">
      <c r="A135">
        <v>3.0833300000000001</v>
      </c>
      <c r="B135">
        <v>2.0098699999999998</v>
      </c>
      <c r="C135">
        <v>1.422E-2</v>
      </c>
      <c r="D135">
        <v>2.0575100000000002</v>
      </c>
      <c r="E135">
        <v>2.4340000000000001E-2</v>
      </c>
      <c r="F135">
        <v>1.109</v>
      </c>
      <c r="G135">
        <v>1.6369999999999999E-2</v>
      </c>
      <c r="H135" s="81"/>
      <c r="I135" s="81"/>
      <c r="J135" s="81"/>
      <c r="K135" s="81"/>
      <c r="L135" s="81"/>
      <c r="M135" s="81"/>
      <c r="N135" s="81"/>
      <c r="O135" s="82"/>
      <c r="CA135" s="79"/>
      <c r="CB135" s="79"/>
      <c r="CC135" s="79"/>
    </row>
    <row r="136" spans="1:81" x14ac:dyDescent="0.35">
      <c r="A136">
        <v>3.25</v>
      </c>
      <c r="B136">
        <v>2.05592</v>
      </c>
      <c r="C136">
        <v>1.447E-2</v>
      </c>
      <c r="D136">
        <v>2.09904</v>
      </c>
      <c r="E136">
        <v>2.3900000000000001E-2</v>
      </c>
      <c r="F136">
        <v>1.1279600000000001</v>
      </c>
      <c r="G136">
        <v>1.6799999999999999E-2</v>
      </c>
      <c r="H136" s="81"/>
      <c r="I136" s="81"/>
      <c r="J136" s="81"/>
      <c r="K136" s="81"/>
      <c r="L136" s="81"/>
      <c r="M136" s="81"/>
      <c r="N136" s="81"/>
      <c r="O136" s="82"/>
      <c r="CA136" s="79"/>
      <c r="CB136" s="79"/>
      <c r="CC136" s="79"/>
    </row>
    <row r="137" spans="1:81" x14ac:dyDescent="0.35">
      <c r="A137">
        <v>3.4166699999999999</v>
      </c>
      <c r="B137">
        <v>2.0888200000000001</v>
      </c>
      <c r="C137">
        <v>1.422E-2</v>
      </c>
      <c r="D137">
        <v>2.14377</v>
      </c>
      <c r="E137">
        <v>2.401E-2</v>
      </c>
      <c r="F137">
        <v>1.1279600000000001</v>
      </c>
      <c r="G137">
        <v>1.6799999999999999E-2</v>
      </c>
      <c r="H137" s="81"/>
      <c r="I137" s="81"/>
      <c r="J137" s="81"/>
      <c r="K137" s="81"/>
      <c r="L137" s="81"/>
      <c r="M137" s="81"/>
      <c r="N137" s="81"/>
      <c r="O137" s="82"/>
      <c r="CA137" s="79"/>
      <c r="CB137" s="79"/>
      <c r="CC137" s="79"/>
    </row>
    <row r="138" spans="1:81" x14ac:dyDescent="0.35">
      <c r="A138">
        <v>3.5833300000000001</v>
      </c>
      <c r="B138">
        <v>2.1217100000000002</v>
      </c>
      <c r="C138">
        <v>1.4800000000000001E-2</v>
      </c>
      <c r="D138">
        <v>2.1789100000000001</v>
      </c>
      <c r="E138">
        <v>2.444E-2</v>
      </c>
      <c r="F138">
        <v>1.14218</v>
      </c>
      <c r="G138">
        <v>1.6799999999999999E-2</v>
      </c>
      <c r="H138" s="81"/>
      <c r="I138" s="81"/>
      <c r="J138" s="81"/>
      <c r="K138" s="81"/>
      <c r="L138" s="81"/>
      <c r="M138" s="81"/>
      <c r="N138" s="81"/>
      <c r="O138" s="82"/>
      <c r="CA138" s="79"/>
      <c r="CB138" s="79"/>
      <c r="CC138" s="79"/>
    </row>
    <row r="139" spans="1:81" x14ac:dyDescent="0.35">
      <c r="A139">
        <v>3.75</v>
      </c>
      <c r="B139">
        <v>2.1480299999999999</v>
      </c>
      <c r="C139">
        <v>1.422E-2</v>
      </c>
      <c r="D139">
        <v>2.2172499999999999</v>
      </c>
      <c r="E139">
        <v>2.511E-2</v>
      </c>
      <c r="F139">
        <v>1.1327</v>
      </c>
      <c r="G139">
        <v>1.7239999999999998E-2</v>
      </c>
      <c r="H139" s="81"/>
      <c r="I139" s="81"/>
      <c r="J139" s="81"/>
      <c r="K139" s="81"/>
      <c r="L139" s="81"/>
      <c r="M139" s="81"/>
      <c r="N139" s="81"/>
      <c r="O139" s="82"/>
      <c r="CA139" s="79"/>
      <c r="CB139" s="79"/>
      <c r="CC139" s="79"/>
    </row>
    <row r="140" spans="1:81" x14ac:dyDescent="0.35">
      <c r="A140">
        <v>3.9166699999999999</v>
      </c>
      <c r="B140">
        <v>2.18092</v>
      </c>
      <c r="C140">
        <v>1.4800000000000001E-2</v>
      </c>
      <c r="D140">
        <v>2.26837</v>
      </c>
      <c r="E140">
        <v>2.23E-2</v>
      </c>
      <c r="F140">
        <v>1.14218</v>
      </c>
      <c r="G140">
        <v>1.779E-2</v>
      </c>
      <c r="H140" s="81"/>
      <c r="I140" s="81"/>
      <c r="J140" s="81"/>
      <c r="K140" s="81"/>
      <c r="L140" s="81"/>
      <c r="M140" s="81"/>
      <c r="N140" s="81"/>
      <c r="O140" s="82"/>
      <c r="CA140" s="79"/>
      <c r="CB140" s="79"/>
      <c r="CC140" s="79"/>
    </row>
    <row r="141" spans="1:81" x14ac:dyDescent="0.35">
      <c r="A141">
        <v>4.0833300000000001</v>
      </c>
      <c r="B141">
        <v>2.2105299999999999</v>
      </c>
      <c r="C141">
        <v>1.4800000000000001E-2</v>
      </c>
      <c r="D141">
        <v>2.3035100000000002</v>
      </c>
      <c r="E141">
        <v>2.554E-2</v>
      </c>
      <c r="F141">
        <v>1.1516599999999999</v>
      </c>
      <c r="G141">
        <v>1.7690000000000001E-2</v>
      </c>
      <c r="H141" s="81"/>
      <c r="I141" s="81"/>
      <c r="J141" s="81"/>
      <c r="K141" s="81"/>
      <c r="L141" s="83"/>
      <c r="M141" s="83"/>
      <c r="N141" s="83"/>
      <c r="O141" s="82"/>
    </row>
    <row r="142" spans="1:81" x14ac:dyDescent="0.35">
      <c r="A142">
        <v>4.25</v>
      </c>
      <c r="B142">
        <v>2.24342</v>
      </c>
      <c r="C142">
        <v>1.537E-2</v>
      </c>
      <c r="D142">
        <v>2.3258800000000002</v>
      </c>
      <c r="E142">
        <v>2.419E-2</v>
      </c>
      <c r="F142">
        <v>1.16588</v>
      </c>
      <c r="G142">
        <v>1.7690000000000001E-2</v>
      </c>
      <c r="H142" s="81"/>
      <c r="I142" s="81"/>
      <c r="J142" s="81"/>
      <c r="K142" s="81"/>
      <c r="L142" s="83"/>
      <c r="M142" s="83"/>
      <c r="N142" s="81"/>
      <c r="O142" s="82"/>
    </row>
    <row r="143" spans="1:81" x14ac:dyDescent="0.35">
      <c r="A143">
        <v>4.4166699999999999</v>
      </c>
      <c r="B143">
        <v>2.2796099999999999</v>
      </c>
      <c r="C143">
        <v>1.4800000000000001E-2</v>
      </c>
      <c r="D143">
        <v>2.3482400000000001</v>
      </c>
      <c r="E143">
        <v>2.571E-2</v>
      </c>
      <c r="F143">
        <v>1.1800900000000001</v>
      </c>
      <c r="G143">
        <v>1.8679999999999999E-2</v>
      </c>
      <c r="H143" s="81"/>
      <c r="I143" s="81"/>
      <c r="J143" s="81"/>
      <c r="K143" s="81"/>
      <c r="L143" s="81"/>
      <c r="M143" s="81"/>
      <c r="N143" s="81"/>
      <c r="O143" s="82"/>
    </row>
    <row r="144" spans="1:81" x14ac:dyDescent="0.35">
      <c r="A144">
        <v>4.5833300000000001</v>
      </c>
      <c r="B144">
        <v>2.2927599999999999</v>
      </c>
      <c r="C144">
        <v>1.537E-2</v>
      </c>
      <c r="D144">
        <v>2.3801899999999998</v>
      </c>
      <c r="E144">
        <v>2.5319999999999999E-2</v>
      </c>
      <c r="F144">
        <v>1.1800900000000001</v>
      </c>
      <c r="G144">
        <v>1.8679999999999999E-2</v>
      </c>
      <c r="H144" s="81"/>
      <c r="I144" s="81"/>
      <c r="J144" s="81"/>
      <c r="K144" s="81"/>
      <c r="L144" s="81"/>
      <c r="M144" s="81"/>
      <c r="N144" s="81"/>
      <c r="O144" s="82"/>
    </row>
    <row r="145" spans="1:15" x14ac:dyDescent="0.35">
      <c r="A145">
        <v>4.75</v>
      </c>
      <c r="B145">
        <v>2.31908</v>
      </c>
      <c r="C145">
        <v>1.4800000000000001E-2</v>
      </c>
      <c r="D145">
        <v>2.41534</v>
      </c>
      <c r="E145">
        <v>2.443E-2</v>
      </c>
      <c r="F145">
        <v>1.18483</v>
      </c>
      <c r="G145">
        <v>1.9140000000000001E-2</v>
      </c>
      <c r="H145" s="81"/>
      <c r="I145" s="81"/>
      <c r="J145" s="81"/>
      <c r="K145" s="81"/>
      <c r="L145" s="83"/>
      <c r="M145" s="83"/>
      <c r="N145" s="83"/>
      <c r="O145" s="82"/>
    </row>
    <row r="146" spans="1:15" x14ac:dyDescent="0.35">
      <c r="A146">
        <v>4.9166699999999999</v>
      </c>
      <c r="B146">
        <v>2.3519700000000001</v>
      </c>
      <c r="C146">
        <v>1.5310000000000001E-2</v>
      </c>
      <c r="D146">
        <v>2.4344999999999999</v>
      </c>
      <c r="E146">
        <v>2.6460000000000001E-2</v>
      </c>
      <c r="F146">
        <v>1.1990499999999999</v>
      </c>
      <c r="G146">
        <v>1.9140000000000001E-2</v>
      </c>
      <c r="H146" s="81"/>
      <c r="I146" s="81"/>
      <c r="J146" s="81"/>
      <c r="K146" s="81"/>
      <c r="L146" s="83"/>
      <c r="M146" s="83"/>
      <c r="N146" s="81"/>
      <c r="O146" s="82"/>
    </row>
    <row r="147" spans="1:15" x14ac:dyDescent="0.35">
      <c r="A147">
        <v>5.0833300000000001</v>
      </c>
      <c r="B147">
        <v>2.36842</v>
      </c>
      <c r="C147">
        <v>1.562E-2</v>
      </c>
      <c r="D147">
        <v>2.4600599999999999</v>
      </c>
      <c r="E147">
        <v>2.665E-2</v>
      </c>
      <c r="F147">
        <v>1.1990499999999999</v>
      </c>
      <c r="G147">
        <v>1.9140000000000001E-2</v>
      </c>
    </row>
    <row r="148" spans="1:15" x14ac:dyDescent="0.35">
      <c r="A148">
        <v>5.25</v>
      </c>
      <c r="B148">
        <v>2.3914499999999999</v>
      </c>
      <c r="C148">
        <v>1.537E-2</v>
      </c>
      <c r="D148">
        <v>2.48882</v>
      </c>
      <c r="E148">
        <v>2.6499999999999999E-2</v>
      </c>
      <c r="F148">
        <v>1.2085300000000001</v>
      </c>
      <c r="G148">
        <v>1.967E-2</v>
      </c>
    </row>
    <row r="149" spans="1:15" x14ac:dyDescent="0.35">
      <c r="A149">
        <v>5.4166699999999999</v>
      </c>
      <c r="B149">
        <v>2.4144700000000001</v>
      </c>
      <c r="C149">
        <v>1.504E-2</v>
      </c>
      <c r="D149">
        <v>2.5079899999999999</v>
      </c>
      <c r="E149">
        <v>2.6499999999999999E-2</v>
      </c>
      <c r="F149">
        <v>1.21801</v>
      </c>
      <c r="G149">
        <v>1.9599999999999999E-2</v>
      </c>
    </row>
    <row r="150" spans="1:15" x14ac:dyDescent="0.35">
      <c r="A150">
        <v>5.5833300000000001</v>
      </c>
      <c r="B150">
        <v>2.4342100000000002</v>
      </c>
      <c r="C150">
        <v>1.504E-2</v>
      </c>
      <c r="D150">
        <v>2.5239600000000002</v>
      </c>
      <c r="E150">
        <v>2.581E-2</v>
      </c>
      <c r="F150">
        <v>1.22275</v>
      </c>
      <c r="G150">
        <v>2.0070000000000001E-2</v>
      </c>
    </row>
    <row r="151" spans="1:15" x14ac:dyDescent="0.35">
      <c r="A151">
        <v>5.75</v>
      </c>
      <c r="B151">
        <v>2.4506600000000001</v>
      </c>
      <c r="C151">
        <v>1.5310000000000001E-2</v>
      </c>
      <c r="D151">
        <v>2.5559099999999999</v>
      </c>
      <c r="E151">
        <v>2.811E-2</v>
      </c>
      <c r="F151">
        <v>1.22749</v>
      </c>
      <c r="G151">
        <v>2.0129999999999999E-2</v>
      </c>
    </row>
    <row r="152" spans="1:15" x14ac:dyDescent="0.35">
      <c r="A152">
        <v>5.9166699999999999</v>
      </c>
      <c r="B152">
        <v>2.4802599999999999</v>
      </c>
      <c r="C152">
        <v>1.537E-2</v>
      </c>
      <c r="D152">
        <v>2.5782699999999998</v>
      </c>
      <c r="E152">
        <v>2.6960000000000001E-2</v>
      </c>
      <c r="F152">
        <v>1.25118</v>
      </c>
      <c r="G152">
        <v>2.0070000000000001E-2</v>
      </c>
    </row>
    <row r="153" spans="1:15" x14ac:dyDescent="0.35">
      <c r="A153">
        <v>6.0833300000000001</v>
      </c>
      <c r="B153">
        <v>2.4835500000000001</v>
      </c>
      <c r="C153">
        <v>1.504E-2</v>
      </c>
      <c r="D153">
        <v>2.6006399999999998</v>
      </c>
      <c r="E153">
        <v>2.9260000000000001E-2</v>
      </c>
      <c r="F153">
        <v>1.2417100000000001</v>
      </c>
      <c r="G153">
        <v>2.0549999999999999E-2</v>
      </c>
    </row>
    <row r="154" spans="1:15" x14ac:dyDescent="0.35">
      <c r="A154">
        <v>6.25</v>
      </c>
      <c r="B154">
        <v>2.5032899999999998</v>
      </c>
      <c r="C154">
        <v>1.504E-2</v>
      </c>
      <c r="D154">
        <v>2.6134200000000001</v>
      </c>
      <c r="E154">
        <v>2.8879999999999999E-2</v>
      </c>
      <c r="F154">
        <v>1.25118</v>
      </c>
      <c r="G154">
        <v>2.0070000000000001E-2</v>
      </c>
    </row>
    <row r="155" spans="1:15" x14ac:dyDescent="0.35">
      <c r="A155">
        <v>6.4166699999999999</v>
      </c>
      <c r="B155">
        <v>2.5230299999999999</v>
      </c>
      <c r="C155">
        <v>1.504E-2</v>
      </c>
      <c r="D155">
        <v>2.6389800000000001</v>
      </c>
      <c r="E155">
        <v>2.9159999999999998E-2</v>
      </c>
      <c r="F155">
        <v>1.2559199999999999</v>
      </c>
      <c r="G155">
        <v>2.0549999999999999E-2</v>
      </c>
    </row>
    <row r="156" spans="1:15" x14ac:dyDescent="0.35">
      <c r="A156">
        <v>6.5833300000000001</v>
      </c>
      <c r="B156">
        <v>2.5361799999999999</v>
      </c>
      <c r="C156">
        <v>1.4800000000000001E-2</v>
      </c>
      <c r="D156">
        <v>2.6517599999999999</v>
      </c>
      <c r="E156">
        <v>2.801E-2</v>
      </c>
      <c r="F156">
        <v>1.2606599999999999</v>
      </c>
      <c r="G156">
        <v>2.103E-2</v>
      </c>
    </row>
    <row r="157" spans="1:15" x14ac:dyDescent="0.35">
      <c r="A157">
        <v>6.75</v>
      </c>
      <c r="B157">
        <v>2.5526300000000002</v>
      </c>
      <c r="C157">
        <v>1.504E-2</v>
      </c>
      <c r="D157">
        <v>2.6741199999999998</v>
      </c>
      <c r="E157">
        <v>3.0349999999999999E-2</v>
      </c>
      <c r="F157">
        <v>1.27488</v>
      </c>
      <c r="G157">
        <v>2.103E-2</v>
      </c>
    </row>
    <row r="158" spans="1:15" x14ac:dyDescent="0.35">
      <c r="A158">
        <v>6.9166699999999999</v>
      </c>
      <c r="B158">
        <v>2.5723699999999998</v>
      </c>
      <c r="C158">
        <v>1.504E-2</v>
      </c>
      <c r="D158">
        <v>2.6805099999999999</v>
      </c>
      <c r="E158">
        <v>2.887E-2</v>
      </c>
      <c r="F158">
        <v>1.27962</v>
      </c>
      <c r="G158">
        <v>2.052E-2</v>
      </c>
    </row>
    <row r="159" spans="1:15" x14ac:dyDescent="0.35">
      <c r="A159">
        <v>7.0833300000000001</v>
      </c>
      <c r="B159">
        <v>2.5888200000000001</v>
      </c>
      <c r="C159">
        <v>1.447E-2</v>
      </c>
      <c r="D159">
        <v>2.70607</v>
      </c>
      <c r="E159">
        <v>2.9159999999999998E-2</v>
      </c>
      <c r="F159">
        <v>1.2890999999999999</v>
      </c>
      <c r="G159">
        <v>2.1590000000000002E-2</v>
      </c>
    </row>
    <row r="160" spans="1:15" x14ac:dyDescent="0.35">
      <c r="A160">
        <v>7.25</v>
      </c>
      <c r="B160">
        <v>2.5986799999999999</v>
      </c>
      <c r="C160">
        <v>1.5310000000000001E-2</v>
      </c>
      <c r="D160">
        <v>2.7156500000000001</v>
      </c>
      <c r="E160">
        <v>3.0890000000000001E-2</v>
      </c>
      <c r="F160">
        <v>1.2985800000000001</v>
      </c>
      <c r="G160">
        <v>2.155E-2</v>
      </c>
    </row>
    <row r="161" spans="1:7" x14ac:dyDescent="0.35">
      <c r="A161">
        <v>7.4166699999999999</v>
      </c>
      <c r="B161">
        <v>2.6118399999999999</v>
      </c>
      <c r="C161">
        <v>1.504E-2</v>
      </c>
      <c r="D161">
        <v>2.7252399999999999</v>
      </c>
      <c r="E161">
        <v>2.9159999999999998E-2</v>
      </c>
      <c r="F161">
        <v>1.2985800000000001</v>
      </c>
      <c r="G161">
        <v>2.155E-2</v>
      </c>
    </row>
    <row r="162" spans="1:7" x14ac:dyDescent="0.35">
      <c r="A162">
        <v>7.5833300000000001</v>
      </c>
      <c r="B162">
        <v>2.6217100000000002</v>
      </c>
      <c r="C162">
        <v>1.504E-2</v>
      </c>
      <c r="D162">
        <v>2.7412100000000001</v>
      </c>
      <c r="E162">
        <v>2.946E-2</v>
      </c>
      <c r="F162">
        <v>1.30332</v>
      </c>
      <c r="G162">
        <v>2.2030000000000001E-2</v>
      </c>
    </row>
    <row r="163" spans="1:7" x14ac:dyDescent="0.35">
      <c r="A163">
        <v>7.75</v>
      </c>
      <c r="B163">
        <v>2.6348699999999998</v>
      </c>
      <c r="C163">
        <v>1.473E-2</v>
      </c>
      <c r="D163">
        <v>2.7603800000000001</v>
      </c>
      <c r="E163">
        <v>2.946E-2</v>
      </c>
      <c r="F163">
        <v>1.30806</v>
      </c>
      <c r="G163">
        <v>2.1520000000000001E-2</v>
      </c>
    </row>
    <row r="164" spans="1:7" x14ac:dyDescent="0.35">
      <c r="A164">
        <v>7.9166699999999999</v>
      </c>
      <c r="B164">
        <v>2.6480299999999999</v>
      </c>
      <c r="C164">
        <v>1.5310000000000001E-2</v>
      </c>
      <c r="D164">
        <v>2.7763599999999999</v>
      </c>
      <c r="E164">
        <v>2.9770000000000001E-2</v>
      </c>
      <c r="F164">
        <v>1.30806</v>
      </c>
      <c r="G164">
        <v>2.2519999999999998E-2</v>
      </c>
    </row>
    <row r="165" spans="1:7" x14ac:dyDescent="0.35">
      <c r="A165">
        <v>8.0833300000000001</v>
      </c>
      <c r="B165">
        <v>2.6644700000000001</v>
      </c>
      <c r="C165">
        <v>1.473E-2</v>
      </c>
      <c r="D165">
        <v>2.7955299999999998</v>
      </c>
      <c r="E165">
        <v>3.075E-2</v>
      </c>
      <c r="F165">
        <v>1.32701</v>
      </c>
      <c r="G165">
        <v>2.2550000000000001E-2</v>
      </c>
    </row>
    <row r="166" spans="1:7" x14ac:dyDescent="0.35">
      <c r="A166">
        <v>8.25</v>
      </c>
      <c r="B166">
        <v>2.6776300000000002</v>
      </c>
      <c r="C166">
        <v>1.5310000000000001E-2</v>
      </c>
      <c r="D166">
        <v>2.80192</v>
      </c>
      <c r="E166">
        <v>3.0089999999999999E-2</v>
      </c>
      <c r="F166">
        <v>1.32701</v>
      </c>
      <c r="G166">
        <v>2.2550000000000001E-2</v>
      </c>
    </row>
    <row r="167" spans="1:7" x14ac:dyDescent="0.35">
      <c r="A167">
        <v>8.4166699999999999</v>
      </c>
      <c r="B167">
        <v>2.6875</v>
      </c>
      <c r="C167">
        <v>1.5310000000000001E-2</v>
      </c>
      <c r="D167">
        <v>2.80192</v>
      </c>
      <c r="E167">
        <v>3.092E-2</v>
      </c>
      <c r="F167">
        <v>1.33649</v>
      </c>
      <c r="G167">
        <v>2.2519999999999998E-2</v>
      </c>
    </row>
    <row r="168" spans="1:7" x14ac:dyDescent="0.35">
      <c r="A168">
        <v>8.5833300000000001</v>
      </c>
      <c r="B168">
        <v>2.7006600000000001</v>
      </c>
      <c r="C168">
        <v>1.504E-2</v>
      </c>
      <c r="D168">
        <v>2.8242799999999999</v>
      </c>
      <c r="E168">
        <v>3.15E-2</v>
      </c>
      <c r="F168">
        <v>1.3507100000000001</v>
      </c>
      <c r="G168">
        <v>2.2519999999999998E-2</v>
      </c>
    </row>
    <row r="169" spans="1:7" x14ac:dyDescent="0.35">
      <c r="A169">
        <v>8.75</v>
      </c>
      <c r="B169">
        <v>2.7072400000000001</v>
      </c>
      <c r="C169">
        <v>1.5310000000000001E-2</v>
      </c>
      <c r="D169">
        <v>2.8370600000000001</v>
      </c>
      <c r="E169">
        <v>3.2140000000000002E-2</v>
      </c>
      <c r="F169">
        <v>1.3459700000000001</v>
      </c>
      <c r="G169">
        <v>2.3029999999999998E-2</v>
      </c>
    </row>
    <row r="170" spans="1:7" x14ac:dyDescent="0.35">
      <c r="A170">
        <v>8.9166699999999999</v>
      </c>
      <c r="B170">
        <v>2.7171099999999999</v>
      </c>
      <c r="C170">
        <v>1.5310000000000001E-2</v>
      </c>
      <c r="D170">
        <v>2.8754</v>
      </c>
      <c r="E170">
        <v>3.5680000000000003E-2</v>
      </c>
      <c r="F170">
        <v>1.3507100000000001</v>
      </c>
      <c r="G170">
        <v>2.2519999999999998E-2</v>
      </c>
    </row>
    <row r="171" spans="1:7" x14ac:dyDescent="0.35">
      <c r="A171">
        <v>9.0833300000000001</v>
      </c>
      <c r="B171">
        <v>2.7269700000000001</v>
      </c>
      <c r="C171">
        <v>1.447E-2</v>
      </c>
      <c r="D171">
        <v>2.8977599999999999</v>
      </c>
      <c r="E171">
        <v>3.8800000000000001E-2</v>
      </c>
      <c r="F171">
        <v>1.36019</v>
      </c>
      <c r="G171">
        <v>2.3029999999999998E-2</v>
      </c>
    </row>
    <row r="172" spans="1:7" x14ac:dyDescent="0.35">
      <c r="A172">
        <v>9.25</v>
      </c>
      <c r="B172">
        <v>2.7401300000000002</v>
      </c>
      <c r="C172">
        <v>1.504E-2</v>
      </c>
      <c r="D172">
        <v>2.9105400000000001</v>
      </c>
      <c r="E172">
        <v>4.0280000000000003E-2</v>
      </c>
      <c r="F172">
        <v>1.3744099999999999</v>
      </c>
      <c r="G172">
        <v>2.3029999999999998E-2</v>
      </c>
    </row>
    <row r="173" spans="1:7" x14ac:dyDescent="0.35">
      <c r="A173">
        <v>9.4166699999999999</v>
      </c>
      <c r="B173">
        <v>2.74342</v>
      </c>
      <c r="C173">
        <v>1.473E-2</v>
      </c>
      <c r="D173">
        <v>2.90096</v>
      </c>
      <c r="E173">
        <v>3.1660000000000001E-2</v>
      </c>
      <c r="F173">
        <v>1.3696699999999999</v>
      </c>
      <c r="G173">
        <v>2.3539999999999998E-2</v>
      </c>
    </row>
    <row r="174" spans="1:7" x14ac:dyDescent="0.35">
      <c r="A174">
        <v>9.5833300000000001</v>
      </c>
      <c r="B174">
        <v>2.75</v>
      </c>
      <c r="C174">
        <v>1.5010000000000001E-2</v>
      </c>
      <c r="D174">
        <v>2.9073500000000001</v>
      </c>
      <c r="E174">
        <v>3.2930000000000001E-2</v>
      </c>
      <c r="F174">
        <v>1.3696699999999999</v>
      </c>
      <c r="G174">
        <v>2.3539999999999998E-2</v>
      </c>
    </row>
    <row r="175" spans="1:7" x14ac:dyDescent="0.35">
      <c r="A175">
        <v>9.75</v>
      </c>
      <c r="B175">
        <v>2.7598699999999998</v>
      </c>
      <c r="C175">
        <v>1.5010000000000001E-2</v>
      </c>
      <c r="D175">
        <v>2.90415</v>
      </c>
      <c r="E175">
        <v>3.3149999999999999E-2</v>
      </c>
      <c r="F175">
        <v>1.3791500000000001</v>
      </c>
      <c r="G175">
        <v>2.3519999999999999E-2</v>
      </c>
    </row>
    <row r="176" spans="1:7" x14ac:dyDescent="0.35">
      <c r="A176">
        <v>9.9166699999999999</v>
      </c>
      <c r="B176">
        <v>2.7697400000000001</v>
      </c>
      <c r="C176">
        <v>1.5010000000000001E-2</v>
      </c>
      <c r="D176">
        <v>2.9169299999999998</v>
      </c>
      <c r="E176">
        <v>3.372E-2</v>
      </c>
      <c r="F176">
        <v>1.3791500000000001</v>
      </c>
      <c r="G176">
        <v>2.3519999999999999E-2</v>
      </c>
    </row>
    <row r="177" spans="1:7" x14ac:dyDescent="0.35">
      <c r="A177">
        <v>10.08333</v>
      </c>
      <c r="B177">
        <v>2.7861799999999999</v>
      </c>
      <c r="C177">
        <v>1.5310000000000001E-2</v>
      </c>
      <c r="D177">
        <v>2.92971</v>
      </c>
      <c r="E177">
        <v>3.3500000000000002E-2</v>
      </c>
      <c r="F177">
        <v>1.3980999999999999</v>
      </c>
      <c r="G177">
        <v>2.3539999999999998E-2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D2877-1579-4F20-8A82-25F808A27D70}">
  <dimension ref="A1:E21"/>
  <sheetViews>
    <sheetView topLeftCell="A34" zoomScale="70" zoomScaleNormal="70" workbookViewId="0">
      <selection activeCell="N39" sqref="N39"/>
    </sheetView>
  </sheetViews>
  <sheetFormatPr defaultRowHeight="14.5" x14ac:dyDescent="0.35"/>
  <cols>
    <col min="1" max="1" width="12.453125" customWidth="1"/>
    <col min="2" max="2" width="21.90625" customWidth="1"/>
    <col min="3" max="3" width="21.81640625" customWidth="1"/>
    <col min="4" max="4" width="38.6328125" customWidth="1"/>
    <col min="5" max="5" width="21.90625" customWidth="1"/>
    <col min="6" max="6" width="18.90625" customWidth="1"/>
  </cols>
  <sheetData>
    <row r="1" spans="1:5" x14ac:dyDescent="0.35">
      <c r="A1" s="3" t="s">
        <v>244</v>
      </c>
      <c r="C1" s="103" t="s">
        <v>322</v>
      </c>
    </row>
    <row r="2" spans="1:5" x14ac:dyDescent="0.35">
      <c r="A2" s="3" t="s">
        <v>237</v>
      </c>
      <c r="B2" s="3"/>
    </row>
    <row r="3" spans="1:5" x14ac:dyDescent="0.35">
      <c r="B3" t="s">
        <v>238</v>
      </c>
      <c r="C3" t="s">
        <v>238</v>
      </c>
      <c r="D3" s="4" t="s">
        <v>245</v>
      </c>
      <c r="E3" t="s">
        <v>246</v>
      </c>
    </row>
    <row r="4" spans="1:5" x14ac:dyDescent="0.35">
      <c r="A4" t="s">
        <v>2</v>
      </c>
      <c r="B4">
        <v>0</v>
      </c>
      <c r="C4">
        <v>284.10000000000002</v>
      </c>
      <c r="D4">
        <v>12285.9</v>
      </c>
      <c r="E4">
        <v>12245.1</v>
      </c>
    </row>
    <row r="5" spans="1:5" x14ac:dyDescent="0.35">
      <c r="A5" t="s">
        <v>239</v>
      </c>
      <c r="B5">
        <v>196955.3</v>
      </c>
      <c r="C5">
        <v>196955.3</v>
      </c>
      <c r="D5">
        <v>163282.4</v>
      </c>
      <c r="E5">
        <v>139395.5</v>
      </c>
    </row>
    <row r="6" spans="1:5" x14ac:dyDescent="0.35">
      <c r="A6" t="s">
        <v>240</v>
      </c>
      <c r="B6">
        <v>0</v>
      </c>
      <c r="C6">
        <f>C4/C5</f>
        <v>1.4424592788312882E-3</v>
      </c>
      <c r="D6">
        <f>D4/D5</f>
        <v>7.5243259530727136E-2</v>
      </c>
      <c r="E6">
        <f>E4/E5</f>
        <v>8.7844299134477083E-2</v>
      </c>
    </row>
    <row r="7" spans="1:5" x14ac:dyDescent="0.35">
      <c r="A7" t="s">
        <v>241</v>
      </c>
      <c r="B7">
        <v>0</v>
      </c>
      <c r="C7" s="107"/>
      <c r="D7" s="107">
        <f>D4/(D5+D4)*100</f>
        <v>6.99778946427117</v>
      </c>
      <c r="E7" s="107">
        <f>E4/(E4+E5)*100</f>
        <v>8.0750801566335149</v>
      </c>
    </row>
    <row r="9" spans="1:5" x14ac:dyDescent="0.35">
      <c r="A9" s="3" t="s">
        <v>242</v>
      </c>
      <c r="B9" s="3"/>
    </row>
    <row r="10" spans="1:5" x14ac:dyDescent="0.35">
      <c r="B10" t="s">
        <v>238</v>
      </c>
      <c r="C10" t="s">
        <v>238</v>
      </c>
      <c r="D10" s="4" t="s">
        <v>245</v>
      </c>
      <c r="E10" t="s">
        <v>246</v>
      </c>
    </row>
    <row r="11" spans="1:5" x14ac:dyDescent="0.35">
      <c r="A11" t="s">
        <v>2</v>
      </c>
      <c r="B11">
        <v>0</v>
      </c>
      <c r="C11">
        <v>7933.1</v>
      </c>
      <c r="D11">
        <v>7409024.7999999998</v>
      </c>
      <c r="E11">
        <v>8196334.7999999998</v>
      </c>
    </row>
    <row r="12" spans="1:5" x14ac:dyDescent="0.35">
      <c r="A12" t="s">
        <v>239</v>
      </c>
      <c r="B12">
        <v>153146937.19999999</v>
      </c>
      <c r="C12">
        <v>153146937.19999999</v>
      </c>
      <c r="D12">
        <v>138987385.69999999</v>
      </c>
      <c r="E12">
        <v>175506986.19999999</v>
      </c>
    </row>
    <row r="13" spans="1:5" x14ac:dyDescent="0.35">
      <c r="A13" t="s">
        <v>240</v>
      </c>
      <c r="B13">
        <v>0</v>
      </c>
      <c r="C13">
        <f>C11/C12</f>
        <v>5.1800578875696908E-5</v>
      </c>
      <c r="D13">
        <f>D11/D12</f>
        <v>5.3307174335893708E-2</v>
      </c>
      <c r="E13">
        <f>E11/E12</f>
        <v>4.6700903351276399E-2</v>
      </c>
    </row>
    <row r="14" spans="1:5" x14ac:dyDescent="0.35">
      <c r="A14" t="s">
        <v>241</v>
      </c>
      <c r="B14">
        <v>0</v>
      </c>
      <c r="C14" s="107"/>
      <c r="D14" s="107">
        <f>D11/(D11+D12)*100</f>
        <v>5.0609333758220796</v>
      </c>
      <c r="E14" s="107">
        <f>E11/(E11+E12)*100</f>
        <v>4.4617238030225925</v>
      </c>
    </row>
    <row r="15" spans="1:5" x14ac:dyDescent="0.35">
      <c r="C15" s="107"/>
      <c r="D15" s="107"/>
      <c r="E15" s="107"/>
    </row>
    <row r="16" spans="1:5" x14ac:dyDescent="0.35">
      <c r="A16" s="3" t="s">
        <v>243</v>
      </c>
      <c r="B16" s="3"/>
    </row>
    <row r="17" spans="1:5" x14ac:dyDescent="0.35">
      <c r="B17" t="s">
        <v>238</v>
      </c>
      <c r="C17" t="s">
        <v>238</v>
      </c>
      <c r="D17" s="4" t="s">
        <v>245</v>
      </c>
      <c r="E17" t="s">
        <v>246</v>
      </c>
    </row>
    <row r="18" spans="1:5" x14ac:dyDescent="0.35">
      <c r="A18" t="s">
        <v>2</v>
      </c>
      <c r="B18">
        <v>0</v>
      </c>
      <c r="C18">
        <v>-157285</v>
      </c>
      <c r="D18">
        <v>8541047.4000000004</v>
      </c>
      <c r="E18">
        <v>9367313.8000000007</v>
      </c>
    </row>
    <row r="19" spans="1:5" x14ac:dyDescent="0.35">
      <c r="A19" t="s">
        <v>239</v>
      </c>
      <c r="B19">
        <v>145647198.80000001</v>
      </c>
      <c r="C19">
        <v>145647198.80000001</v>
      </c>
      <c r="D19">
        <v>140604323.59999999</v>
      </c>
      <c r="E19">
        <v>180202471</v>
      </c>
    </row>
    <row r="20" spans="1:5" x14ac:dyDescent="0.35">
      <c r="A20" t="s">
        <v>240</v>
      </c>
      <c r="B20">
        <v>0</v>
      </c>
      <c r="C20">
        <f>C18/C19</f>
        <v>-1.0799040509936672E-3</v>
      </c>
      <c r="D20">
        <f>D18/D19</f>
        <v>6.0745268575795069E-2</v>
      </c>
      <c r="E20">
        <f>E18/E19</f>
        <v>5.1982160666376218E-2</v>
      </c>
    </row>
    <row r="21" spans="1:5" x14ac:dyDescent="0.35">
      <c r="A21" t="s">
        <v>241</v>
      </c>
      <c r="B21">
        <v>0</v>
      </c>
      <c r="D21" s="107">
        <f>D18/(D18+D19)*100</f>
        <v>5.7266593946117172</v>
      </c>
      <c r="E21" s="107">
        <f>E18/(E18+E19)*100</f>
        <v>4.9413538185332158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F19DC-D117-4E9F-B0F7-CC7118BC4DD1}">
  <dimension ref="A2:L14"/>
  <sheetViews>
    <sheetView topLeftCell="A6" workbookViewId="0">
      <selection activeCell="A2" sqref="A1:XFD1048576"/>
    </sheetView>
  </sheetViews>
  <sheetFormatPr defaultRowHeight="14.5" x14ac:dyDescent="0.35"/>
  <cols>
    <col min="2" max="2" width="20.6328125" customWidth="1"/>
    <col min="3" max="3" width="11.6328125" customWidth="1"/>
    <col min="4" max="4" width="12.36328125" customWidth="1"/>
    <col min="5" max="5" width="12.90625" customWidth="1"/>
    <col min="6" max="6" width="16" style="4" customWidth="1"/>
    <col min="8" max="8" width="12.7265625" customWidth="1"/>
    <col min="9" max="9" width="13.90625" customWidth="1"/>
    <col min="10" max="10" width="11.1796875" customWidth="1"/>
    <col min="11" max="11" width="11.08984375" customWidth="1"/>
  </cols>
  <sheetData>
    <row r="2" spans="1:12" x14ac:dyDescent="0.35">
      <c r="A2" t="s">
        <v>323</v>
      </c>
    </row>
    <row r="3" spans="1:12" x14ac:dyDescent="0.35">
      <c r="B3" s="4"/>
    </row>
    <row r="4" spans="1:12" ht="15.5" x14ac:dyDescent="0.35">
      <c r="B4" s="4"/>
      <c r="C4" s="92" t="s">
        <v>265</v>
      </c>
      <c r="I4" s="92" t="s">
        <v>271</v>
      </c>
    </row>
    <row r="5" spans="1:12" ht="15.5" x14ac:dyDescent="0.35">
      <c r="C5" s="100" t="s">
        <v>69</v>
      </c>
      <c r="D5" s="100" t="s">
        <v>70</v>
      </c>
      <c r="E5" s="100" t="s">
        <v>71</v>
      </c>
      <c r="F5" s="100"/>
      <c r="I5" s="100" t="s">
        <v>69</v>
      </c>
      <c r="J5" s="100" t="s">
        <v>70</v>
      </c>
      <c r="K5" s="100" t="s">
        <v>71</v>
      </c>
      <c r="L5" s="6" t="s">
        <v>3</v>
      </c>
    </row>
    <row r="6" spans="1:12" ht="15.5" x14ac:dyDescent="0.35">
      <c r="B6" s="65" t="s">
        <v>45</v>
      </c>
      <c r="C6" s="66">
        <v>680</v>
      </c>
      <c r="D6" s="66">
        <v>608</v>
      </c>
      <c r="E6" s="66">
        <v>615</v>
      </c>
      <c r="F6">
        <f>AVERAGE(C6:E6)</f>
        <v>634.33333333333337</v>
      </c>
      <c r="H6" s="65" t="s">
        <v>45</v>
      </c>
      <c r="I6" s="66">
        <v>11.781230000000001</v>
      </c>
      <c r="J6" s="66">
        <v>10.02014</v>
      </c>
      <c r="K6" s="66">
        <v>12.717980000000001</v>
      </c>
      <c r="L6">
        <f>AVERAGE(I6:K6)</f>
        <v>11.506450000000001</v>
      </c>
    </row>
    <row r="7" spans="1:12" ht="15.5" x14ac:dyDescent="0.35">
      <c r="B7" s="65" t="s">
        <v>266</v>
      </c>
      <c r="C7" s="66">
        <v>3888</v>
      </c>
      <c r="D7" s="66">
        <v>2654</v>
      </c>
      <c r="E7" s="66">
        <v>5734</v>
      </c>
      <c r="F7">
        <f t="shared" ref="F7:F11" si="0">AVERAGE(C7:E7)</f>
        <v>4092</v>
      </c>
      <c r="H7" s="65" t="s">
        <v>266</v>
      </c>
      <c r="I7" s="66">
        <v>35.196150000000003</v>
      </c>
      <c r="J7" s="66">
        <v>29.682939999999999</v>
      </c>
      <c r="K7" s="66">
        <v>40.52863</v>
      </c>
      <c r="L7">
        <f t="shared" ref="L7:L11" si="1">AVERAGE(I7:K7)</f>
        <v>35.135906666666671</v>
      </c>
    </row>
    <row r="8" spans="1:12" ht="15.5" x14ac:dyDescent="0.35">
      <c r="B8" s="65" t="s">
        <v>267</v>
      </c>
      <c r="C8" s="66">
        <v>16546</v>
      </c>
      <c r="D8" s="66">
        <v>6771</v>
      </c>
      <c r="E8" s="66">
        <v>23188</v>
      </c>
      <c r="F8">
        <f t="shared" si="0"/>
        <v>15501.666666666666</v>
      </c>
      <c r="H8" s="65" t="s">
        <v>267</v>
      </c>
      <c r="I8" s="66">
        <v>91.169690000000003</v>
      </c>
      <c r="J8" s="66">
        <v>88.797600000000003</v>
      </c>
      <c r="K8" s="66">
        <v>96.343419999999995</v>
      </c>
      <c r="L8">
        <f t="shared" si="1"/>
        <v>92.103569999999991</v>
      </c>
    </row>
    <row r="9" spans="1:12" ht="15.5" x14ac:dyDescent="0.35">
      <c r="B9" s="65" t="s">
        <v>268</v>
      </c>
      <c r="C9" s="66">
        <v>12730</v>
      </c>
      <c r="D9" s="66">
        <v>24266</v>
      </c>
      <c r="E9" s="66">
        <v>23261</v>
      </c>
      <c r="F9">
        <f t="shared" si="0"/>
        <v>20085.666666666668</v>
      </c>
      <c r="H9" s="65" t="s">
        <v>268</v>
      </c>
      <c r="I9" s="66">
        <v>90.661990000000003</v>
      </c>
      <c r="J9" s="66">
        <v>94.811179999999993</v>
      </c>
      <c r="K9" s="66">
        <v>97.096810000000005</v>
      </c>
      <c r="L9">
        <f t="shared" si="1"/>
        <v>94.189993333333334</v>
      </c>
    </row>
    <row r="10" spans="1:12" ht="15.5" x14ac:dyDescent="0.35">
      <c r="B10" s="65" t="s">
        <v>269</v>
      </c>
      <c r="C10" s="66">
        <v>22430</v>
      </c>
      <c r="D10" s="66">
        <v>24661</v>
      </c>
      <c r="E10" s="66">
        <v>32744</v>
      </c>
      <c r="F10">
        <f t="shared" si="0"/>
        <v>26611.666666666668</v>
      </c>
      <c r="H10" s="65" t="s">
        <v>269</v>
      </c>
      <c r="I10" s="66">
        <v>94.625159999999994</v>
      </c>
      <c r="J10" s="66">
        <v>96.197339999999997</v>
      </c>
      <c r="K10" s="66">
        <v>97.167450000000002</v>
      </c>
      <c r="L10">
        <f t="shared" si="1"/>
        <v>95.996650000000002</v>
      </c>
    </row>
    <row r="11" spans="1:12" ht="15.5" x14ac:dyDescent="0.35">
      <c r="B11" s="65" t="s">
        <v>270</v>
      </c>
      <c r="C11" s="66">
        <v>2297</v>
      </c>
      <c r="D11" s="66">
        <v>3878</v>
      </c>
      <c r="E11" s="66">
        <v>3215</v>
      </c>
      <c r="F11">
        <f t="shared" si="0"/>
        <v>3130</v>
      </c>
      <c r="H11" s="65" t="s">
        <v>270</v>
      </c>
      <c r="I11" s="66">
        <v>39.544910000000002</v>
      </c>
      <c r="J11" s="66">
        <v>52.555619999999998</v>
      </c>
      <c r="K11" s="66">
        <v>57.443820000000002</v>
      </c>
      <c r="L11">
        <f t="shared" si="1"/>
        <v>49.84811666666667</v>
      </c>
    </row>
    <row r="12" spans="1:12" ht="15.5" x14ac:dyDescent="0.35">
      <c r="B12" s="6"/>
      <c r="F12"/>
    </row>
    <row r="13" spans="1:12" x14ac:dyDescent="0.35">
      <c r="F13"/>
    </row>
    <row r="14" spans="1:12" x14ac:dyDescent="0.35">
      <c r="F1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94735-E3D8-44BA-950F-F0E6D1AC981F}">
  <dimension ref="A1:L13"/>
  <sheetViews>
    <sheetView workbookViewId="0">
      <selection sqref="A1:XFD1048576"/>
    </sheetView>
  </sheetViews>
  <sheetFormatPr defaultRowHeight="14.5" x14ac:dyDescent="0.35"/>
  <cols>
    <col min="3" max="3" width="13.26953125" customWidth="1"/>
    <col min="4" max="4" width="12.26953125" customWidth="1"/>
    <col min="9" max="9" width="12.7265625" customWidth="1"/>
    <col min="10" max="10" width="15" customWidth="1"/>
    <col min="11" max="11" width="18.453125" customWidth="1"/>
  </cols>
  <sheetData>
    <row r="1" spans="1:12" x14ac:dyDescent="0.35">
      <c r="A1" t="s">
        <v>324</v>
      </c>
    </row>
    <row r="3" spans="1:12" ht="15.5" x14ac:dyDescent="0.35">
      <c r="C3" s="99" t="s">
        <v>272</v>
      </c>
      <c r="D3" s="98"/>
      <c r="E3" s="98"/>
      <c r="F3" s="98"/>
      <c r="G3" s="98"/>
      <c r="H3" s="98"/>
      <c r="I3" s="99" t="s">
        <v>273</v>
      </c>
      <c r="J3" s="98"/>
      <c r="K3" s="98"/>
      <c r="L3" s="98"/>
    </row>
    <row r="4" spans="1:12" ht="15.5" x14ac:dyDescent="0.35">
      <c r="C4" s="100" t="s">
        <v>69</v>
      </c>
      <c r="D4" s="100" t="s">
        <v>70</v>
      </c>
      <c r="E4" s="100" t="s">
        <v>71</v>
      </c>
      <c r="F4" s="100"/>
      <c r="G4" s="100" t="s">
        <v>3</v>
      </c>
      <c r="H4" s="98"/>
      <c r="I4" s="100" t="s">
        <v>69</v>
      </c>
      <c r="J4" s="100" t="s">
        <v>70</v>
      </c>
      <c r="K4" s="100" t="s">
        <v>71</v>
      </c>
      <c r="L4" s="100" t="s">
        <v>3</v>
      </c>
    </row>
    <row r="5" spans="1:12" ht="15.5" x14ac:dyDescent="0.35">
      <c r="B5" s="99" t="s">
        <v>45</v>
      </c>
      <c r="C5" s="98">
        <v>162</v>
      </c>
      <c r="D5" s="98">
        <v>197</v>
      </c>
      <c r="E5" s="98">
        <v>101</v>
      </c>
      <c r="F5" s="98"/>
      <c r="G5" s="98">
        <v>153.33333333333334</v>
      </c>
      <c r="H5" s="98"/>
      <c r="I5" s="98">
        <v>143</v>
      </c>
      <c r="J5" s="98">
        <v>148</v>
      </c>
      <c r="K5" s="98">
        <v>77</v>
      </c>
      <c r="L5" s="98">
        <v>122.66666666666667</v>
      </c>
    </row>
    <row r="6" spans="1:12" ht="15.5" x14ac:dyDescent="0.35">
      <c r="B6" s="99" t="s">
        <v>274</v>
      </c>
      <c r="C6" s="98">
        <v>1939</v>
      </c>
      <c r="D6" s="98">
        <v>2479</v>
      </c>
      <c r="E6" s="98">
        <v>1227</v>
      </c>
      <c r="F6" s="98"/>
      <c r="G6" s="98">
        <v>1881.6666666666667</v>
      </c>
      <c r="H6" s="98"/>
      <c r="I6" s="98">
        <v>3073</v>
      </c>
      <c r="J6" s="98">
        <v>2077</v>
      </c>
      <c r="K6" s="98">
        <v>3034</v>
      </c>
      <c r="L6" s="98">
        <v>2728</v>
      </c>
    </row>
    <row r="7" spans="1:12" ht="15.5" x14ac:dyDescent="0.35">
      <c r="B7" s="99" t="s">
        <v>275</v>
      </c>
      <c r="C7" s="98">
        <v>3495</v>
      </c>
      <c r="D7" s="98">
        <v>4456</v>
      </c>
      <c r="E7" s="98">
        <v>3410</v>
      </c>
      <c r="F7" s="98"/>
      <c r="G7" s="98">
        <v>3787</v>
      </c>
      <c r="H7" s="98"/>
      <c r="I7" s="98">
        <v>5977</v>
      </c>
      <c r="J7" s="98">
        <v>5844</v>
      </c>
      <c r="K7" s="98">
        <v>6692</v>
      </c>
      <c r="L7" s="98">
        <v>6171</v>
      </c>
    </row>
    <row r="8" spans="1:12" ht="15.5" x14ac:dyDescent="0.35">
      <c r="B8" s="99" t="s">
        <v>276</v>
      </c>
      <c r="C8" s="98">
        <v>4740</v>
      </c>
      <c r="D8" s="98">
        <v>3168</v>
      </c>
      <c r="E8" s="98">
        <v>4499</v>
      </c>
      <c r="F8" s="98"/>
      <c r="G8" s="98">
        <v>4135.666666666667</v>
      </c>
      <c r="H8" s="98"/>
      <c r="I8" s="98">
        <v>7303</v>
      </c>
      <c r="J8" s="98">
        <v>5843</v>
      </c>
      <c r="K8" s="98">
        <v>7940</v>
      </c>
      <c r="L8" s="98">
        <v>7028.666666666667</v>
      </c>
    </row>
    <row r="9" spans="1:12" ht="15.5" x14ac:dyDescent="0.35">
      <c r="B9" s="99" t="s">
        <v>277</v>
      </c>
      <c r="C9" s="98">
        <v>5217</v>
      </c>
      <c r="D9" s="98">
        <v>3939</v>
      </c>
      <c r="E9" s="98">
        <v>4846</v>
      </c>
      <c r="F9" s="98"/>
      <c r="G9" s="98">
        <v>4667.333333333333</v>
      </c>
      <c r="H9" s="98"/>
      <c r="I9" s="98">
        <v>7718</v>
      </c>
      <c r="J9" s="98">
        <v>6931</v>
      </c>
      <c r="K9" s="98">
        <v>8876</v>
      </c>
      <c r="L9" s="98">
        <v>7841.666666666667</v>
      </c>
    </row>
    <row r="10" spans="1:12" ht="15.5" x14ac:dyDescent="0.35">
      <c r="B10" s="99" t="s">
        <v>278</v>
      </c>
      <c r="C10" s="98">
        <v>6422</v>
      </c>
      <c r="D10" s="98">
        <v>4312</v>
      </c>
      <c r="E10" s="98">
        <v>5888</v>
      </c>
      <c r="F10" s="98"/>
      <c r="G10" s="98">
        <v>5540.666666666667</v>
      </c>
      <c r="H10" s="98"/>
      <c r="I10" s="98">
        <v>7914</v>
      </c>
      <c r="J10" s="98">
        <v>7686</v>
      </c>
      <c r="K10" s="98">
        <v>9165</v>
      </c>
      <c r="L10" s="98">
        <v>8255</v>
      </c>
    </row>
    <row r="11" spans="1:12" ht="15.5" x14ac:dyDescent="0.35">
      <c r="B11" s="99" t="s">
        <v>279</v>
      </c>
      <c r="C11" s="98">
        <v>6025</v>
      </c>
      <c r="D11" s="98">
        <v>7366</v>
      </c>
      <c r="E11" s="98">
        <v>6134</v>
      </c>
      <c r="F11" s="98"/>
      <c r="G11" s="98">
        <v>6508.333333333333</v>
      </c>
      <c r="H11" s="98"/>
      <c r="I11" s="98">
        <v>8935</v>
      </c>
      <c r="J11" s="98">
        <v>7135</v>
      </c>
      <c r="K11" s="98">
        <v>8662</v>
      </c>
      <c r="L11" s="98">
        <v>8244</v>
      </c>
    </row>
    <row r="12" spans="1:12" ht="15.5" x14ac:dyDescent="0.35">
      <c r="B12" s="99" t="s">
        <v>280</v>
      </c>
      <c r="C12" s="98">
        <v>11025</v>
      </c>
      <c r="D12" s="98">
        <v>7549</v>
      </c>
      <c r="E12" s="98">
        <v>7613</v>
      </c>
      <c r="F12" s="98"/>
      <c r="G12" s="98">
        <v>8729</v>
      </c>
      <c r="H12" s="98"/>
      <c r="I12" s="98">
        <v>7830</v>
      </c>
      <c r="J12" s="98">
        <v>8025</v>
      </c>
      <c r="K12" s="98">
        <v>9157</v>
      </c>
      <c r="L12" s="98">
        <v>8337.3333333333339</v>
      </c>
    </row>
    <row r="13" spans="1:12" ht="15.5" x14ac:dyDescent="0.35">
      <c r="B13" s="99" t="s">
        <v>281</v>
      </c>
      <c r="C13" s="98">
        <v>8470</v>
      </c>
      <c r="D13" s="98">
        <v>5986</v>
      </c>
      <c r="E13" s="98">
        <v>7895</v>
      </c>
      <c r="F13" s="98"/>
      <c r="G13" s="98">
        <v>7450.333333333333</v>
      </c>
      <c r="H13" s="98"/>
      <c r="I13" s="98">
        <v>8995</v>
      </c>
      <c r="J13" s="98">
        <v>7004</v>
      </c>
      <c r="K13" s="98">
        <v>9015</v>
      </c>
      <c r="L13" s="98">
        <v>8338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28F3A-6E2E-4A9C-9D6B-9D1D4864828A}">
  <dimension ref="A1:I11"/>
  <sheetViews>
    <sheetView topLeftCell="A16" workbookViewId="0">
      <selection activeCell="K12" sqref="K12"/>
    </sheetView>
  </sheetViews>
  <sheetFormatPr defaultRowHeight="14.5" x14ac:dyDescent="0.35"/>
  <sheetData>
    <row r="1" spans="1:9" x14ac:dyDescent="0.35">
      <c r="A1" t="s">
        <v>683</v>
      </c>
    </row>
    <row r="8" spans="1:9" x14ac:dyDescent="0.35">
      <c r="I8" t="s">
        <v>684</v>
      </c>
    </row>
    <row r="9" spans="1:9" x14ac:dyDescent="0.35">
      <c r="I9" t="s">
        <v>685</v>
      </c>
    </row>
    <row r="10" spans="1:9" x14ac:dyDescent="0.35">
      <c r="I10" t="s">
        <v>686</v>
      </c>
    </row>
    <row r="11" spans="1:9" x14ac:dyDescent="0.35">
      <c r="I11" t="s">
        <v>687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11F0B-C43D-4AF7-A9C5-C2E7891D0721}">
  <dimension ref="A1:AH53"/>
  <sheetViews>
    <sheetView workbookViewId="0">
      <selection activeCell="H67" sqref="H67"/>
    </sheetView>
  </sheetViews>
  <sheetFormatPr defaultRowHeight="14.5" x14ac:dyDescent="0.35"/>
  <sheetData>
    <row r="1" spans="1:34" x14ac:dyDescent="0.35">
      <c r="A1" s="108" t="s">
        <v>619</v>
      </c>
    </row>
    <row r="2" spans="1:34" x14ac:dyDescent="0.35">
      <c r="A2" s="109"/>
    </row>
    <row r="3" spans="1:34" x14ac:dyDescent="0.35">
      <c r="A3" s="110" t="s">
        <v>338</v>
      </c>
      <c r="B3" s="110" t="s">
        <v>339</v>
      </c>
      <c r="C3" s="110" t="s">
        <v>340</v>
      </c>
      <c r="D3" s="110" t="s">
        <v>341</v>
      </c>
      <c r="E3" s="110" t="s">
        <v>342</v>
      </c>
      <c r="F3" s="110" t="s">
        <v>343</v>
      </c>
      <c r="G3" s="110" t="s">
        <v>344</v>
      </c>
      <c r="H3" s="110" t="s">
        <v>345</v>
      </c>
      <c r="I3" s="110" t="s">
        <v>346</v>
      </c>
      <c r="J3" s="110" t="s">
        <v>347</v>
      </c>
      <c r="K3" s="110" t="s">
        <v>348</v>
      </c>
      <c r="L3" s="110" t="s">
        <v>349</v>
      </c>
      <c r="M3" s="110" t="s">
        <v>350</v>
      </c>
      <c r="N3" s="110" t="s">
        <v>351</v>
      </c>
      <c r="O3" s="110" t="s">
        <v>352</v>
      </c>
      <c r="P3" s="110" t="s">
        <v>353</v>
      </c>
      <c r="Q3" s="110" t="s">
        <v>354</v>
      </c>
      <c r="R3" s="110" t="s">
        <v>355</v>
      </c>
      <c r="S3" s="110" t="s">
        <v>356</v>
      </c>
      <c r="T3" s="110" t="s">
        <v>357</v>
      </c>
      <c r="U3" s="110" t="s">
        <v>358</v>
      </c>
      <c r="V3" s="110" t="s">
        <v>359</v>
      </c>
      <c r="W3" s="110" t="s">
        <v>360</v>
      </c>
      <c r="X3" s="110" t="s">
        <v>361</v>
      </c>
      <c r="Y3" s="110" t="s">
        <v>362</v>
      </c>
      <c r="Z3" s="110" t="s">
        <v>363</v>
      </c>
      <c r="AA3" s="110" t="s">
        <v>364</v>
      </c>
      <c r="AB3" s="110" t="s">
        <v>365</v>
      </c>
      <c r="AC3" s="110" t="s">
        <v>366</v>
      </c>
      <c r="AD3" s="110" t="s">
        <v>367</v>
      </c>
      <c r="AE3" s="110" t="s">
        <v>368</v>
      </c>
      <c r="AF3" s="110" t="s">
        <v>369</v>
      </c>
      <c r="AG3" s="110" t="s">
        <v>370</v>
      </c>
      <c r="AH3" s="110" t="s">
        <v>371</v>
      </c>
    </row>
    <row r="4" spans="1:34" x14ac:dyDescent="0.35">
      <c r="A4" s="110" t="b">
        <v>0</v>
      </c>
      <c r="B4" s="110" t="s">
        <v>372</v>
      </c>
      <c r="C4" s="110" t="s">
        <v>373</v>
      </c>
      <c r="D4" s="110" t="s">
        <v>374</v>
      </c>
      <c r="E4" s="110" t="s">
        <v>375</v>
      </c>
      <c r="F4" s="110">
        <v>0</v>
      </c>
      <c r="G4" s="110">
        <v>155.94</v>
      </c>
      <c r="H4" s="110">
        <v>60</v>
      </c>
      <c r="I4" s="110">
        <v>20</v>
      </c>
      <c r="J4" s="110">
        <v>28</v>
      </c>
      <c r="K4" s="110">
        <v>549</v>
      </c>
      <c r="L4" s="110">
        <v>8</v>
      </c>
      <c r="M4" s="110">
        <v>394</v>
      </c>
      <c r="N4" s="110">
        <v>43.1</v>
      </c>
      <c r="O4" s="110">
        <v>4.8600000000000003</v>
      </c>
      <c r="P4" s="110">
        <v>1103.3699999999999</v>
      </c>
      <c r="Q4" s="110">
        <v>20</v>
      </c>
      <c r="R4" s="110" t="s">
        <v>376</v>
      </c>
      <c r="S4" s="110" t="s">
        <v>377</v>
      </c>
      <c r="T4" s="110" t="s">
        <v>378</v>
      </c>
      <c r="U4" s="110" t="s">
        <v>379</v>
      </c>
      <c r="V4" s="110" t="s">
        <v>379</v>
      </c>
      <c r="W4" s="110" t="s">
        <v>380</v>
      </c>
      <c r="X4" s="110" t="s">
        <v>381</v>
      </c>
      <c r="Y4" s="110" t="s">
        <v>379</v>
      </c>
      <c r="Z4" s="110">
        <v>0</v>
      </c>
      <c r="AA4" s="110" t="s">
        <v>372</v>
      </c>
      <c r="AB4" s="110" t="s">
        <v>372</v>
      </c>
      <c r="AC4" s="110" t="s">
        <v>372</v>
      </c>
      <c r="AD4" s="110" t="s">
        <v>372</v>
      </c>
      <c r="AE4" s="110" t="s">
        <v>372</v>
      </c>
      <c r="AF4" s="110" t="s">
        <v>372</v>
      </c>
      <c r="AG4" s="110">
        <v>1</v>
      </c>
      <c r="AH4" s="110" t="s">
        <v>382</v>
      </c>
    </row>
    <row r="5" spans="1:34" x14ac:dyDescent="0.35">
      <c r="A5" s="110" t="b">
        <v>0</v>
      </c>
      <c r="B5" s="110" t="s">
        <v>372</v>
      </c>
      <c r="C5" s="110" t="s">
        <v>373</v>
      </c>
      <c r="D5" s="110" t="s">
        <v>383</v>
      </c>
      <c r="E5" s="110" t="s">
        <v>384</v>
      </c>
      <c r="F5" s="110">
        <v>0</v>
      </c>
      <c r="G5" s="110">
        <v>99.343999999999994</v>
      </c>
      <c r="H5" s="110">
        <v>72</v>
      </c>
      <c r="I5" s="110">
        <v>21</v>
      </c>
      <c r="J5" s="110">
        <v>23</v>
      </c>
      <c r="K5" s="110">
        <v>372</v>
      </c>
      <c r="L5" s="110">
        <v>21</v>
      </c>
      <c r="M5" s="110">
        <v>293</v>
      </c>
      <c r="N5" s="110">
        <v>32.5</v>
      </c>
      <c r="O5" s="110">
        <v>5.12</v>
      </c>
      <c r="P5" s="110">
        <v>560.79</v>
      </c>
      <c r="Q5" s="110">
        <v>21</v>
      </c>
      <c r="R5" s="110" t="s">
        <v>376</v>
      </c>
      <c r="S5" s="110" t="s">
        <v>385</v>
      </c>
      <c r="T5" s="110" t="s">
        <v>378</v>
      </c>
      <c r="U5" s="110" t="s">
        <v>379</v>
      </c>
      <c r="V5" s="110" t="s">
        <v>379</v>
      </c>
      <c r="W5" s="110" t="s">
        <v>386</v>
      </c>
      <c r="X5" s="110" t="s">
        <v>387</v>
      </c>
      <c r="Y5" s="110" t="s">
        <v>379</v>
      </c>
      <c r="Z5" s="110">
        <v>0</v>
      </c>
      <c r="AA5" s="110" t="s">
        <v>372</v>
      </c>
      <c r="AB5" s="110" t="s">
        <v>372</v>
      </c>
      <c r="AC5" s="110" t="s">
        <v>372</v>
      </c>
      <c r="AD5" s="110" t="s">
        <v>372</v>
      </c>
      <c r="AE5" s="110" t="s">
        <v>372</v>
      </c>
      <c r="AF5" s="110" t="s">
        <v>372</v>
      </c>
      <c r="AG5" s="110">
        <v>1</v>
      </c>
      <c r="AH5" s="110" t="s">
        <v>388</v>
      </c>
    </row>
    <row r="6" spans="1:34" x14ac:dyDescent="0.35">
      <c r="A6" s="110" t="b">
        <v>0</v>
      </c>
      <c r="B6" s="110" t="s">
        <v>372</v>
      </c>
      <c r="C6" s="110" t="s">
        <v>373</v>
      </c>
      <c r="D6" s="110" t="s">
        <v>389</v>
      </c>
      <c r="E6" s="110" t="s">
        <v>390</v>
      </c>
      <c r="F6" s="110">
        <v>0</v>
      </c>
      <c r="G6" s="110">
        <v>84.228999999999999</v>
      </c>
      <c r="H6" s="110">
        <v>61</v>
      </c>
      <c r="I6" s="110">
        <v>13</v>
      </c>
      <c r="J6" s="110">
        <v>18</v>
      </c>
      <c r="K6" s="110">
        <v>321</v>
      </c>
      <c r="L6" s="110">
        <v>1</v>
      </c>
      <c r="M6" s="110">
        <v>266</v>
      </c>
      <c r="N6" s="110">
        <v>29.2</v>
      </c>
      <c r="O6" s="110">
        <v>4.55</v>
      </c>
      <c r="P6" s="110">
        <v>544.57000000000005</v>
      </c>
      <c r="Q6" s="110">
        <v>13</v>
      </c>
      <c r="R6" s="110" t="s">
        <v>376</v>
      </c>
      <c r="S6" s="110" t="s">
        <v>377</v>
      </c>
      <c r="T6" s="110" t="s">
        <v>378</v>
      </c>
      <c r="U6" s="110" t="s">
        <v>379</v>
      </c>
      <c r="V6" s="110" t="s">
        <v>379</v>
      </c>
      <c r="W6" s="110" t="s">
        <v>389</v>
      </c>
      <c r="X6" s="110" t="s">
        <v>381</v>
      </c>
      <c r="Y6" s="110" t="s">
        <v>379</v>
      </c>
      <c r="Z6" s="110">
        <v>0</v>
      </c>
      <c r="AA6" s="110" t="s">
        <v>372</v>
      </c>
      <c r="AB6" s="110" t="s">
        <v>372</v>
      </c>
      <c r="AC6" s="110" t="s">
        <v>391</v>
      </c>
      <c r="AD6" s="110" t="s">
        <v>391</v>
      </c>
      <c r="AE6" s="110" t="s">
        <v>391</v>
      </c>
      <c r="AF6" s="110" t="s">
        <v>391</v>
      </c>
      <c r="AG6" s="110">
        <v>1</v>
      </c>
      <c r="AH6" s="110" t="s">
        <v>392</v>
      </c>
    </row>
    <row r="7" spans="1:34" x14ac:dyDescent="0.35">
      <c r="A7" s="110" t="b">
        <v>0</v>
      </c>
      <c r="B7" s="110" t="s">
        <v>372</v>
      </c>
      <c r="C7" s="110" t="s">
        <v>373</v>
      </c>
      <c r="D7" s="110" t="s">
        <v>393</v>
      </c>
      <c r="E7" s="110" t="s">
        <v>394</v>
      </c>
      <c r="F7" s="110">
        <v>0</v>
      </c>
      <c r="G7" s="110">
        <v>84.013999999999996</v>
      </c>
      <c r="H7" s="110">
        <v>38</v>
      </c>
      <c r="I7" s="110">
        <v>16</v>
      </c>
      <c r="J7" s="110">
        <v>19</v>
      </c>
      <c r="K7" s="110">
        <v>107</v>
      </c>
      <c r="L7" s="110">
        <v>15</v>
      </c>
      <c r="M7" s="110">
        <v>514</v>
      </c>
      <c r="N7" s="110">
        <v>56.9</v>
      </c>
      <c r="O7" s="110">
        <v>5.0999999999999996</v>
      </c>
      <c r="P7" s="110">
        <v>169.38</v>
      </c>
      <c r="Q7" s="110">
        <v>16</v>
      </c>
      <c r="R7" s="110" t="s">
        <v>379</v>
      </c>
      <c r="S7" s="110" t="s">
        <v>395</v>
      </c>
      <c r="T7" s="110" t="s">
        <v>378</v>
      </c>
      <c r="U7" s="110" t="s">
        <v>379</v>
      </c>
      <c r="V7" s="110" t="s">
        <v>379</v>
      </c>
      <c r="W7" s="110" t="s">
        <v>393</v>
      </c>
      <c r="X7" s="110" t="s">
        <v>396</v>
      </c>
      <c r="Y7" s="110" t="s">
        <v>379</v>
      </c>
      <c r="Z7" s="110">
        <v>0</v>
      </c>
      <c r="AA7" s="110" t="s">
        <v>372</v>
      </c>
      <c r="AB7" s="110" t="s">
        <v>372</v>
      </c>
      <c r="AC7" s="110" t="s">
        <v>372</v>
      </c>
      <c r="AD7" s="110" t="s">
        <v>372</v>
      </c>
      <c r="AE7" s="110" t="s">
        <v>372</v>
      </c>
      <c r="AF7" s="110" t="s">
        <v>372</v>
      </c>
      <c r="AG7" s="110">
        <v>1</v>
      </c>
      <c r="AH7" s="110" t="s">
        <v>397</v>
      </c>
    </row>
    <row r="8" spans="1:34" x14ac:dyDescent="0.35">
      <c r="A8" s="110" t="b">
        <v>0</v>
      </c>
      <c r="B8" s="110" t="s">
        <v>372</v>
      </c>
      <c r="C8" s="110" t="s">
        <v>373</v>
      </c>
      <c r="D8" s="110" t="s">
        <v>398</v>
      </c>
      <c r="E8" s="110" t="s">
        <v>399</v>
      </c>
      <c r="F8" s="110">
        <v>0</v>
      </c>
      <c r="G8" s="110">
        <v>73.516000000000005</v>
      </c>
      <c r="H8" s="110">
        <v>47</v>
      </c>
      <c r="I8" s="110">
        <v>19</v>
      </c>
      <c r="J8" s="110">
        <v>28</v>
      </c>
      <c r="K8" s="110">
        <v>173</v>
      </c>
      <c r="L8" s="110">
        <v>19</v>
      </c>
      <c r="M8" s="110">
        <v>320</v>
      </c>
      <c r="N8" s="110">
        <v>35.6</v>
      </c>
      <c r="O8" s="110">
        <v>9.11</v>
      </c>
      <c r="P8" s="110">
        <v>204.87</v>
      </c>
      <c r="Q8" s="110">
        <v>19</v>
      </c>
      <c r="R8" s="110" t="s">
        <v>376</v>
      </c>
      <c r="S8" s="110" t="s">
        <v>395</v>
      </c>
      <c r="T8" s="110" t="s">
        <v>378</v>
      </c>
      <c r="U8" s="110" t="s">
        <v>379</v>
      </c>
      <c r="V8" s="110" t="s">
        <v>379</v>
      </c>
      <c r="W8" s="110" t="s">
        <v>400</v>
      </c>
      <c r="X8" s="110" t="s">
        <v>401</v>
      </c>
      <c r="Y8" s="110" t="s">
        <v>379</v>
      </c>
      <c r="Z8" s="110">
        <v>0</v>
      </c>
      <c r="AA8" s="110" t="s">
        <v>372</v>
      </c>
      <c r="AB8" s="110" t="s">
        <v>372</v>
      </c>
      <c r="AC8" s="110" t="s">
        <v>372</v>
      </c>
      <c r="AD8" s="110" t="s">
        <v>372</v>
      </c>
      <c r="AE8" s="110" t="s">
        <v>372</v>
      </c>
      <c r="AF8" s="110" t="s">
        <v>372</v>
      </c>
      <c r="AG8" s="110">
        <v>1</v>
      </c>
      <c r="AH8" s="110" t="s">
        <v>402</v>
      </c>
    </row>
    <row r="9" spans="1:34" x14ac:dyDescent="0.35">
      <c r="A9" s="110" t="b">
        <v>0</v>
      </c>
      <c r="B9" s="110" t="s">
        <v>372</v>
      </c>
      <c r="C9" s="110" t="s">
        <v>373</v>
      </c>
      <c r="D9" s="110" t="s">
        <v>403</v>
      </c>
      <c r="E9" s="110" t="s">
        <v>390</v>
      </c>
      <c r="F9" s="110">
        <v>0</v>
      </c>
      <c r="G9" s="110">
        <v>71.632999999999996</v>
      </c>
      <c r="H9" s="110">
        <v>70</v>
      </c>
      <c r="I9" s="110">
        <v>10</v>
      </c>
      <c r="J9" s="110">
        <v>15</v>
      </c>
      <c r="K9" s="110">
        <v>303</v>
      </c>
      <c r="L9" s="110">
        <v>1</v>
      </c>
      <c r="M9" s="110">
        <v>165</v>
      </c>
      <c r="N9" s="110">
        <v>18</v>
      </c>
      <c r="O9" s="110">
        <v>4.82</v>
      </c>
      <c r="P9" s="110">
        <v>530.27</v>
      </c>
      <c r="Q9" s="110">
        <v>10</v>
      </c>
      <c r="R9" s="110" t="s">
        <v>376</v>
      </c>
      <c r="S9" s="110" t="s">
        <v>377</v>
      </c>
      <c r="T9" s="110" t="s">
        <v>378</v>
      </c>
      <c r="U9" s="110" t="s">
        <v>379</v>
      </c>
      <c r="V9" s="110" t="s">
        <v>379</v>
      </c>
      <c r="W9" s="110" t="s">
        <v>403</v>
      </c>
      <c r="X9" s="110" t="s">
        <v>404</v>
      </c>
      <c r="Y9" s="110" t="s">
        <v>379</v>
      </c>
      <c r="Z9" s="110">
        <v>0</v>
      </c>
      <c r="AA9" s="110" t="s">
        <v>391</v>
      </c>
      <c r="AB9" s="110" t="s">
        <v>391</v>
      </c>
      <c r="AC9" s="110" t="s">
        <v>372</v>
      </c>
      <c r="AD9" s="110" t="s">
        <v>391</v>
      </c>
      <c r="AE9" s="110" t="s">
        <v>391</v>
      </c>
      <c r="AF9" s="110" t="s">
        <v>391</v>
      </c>
      <c r="AG9" s="110">
        <v>1</v>
      </c>
      <c r="AH9" s="110" t="s">
        <v>405</v>
      </c>
    </row>
    <row r="10" spans="1:34" x14ac:dyDescent="0.35">
      <c r="A10" s="110" t="b">
        <v>0</v>
      </c>
      <c r="B10" s="110" t="s">
        <v>372</v>
      </c>
      <c r="C10" s="110" t="s">
        <v>373</v>
      </c>
      <c r="D10" s="110" t="s">
        <v>406</v>
      </c>
      <c r="E10" s="110" t="s">
        <v>407</v>
      </c>
      <c r="F10" s="110">
        <v>0</v>
      </c>
      <c r="G10" s="110">
        <v>64.498999999999995</v>
      </c>
      <c r="H10" s="110">
        <v>41</v>
      </c>
      <c r="I10" s="110">
        <v>19</v>
      </c>
      <c r="J10" s="110">
        <v>21</v>
      </c>
      <c r="K10" s="110">
        <v>125</v>
      </c>
      <c r="L10" s="110">
        <v>5</v>
      </c>
      <c r="M10" s="110">
        <v>492</v>
      </c>
      <c r="N10" s="110">
        <v>54.8</v>
      </c>
      <c r="O10" s="110">
        <v>6.57</v>
      </c>
      <c r="P10" s="110">
        <v>148.32</v>
      </c>
      <c r="Q10" s="110">
        <v>19</v>
      </c>
      <c r="R10" s="110" t="s">
        <v>408</v>
      </c>
      <c r="S10" s="110" t="s">
        <v>379</v>
      </c>
      <c r="T10" s="110" t="s">
        <v>378</v>
      </c>
      <c r="U10" s="110" t="s">
        <v>379</v>
      </c>
      <c r="V10" s="110" t="s">
        <v>379</v>
      </c>
      <c r="W10" s="110" t="s">
        <v>406</v>
      </c>
      <c r="X10" s="110" t="s">
        <v>409</v>
      </c>
      <c r="Y10" s="110" t="s">
        <v>379</v>
      </c>
      <c r="Z10" s="110">
        <v>0</v>
      </c>
      <c r="AA10" s="110" t="s">
        <v>372</v>
      </c>
      <c r="AB10" s="110" t="s">
        <v>372</v>
      </c>
      <c r="AC10" s="110" t="s">
        <v>372</v>
      </c>
      <c r="AD10" s="110" t="s">
        <v>372</v>
      </c>
      <c r="AE10" s="110" t="s">
        <v>372</v>
      </c>
      <c r="AF10" s="110" t="s">
        <v>372</v>
      </c>
      <c r="AG10" s="110">
        <v>1</v>
      </c>
      <c r="AH10" s="110" t="s">
        <v>410</v>
      </c>
    </row>
    <row r="11" spans="1:34" x14ac:dyDescent="0.35">
      <c r="A11" s="110" t="b">
        <v>0</v>
      </c>
      <c r="B11" s="110" t="s">
        <v>372</v>
      </c>
      <c r="C11" s="110" t="s">
        <v>373</v>
      </c>
      <c r="D11" s="110" t="s">
        <v>411</v>
      </c>
      <c r="E11" s="110" t="s">
        <v>412</v>
      </c>
      <c r="F11" s="110">
        <v>0</v>
      </c>
      <c r="G11" s="110">
        <v>64.47</v>
      </c>
      <c r="H11" s="110">
        <v>57</v>
      </c>
      <c r="I11" s="110">
        <v>9</v>
      </c>
      <c r="J11" s="110">
        <v>10</v>
      </c>
      <c r="K11" s="110">
        <v>238</v>
      </c>
      <c r="L11" s="110">
        <v>3</v>
      </c>
      <c r="M11" s="110">
        <v>189</v>
      </c>
      <c r="N11" s="110">
        <v>21</v>
      </c>
      <c r="O11" s="110">
        <v>5.05</v>
      </c>
      <c r="P11" s="110">
        <v>430.77</v>
      </c>
      <c r="Q11" s="110">
        <v>9</v>
      </c>
      <c r="R11" s="110" t="s">
        <v>413</v>
      </c>
      <c r="S11" s="110" t="s">
        <v>377</v>
      </c>
      <c r="T11" s="110" t="s">
        <v>378</v>
      </c>
      <c r="U11" s="110" t="s">
        <v>379</v>
      </c>
      <c r="V11" s="110" t="s">
        <v>379</v>
      </c>
      <c r="W11" s="110" t="s">
        <v>411</v>
      </c>
      <c r="X11" s="110" t="s">
        <v>414</v>
      </c>
      <c r="Y11" s="110" t="s">
        <v>379</v>
      </c>
      <c r="Z11" s="110">
        <v>0</v>
      </c>
      <c r="AA11" s="110" t="s">
        <v>372</v>
      </c>
      <c r="AB11" s="110" t="s">
        <v>372</v>
      </c>
      <c r="AC11" s="110" t="s">
        <v>372</v>
      </c>
      <c r="AD11" s="110" t="s">
        <v>372</v>
      </c>
      <c r="AE11" s="110" t="s">
        <v>372</v>
      </c>
      <c r="AF11" s="110" t="s">
        <v>372</v>
      </c>
      <c r="AG11" s="110">
        <v>1</v>
      </c>
      <c r="AH11" s="110" t="s">
        <v>415</v>
      </c>
    </row>
    <row r="12" spans="1:34" x14ac:dyDescent="0.35">
      <c r="A12" s="110" t="b">
        <v>0</v>
      </c>
      <c r="B12" s="110" t="s">
        <v>372</v>
      </c>
      <c r="C12" s="110" t="s">
        <v>373</v>
      </c>
      <c r="D12" s="110" t="s">
        <v>416</v>
      </c>
      <c r="E12" s="110" t="s">
        <v>417</v>
      </c>
      <c r="F12" s="110">
        <v>0</v>
      </c>
      <c r="G12" s="110">
        <v>64.007000000000005</v>
      </c>
      <c r="H12" s="110">
        <v>45</v>
      </c>
      <c r="I12" s="110">
        <v>14</v>
      </c>
      <c r="J12" s="110">
        <v>16</v>
      </c>
      <c r="K12" s="110">
        <v>246</v>
      </c>
      <c r="L12" s="110">
        <v>14</v>
      </c>
      <c r="M12" s="110">
        <v>336</v>
      </c>
      <c r="N12" s="110">
        <v>36.299999999999997</v>
      </c>
      <c r="O12" s="110">
        <v>5.05</v>
      </c>
      <c r="P12" s="110">
        <v>468.48</v>
      </c>
      <c r="Q12" s="110">
        <v>14</v>
      </c>
      <c r="R12" s="110" t="s">
        <v>408</v>
      </c>
      <c r="S12" s="110" t="s">
        <v>379</v>
      </c>
      <c r="T12" s="110" t="s">
        <v>378</v>
      </c>
      <c r="U12" s="110" t="s">
        <v>379</v>
      </c>
      <c r="V12" s="110" t="s">
        <v>379</v>
      </c>
      <c r="W12" s="110" t="s">
        <v>416</v>
      </c>
      <c r="X12" s="110" t="s">
        <v>418</v>
      </c>
      <c r="Y12" s="110" t="s">
        <v>379</v>
      </c>
      <c r="Z12" s="110">
        <v>0</v>
      </c>
      <c r="AA12" s="110" t="s">
        <v>372</v>
      </c>
      <c r="AB12" s="110" t="s">
        <v>372</v>
      </c>
      <c r="AC12" s="110" t="s">
        <v>372</v>
      </c>
      <c r="AD12" s="110" t="s">
        <v>372</v>
      </c>
      <c r="AE12" s="110" t="s">
        <v>372</v>
      </c>
      <c r="AF12" s="110" t="s">
        <v>372</v>
      </c>
      <c r="AG12" s="110">
        <v>1</v>
      </c>
      <c r="AH12" s="110" t="s">
        <v>419</v>
      </c>
    </row>
    <row r="13" spans="1:34" x14ac:dyDescent="0.35">
      <c r="A13" s="110" t="b">
        <v>0</v>
      </c>
      <c r="B13" s="110" t="s">
        <v>372</v>
      </c>
      <c r="C13" s="110" t="s">
        <v>373</v>
      </c>
      <c r="D13" s="110" t="s">
        <v>420</v>
      </c>
      <c r="E13" s="110" t="s">
        <v>421</v>
      </c>
      <c r="F13" s="110">
        <v>0</v>
      </c>
      <c r="G13" s="110">
        <v>57.274999999999999</v>
      </c>
      <c r="H13" s="110">
        <v>60</v>
      </c>
      <c r="I13" s="110">
        <v>11</v>
      </c>
      <c r="J13" s="110">
        <v>18</v>
      </c>
      <c r="K13" s="110">
        <v>159</v>
      </c>
      <c r="L13" s="110">
        <v>7</v>
      </c>
      <c r="M13" s="110">
        <v>163</v>
      </c>
      <c r="N13" s="110">
        <v>17.3</v>
      </c>
      <c r="O13" s="110">
        <v>9.94</v>
      </c>
      <c r="P13" s="110">
        <v>325.31</v>
      </c>
      <c r="Q13" s="110">
        <v>11</v>
      </c>
      <c r="R13" s="110" t="s">
        <v>422</v>
      </c>
      <c r="S13" s="110" t="s">
        <v>423</v>
      </c>
      <c r="T13" s="110" t="s">
        <v>424</v>
      </c>
      <c r="U13" s="110" t="s">
        <v>379</v>
      </c>
      <c r="V13" s="110" t="s">
        <v>379</v>
      </c>
      <c r="W13" s="110" t="s">
        <v>425</v>
      </c>
      <c r="X13" s="110" t="s">
        <v>426</v>
      </c>
      <c r="Y13" s="110" t="s">
        <v>379</v>
      </c>
      <c r="Z13" s="110">
        <v>0</v>
      </c>
      <c r="AA13" s="110" t="s">
        <v>372</v>
      </c>
      <c r="AB13" s="110" t="s">
        <v>372</v>
      </c>
      <c r="AC13" s="110" t="s">
        <v>372</v>
      </c>
      <c r="AD13" s="110" t="s">
        <v>372</v>
      </c>
      <c r="AE13" s="110" t="s">
        <v>372</v>
      </c>
      <c r="AF13" s="110" t="s">
        <v>372</v>
      </c>
      <c r="AG13" s="110">
        <v>1</v>
      </c>
      <c r="AH13" s="110" t="s">
        <v>427</v>
      </c>
    </row>
    <row r="14" spans="1:34" x14ac:dyDescent="0.35">
      <c r="A14" s="110" t="b">
        <v>0</v>
      </c>
      <c r="B14" s="110" t="s">
        <v>372</v>
      </c>
      <c r="C14" s="110" t="s">
        <v>373</v>
      </c>
      <c r="D14" s="110" t="s">
        <v>428</v>
      </c>
      <c r="E14" s="110" t="s">
        <v>407</v>
      </c>
      <c r="F14" s="110">
        <v>0</v>
      </c>
      <c r="G14" s="110">
        <v>56.033999999999999</v>
      </c>
      <c r="H14" s="110">
        <v>41</v>
      </c>
      <c r="I14" s="110">
        <v>15</v>
      </c>
      <c r="J14" s="110">
        <v>17</v>
      </c>
      <c r="K14" s="110">
        <v>99</v>
      </c>
      <c r="L14" s="110">
        <v>1</v>
      </c>
      <c r="M14" s="110">
        <v>376</v>
      </c>
      <c r="N14" s="110">
        <v>42</v>
      </c>
      <c r="O14" s="110">
        <v>6.67</v>
      </c>
      <c r="P14" s="110">
        <v>113.5</v>
      </c>
      <c r="Q14" s="110">
        <v>15</v>
      </c>
      <c r="R14" s="110" t="s">
        <v>408</v>
      </c>
      <c r="S14" s="110" t="s">
        <v>379</v>
      </c>
      <c r="T14" s="110" t="s">
        <v>378</v>
      </c>
      <c r="U14" s="110" t="s">
        <v>379</v>
      </c>
      <c r="V14" s="110" t="s">
        <v>379</v>
      </c>
      <c r="W14" s="110" t="s">
        <v>428</v>
      </c>
      <c r="X14" s="110" t="s">
        <v>429</v>
      </c>
      <c r="Y14" s="110" t="s">
        <v>379</v>
      </c>
      <c r="Z14" s="110">
        <v>0</v>
      </c>
      <c r="AA14" s="110" t="s">
        <v>391</v>
      </c>
      <c r="AB14" s="110" t="s">
        <v>372</v>
      </c>
      <c r="AC14" s="110" t="s">
        <v>372</v>
      </c>
      <c r="AD14" s="110" t="s">
        <v>391</v>
      </c>
      <c r="AE14" s="110" t="s">
        <v>391</v>
      </c>
      <c r="AF14" s="110" t="s">
        <v>391</v>
      </c>
      <c r="AG14" s="110">
        <v>1</v>
      </c>
      <c r="AH14" s="110" t="s">
        <v>430</v>
      </c>
    </row>
    <row r="15" spans="1:34" x14ac:dyDescent="0.35">
      <c r="A15" s="110" t="b">
        <v>0</v>
      </c>
      <c r="B15" s="110" t="s">
        <v>372</v>
      </c>
      <c r="C15" s="110" t="s">
        <v>373</v>
      </c>
      <c r="D15" s="110" t="s">
        <v>431</v>
      </c>
      <c r="E15" s="110" t="s">
        <v>432</v>
      </c>
      <c r="F15" s="110">
        <v>0</v>
      </c>
      <c r="G15" s="110">
        <v>46.844000000000001</v>
      </c>
      <c r="H15" s="110">
        <v>16</v>
      </c>
      <c r="I15" s="110">
        <v>15</v>
      </c>
      <c r="J15" s="110">
        <v>19</v>
      </c>
      <c r="K15" s="110">
        <v>50</v>
      </c>
      <c r="L15" s="110">
        <v>15</v>
      </c>
      <c r="M15" s="110">
        <v>1257</v>
      </c>
      <c r="N15" s="110">
        <v>137.5</v>
      </c>
      <c r="O15" s="110">
        <v>9.6</v>
      </c>
      <c r="P15" s="110">
        <v>93.56</v>
      </c>
      <c r="Q15" s="110">
        <v>15</v>
      </c>
      <c r="R15" s="110" t="s">
        <v>433</v>
      </c>
      <c r="S15" s="110" t="s">
        <v>434</v>
      </c>
      <c r="T15" s="110" t="s">
        <v>378</v>
      </c>
      <c r="U15" s="110" t="s">
        <v>379</v>
      </c>
      <c r="V15" s="110" t="s">
        <v>379</v>
      </c>
      <c r="W15" s="110" t="s">
        <v>431</v>
      </c>
      <c r="X15" s="110" t="s">
        <v>435</v>
      </c>
      <c r="Y15" s="110" t="s">
        <v>379</v>
      </c>
      <c r="Z15" s="110">
        <v>0</v>
      </c>
      <c r="AA15" s="110" t="s">
        <v>372</v>
      </c>
      <c r="AB15" s="110" t="s">
        <v>372</v>
      </c>
      <c r="AC15" s="110" t="s">
        <v>372</v>
      </c>
      <c r="AD15" s="110" t="s">
        <v>372</v>
      </c>
      <c r="AE15" s="110" t="s">
        <v>372</v>
      </c>
      <c r="AF15" s="110" t="s">
        <v>372</v>
      </c>
      <c r="AG15" s="110">
        <v>1</v>
      </c>
      <c r="AH15" s="110" t="s">
        <v>436</v>
      </c>
    </row>
    <row r="16" spans="1:34" x14ac:dyDescent="0.35">
      <c r="A16" s="110" t="b">
        <v>0</v>
      </c>
      <c r="B16" s="110" t="s">
        <v>372</v>
      </c>
      <c r="C16" s="110" t="s">
        <v>373</v>
      </c>
      <c r="D16" s="110" t="s">
        <v>437</v>
      </c>
      <c r="E16" s="110" t="s">
        <v>438</v>
      </c>
      <c r="F16" s="110">
        <v>0</v>
      </c>
      <c r="G16" s="110">
        <v>44.811999999999998</v>
      </c>
      <c r="H16" s="110">
        <v>55</v>
      </c>
      <c r="I16" s="110">
        <v>12</v>
      </c>
      <c r="J16" s="110">
        <v>12</v>
      </c>
      <c r="K16" s="110">
        <v>83</v>
      </c>
      <c r="L16" s="110">
        <v>12</v>
      </c>
      <c r="M16" s="110">
        <v>217</v>
      </c>
      <c r="N16" s="110">
        <v>24.1</v>
      </c>
      <c r="O16" s="110">
        <v>9.76</v>
      </c>
      <c r="P16" s="110">
        <v>111.25</v>
      </c>
      <c r="Q16" s="110">
        <v>12</v>
      </c>
      <c r="R16" s="110" t="s">
        <v>376</v>
      </c>
      <c r="S16" s="110" t="s">
        <v>439</v>
      </c>
      <c r="T16" s="110" t="s">
        <v>424</v>
      </c>
      <c r="U16" s="110" t="s">
        <v>379</v>
      </c>
      <c r="V16" s="110" t="s">
        <v>440</v>
      </c>
      <c r="W16" s="110" t="s">
        <v>441</v>
      </c>
      <c r="X16" s="110" t="s">
        <v>442</v>
      </c>
      <c r="Y16" s="110" t="s">
        <v>379</v>
      </c>
      <c r="Z16" s="110">
        <v>0</v>
      </c>
      <c r="AA16" s="110" t="s">
        <v>372</v>
      </c>
      <c r="AB16" s="110" t="s">
        <v>372</v>
      </c>
      <c r="AC16" s="110" t="s">
        <v>372</v>
      </c>
      <c r="AD16" s="110" t="s">
        <v>372</v>
      </c>
      <c r="AE16" s="110" t="s">
        <v>372</v>
      </c>
      <c r="AF16" s="110" t="s">
        <v>372</v>
      </c>
      <c r="AG16" s="110">
        <v>1</v>
      </c>
      <c r="AH16" s="110" t="s">
        <v>443</v>
      </c>
    </row>
    <row r="17" spans="1:34" x14ac:dyDescent="0.35">
      <c r="A17" s="110" t="b">
        <v>0</v>
      </c>
      <c r="B17" s="110" t="s">
        <v>372</v>
      </c>
      <c r="C17" s="110" t="s">
        <v>373</v>
      </c>
      <c r="D17" s="110" t="s">
        <v>444</v>
      </c>
      <c r="E17" s="110" t="s">
        <v>445</v>
      </c>
      <c r="F17" s="110">
        <v>0</v>
      </c>
      <c r="G17" s="110">
        <v>42.078000000000003</v>
      </c>
      <c r="H17" s="110">
        <v>89</v>
      </c>
      <c r="I17" s="110">
        <v>7</v>
      </c>
      <c r="J17" s="110">
        <v>7</v>
      </c>
      <c r="K17" s="110">
        <v>122</v>
      </c>
      <c r="L17" s="110">
        <v>1</v>
      </c>
      <c r="M17" s="110">
        <v>92</v>
      </c>
      <c r="N17" s="110">
        <v>9.8000000000000007</v>
      </c>
      <c r="O17" s="110">
        <v>5.14</v>
      </c>
      <c r="P17" s="110">
        <v>171.53</v>
      </c>
      <c r="Q17" s="110">
        <v>7</v>
      </c>
      <c r="R17" s="110" t="s">
        <v>413</v>
      </c>
      <c r="S17" s="110" t="s">
        <v>377</v>
      </c>
      <c r="T17" s="110" t="s">
        <v>378</v>
      </c>
      <c r="U17" s="110" t="s">
        <v>379</v>
      </c>
      <c r="V17" s="110" t="s">
        <v>379</v>
      </c>
      <c r="W17" s="110" t="s">
        <v>444</v>
      </c>
      <c r="X17" s="110" t="s">
        <v>446</v>
      </c>
      <c r="Y17" s="110" t="s">
        <v>379</v>
      </c>
      <c r="Z17" s="110">
        <v>0</v>
      </c>
      <c r="AA17" s="110" t="s">
        <v>391</v>
      </c>
      <c r="AB17" s="110" t="s">
        <v>372</v>
      </c>
      <c r="AC17" s="110" t="s">
        <v>391</v>
      </c>
      <c r="AD17" s="110" t="s">
        <v>372</v>
      </c>
      <c r="AE17" s="110" t="s">
        <v>391</v>
      </c>
      <c r="AF17" s="110" t="s">
        <v>391</v>
      </c>
      <c r="AG17" s="110">
        <v>1</v>
      </c>
      <c r="AH17" s="110" t="s">
        <v>447</v>
      </c>
    </row>
    <row r="18" spans="1:34" x14ac:dyDescent="0.35">
      <c r="A18" s="110" t="b">
        <v>0</v>
      </c>
      <c r="B18" s="110" t="s">
        <v>372</v>
      </c>
      <c r="C18" s="110" t="s">
        <v>373</v>
      </c>
      <c r="D18" s="110" t="s">
        <v>448</v>
      </c>
      <c r="E18" s="110" t="s">
        <v>449</v>
      </c>
      <c r="F18" s="110">
        <v>0</v>
      </c>
      <c r="G18" s="110">
        <v>40.631</v>
      </c>
      <c r="H18" s="110">
        <v>77</v>
      </c>
      <c r="I18" s="110">
        <v>8</v>
      </c>
      <c r="J18" s="110">
        <v>9</v>
      </c>
      <c r="K18" s="110">
        <v>196</v>
      </c>
      <c r="L18" s="110">
        <v>8</v>
      </c>
      <c r="M18" s="110">
        <v>90</v>
      </c>
      <c r="N18" s="110">
        <v>9.6</v>
      </c>
      <c r="O18" s="110">
        <v>9.52</v>
      </c>
      <c r="P18" s="110">
        <v>199</v>
      </c>
      <c r="Q18" s="110">
        <v>8</v>
      </c>
      <c r="R18" s="110" t="s">
        <v>450</v>
      </c>
      <c r="S18" s="110" t="s">
        <v>451</v>
      </c>
      <c r="T18" s="110" t="s">
        <v>424</v>
      </c>
      <c r="U18" s="110" t="s">
        <v>379</v>
      </c>
      <c r="V18" s="110" t="s">
        <v>452</v>
      </c>
      <c r="W18" s="110" t="s">
        <v>453</v>
      </c>
      <c r="X18" s="110" t="s">
        <v>454</v>
      </c>
      <c r="Y18" s="110" t="s">
        <v>379</v>
      </c>
      <c r="Z18" s="110">
        <v>0</v>
      </c>
      <c r="AA18" s="110" t="s">
        <v>372</v>
      </c>
      <c r="AB18" s="110" t="s">
        <v>372</v>
      </c>
      <c r="AC18" s="110" t="s">
        <v>372</v>
      </c>
      <c r="AD18" s="110" t="s">
        <v>372</v>
      </c>
      <c r="AE18" s="110" t="s">
        <v>372</v>
      </c>
      <c r="AF18" s="110" t="s">
        <v>372</v>
      </c>
      <c r="AG18" s="110">
        <v>1</v>
      </c>
      <c r="AH18" s="110" t="s">
        <v>455</v>
      </c>
    </row>
    <row r="19" spans="1:34" x14ac:dyDescent="0.35">
      <c r="A19" s="110" t="b">
        <v>0</v>
      </c>
      <c r="B19" s="110" t="s">
        <v>372</v>
      </c>
      <c r="C19" s="110" t="s">
        <v>373</v>
      </c>
      <c r="D19" s="110" t="s">
        <v>456</v>
      </c>
      <c r="E19" s="110" t="s">
        <v>457</v>
      </c>
      <c r="F19" s="110">
        <v>0</v>
      </c>
      <c r="G19" s="110">
        <v>39.353000000000002</v>
      </c>
      <c r="H19" s="110">
        <v>14</v>
      </c>
      <c r="I19" s="110">
        <v>8</v>
      </c>
      <c r="J19" s="110">
        <v>10</v>
      </c>
      <c r="K19" s="110">
        <v>59</v>
      </c>
      <c r="L19" s="110">
        <v>1</v>
      </c>
      <c r="M19" s="110">
        <v>592</v>
      </c>
      <c r="N19" s="110">
        <v>68.900000000000006</v>
      </c>
      <c r="O19" s="110">
        <v>5.4</v>
      </c>
      <c r="P19" s="110">
        <v>115.29</v>
      </c>
      <c r="Q19" s="110">
        <v>8</v>
      </c>
      <c r="R19" s="110" t="s">
        <v>408</v>
      </c>
      <c r="S19" s="110" t="s">
        <v>379</v>
      </c>
      <c r="T19" s="110" t="s">
        <v>378</v>
      </c>
      <c r="U19" s="110" t="s">
        <v>379</v>
      </c>
      <c r="V19" s="110" t="s">
        <v>379</v>
      </c>
      <c r="W19" s="110" t="s">
        <v>456</v>
      </c>
      <c r="X19" s="110" t="s">
        <v>458</v>
      </c>
      <c r="Y19" s="110" t="s">
        <v>379</v>
      </c>
      <c r="Z19" s="110">
        <v>0</v>
      </c>
      <c r="AA19" s="110" t="s">
        <v>372</v>
      </c>
      <c r="AB19" s="110" t="s">
        <v>372</v>
      </c>
      <c r="AC19" s="110" t="s">
        <v>372</v>
      </c>
      <c r="AD19" s="110" t="s">
        <v>372</v>
      </c>
      <c r="AE19" s="110" t="s">
        <v>372</v>
      </c>
      <c r="AF19" s="110" t="s">
        <v>372</v>
      </c>
      <c r="AG19" s="110">
        <v>1</v>
      </c>
      <c r="AH19" s="110" t="s">
        <v>459</v>
      </c>
    </row>
    <row r="20" spans="1:34" x14ac:dyDescent="0.35">
      <c r="A20" s="110" t="b">
        <v>0</v>
      </c>
      <c r="B20" s="110" t="s">
        <v>372</v>
      </c>
      <c r="C20" s="110" t="s">
        <v>373</v>
      </c>
      <c r="D20" s="110" t="s">
        <v>460</v>
      </c>
      <c r="E20" s="110" t="s">
        <v>461</v>
      </c>
      <c r="F20" s="110">
        <v>0</v>
      </c>
      <c r="G20" s="110">
        <v>38.344000000000001</v>
      </c>
      <c r="H20" s="110">
        <v>36</v>
      </c>
      <c r="I20" s="110">
        <v>11</v>
      </c>
      <c r="J20" s="110">
        <v>12</v>
      </c>
      <c r="K20" s="110">
        <v>53</v>
      </c>
      <c r="L20" s="110">
        <v>11</v>
      </c>
      <c r="M20" s="110">
        <v>302</v>
      </c>
      <c r="N20" s="110">
        <v>34</v>
      </c>
      <c r="O20" s="110">
        <v>9.14</v>
      </c>
      <c r="P20" s="110">
        <v>75.97</v>
      </c>
      <c r="Q20" s="110">
        <v>11</v>
      </c>
      <c r="R20" s="110" t="s">
        <v>462</v>
      </c>
      <c r="S20" s="110" t="s">
        <v>434</v>
      </c>
      <c r="T20" s="110" t="s">
        <v>379</v>
      </c>
      <c r="U20" s="110" t="s">
        <v>379</v>
      </c>
      <c r="V20" s="110" t="s">
        <v>379</v>
      </c>
      <c r="W20" s="110" t="s">
        <v>463</v>
      </c>
      <c r="X20" s="110" t="s">
        <v>379</v>
      </c>
      <c r="Y20" s="110" t="s">
        <v>379</v>
      </c>
      <c r="Z20" s="110">
        <v>0</v>
      </c>
      <c r="AA20" s="110" t="s">
        <v>372</v>
      </c>
      <c r="AB20" s="110" t="s">
        <v>372</v>
      </c>
      <c r="AC20" s="110" t="s">
        <v>372</v>
      </c>
      <c r="AD20" s="110" t="s">
        <v>372</v>
      </c>
      <c r="AE20" s="110" t="s">
        <v>372</v>
      </c>
      <c r="AF20" s="110" t="s">
        <v>372</v>
      </c>
      <c r="AG20" s="110">
        <v>1</v>
      </c>
      <c r="AH20" s="110" t="s">
        <v>464</v>
      </c>
    </row>
    <row r="21" spans="1:34" x14ac:dyDescent="0.35">
      <c r="A21" s="110" t="b">
        <v>0</v>
      </c>
      <c r="B21" s="110" t="s">
        <v>372</v>
      </c>
      <c r="C21" s="110" t="s">
        <v>373</v>
      </c>
      <c r="D21" s="110" t="s">
        <v>465</v>
      </c>
      <c r="E21" s="110" t="s">
        <v>466</v>
      </c>
      <c r="F21" s="110">
        <v>0</v>
      </c>
      <c r="G21" s="110">
        <v>36.526000000000003</v>
      </c>
      <c r="H21" s="110">
        <v>13</v>
      </c>
      <c r="I21" s="110">
        <v>9</v>
      </c>
      <c r="J21" s="110">
        <v>11</v>
      </c>
      <c r="K21" s="110">
        <v>30</v>
      </c>
      <c r="L21" s="110">
        <v>9</v>
      </c>
      <c r="M21" s="110">
        <v>749</v>
      </c>
      <c r="N21" s="110">
        <v>84.8</v>
      </c>
      <c r="O21" s="110">
        <v>5.48</v>
      </c>
      <c r="P21" s="110">
        <v>45.64</v>
      </c>
      <c r="Q21" s="110">
        <v>9</v>
      </c>
      <c r="R21" s="110" t="s">
        <v>408</v>
      </c>
      <c r="S21" s="110" t="s">
        <v>377</v>
      </c>
      <c r="T21" s="110" t="s">
        <v>378</v>
      </c>
      <c r="U21" s="110" t="s">
        <v>379</v>
      </c>
      <c r="V21" s="110" t="s">
        <v>379</v>
      </c>
      <c r="W21" s="110" t="s">
        <v>465</v>
      </c>
      <c r="X21" s="110" t="s">
        <v>467</v>
      </c>
      <c r="Y21" s="110" t="s">
        <v>379</v>
      </c>
      <c r="Z21" s="110">
        <v>0</v>
      </c>
      <c r="AA21" s="110" t="s">
        <v>372</v>
      </c>
      <c r="AB21" s="110" t="s">
        <v>372</v>
      </c>
      <c r="AC21" s="110" t="s">
        <v>372</v>
      </c>
      <c r="AD21" s="110" t="s">
        <v>372</v>
      </c>
      <c r="AE21" s="110" t="s">
        <v>372</v>
      </c>
      <c r="AF21" s="110" t="s">
        <v>372</v>
      </c>
      <c r="AG21" s="110">
        <v>1</v>
      </c>
      <c r="AH21" s="110" t="s">
        <v>468</v>
      </c>
    </row>
    <row r="22" spans="1:34" x14ac:dyDescent="0.35">
      <c r="A22" s="110" t="b">
        <v>0</v>
      </c>
      <c r="B22" s="110" t="s">
        <v>372</v>
      </c>
      <c r="C22" s="110" t="s">
        <v>373</v>
      </c>
      <c r="D22" s="110" t="s">
        <v>469</v>
      </c>
      <c r="E22" s="110" t="s">
        <v>470</v>
      </c>
      <c r="F22" s="110">
        <v>0</v>
      </c>
      <c r="G22" s="110">
        <v>35.898000000000003</v>
      </c>
      <c r="H22" s="110">
        <v>34</v>
      </c>
      <c r="I22" s="110">
        <v>12</v>
      </c>
      <c r="J22" s="110">
        <v>14</v>
      </c>
      <c r="K22" s="110">
        <v>121</v>
      </c>
      <c r="L22" s="110">
        <v>12</v>
      </c>
      <c r="M22" s="110">
        <v>330</v>
      </c>
      <c r="N22" s="110">
        <v>36.700000000000003</v>
      </c>
      <c r="O22" s="110">
        <v>9.14</v>
      </c>
      <c r="P22" s="110">
        <v>171.5</v>
      </c>
      <c r="Q22" s="110">
        <v>12</v>
      </c>
      <c r="R22" s="110" t="s">
        <v>462</v>
      </c>
      <c r="S22" s="110" t="s">
        <v>471</v>
      </c>
      <c r="T22" s="110" t="s">
        <v>379</v>
      </c>
      <c r="U22" s="110" t="s">
        <v>379</v>
      </c>
      <c r="V22" s="110" t="s">
        <v>379</v>
      </c>
      <c r="W22" s="110" t="s">
        <v>472</v>
      </c>
      <c r="X22" s="110" t="s">
        <v>473</v>
      </c>
      <c r="Y22" s="110" t="s">
        <v>379</v>
      </c>
      <c r="Z22" s="110">
        <v>0</v>
      </c>
      <c r="AA22" s="110" t="s">
        <v>372</v>
      </c>
      <c r="AB22" s="110" t="s">
        <v>372</v>
      </c>
      <c r="AC22" s="110" t="s">
        <v>372</v>
      </c>
      <c r="AD22" s="110" t="s">
        <v>372</v>
      </c>
      <c r="AE22" s="110" t="s">
        <v>372</v>
      </c>
      <c r="AF22" s="110" t="s">
        <v>372</v>
      </c>
      <c r="AG22" s="110">
        <v>1</v>
      </c>
      <c r="AH22" s="110" t="s">
        <v>474</v>
      </c>
    </row>
    <row r="23" spans="1:34" x14ac:dyDescent="0.35">
      <c r="A23" s="110" t="b">
        <v>0</v>
      </c>
      <c r="B23" s="110" t="s">
        <v>372</v>
      </c>
      <c r="C23" s="110" t="s">
        <v>373</v>
      </c>
      <c r="D23" s="110" t="s">
        <v>475</v>
      </c>
      <c r="E23" s="110" t="s">
        <v>476</v>
      </c>
      <c r="F23" s="110">
        <v>0</v>
      </c>
      <c r="G23" s="110">
        <v>34.578000000000003</v>
      </c>
      <c r="H23" s="110">
        <v>28</v>
      </c>
      <c r="I23" s="110">
        <v>11</v>
      </c>
      <c r="J23" s="110">
        <v>15</v>
      </c>
      <c r="K23" s="110">
        <v>54</v>
      </c>
      <c r="L23" s="110">
        <v>11</v>
      </c>
      <c r="M23" s="110">
        <v>424</v>
      </c>
      <c r="N23" s="110">
        <v>45.7</v>
      </c>
      <c r="O23" s="110">
        <v>9.23</v>
      </c>
      <c r="P23" s="110">
        <v>49.16</v>
      </c>
      <c r="Q23" s="110">
        <v>11</v>
      </c>
      <c r="R23" s="110" t="s">
        <v>477</v>
      </c>
      <c r="S23" s="110" t="s">
        <v>395</v>
      </c>
      <c r="T23" s="110" t="s">
        <v>378</v>
      </c>
      <c r="U23" s="110" t="s">
        <v>379</v>
      </c>
      <c r="V23" s="110" t="s">
        <v>379</v>
      </c>
      <c r="W23" s="110" t="s">
        <v>478</v>
      </c>
      <c r="X23" s="110" t="s">
        <v>479</v>
      </c>
      <c r="Y23" s="110" t="s">
        <v>379</v>
      </c>
      <c r="Z23" s="110">
        <v>0</v>
      </c>
      <c r="AA23" s="110" t="s">
        <v>372</v>
      </c>
      <c r="AB23" s="110" t="s">
        <v>372</v>
      </c>
      <c r="AC23" s="110" t="s">
        <v>372</v>
      </c>
      <c r="AD23" s="110" t="s">
        <v>372</v>
      </c>
      <c r="AE23" s="110" t="s">
        <v>372</v>
      </c>
      <c r="AF23" s="110" t="s">
        <v>372</v>
      </c>
      <c r="AG23" s="110">
        <v>1</v>
      </c>
      <c r="AH23" s="110" t="s">
        <v>480</v>
      </c>
    </row>
    <row r="24" spans="1:34" x14ac:dyDescent="0.35">
      <c r="A24" s="110" t="b">
        <v>0</v>
      </c>
      <c r="B24" s="110" t="s">
        <v>372</v>
      </c>
      <c r="C24" s="110" t="s">
        <v>373</v>
      </c>
      <c r="D24" s="110" t="s">
        <v>481</v>
      </c>
      <c r="E24" s="110" t="s">
        <v>482</v>
      </c>
      <c r="F24" s="110">
        <v>0</v>
      </c>
      <c r="G24" s="110">
        <v>32.904000000000003</v>
      </c>
      <c r="H24" s="110">
        <v>25</v>
      </c>
      <c r="I24" s="110">
        <v>11</v>
      </c>
      <c r="J24" s="110">
        <v>12</v>
      </c>
      <c r="K24" s="110">
        <v>39</v>
      </c>
      <c r="L24" s="110">
        <v>11</v>
      </c>
      <c r="M24" s="110">
        <v>532</v>
      </c>
      <c r="N24" s="110">
        <v>60</v>
      </c>
      <c r="O24" s="110">
        <v>8.6999999999999993</v>
      </c>
      <c r="P24" s="110">
        <v>59.36</v>
      </c>
      <c r="Q24" s="110">
        <v>11</v>
      </c>
      <c r="R24" s="110" t="s">
        <v>462</v>
      </c>
      <c r="S24" s="110" t="s">
        <v>471</v>
      </c>
      <c r="T24" s="110" t="s">
        <v>483</v>
      </c>
      <c r="U24" s="110" t="s">
        <v>379</v>
      </c>
      <c r="V24" s="110" t="s">
        <v>379</v>
      </c>
      <c r="W24" s="110" t="s">
        <v>481</v>
      </c>
      <c r="X24" s="110" t="s">
        <v>484</v>
      </c>
      <c r="Y24" s="110" t="s">
        <v>379</v>
      </c>
      <c r="Z24" s="110">
        <v>0</v>
      </c>
      <c r="AA24" s="110" t="s">
        <v>372</v>
      </c>
      <c r="AB24" s="110" t="s">
        <v>372</v>
      </c>
      <c r="AC24" s="110" t="s">
        <v>372</v>
      </c>
      <c r="AD24" s="110" t="s">
        <v>372</v>
      </c>
      <c r="AE24" s="110" t="s">
        <v>372</v>
      </c>
      <c r="AF24" s="110" t="s">
        <v>372</v>
      </c>
      <c r="AG24" s="110">
        <v>1</v>
      </c>
      <c r="AH24" s="110" t="s">
        <v>485</v>
      </c>
    </row>
    <row r="25" spans="1:34" x14ac:dyDescent="0.35">
      <c r="A25" s="110" t="b">
        <v>0</v>
      </c>
      <c r="B25" s="110" t="s">
        <v>372</v>
      </c>
      <c r="C25" s="110" t="s">
        <v>373</v>
      </c>
      <c r="D25" s="110" t="s">
        <v>486</v>
      </c>
      <c r="E25" s="110" t="s">
        <v>487</v>
      </c>
      <c r="F25" s="110">
        <v>0</v>
      </c>
      <c r="G25" s="110">
        <v>31.585000000000001</v>
      </c>
      <c r="H25" s="110">
        <v>17</v>
      </c>
      <c r="I25" s="110">
        <v>10</v>
      </c>
      <c r="J25" s="110">
        <v>11</v>
      </c>
      <c r="K25" s="110">
        <v>46</v>
      </c>
      <c r="L25" s="110">
        <v>10</v>
      </c>
      <c r="M25" s="110">
        <v>721</v>
      </c>
      <c r="N25" s="110">
        <v>82.6</v>
      </c>
      <c r="O25" s="110">
        <v>5.52</v>
      </c>
      <c r="P25" s="110">
        <v>65.489999999999995</v>
      </c>
      <c r="Q25" s="110">
        <v>10</v>
      </c>
      <c r="R25" s="110" t="s">
        <v>408</v>
      </c>
      <c r="S25" s="110" t="s">
        <v>377</v>
      </c>
      <c r="T25" s="110" t="s">
        <v>378</v>
      </c>
      <c r="U25" s="110" t="s">
        <v>488</v>
      </c>
      <c r="V25" s="110" t="s">
        <v>489</v>
      </c>
      <c r="W25" s="110" t="s">
        <v>490</v>
      </c>
      <c r="X25" s="110" t="s">
        <v>379</v>
      </c>
      <c r="Y25" s="110" t="s">
        <v>379</v>
      </c>
      <c r="Z25" s="110">
        <v>0</v>
      </c>
      <c r="AA25" s="110" t="s">
        <v>372</v>
      </c>
      <c r="AB25" s="110" t="s">
        <v>372</v>
      </c>
      <c r="AC25" s="110" t="s">
        <v>372</v>
      </c>
      <c r="AD25" s="110" t="s">
        <v>372</v>
      </c>
      <c r="AE25" s="110" t="s">
        <v>372</v>
      </c>
      <c r="AF25" s="110" t="s">
        <v>372</v>
      </c>
      <c r="AG25" s="110">
        <v>1</v>
      </c>
      <c r="AH25" s="110" t="s">
        <v>491</v>
      </c>
    </row>
    <row r="26" spans="1:34" x14ac:dyDescent="0.35">
      <c r="A26" s="110" t="b">
        <v>0</v>
      </c>
      <c r="B26" s="110" t="s">
        <v>372</v>
      </c>
      <c r="C26" s="110" t="s">
        <v>373</v>
      </c>
      <c r="D26" s="110" t="s">
        <v>492</v>
      </c>
      <c r="E26" s="110" t="s">
        <v>493</v>
      </c>
      <c r="F26" s="110">
        <v>0</v>
      </c>
      <c r="G26" s="110">
        <v>31.262</v>
      </c>
      <c r="H26" s="110">
        <v>32</v>
      </c>
      <c r="I26" s="110">
        <v>7</v>
      </c>
      <c r="J26" s="110">
        <v>7</v>
      </c>
      <c r="K26" s="110">
        <v>118</v>
      </c>
      <c r="L26" s="110">
        <v>7</v>
      </c>
      <c r="M26" s="110">
        <v>169</v>
      </c>
      <c r="N26" s="110">
        <v>19.2</v>
      </c>
      <c r="O26" s="110">
        <v>5.2</v>
      </c>
      <c r="P26" s="110">
        <v>225.02</v>
      </c>
      <c r="Q26" s="110">
        <v>7</v>
      </c>
      <c r="R26" s="110" t="s">
        <v>379</v>
      </c>
      <c r="S26" s="110" t="s">
        <v>379</v>
      </c>
      <c r="T26" s="110" t="s">
        <v>379</v>
      </c>
      <c r="U26" s="110" t="s">
        <v>379</v>
      </c>
      <c r="V26" s="110" t="s">
        <v>379</v>
      </c>
      <c r="W26" s="110" t="s">
        <v>492</v>
      </c>
      <c r="X26" s="110" t="s">
        <v>379</v>
      </c>
      <c r="Y26" s="110" t="s">
        <v>379</v>
      </c>
      <c r="Z26" s="110">
        <v>0</v>
      </c>
      <c r="AA26" s="110" t="s">
        <v>372</v>
      </c>
      <c r="AB26" s="110" t="s">
        <v>372</v>
      </c>
      <c r="AC26" s="110" t="s">
        <v>372</v>
      </c>
      <c r="AD26" s="110" t="s">
        <v>372</v>
      </c>
      <c r="AE26" s="110" t="s">
        <v>372</v>
      </c>
      <c r="AF26" s="110" t="s">
        <v>372</v>
      </c>
      <c r="AG26" s="110">
        <v>1</v>
      </c>
      <c r="AH26" s="110" t="s">
        <v>494</v>
      </c>
    </row>
    <row r="27" spans="1:34" x14ac:dyDescent="0.35">
      <c r="A27" s="110" t="b">
        <v>0</v>
      </c>
      <c r="B27" s="110" t="s">
        <v>372</v>
      </c>
      <c r="C27" s="110" t="s">
        <v>373</v>
      </c>
      <c r="D27" s="110" t="s">
        <v>495</v>
      </c>
      <c r="E27" s="110" t="s">
        <v>496</v>
      </c>
      <c r="F27" s="110">
        <v>0</v>
      </c>
      <c r="G27" s="110">
        <v>28.986000000000001</v>
      </c>
      <c r="H27" s="110">
        <v>13</v>
      </c>
      <c r="I27" s="110">
        <v>8</v>
      </c>
      <c r="J27" s="110">
        <v>10</v>
      </c>
      <c r="K27" s="110">
        <v>40</v>
      </c>
      <c r="L27" s="110">
        <v>1</v>
      </c>
      <c r="M27" s="110">
        <v>616</v>
      </c>
      <c r="N27" s="110">
        <v>71.900000000000006</v>
      </c>
      <c r="O27" s="110">
        <v>5.8</v>
      </c>
      <c r="P27" s="110">
        <v>66.569999999999993</v>
      </c>
      <c r="Q27" s="110">
        <v>8</v>
      </c>
      <c r="R27" s="110" t="s">
        <v>408</v>
      </c>
      <c r="S27" s="110" t="s">
        <v>379</v>
      </c>
      <c r="T27" s="110" t="s">
        <v>378</v>
      </c>
      <c r="U27" s="110" t="s">
        <v>379</v>
      </c>
      <c r="V27" s="110" t="s">
        <v>379</v>
      </c>
      <c r="W27" s="110" t="s">
        <v>495</v>
      </c>
      <c r="X27" s="110" t="s">
        <v>497</v>
      </c>
      <c r="Y27" s="110" t="s">
        <v>379</v>
      </c>
      <c r="Z27" s="110">
        <v>0</v>
      </c>
      <c r="AA27" s="110" t="s">
        <v>391</v>
      </c>
      <c r="AB27" s="110" t="s">
        <v>391</v>
      </c>
      <c r="AC27" s="110" t="s">
        <v>391</v>
      </c>
      <c r="AD27" s="110" t="s">
        <v>372</v>
      </c>
      <c r="AE27" s="110" t="s">
        <v>391</v>
      </c>
      <c r="AF27" s="110" t="s">
        <v>391</v>
      </c>
      <c r="AG27" s="110">
        <v>1</v>
      </c>
      <c r="AH27" s="110" t="s">
        <v>498</v>
      </c>
    </row>
    <row r="28" spans="1:34" x14ac:dyDescent="0.35">
      <c r="A28" s="110" t="b">
        <v>0</v>
      </c>
      <c r="B28" s="110" t="s">
        <v>372</v>
      </c>
      <c r="C28" s="110" t="s">
        <v>373</v>
      </c>
      <c r="D28" s="110" t="s">
        <v>499</v>
      </c>
      <c r="E28" s="110" t="s">
        <v>500</v>
      </c>
      <c r="F28" s="110">
        <v>0</v>
      </c>
      <c r="G28" s="110">
        <v>24.748000000000001</v>
      </c>
      <c r="H28" s="110">
        <v>30</v>
      </c>
      <c r="I28" s="110">
        <v>9</v>
      </c>
      <c r="J28" s="110">
        <v>11</v>
      </c>
      <c r="K28" s="110">
        <v>29</v>
      </c>
      <c r="L28" s="110">
        <v>9</v>
      </c>
      <c r="M28" s="110">
        <v>312</v>
      </c>
      <c r="N28" s="110">
        <v>35</v>
      </c>
      <c r="O28" s="110">
        <v>8.66</v>
      </c>
      <c r="P28" s="110">
        <v>23.34</v>
      </c>
      <c r="Q28" s="110">
        <v>9</v>
      </c>
      <c r="R28" s="110" t="s">
        <v>501</v>
      </c>
      <c r="S28" s="110" t="s">
        <v>385</v>
      </c>
      <c r="T28" s="110" t="s">
        <v>378</v>
      </c>
      <c r="U28" s="110" t="s">
        <v>379</v>
      </c>
      <c r="V28" s="110" t="s">
        <v>379</v>
      </c>
      <c r="W28" s="110" t="s">
        <v>499</v>
      </c>
      <c r="X28" s="110" t="s">
        <v>502</v>
      </c>
      <c r="Y28" s="110" t="s">
        <v>379</v>
      </c>
      <c r="Z28" s="110">
        <v>0</v>
      </c>
      <c r="AA28" s="110" t="s">
        <v>372</v>
      </c>
      <c r="AB28" s="110" t="s">
        <v>372</v>
      </c>
      <c r="AC28" s="110" t="s">
        <v>372</v>
      </c>
      <c r="AD28" s="110" t="s">
        <v>372</v>
      </c>
      <c r="AE28" s="110" t="s">
        <v>372</v>
      </c>
      <c r="AF28" s="110" t="s">
        <v>372</v>
      </c>
      <c r="AG28" s="110">
        <v>1</v>
      </c>
      <c r="AH28" s="110" t="s">
        <v>503</v>
      </c>
    </row>
    <row r="29" spans="1:34" x14ac:dyDescent="0.35">
      <c r="A29" s="110" t="b">
        <v>0</v>
      </c>
      <c r="B29" s="110" t="s">
        <v>372</v>
      </c>
      <c r="C29" s="110" t="s">
        <v>373</v>
      </c>
      <c r="D29" s="110" t="s">
        <v>504</v>
      </c>
      <c r="E29" s="110" t="s">
        <v>505</v>
      </c>
      <c r="F29" s="110">
        <v>0</v>
      </c>
      <c r="G29" s="110">
        <v>23.844000000000001</v>
      </c>
      <c r="H29" s="110">
        <v>22</v>
      </c>
      <c r="I29" s="110">
        <v>9</v>
      </c>
      <c r="J29" s="110">
        <v>13</v>
      </c>
      <c r="K29" s="110">
        <v>43</v>
      </c>
      <c r="L29" s="110">
        <v>9</v>
      </c>
      <c r="M29" s="110">
        <v>327</v>
      </c>
      <c r="N29" s="110">
        <v>36.6</v>
      </c>
      <c r="O29" s="110">
        <v>9.25</v>
      </c>
      <c r="P29" s="110">
        <v>24.12</v>
      </c>
      <c r="Q29" s="110">
        <v>9</v>
      </c>
      <c r="R29" s="110" t="s">
        <v>462</v>
      </c>
      <c r="S29" s="110" t="s">
        <v>471</v>
      </c>
      <c r="T29" s="110" t="s">
        <v>379</v>
      </c>
      <c r="U29" s="110" t="s">
        <v>379</v>
      </c>
      <c r="V29" s="110" t="s">
        <v>379</v>
      </c>
      <c r="W29" s="110" t="s">
        <v>504</v>
      </c>
      <c r="X29" s="110" t="s">
        <v>506</v>
      </c>
      <c r="Y29" s="110" t="s">
        <v>379</v>
      </c>
      <c r="Z29" s="110">
        <v>0</v>
      </c>
      <c r="AA29" s="110" t="s">
        <v>372</v>
      </c>
      <c r="AB29" s="110" t="s">
        <v>372</v>
      </c>
      <c r="AC29" s="110" t="s">
        <v>372</v>
      </c>
      <c r="AD29" s="110" t="s">
        <v>372</v>
      </c>
      <c r="AE29" s="110" t="s">
        <v>372</v>
      </c>
      <c r="AF29" s="110" t="s">
        <v>372</v>
      </c>
      <c r="AG29" s="110">
        <v>1</v>
      </c>
      <c r="AH29" s="110" t="s">
        <v>507</v>
      </c>
    </row>
    <row r="30" spans="1:34" x14ac:dyDescent="0.35">
      <c r="A30" s="110" t="b">
        <v>0</v>
      </c>
      <c r="B30" s="110" t="s">
        <v>372</v>
      </c>
      <c r="C30" s="110" t="s">
        <v>373</v>
      </c>
      <c r="D30" s="110" t="s">
        <v>508</v>
      </c>
      <c r="E30" s="110" t="s">
        <v>509</v>
      </c>
      <c r="F30" s="110">
        <v>0</v>
      </c>
      <c r="G30" s="110">
        <v>22.960999999999999</v>
      </c>
      <c r="H30" s="110">
        <v>29</v>
      </c>
      <c r="I30" s="110">
        <v>7</v>
      </c>
      <c r="J30" s="110">
        <v>8</v>
      </c>
      <c r="K30" s="110">
        <v>79</v>
      </c>
      <c r="L30" s="110">
        <v>7</v>
      </c>
      <c r="M30" s="110">
        <v>200</v>
      </c>
      <c r="N30" s="110">
        <v>23</v>
      </c>
      <c r="O30" s="110">
        <v>10.02</v>
      </c>
      <c r="P30" s="110">
        <v>145.99</v>
      </c>
      <c r="Q30" s="110">
        <v>7</v>
      </c>
      <c r="R30" s="110" t="s">
        <v>422</v>
      </c>
      <c r="S30" s="110" t="s">
        <v>510</v>
      </c>
      <c r="T30" s="110" t="s">
        <v>424</v>
      </c>
      <c r="U30" s="110" t="s">
        <v>379</v>
      </c>
      <c r="V30" s="110" t="s">
        <v>379</v>
      </c>
      <c r="W30" s="110" t="s">
        <v>511</v>
      </c>
      <c r="X30" s="110" t="s">
        <v>512</v>
      </c>
      <c r="Y30" s="110" t="s">
        <v>379</v>
      </c>
      <c r="Z30" s="110">
        <v>0</v>
      </c>
      <c r="AA30" s="110" t="s">
        <v>372</v>
      </c>
      <c r="AB30" s="110" t="s">
        <v>372</v>
      </c>
      <c r="AC30" s="110" t="s">
        <v>372</v>
      </c>
      <c r="AD30" s="110" t="s">
        <v>372</v>
      </c>
      <c r="AE30" s="110" t="s">
        <v>372</v>
      </c>
      <c r="AF30" s="110" t="s">
        <v>372</v>
      </c>
      <c r="AG30" s="110">
        <v>1</v>
      </c>
      <c r="AH30" s="110" t="s">
        <v>513</v>
      </c>
    </row>
    <row r="31" spans="1:34" x14ac:dyDescent="0.35">
      <c r="A31" s="110" t="b">
        <v>0</v>
      </c>
      <c r="B31" s="110" t="s">
        <v>372</v>
      </c>
      <c r="C31" s="110" t="s">
        <v>373</v>
      </c>
      <c r="D31" s="110" t="s">
        <v>514</v>
      </c>
      <c r="E31" s="110" t="s">
        <v>515</v>
      </c>
      <c r="F31" s="110">
        <v>0</v>
      </c>
      <c r="G31" s="110">
        <v>22.091000000000001</v>
      </c>
      <c r="H31" s="110">
        <v>50</v>
      </c>
      <c r="I31" s="110">
        <v>7</v>
      </c>
      <c r="J31" s="110">
        <v>7</v>
      </c>
      <c r="K31" s="110">
        <v>43</v>
      </c>
      <c r="L31" s="110">
        <v>7</v>
      </c>
      <c r="M31" s="110">
        <v>117</v>
      </c>
      <c r="N31" s="110">
        <v>12.8</v>
      </c>
      <c r="O31" s="110">
        <v>9.92</v>
      </c>
      <c r="P31" s="110">
        <v>42.61</v>
      </c>
      <c r="Q31" s="110">
        <v>7</v>
      </c>
      <c r="R31" s="110" t="s">
        <v>376</v>
      </c>
      <c r="S31" s="110" t="s">
        <v>439</v>
      </c>
      <c r="T31" s="110" t="s">
        <v>424</v>
      </c>
      <c r="U31" s="110" t="s">
        <v>516</v>
      </c>
      <c r="V31" s="110" t="s">
        <v>517</v>
      </c>
      <c r="W31" s="110" t="s">
        <v>518</v>
      </c>
      <c r="X31" s="110" t="s">
        <v>519</v>
      </c>
      <c r="Y31" s="110" t="s">
        <v>379</v>
      </c>
      <c r="Z31" s="110">
        <v>0</v>
      </c>
      <c r="AA31" s="110" t="s">
        <v>372</v>
      </c>
      <c r="AB31" s="110" t="s">
        <v>372</v>
      </c>
      <c r="AC31" s="110" t="s">
        <v>372</v>
      </c>
      <c r="AD31" s="110" t="s">
        <v>372</v>
      </c>
      <c r="AE31" s="110" t="s">
        <v>372</v>
      </c>
      <c r="AF31" s="110" t="s">
        <v>372</v>
      </c>
      <c r="AG31" s="110">
        <v>1</v>
      </c>
      <c r="AH31" s="110" t="s">
        <v>520</v>
      </c>
    </row>
    <row r="32" spans="1:34" x14ac:dyDescent="0.35">
      <c r="A32" s="110" t="b">
        <v>0</v>
      </c>
      <c r="B32" s="110" t="s">
        <v>372</v>
      </c>
      <c r="C32" s="110" t="s">
        <v>373</v>
      </c>
      <c r="D32" s="110" t="s">
        <v>521</v>
      </c>
      <c r="E32" s="110" t="s">
        <v>522</v>
      </c>
      <c r="F32" s="110">
        <v>0</v>
      </c>
      <c r="G32" s="110">
        <v>21.646000000000001</v>
      </c>
      <c r="H32" s="110">
        <v>44</v>
      </c>
      <c r="I32" s="110">
        <v>5</v>
      </c>
      <c r="J32" s="110">
        <v>5</v>
      </c>
      <c r="K32" s="110">
        <v>26</v>
      </c>
      <c r="L32" s="110">
        <v>5</v>
      </c>
      <c r="M32" s="110">
        <v>119</v>
      </c>
      <c r="N32" s="110">
        <v>13.1</v>
      </c>
      <c r="O32" s="110">
        <v>9.9499999999999993</v>
      </c>
      <c r="P32" s="110">
        <v>50.8</v>
      </c>
      <c r="Q32" s="110">
        <v>5</v>
      </c>
      <c r="R32" s="110" t="s">
        <v>376</v>
      </c>
      <c r="S32" s="110" t="s">
        <v>439</v>
      </c>
      <c r="T32" s="110" t="s">
        <v>424</v>
      </c>
      <c r="U32" s="110" t="s">
        <v>379</v>
      </c>
      <c r="V32" s="110" t="s">
        <v>379</v>
      </c>
      <c r="W32" s="110" t="s">
        <v>523</v>
      </c>
      <c r="X32" s="110" t="s">
        <v>524</v>
      </c>
      <c r="Y32" s="110" t="s">
        <v>379</v>
      </c>
      <c r="Z32" s="110">
        <v>0</v>
      </c>
      <c r="AA32" s="110" t="s">
        <v>372</v>
      </c>
      <c r="AB32" s="110" t="s">
        <v>372</v>
      </c>
      <c r="AC32" s="110" t="s">
        <v>372</v>
      </c>
      <c r="AD32" s="110" t="s">
        <v>372</v>
      </c>
      <c r="AE32" s="110" t="s">
        <v>372</v>
      </c>
      <c r="AF32" s="110" t="s">
        <v>372</v>
      </c>
      <c r="AG32" s="110">
        <v>1</v>
      </c>
      <c r="AH32" s="110" t="s">
        <v>525</v>
      </c>
    </row>
    <row r="33" spans="1:34" x14ac:dyDescent="0.35">
      <c r="A33" s="110" t="b">
        <v>0</v>
      </c>
      <c r="B33" s="110" t="s">
        <v>372</v>
      </c>
      <c r="C33" s="110" t="s">
        <v>373</v>
      </c>
      <c r="D33" s="110" t="s">
        <v>526</v>
      </c>
      <c r="E33" s="110" t="s">
        <v>527</v>
      </c>
      <c r="F33" s="110">
        <v>0</v>
      </c>
      <c r="G33" s="110">
        <v>20.492999999999999</v>
      </c>
      <c r="H33" s="110">
        <v>39</v>
      </c>
      <c r="I33" s="110">
        <v>7</v>
      </c>
      <c r="J33" s="110">
        <v>8</v>
      </c>
      <c r="K33" s="110">
        <v>47</v>
      </c>
      <c r="L33" s="110">
        <v>7</v>
      </c>
      <c r="M33" s="110">
        <v>191</v>
      </c>
      <c r="N33" s="110">
        <v>21.7</v>
      </c>
      <c r="O33" s="110">
        <v>9.01</v>
      </c>
      <c r="P33" s="110">
        <v>77.91</v>
      </c>
      <c r="Q33" s="110">
        <v>7</v>
      </c>
      <c r="R33" s="110" t="s">
        <v>379</v>
      </c>
      <c r="S33" s="110" t="s">
        <v>395</v>
      </c>
      <c r="T33" s="110" t="s">
        <v>378</v>
      </c>
      <c r="U33" s="110" t="s">
        <v>379</v>
      </c>
      <c r="V33" s="110" t="s">
        <v>379</v>
      </c>
      <c r="W33" s="110" t="s">
        <v>528</v>
      </c>
      <c r="X33" s="110" t="s">
        <v>529</v>
      </c>
      <c r="Y33" s="110" t="s">
        <v>379</v>
      </c>
      <c r="Z33" s="110">
        <v>0</v>
      </c>
      <c r="AA33" s="110" t="s">
        <v>372</v>
      </c>
      <c r="AB33" s="110" t="s">
        <v>372</v>
      </c>
      <c r="AC33" s="110" t="s">
        <v>372</v>
      </c>
      <c r="AD33" s="110" t="s">
        <v>372</v>
      </c>
      <c r="AE33" s="110" t="s">
        <v>372</v>
      </c>
      <c r="AF33" s="110" t="s">
        <v>372</v>
      </c>
      <c r="AG33" s="110">
        <v>1</v>
      </c>
      <c r="AH33" s="110" t="s">
        <v>530</v>
      </c>
    </row>
    <row r="34" spans="1:34" x14ac:dyDescent="0.35">
      <c r="A34" s="110" t="b">
        <v>0</v>
      </c>
      <c r="B34" s="110" t="s">
        <v>372</v>
      </c>
      <c r="C34" s="110" t="s">
        <v>373</v>
      </c>
      <c r="D34" s="110" t="s">
        <v>531</v>
      </c>
      <c r="E34" s="110" t="s">
        <v>532</v>
      </c>
      <c r="F34" s="110">
        <v>0</v>
      </c>
      <c r="G34" s="110">
        <v>20.027999999999999</v>
      </c>
      <c r="H34" s="110">
        <v>68</v>
      </c>
      <c r="I34" s="110">
        <v>5</v>
      </c>
      <c r="J34" s="110">
        <v>8</v>
      </c>
      <c r="K34" s="110">
        <v>57</v>
      </c>
      <c r="L34" s="110">
        <v>1</v>
      </c>
      <c r="M34" s="110">
        <v>71</v>
      </c>
      <c r="N34" s="110">
        <v>7.4</v>
      </c>
      <c r="O34" s="110">
        <v>8.57</v>
      </c>
      <c r="P34" s="110">
        <v>96.65</v>
      </c>
      <c r="Q34" s="110">
        <v>5</v>
      </c>
      <c r="R34" s="110" t="s">
        <v>376</v>
      </c>
      <c r="S34" s="110" t="s">
        <v>423</v>
      </c>
      <c r="T34" s="110" t="s">
        <v>424</v>
      </c>
      <c r="U34" s="110" t="s">
        <v>379</v>
      </c>
      <c r="V34" s="110" t="s">
        <v>379</v>
      </c>
      <c r="W34" s="110" t="s">
        <v>531</v>
      </c>
      <c r="X34" s="110" t="s">
        <v>533</v>
      </c>
      <c r="Y34" s="110" t="s">
        <v>379</v>
      </c>
      <c r="Z34" s="110">
        <v>0</v>
      </c>
      <c r="AA34" s="110" t="s">
        <v>391</v>
      </c>
      <c r="AB34" s="110" t="s">
        <v>372</v>
      </c>
      <c r="AC34" s="110" t="s">
        <v>391</v>
      </c>
      <c r="AD34" s="110" t="s">
        <v>391</v>
      </c>
      <c r="AE34" s="110" t="s">
        <v>391</v>
      </c>
      <c r="AF34" s="110" t="s">
        <v>391</v>
      </c>
      <c r="AG34" s="110">
        <v>1</v>
      </c>
      <c r="AH34" s="110" t="s">
        <v>534</v>
      </c>
    </row>
    <row r="35" spans="1:34" x14ac:dyDescent="0.35">
      <c r="A35" s="110" t="b">
        <v>0</v>
      </c>
      <c r="B35" s="110" t="s">
        <v>372</v>
      </c>
      <c r="C35" s="110" t="s">
        <v>373</v>
      </c>
      <c r="D35" s="110" t="s">
        <v>535</v>
      </c>
      <c r="E35" s="110" t="s">
        <v>536</v>
      </c>
      <c r="F35" s="110">
        <v>0</v>
      </c>
      <c r="G35" s="110">
        <v>19.123000000000001</v>
      </c>
      <c r="H35" s="110">
        <v>15</v>
      </c>
      <c r="I35" s="110">
        <v>3</v>
      </c>
      <c r="J35" s="110">
        <v>4</v>
      </c>
      <c r="K35" s="110">
        <v>24</v>
      </c>
      <c r="L35" s="110">
        <v>3</v>
      </c>
      <c r="M35" s="110">
        <v>228</v>
      </c>
      <c r="N35" s="110">
        <v>26.7</v>
      </c>
      <c r="O35" s="110">
        <v>5.3</v>
      </c>
      <c r="P35" s="110">
        <v>40.82</v>
      </c>
      <c r="Q35" s="110">
        <v>3</v>
      </c>
      <c r="R35" s="110" t="s">
        <v>408</v>
      </c>
      <c r="S35" s="110" t="s">
        <v>379</v>
      </c>
      <c r="T35" s="110" t="s">
        <v>378</v>
      </c>
      <c r="U35" s="110" t="s">
        <v>379</v>
      </c>
      <c r="V35" s="110" t="s">
        <v>379</v>
      </c>
      <c r="W35" s="110" t="s">
        <v>537</v>
      </c>
      <c r="X35" s="110" t="s">
        <v>538</v>
      </c>
      <c r="Y35" s="110" t="s">
        <v>379</v>
      </c>
      <c r="Z35" s="110">
        <v>0</v>
      </c>
      <c r="AA35" s="110" t="s">
        <v>372</v>
      </c>
      <c r="AB35" s="110" t="s">
        <v>372</v>
      </c>
      <c r="AC35" s="110" t="s">
        <v>372</v>
      </c>
      <c r="AD35" s="110" t="s">
        <v>372</v>
      </c>
      <c r="AE35" s="110" t="s">
        <v>372</v>
      </c>
      <c r="AF35" s="110" t="s">
        <v>372</v>
      </c>
      <c r="AG35" s="110">
        <v>1</v>
      </c>
      <c r="AH35" s="110" t="s">
        <v>539</v>
      </c>
    </row>
    <row r="36" spans="1:34" x14ac:dyDescent="0.35">
      <c r="A36" s="110" t="b">
        <v>0</v>
      </c>
      <c r="B36" s="110" t="s">
        <v>372</v>
      </c>
      <c r="C36" s="110" t="s">
        <v>373</v>
      </c>
      <c r="D36" s="110" t="s">
        <v>540</v>
      </c>
      <c r="E36" s="110" t="s">
        <v>541</v>
      </c>
      <c r="F36" s="110">
        <v>0</v>
      </c>
      <c r="G36" s="110">
        <v>19.059000000000001</v>
      </c>
      <c r="H36" s="110">
        <v>44</v>
      </c>
      <c r="I36" s="110">
        <v>5</v>
      </c>
      <c r="J36" s="110">
        <v>6</v>
      </c>
      <c r="K36" s="110">
        <v>22</v>
      </c>
      <c r="L36" s="110">
        <v>5</v>
      </c>
      <c r="M36" s="110">
        <v>147</v>
      </c>
      <c r="N36" s="110">
        <v>17.100000000000001</v>
      </c>
      <c r="O36" s="110">
        <v>7.43</v>
      </c>
      <c r="P36" s="110">
        <v>34.18</v>
      </c>
      <c r="Q36" s="110">
        <v>5</v>
      </c>
      <c r="R36" s="110" t="s">
        <v>542</v>
      </c>
      <c r="S36" s="110" t="s">
        <v>385</v>
      </c>
      <c r="T36" s="110" t="s">
        <v>424</v>
      </c>
      <c r="U36" s="110" t="s">
        <v>379</v>
      </c>
      <c r="V36" s="110" t="s">
        <v>543</v>
      </c>
      <c r="W36" s="110" t="s">
        <v>544</v>
      </c>
      <c r="X36" s="110" t="s">
        <v>545</v>
      </c>
      <c r="Y36" s="110" t="s">
        <v>379</v>
      </c>
      <c r="Z36" s="110">
        <v>0</v>
      </c>
      <c r="AA36" s="110" t="s">
        <v>372</v>
      </c>
      <c r="AB36" s="110" t="s">
        <v>372</v>
      </c>
      <c r="AC36" s="110" t="s">
        <v>372</v>
      </c>
      <c r="AD36" s="110" t="s">
        <v>372</v>
      </c>
      <c r="AE36" s="110" t="s">
        <v>372</v>
      </c>
      <c r="AF36" s="110" t="s">
        <v>372</v>
      </c>
      <c r="AG36" s="110">
        <v>1</v>
      </c>
      <c r="AH36" s="110" t="s">
        <v>546</v>
      </c>
    </row>
    <row r="37" spans="1:34" x14ac:dyDescent="0.35">
      <c r="A37" s="110" t="b">
        <v>0</v>
      </c>
      <c r="B37" s="110" t="s">
        <v>372</v>
      </c>
      <c r="C37" s="110" t="s">
        <v>373</v>
      </c>
      <c r="D37" s="110" t="s">
        <v>547</v>
      </c>
      <c r="E37" s="110" t="s">
        <v>548</v>
      </c>
      <c r="F37" s="110">
        <v>0</v>
      </c>
      <c r="G37" s="110">
        <v>19.050999999999998</v>
      </c>
      <c r="H37" s="110">
        <v>26</v>
      </c>
      <c r="I37" s="110">
        <v>6</v>
      </c>
      <c r="J37" s="110">
        <v>6</v>
      </c>
      <c r="K37" s="110">
        <v>60</v>
      </c>
      <c r="L37" s="110">
        <v>6</v>
      </c>
      <c r="M37" s="110">
        <v>207</v>
      </c>
      <c r="N37" s="110">
        <v>22.5</v>
      </c>
      <c r="O37" s="110">
        <v>9.91</v>
      </c>
      <c r="P37" s="110">
        <v>112.96</v>
      </c>
      <c r="Q37" s="110">
        <v>6</v>
      </c>
      <c r="R37" s="110" t="s">
        <v>376</v>
      </c>
      <c r="S37" s="110" t="s">
        <v>423</v>
      </c>
      <c r="T37" s="110" t="s">
        <v>424</v>
      </c>
      <c r="U37" s="110" t="s">
        <v>379</v>
      </c>
      <c r="V37" s="110" t="s">
        <v>379</v>
      </c>
      <c r="W37" s="110" t="s">
        <v>549</v>
      </c>
      <c r="X37" s="110" t="s">
        <v>550</v>
      </c>
      <c r="Y37" s="110" t="s">
        <v>379</v>
      </c>
      <c r="Z37" s="110">
        <v>0</v>
      </c>
      <c r="AA37" s="110" t="s">
        <v>372</v>
      </c>
      <c r="AB37" s="110" t="s">
        <v>372</v>
      </c>
      <c r="AC37" s="110" t="s">
        <v>372</v>
      </c>
      <c r="AD37" s="110" t="s">
        <v>372</v>
      </c>
      <c r="AE37" s="110" t="s">
        <v>372</v>
      </c>
      <c r="AF37" s="110" t="s">
        <v>372</v>
      </c>
      <c r="AG37" s="110">
        <v>1</v>
      </c>
      <c r="AH37" s="110" t="s">
        <v>388</v>
      </c>
    </row>
    <row r="38" spans="1:34" x14ac:dyDescent="0.35">
      <c r="A38" s="110" t="b">
        <v>0</v>
      </c>
      <c r="B38" s="110" t="s">
        <v>372</v>
      </c>
      <c r="C38" s="110" t="s">
        <v>373</v>
      </c>
      <c r="D38" s="110" t="s">
        <v>551</v>
      </c>
      <c r="E38" s="110" t="s">
        <v>552</v>
      </c>
      <c r="F38" s="110">
        <v>0</v>
      </c>
      <c r="G38" s="110">
        <v>17.547000000000001</v>
      </c>
      <c r="H38" s="110">
        <v>18</v>
      </c>
      <c r="I38" s="110">
        <v>6</v>
      </c>
      <c r="J38" s="110">
        <v>8</v>
      </c>
      <c r="K38" s="110">
        <v>17</v>
      </c>
      <c r="L38" s="110">
        <v>6</v>
      </c>
      <c r="M38" s="110">
        <v>418</v>
      </c>
      <c r="N38" s="110">
        <v>47.2</v>
      </c>
      <c r="O38" s="110">
        <v>4.91</v>
      </c>
      <c r="P38" s="110">
        <v>11.65</v>
      </c>
      <c r="Q38" s="110">
        <v>6</v>
      </c>
      <c r="R38" s="110" t="s">
        <v>477</v>
      </c>
      <c r="S38" s="110" t="s">
        <v>379</v>
      </c>
      <c r="T38" s="110" t="s">
        <v>378</v>
      </c>
      <c r="U38" s="110" t="s">
        <v>379</v>
      </c>
      <c r="V38" s="110" t="s">
        <v>379</v>
      </c>
      <c r="W38" s="110" t="s">
        <v>551</v>
      </c>
      <c r="X38" s="110" t="s">
        <v>379</v>
      </c>
      <c r="Y38" s="110" t="s">
        <v>379</v>
      </c>
      <c r="Z38" s="110">
        <v>0</v>
      </c>
      <c r="AA38" s="110" t="s">
        <v>372</v>
      </c>
      <c r="AB38" s="110" t="s">
        <v>372</v>
      </c>
      <c r="AC38" s="110" t="s">
        <v>372</v>
      </c>
      <c r="AD38" s="110" t="s">
        <v>372</v>
      </c>
      <c r="AE38" s="110" t="s">
        <v>372</v>
      </c>
      <c r="AF38" s="110" t="s">
        <v>372</v>
      </c>
      <c r="AG38" s="110">
        <v>1</v>
      </c>
      <c r="AH38" s="110" t="s">
        <v>553</v>
      </c>
    </row>
    <row r="39" spans="1:34" x14ac:dyDescent="0.35">
      <c r="A39" s="110" t="b">
        <v>0</v>
      </c>
      <c r="B39" s="110" t="s">
        <v>372</v>
      </c>
      <c r="C39" s="110" t="s">
        <v>373</v>
      </c>
      <c r="D39" s="110" t="s">
        <v>554</v>
      </c>
      <c r="E39" s="110" t="s">
        <v>555</v>
      </c>
      <c r="F39" s="110">
        <v>0</v>
      </c>
      <c r="G39" s="110">
        <v>16.603999999999999</v>
      </c>
      <c r="H39" s="110">
        <v>11</v>
      </c>
      <c r="I39" s="110">
        <v>4</v>
      </c>
      <c r="J39" s="110">
        <v>5</v>
      </c>
      <c r="K39" s="110">
        <v>17</v>
      </c>
      <c r="L39" s="110">
        <v>4</v>
      </c>
      <c r="M39" s="110">
        <v>419</v>
      </c>
      <c r="N39" s="110">
        <v>45.1</v>
      </c>
      <c r="O39" s="110">
        <v>5.71</v>
      </c>
      <c r="P39" s="110">
        <v>25.13</v>
      </c>
      <c r="Q39" s="110">
        <v>4</v>
      </c>
      <c r="R39" s="110" t="s">
        <v>556</v>
      </c>
      <c r="S39" s="110" t="s">
        <v>385</v>
      </c>
      <c r="T39" s="110" t="s">
        <v>378</v>
      </c>
      <c r="U39" s="110" t="s">
        <v>379</v>
      </c>
      <c r="V39" s="110" t="s">
        <v>379</v>
      </c>
      <c r="W39" s="110" t="s">
        <v>554</v>
      </c>
      <c r="X39" s="110" t="s">
        <v>557</v>
      </c>
      <c r="Y39" s="110" t="s">
        <v>379</v>
      </c>
      <c r="Z39" s="110">
        <v>0</v>
      </c>
      <c r="AA39" s="110" t="s">
        <v>372</v>
      </c>
      <c r="AB39" s="110" t="s">
        <v>372</v>
      </c>
      <c r="AC39" s="110" t="s">
        <v>372</v>
      </c>
      <c r="AD39" s="110" t="s">
        <v>372</v>
      </c>
      <c r="AE39" s="110" t="s">
        <v>372</v>
      </c>
      <c r="AF39" s="110" t="s">
        <v>372</v>
      </c>
      <c r="AG39" s="110">
        <v>1</v>
      </c>
      <c r="AH39" s="110" t="s">
        <v>388</v>
      </c>
    </row>
    <row r="40" spans="1:34" x14ac:dyDescent="0.35">
      <c r="A40" s="110" t="b">
        <v>0</v>
      </c>
      <c r="B40" s="110" t="s">
        <v>372</v>
      </c>
      <c r="C40" s="110" t="s">
        <v>373</v>
      </c>
      <c r="D40" s="110" t="s">
        <v>558</v>
      </c>
      <c r="E40" s="110" t="s">
        <v>559</v>
      </c>
      <c r="F40" s="110">
        <v>0</v>
      </c>
      <c r="G40" s="110">
        <v>16.259</v>
      </c>
      <c r="H40" s="110">
        <v>35</v>
      </c>
      <c r="I40" s="110">
        <v>7</v>
      </c>
      <c r="J40" s="110">
        <v>8</v>
      </c>
      <c r="K40" s="110">
        <v>21</v>
      </c>
      <c r="L40" s="110">
        <v>7</v>
      </c>
      <c r="M40" s="110">
        <v>244</v>
      </c>
      <c r="N40" s="110">
        <v>25.9</v>
      </c>
      <c r="O40" s="110">
        <v>5.48</v>
      </c>
      <c r="P40" s="110">
        <v>17.350000000000001</v>
      </c>
      <c r="Q40" s="110">
        <v>7</v>
      </c>
      <c r="R40" s="110" t="s">
        <v>408</v>
      </c>
      <c r="S40" s="110" t="s">
        <v>379</v>
      </c>
      <c r="T40" s="110" t="s">
        <v>378</v>
      </c>
      <c r="U40" s="110" t="s">
        <v>379</v>
      </c>
      <c r="V40" s="110" t="s">
        <v>379</v>
      </c>
      <c r="W40" s="110" t="s">
        <v>558</v>
      </c>
      <c r="X40" s="110" t="s">
        <v>560</v>
      </c>
      <c r="Y40" s="110" t="s">
        <v>379</v>
      </c>
      <c r="Z40" s="110">
        <v>0</v>
      </c>
      <c r="AA40" s="110" t="s">
        <v>372</v>
      </c>
      <c r="AB40" s="110" t="s">
        <v>372</v>
      </c>
      <c r="AC40" s="110" t="s">
        <v>372</v>
      </c>
      <c r="AD40" s="110" t="s">
        <v>372</v>
      </c>
      <c r="AE40" s="110" t="s">
        <v>372</v>
      </c>
      <c r="AF40" s="110" t="s">
        <v>372</v>
      </c>
      <c r="AG40" s="110">
        <v>1</v>
      </c>
      <c r="AH40" s="110" t="s">
        <v>561</v>
      </c>
    </row>
    <row r="41" spans="1:34" x14ac:dyDescent="0.35">
      <c r="A41" s="110" t="b">
        <v>0</v>
      </c>
      <c r="B41" s="110" t="s">
        <v>372</v>
      </c>
      <c r="C41" s="110" t="s">
        <v>373</v>
      </c>
      <c r="D41" s="110" t="s">
        <v>562</v>
      </c>
      <c r="E41" s="110" t="s">
        <v>563</v>
      </c>
      <c r="F41" s="110">
        <v>0</v>
      </c>
      <c r="G41" s="110">
        <v>13.683999999999999</v>
      </c>
      <c r="H41" s="110">
        <v>44</v>
      </c>
      <c r="I41" s="110">
        <v>5</v>
      </c>
      <c r="J41" s="110">
        <v>5</v>
      </c>
      <c r="K41" s="110">
        <v>17</v>
      </c>
      <c r="L41" s="110">
        <v>5</v>
      </c>
      <c r="M41" s="110">
        <v>116</v>
      </c>
      <c r="N41" s="110">
        <v>13.4</v>
      </c>
      <c r="O41" s="110">
        <v>11.5</v>
      </c>
      <c r="P41" s="110">
        <v>16.98</v>
      </c>
      <c r="Q41" s="110">
        <v>5</v>
      </c>
      <c r="R41" s="110" t="s">
        <v>376</v>
      </c>
      <c r="S41" s="110" t="s">
        <v>439</v>
      </c>
      <c r="T41" s="110" t="s">
        <v>378</v>
      </c>
      <c r="U41" s="110" t="s">
        <v>379</v>
      </c>
      <c r="V41" s="110" t="s">
        <v>564</v>
      </c>
      <c r="W41" s="110" t="s">
        <v>565</v>
      </c>
      <c r="X41" s="110" t="s">
        <v>566</v>
      </c>
      <c r="Y41" s="110" t="s">
        <v>379</v>
      </c>
      <c r="Z41" s="110">
        <v>0</v>
      </c>
      <c r="AA41" s="110" t="s">
        <v>372</v>
      </c>
      <c r="AB41" s="110" t="s">
        <v>372</v>
      </c>
      <c r="AC41" s="110" t="s">
        <v>372</v>
      </c>
      <c r="AD41" s="110" t="s">
        <v>372</v>
      </c>
      <c r="AE41" s="110" t="s">
        <v>372</v>
      </c>
      <c r="AF41" s="110" t="s">
        <v>372</v>
      </c>
      <c r="AG41" s="110">
        <v>1</v>
      </c>
      <c r="AH41" s="110" t="s">
        <v>567</v>
      </c>
    </row>
    <row r="42" spans="1:34" x14ac:dyDescent="0.35">
      <c r="A42" s="110" t="b">
        <v>0</v>
      </c>
      <c r="B42" s="110" t="s">
        <v>372</v>
      </c>
      <c r="C42" s="110" t="s">
        <v>373</v>
      </c>
      <c r="D42" s="110" t="s">
        <v>568</v>
      </c>
      <c r="E42" s="110" t="s">
        <v>569</v>
      </c>
      <c r="F42" s="110">
        <v>0</v>
      </c>
      <c r="G42" s="110">
        <v>13.298</v>
      </c>
      <c r="H42" s="110">
        <v>25</v>
      </c>
      <c r="I42" s="110">
        <v>4</v>
      </c>
      <c r="J42" s="110">
        <v>4</v>
      </c>
      <c r="K42" s="110">
        <v>52</v>
      </c>
      <c r="L42" s="110">
        <v>4</v>
      </c>
      <c r="M42" s="110">
        <v>130</v>
      </c>
      <c r="N42" s="110">
        <v>14.6</v>
      </c>
      <c r="O42" s="110">
        <v>10.56</v>
      </c>
      <c r="P42" s="110">
        <v>97.16</v>
      </c>
      <c r="Q42" s="110">
        <v>4</v>
      </c>
      <c r="R42" s="110" t="s">
        <v>376</v>
      </c>
      <c r="S42" s="110" t="s">
        <v>439</v>
      </c>
      <c r="T42" s="110" t="s">
        <v>424</v>
      </c>
      <c r="U42" s="110" t="s">
        <v>379</v>
      </c>
      <c r="V42" s="110" t="s">
        <v>570</v>
      </c>
      <c r="W42" s="110" t="s">
        <v>571</v>
      </c>
      <c r="X42" s="110" t="s">
        <v>572</v>
      </c>
      <c r="Y42" s="110" t="s">
        <v>379</v>
      </c>
      <c r="Z42" s="110">
        <v>0</v>
      </c>
      <c r="AA42" s="110" t="s">
        <v>372</v>
      </c>
      <c r="AB42" s="110" t="s">
        <v>372</v>
      </c>
      <c r="AC42" s="110" t="s">
        <v>372</v>
      </c>
      <c r="AD42" s="110" t="s">
        <v>372</v>
      </c>
      <c r="AE42" s="110" t="s">
        <v>372</v>
      </c>
      <c r="AF42" s="110" t="s">
        <v>372</v>
      </c>
      <c r="AG42" s="110">
        <v>1</v>
      </c>
      <c r="AH42" s="110" t="s">
        <v>388</v>
      </c>
    </row>
    <row r="43" spans="1:34" x14ac:dyDescent="0.35">
      <c r="A43" s="110" t="b">
        <v>0</v>
      </c>
      <c r="B43" s="110" t="s">
        <v>372</v>
      </c>
      <c r="C43" s="110" t="s">
        <v>373</v>
      </c>
      <c r="D43" s="110" t="s">
        <v>573</v>
      </c>
      <c r="E43" s="110" t="s">
        <v>574</v>
      </c>
      <c r="F43" s="110">
        <v>0</v>
      </c>
      <c r="G43" s="110">
        <v>11.053000000000001</v>
      </c>
      <c r="H43" s="110">
        <v>33</v>
      </c>
      <c r="I43" s="110">
        <v>3</v>
      </c>
      <c r="J43" s="110">
        <v>4</v>
      </c>
      <c r="K43" s="110">
        <v>13</v>
      </c>
      <c r="L43" s="110">
        <v>3</v>
      </c>
      <c r="M43" s="110">
        <v>126</v>
      </c>
      <c r="N43" s="110">
        <v>14</v>
      </c>
      <c r="O43" s="110">
        <v>4.0599999999999996</v>
      </c>
      <c r="P43" s="110">
        <v>10.56</v>
      </c>
      <c r="Q43" s="110">
        <v>3</v>
      </c>
      <c r="R43" s="110" t="s">
        <v>376</v>
      </c>
      <c r="S43" s="110" t="s">
        <v>451</v>
      </c>
      <c r="T43" s="110" t="s">
        <v>379</v>
      </c>
      <c r="U43" s="110" t="s">
        <v>379</v>
      </c>
      <c r="V43" s="110" t="s">
        <v>379</v>
      </c>
      <c r="W43" s="110" t="s">
        <v>573</v>
      </c>
      <c r="X43" s="110" t="s">
        <v>575</v>
      </c>
      <c r="Y43" s="110" t="s">
        <v>379</v>
      </c>
      <c r="Z43" s="110">
        <v>0</v>
      </c>
      <c r="AA43" s="110" t="s">
        <v>372</v>
      </c>
      <c r="AB43" s="110" t="s">
        <v>372</v>
      </c>
      <c r="AC43" s="110" t="s">
        <v>372</v>
      </c>
      <c r="AD43" s="110" t="s">
        <v>372</v>
      </c>
      <c r="AE43" s="110" t="s">
        <v>372</v>
      </c>
      <c r="AF43" s="110" t="s">
        <v>372</v>
      </c>
      <c r="AG43" s="110">
        <v>1</v>
      </c>
      <c r="AH43" s="110" t="s">
        <v>388</v>
      </c>
    </row>
    <row r="44" spans="1:34" x14ac:dyDescent="0.35">
      <c r="A44" s="110" t="b">
        <v>0</v>
      </c>
      <c r="B44" s="110" t="s">
        <v>372</v>
      </c>
      <c r="C44" s="110" t="s">
        <v>373</v>
      </c>
      <c r="D44" s="110" t="s">
        <v>576</v>
      </c>
      <c r="E44" s="110" t="s">
        <v>577</v>
      </c>
      <c r="F44" s="110">
        <v>0</v>
      </c>
      <c r="G44" s="110">
        <v>10.138</v>
      </c>
      <c r="H44" s="110">
        <v>30</v>
      </c>
      <c r="I44" s="110">
        <v>4</v>
      </c>
      <c r="J44" s="110">
        <v>4</v>
      </c>
      <c r="K44" s="110">
        <v>23</v>
      </c>
      <c r="L44" s="110">
        <v>4</v>
      </c>
      <c r="M44" s="110">
        <v>118</v>
      </c>
      <c r="N44" s="110">
        <v>13.2</v>
      </c>
      <c r="O44" s="110">
        <v>9.19</v>
      </c>
      <c r="P44" s="110">
        <v>44.02</v>
      </c>
      <c r="Q44" s="110">
        <v>4</v>
      </c>
      <c r="R44" s="110" t="s">
        <v>379</v>
      </c>
      <c r="S44" s="110" t="s">
        <v>379</v>
      </c>
      <c r="T44" s="110" t="s">
        <v>379</v>
      </c>
      <c r="U44" s="110" t="s">
        <v>379</v>
      </c>
      <c r="V44" s="110" t="s">
        <v>379</v>
      </c>
      <c r="W44" s="110" t="s">
        <v>576</v>
      </c>
      <c r="X44" s="110" t="s">
        <v>379</v>
      </c>
      <c r="Y44" s="110" t="s">
        <v>379</v>
      </c>
      <c r="Z44" s="110">
        <v>0</v>
      </c>
      <c r="AA44" s="110" t="s">
        <v>372</v>
      </c>
      <c r="AB44" s="110" t="s">
        <v>372</v>
      </c>
      <c r="AC44" s="110" t="s">
        <v>372</v>
      </c>
      <c r="AD44" s="110" t="s">
        <v>372</v>
      </c>
      <c r="AE44" s="110" t="s">
        <v>372</v>
      </c>
      <c r="AF44" s="110" t="s">
        <v>372</v>
      </c>
      <c r="AG44" s="110">
        <v>1</v>
      </c>
      <c r="AH44" s="110" t="s">
        <v>578</v>
      </c>
    </row>
    <row r="45" spans="1:34" x14ac:dyDescent="0.35">
      <c r="A45" s="110" t="b">
        <v>0</v>
      </c>
      <c r="B45" s="110" t="s">
        <v>372</v>
      </c>
      <c r="C45" s="110" t="s">
        <v>373</v>
      </c>
      <c r="D45" s="110" t="s">
        <v>579</v>
      </c>
      <c r="E45" s="110" t="s">
        <v>580</v>
      </c>
      <c r="F45" s="110">
        <v>0</v>
      </c>
      <c r="G45" s="110">
        <v>9.5489999999999995</v>
      </c>
      <c r="H45" s="110">
        <v>17</v>
      </c>
      <c r="I45" s="110">
        <v>4</v>
      </c>
      <c r="J45" s="110">
        <v>4</v>
      </c>
      <c r="K45" s="110">
        <v>6</v>
      </c>
      <c r="L45" s="110">
        <v>4</v>
      </c>
      <c r="M45" s="110">
        <v>295</v>
      </c>
      <c r="N45" s="110">
        <v>33.299999999999997</v>
      </c>
      <c r="O45" s="110">
        <v>8.98</v>
      </c>
      <c r="P45" s="110">
        <v>7.08</v>
      </c>
      <c r="Q45" s="110">
        <v>4</v>
      </c>
      <c r="R45" s="110" t="s">
        <v>581</v>
      </c>
      <c r="S45" s="110" t="s">
        <v>379</v>
      </c>
      <c r="T45" s="110" t="s">
        <v>379</v>
      </c>
      <c r="U45" s="110" t="s">
        <v>379</v>
      </c>
      <c r="V45" s="110" t="s">
        <v>379</v>
      </c>
      <c r="W45" s="110" t="s">
        <v>579</v>
      </c>
      <c r="X45" s="110" t="s">
        <v>582</v>
      </c>
      <c r="Y45" s="110" t="s">
        <v>379</v>
      </c>
      <c r="Z45" s="110">
        <v>0</v>
      </c>
      <c r="AA45" s="110" t="s">
        <v>391</v>
      </c>
      <c r="AB45" s="110" t="s">
        <v>372</v>
      </c>
      <c r="AC45" s="110" t="s">
        <v>372</v>
      </c>
      <c r="AD45" s="110" t="s">
        <v>372</v>
      </c>
      <c r="AE45" s="110" t="s">
        <v>372</v>
      </c>
      <c r="AF45" s="110" t="s">
        <v>372</v>
      </c>
      <c r="AG45" s="110">
        <v>1</v>
      </c>
      <c r="AH45" s="110" t="s">
        <v>583</v>
      </c>
    </row>
    <row r="46" spans="1:34" x14ac:dyDescent="0.35">
      <c r="A46" s="110" t="b">
        <v>0</v>
      </c>
      <c r="B46" s="110" t="s">
        <v>372</v>
      </c>
      <c r="C46" s="110" t="s">
        <v>373</v>
      </c>
      <c r="D46" s="110" t="s">
        <v>584</v>
      </c>
      <c r="E46" s="110" t="s">
        <v>585</v>
      </c>
      <c r="F46" s="110">
        <v>0</v>
      </c>
      <c r="G46" s="110">
        <v>8.0890000000000004</v>
      </c>
      <c r="H46" s="110">
        <v>10</v>
      </c>
      <c r="I46" s="110">
        <v>4</v>
      </c>
      <c r="J46" s="110">
        <v>4</v>
      </c>
      <c r="K46" s="110">
        <v>6</v>
      </c>
      <c r="L46" s="110">
        <v>4</v>
      </c>
      <c r="M46" s="110">
        <v>397</v>
      </c>
      <c r="N46" s="110">
        <v>46</v>
      </c>
      <c r="O46" s="110">
        <v>9.66</v>
      </c>
      <c r="P46" s="110">
        <v>5.67</v>
      </c>
      <c r="Q46" s="110">
        <v>4</v>
      </c>
      <c r="R46" s="110" t="s">
        <v>379</v>
      </c>
      <c r="S46" s="110" t="s">
        <v>586</v>
      </c>
      <c r="T46" s="110" t="s">
        <v>379</v>
      </c>
      <c r="U46" s="110" t="s">
        <v>379</v>
      </c>
      <c r="V46" s="110" t="s">
        <v>379</v>
      </c>
      <c r="W46" s="110" t="s">
        <v>584</v>
      </c>
      <c r="X46" s="110" t="s">
        <v>587</v>
      </c>
      <c r="Y46" s="110" t="s">
        <v>379</v>
      </c>
      <c r="Z46" s="110">
        <v>0</v>
      </c>
      <c r="AA46" s="110" t="s">
        <v>372</v>
      </c>
      <c r="AB46" s="110" t="s">
        <v>372</v>
      </c>
      <c r="AC46" s="110" t="s">
        <v>391</v>
      </c>
      <c r="AD46" s="110" t="s">
        <v>372</v>
      </c>
      <c r="AE46" s="110" t="s">
        <v>391</v>
      </c>
      <c r="AF46" s="110" t="s">
        <v>372</v>
      </c>
      <c r="AG46" s="110">
        <v>1</v>
      </c>
      <c r="AH46" s="110" t="s">
        <v>588</v>
      </c>
    </row>
    <row r="47" spans="1:34" x14ac:dyDescent="0.35">
      <c r="A47" s="110" t="b">
        <v>0</v>
      </c>
      <c r="B47" s="110" t="s">
        <v>372</v>
      </c>
      <c r="C47" s="110" t="s">
        <v>373</v>
      </c>
      <c r="D47" s="110" t="s">
        <v>589</v>
      </c>
      <c r="E47" s="110" t="s">
        <v>590</v>
      </c>
      <c r="F47" s="110">
        <v>0</v>
      </c>
      <c r="G47" s="110">
        <v>7.6239999999999997</v>
      </c>
      <c r="H47" s="110">
        <v>19</v>
      </c>
      <c r="I47" s="110">
        <v>2</v>
      </c>
      <c r="J47" s="110">
        <v>3</v>
      </c>
      <c r="K47" s="110">
        <v>6</v>
      </c>
      <c r="L47" s="110">
        <v>2</v>
      </c>
      <c r="M47" s="110">
        <v>128</v>
      </c>
      <c r="N47" s="110">
        <v>14.8</v>
      </c>
      <c r="O47" s="110">
        <v>9.9600000000000009</v>
      </c>
      <c r="P47" s="110">
        <v>11.51</v>
      </c>
      <c r="Q47" s="110">
        <v>2</v>
      </c>
      <c r="R47" s="110" t="s">
        <v>379</v>
      </c>
      <c r="S47" s="110" t="s">
        <v>379</v>
      </c>
      <c r="T47" s="110" t="s">
        <v>378</v>
      </c>
      <c r="U47" s="110" t="s">
        <v>591</v>
      </c>
      <c r="V47" s="110" t="s">
        <v>592</v>
      </c>
      <c r="W47" s="110" t="s">
        <v>593</v>
      </c>
      <c r="X47" s="110" t="s">
        <v>379</v>
      </c>
      <c r="Y47" s="110" t="s">
        <v>379</v>
      </c>
      <c r="Z47" s="110">
        <v>0</v>
      </c>
      <c r="AA47" s="110" t="s">
        <v>372</v>
      </c>
      <c r="AB47" s="110" t="s">
        <v>372</v>
      </c>
      <c r="AC47" s="110" t="s">
        <v>391</v>
      </c>
      <c r="AD47" s="110" t="s">
        <v>391</v>
      </c>
      <c r="AE47" s="110" t="s">
        <v>372</v>
      </c>
      <c r="AF47" s="110" t="s">
        <v>391</v>
      </c>
      <c r="AG47" s="110">
        <v>1</v>
      </c>
      <c r="AH47" s="110" t="s">
        <v>594</v>
      </c>
    </row>
    <row r="48" spans="1:34" x14ac:dyDescent="0.35">
      <c r="A48" s="110" t="b">
        <v>0</v>
      </c>
      <c r="B48" s="110" t="s">
        <v>372</v>
      </c>
      <c r="C48" s="110" t="s">
        <v>373</v>
      </c>
      <c r="D48" s="110" t="s">
        <v>595</v>
      </c>
      <c r="E48" s="110" t="s">
        <v>596</v>
      </c>
      <c r="F48" s="110">
        <v>0</v>
      </c>
      <c r="G48" s="110">
        <v>6.3550000000000004</v>
      </c>
      <c r="H48" s="110">
        <v>12</v>
      </c>
      <c r="I48" s="110">
        <v>2</v>
      </c>
      <c r="J48" s="110">
        <v>2</v>
      </c>
      <c r="K48" s="110">
        <v>5</v>
      </c>
      <c r="L48" s="110">
        <v>2</v>
      </c>
      <c r="M48" s="110">
        <v>219</v>
      </c>
      <c r="N48" s="110">
        <v>25.8</v>
      </c>
      <c r="O48" s="110">
        <v>8.1300000000000008</v>
      </c>
      <c r="P48" s="110">
        <v>8.07</v>
      </c>
      <c r="Q48" s="110">
        <v>2</v>
      </c>
      <c r="R48" s="110" t="s">
        <v>379</v>
      </c>
      <c r="S48" s="110" t="s">
        <v>379</v>
      </c>
      <c r="T48" s="110" t="s">
        <v>379</v>
      </c>
      <c r="U48" s="110" t="s">
        <v>379</v>
      </c>
      <c r="V48" s="110" t="s">
        <v>379</v>
      </c>
      <c r="W48" s="110" t="s">
        <v>597</v>
      </c>
      <c r="X48" s="110" t="s">
        <v>379</v>
      </c>
      <c r="Y48" s="110" t="s">
        <v>379</v>
      </c>
      <c r="Z48" s="110">
        <v>0</v>
      </c>
      <c r="AA48" s="110" t="s">
        <v>372</v>
      </c>
      <c r="AB48" s="110" t="s">
        <v>391</v>
      </c>
      <c r="AC48" s="110" t="s">
        <v>372</v>
      </c>
      <c r="AD48" s="110" t="s">
        <v>391</v>
      </c>
      <c r="AE48" s="110" t="s">
        <v>372</v>
      </c>
      <c r="AF48" s="110" t="s">
        <v>372</v>
      </c>
      <c r="AG48" s="110">
        <v>1</v>
      </c>
      <c r="AH48" s="110" t="s">
        <v>598</v>
      </c>
    </row>
    <row r="49" spans="1:34" x14ac:dyDescent="0.35">
      <c r="A49" s="110" t="b">
        <v>0</v>
      </c>
      <c r="B49" s="110" t="s">
        <v>372</v>
      </c>
      <c r="C49" s="110" t="s">
        <v>373</v>
      </c>
      <c r="D49" s="110" t="s">
        <v>599</v>
      </c>
      <c r="E49" s="110" t="s">
        <v>600</v>
      </c>
      <c r="F49" s="110">
        <v>0</v>
      </c>
      <c r="G49" s="110">
        <v>5.9749999999999996</v>
      </c>
      <c r="H49" s="110">
        <v>3</v>
      </c>
      <c r="I49" s="110">
        <v>1</v>
      </c>
      <c r="J49" s="110">
        <v>1</v>
      </c>
      <c r="K49" s="110">
        <v>3</v>
      </c>
      <c r="L49" s="110">
        <v>1</v>
      </c>
      <c r="M49" s="110">
        <v>631</v>
      </c>
      <c r="N49" s="110">
        <v>70.400000000000006</v>
      </c>
      <c r="O49" s="110">
        <v>8.4</v>
      </c>
      <c r="P49" s="110">
        <v>7.71</v>
      </c>
      <c r="Q49" s="110">
        <v>1</v>
      </c>
      <c r="R49" s="110" t="s">
        <v>379</v>
      </c>
      <c r="S49" s="110" t="s">
        <v>379</v>
      </c>
      <c r="T49" s="110" t="s">
        <v>379</v>
      </c>
      <c r="U49" s="110" t="s">
        <v>379</v>
      </c>
      <c r="V49" s="110" t="s">
        <v>379</v>
      </c>
      <c r="W49" s="110" t="s">
        <v>599</v>
      </c>
      <c r="X49" s="110" t="s">
        <v>379</v>
      </c>
      <c r="Y49" s="110" t="s">
        <v>379</v>
      </c>
      <c r="Z49" s="110">
        <v>0</v>
      </c>
      <c r="AA49" s="110" t="s">
        <v>391</v>
      </c>
      <c r="AB49" s="110" t="s">
        <v>372</v>
      </c>
      <c r="AC49" s="110" t="s">
        <v>372</v>
      </c>
      <c r="AD49" s="110" t="s">
        <v>391</v>
      </c>
      <c r="AE49" s="110" t="s">
        <v>391</v>
      </c>
      <c r="AF49" s="110" t="s">
        <v>391</v>
      </c>
      <c r="AG49" s="110">
        <v>1</v>
      </c>
      <c r="AH49" s="110" t="s">
        <v>601</v>
      </c>
    </row>
    <row r="50" spans="1:34" x14ac:dyDescent="0.35">
      <c r="A50" s="110" t="b">
        <v>0</v>
      </c>
      <c r="B50" s="110" t="s">
        <v>372</v>
      </c>
      <c r="C50" s="110" t="s">
        <v>373</v>
      </c>
      <c r="D50" s="110" t="s">
        <v>602</v>
      </c>
      <c r="E50" s="110" t="s">
        <v>603</v>
      </c>
      <c r="F50" s="110">
        <v>0</v>
      </c>
      <c r="G50" s="110">
        <v>4.8099999999999996</v>
      </c>
      <c r="H50" s="110">
        <v>4</v>
      </c>
      <c r="I50" s="110">
        <v>2</v>
      </c>
      <c r="J50" s="110">
        <v>2</v>
      </c>
      <c r="K50" s="110">
        <v>2</v>
      </c>
      <c r="L50" s="110">
        <v>2</v>
      </c>
      <c r="M50" s="110">
        <v>491</v>
      </c>
      <c r="N50" s="110">
        <v>55.5</v>
      </c>
      <c r="O50" s="110">
        <v>9.0399999999999991</v>
      </c>
      <c r="P50" s="110">
        <v>2.76</v>
      </c>
      <c r="Q50" s="110">
        <v>2</v>
      </c>
      <c r="R50" s="110" t="s">
        <v>379</v>
      </c>
      <c r="S50" s="110" t="s">
        <v>434</v>
      </c>
      <c r="T50" s="110" t="s">
        <v>379</v>
      </c>
      <c r="U50" s="110" t="s">
        <v>379</v>
      </c>
      <c r="V50" s="110" t="s">
        <v>379</v>
      </c>
      <c r="W50" s="110" t="s">
        <v>602</v>
      </c>
      <c r="X50" s="110" t="s">
        <v>379</v>
      </c>
      <c r="Y50" s="110" t="s">
        <v>379</v>
      </c>
      <c r="Z50" s="110">
        <v>0</v>
      </c>
      <c r="AA50" s="110" t="s">
        <v>372</v>
      </c>
      <c r="AB50" s="110" t="s">
        <v>391</v>
      </c>
      <c r="AC50" s="110" t="s">
        <v>372</v>
      </c>
      <c r="AD50" s="110" t="s">
        <v>391</v>
      </c>
      <c r="AE50" s="110" t="s">
        <v>391</v>
      </c>
      <c r="AF50" s="110" t="s">
        <v>391</v>
      </c>
      <c r="AG50" s="110">
        <v>1</v>
      </c>
      <c r="AH50" s="110" t="s">
        <v>604</v>
      </c>
    </row>
    <row r="51" spans="1:34" x14ac:dyDescent="0.35">
      <c r="A51" s="110" t="b">
        <v>0</v>
      </c>
      <c r="B51" s="110" t="s">
        <v>372</v>
      </c>
      <c r="C51" s="110" t="s">
        <v>373</v>
      </c>
      <c r="D51" s="110" t="s">
        <v>605</v>
      </c>
      <c r="E51" s="110" t="s">
        <v>606</v>
      </c>
      <c r="F51" s="110">
        <v>6.0000000000000001E-3</v>
      </c>
      <c r="G51" s="110">
        <v>1.825</v>
      </c>
      <c r="H51" s="110">
        <v>20</v>
      </c>
      <c r="I51" s="110">
        <v>1</v>
      </c>
      <c r="J51" s="110">
        <v>1</v>
      </c>
      <c r="K51" s="110">
        <v>1</v>
      </c>
      <c r="L51" s="110">
        <v>1</v>
      </c>
      <c r="M51" s="110">
        <v>55</v>
      </c>
      <c r="N51" s="110">
        <v>6.1</v>
      </c>
      <c r="O51" s="110">
        <v>6.52</v>
      </c>
      <c r="P51" s="110">
        <v>0</v>
      </c>
      <c r="Q51" s="110">
        <v>1</v>
      </c>
      <c r="R51" s="110" t="s">
        <v>379</v>
      </c>
      <c r="S51" s="110" t="s">
        <v>379</v>
      </c>
      <c r="T51" s="110" t="s">
        <v>379</v>
      </c>
      <c r="U51" s="110" t="s">
        <v>379</v>
      </c>
      <c r="V51" s="110" t="s">
        <v>379</v>
      </c>
      <c r="W51" s="110" t="s">
        <v>605</v>
      </c>
      <c r="X51" s="110" t="s">
        <v>607</v>
      </c>
      <c r="Y51" s="110" t="s">
        <v>379</v>
      </c>
      <c r="Z51" s="110">
        <v>0</v>
      </c>
      <c r="AA51" s="110" t="s">
        <v>391</v>
      </c>
      <c r="AB51" s="110" t="s">
        <v>391</v>
      </c>
      <c r="AC51" s="110" t="s">
        <v>372</v>
      </c>
      <c r="AD51" s="110" t="s">
        <v>391</v>
      </c>
      <c r="AE51" s="110" t="s">
        <v>391</v>
      </c>
      <c r="AF51" s="110" t="s">
        <v>391</v>
      </c>
      <c r="AG51" s="110">
        <v>1</v>
      </c>
      <c r="AH51" s="110" t="s">
        <v>608</v>
      </c>
    </row>
    <row r="52" spans="1:34" x14ac:dyDescent="0.35">
      <c r="A52" s="110" t="b">
        <v>0</v>
      </c>
      <c r="B52" s="110" t="s">
        <v>372</v>
      </c>
      <c r="C52" s="110" t="s">
        <v>373</v>
      </c>
      <c r="D52" s="110" t="s">
        <v>609</v>
      </c>
      <c r="E52" s="110" t="s">
        <v>610</v>
      </c>
      <c r="F52" s="110">
        <v>7.0000000000000001E-3</v>
      </c>
      <c r="G52" s="110">
        <v>1.698</v>
      </c>
      <c r="H52" s="110">
        <v>6</v>
      </c>
      <c r="I52" s="110">
        <v>1</v>
      </c>
      <c r="J52" s="110">
        <v>2</v>
      </c>
      <c r="K52" s="110">
        <v>2</v>
      </c>
      <c r="L52" s="110">
        <v>1</v>
      </c>
      <c r="M52" s="110">
        <v>341</v>
      </c>
      <c r="N52" s="110">
        <v>36.799999999999997</v>
      </c>
      <c r="O52" s="110">
        <v>9.5500000000000007</v>
      </c>
      <c r="P52" s="110">
        <v>0</v>
      </c>
      <c r="Q52" s="110">
        <v>1</v>
      </c>
      <c r="R52" s="110" t="s">
        <v>611</v>
      </c>
      <c r="S52" s="110" t="s">
        <v>379</v>
      </c>
      <c r="T52" s="110" t="s">
        <v>378</v>
      </c>
      <c r="U52" s="110" t="s">
        <v>379</v>
      </c>
      <c r="V52" s="110" t="s">
        <v>379</v>
      </c>
      <c r="W52" s="110" t="s">
        <v>609</v>
      </c>
      <c r="X52" s="110" t="s">
        <v>612</v>
      </c>
      <c r="Y52" s="110" t="s">
        <v>379</v>
      </c>
      <c r="Z52" s="110">
        <v>0</v>
      </c>
      <c r="AA52" s="110" t="s">
        <v>391</v>
      </c>
      <c r="AB52" s="110" t="s">
        <v>391</v>
      </c>
      <c r="AC52" s="110" t="s">
        <v>372</v>
      </c>
      <c r="AD52" s="110" t="s">
        <v>391</v>
      </c>
      <c r="AE52" s="110" t="s">
        <v>391</v>
      </c>
      <c r="AF52" s="110" t="s">
        <v>391</v>
      </c>
      <c r="AG52" s="110">
        <v>1</v>
      </c>
      <c r="AH52" s="110" t="s">
        <v>613</v>
      </c>
    </row>
    <row r="53" spans="1:34" x14ac:dyDescent="0.35">
      <c r="A53" s="110" t="b">
        <v>0</v>
      </c>
      <c r="B53" s="110" t="s">
        <v>614</v>
      </c>
      <c r="C53" s="110" t="s">
        <v>373</v>
      </c>
      <c r="D53" s="110" t="s">
        <v>615</v>
      </c>
      <c r="E53" s="110" t="s">
        <v>616</v>
      </c>
      <c r="F53" s="110">
        <v>0.02</v>
      </c>
      <c r="G53" s="110">
        <v>1.429</v>
      </c>
      <c r="H53" s="110">
        <v>6</v>
      </c>
      <c r="I53" s="110">
        <v>1</v>
      </c>
      <c r="J53" s="110">
        <v>1</v>
      </c>
      <c r="K53" s="110">
        <v>2</v>
      </c>
      <c r="L53" s="110">
        <v>1</v>
      </c>
      <c r="M53" s="110">
        <v>151</v>
      </c>
      <c r="N53" s="110">
        <v>17.3</v>
      </c>
      <c r="O53" s="110">
        <v>9.14</v>
      </c>
      <c r="P53" s="110">
        <v>3.59</v>
      </c>
      <c r="Q53" s="110">
        <v>1</v>
      </c>
      <c r="R53" s="110" t="s">
        <v>379</v>
      </c>
      <c r="S53" s="110" t="s">
        <v>379</v>
      </c>
      <c r="T53" s="110" t="s">
        <v>379</v>
      </c>
      <c r="U53" s="110" t="s">
        <v>379</v>
      </c>
      <c r="V53" s="110" t="s">
        <v>379</v>
      </c>
      <c r="W53" s="110" t="s">
        <v>615</v>
      </c>
      <c r="X53" s="110" t="s">
        <v>617</v>
      </c>
      <c r="Y53" s="110" t="s">
        <v>379</v>
      </c>
      <c r="Z53" s="110">
        <v>0</v>
      </c>
      <c r="AA53" s="110" t="s">
        <v>372</v>
      </c>
      <c r="AB53" s="110" t="s">
        <v>391</v>
      </c>
      <c r="AC53" s="110" t="s">
        <v>372</v>
      </c>
      <c r="AD53" s="110" t="s">
        <v>391</v>
      </c>
      <c r="AE53" s="110" t="s">
        <v>391</v>
      </c>
      <c r="AF53" s="110" t="s">
        <v>391</v>
      </c>
      <c r="AG53" s="110">
        <v>1</v>
      </c>
      <c r="AH53" s="110" t="s">
        <v>618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D1FCD-2ABF-46E8-AE2D-B01CEB649205}">
  <dimension ref="A1:F11"/>
  <sheetViews>
    <sheetView workbookViewId="0">
      <selection activeCell="C18" sqref="C18"/>
    </sheetView>
  </sheetViews>
  <sheetFormatPr defaultRowHeight="14.5" x14ac:dyDescent="0.35"/>
  <cols>
    <col min="1" max="1" width="21" customWidth="1"/>
    <col min="2" max="2" width="13.453125" customWidth="1"/>
    <col min="3" max="3" width="11.453125" customWidth="1"/>
    <col min="4" max="4" width="12.453125" customWidth="1"/>
    <col min="5" max="5" width="10.81640625" customWidth="1"/>
  </cols>
  <sheetData>
    <row r="1" spans="1:6" x14ac:dyDescent="0.35">
      <c r="A1" s="103" t="s">
        <v>320</v>
      </c>
    </row>
    <row r="2" spans="1:6" x14ac:dyDescent="0.35">
      <c r="D2" t="s">
        <v>265</v>
      </c>
    </row>
    <row r="3" spans="1:6" x14ac:dyDescent="0.35">
      <c r="A3" s="3" t="s">
        <v>317</v>
      </c>
      <c r="B3" t="s">
        <v>69</v>
      </c>
      <c r="C3" t="s">
        <v>70</v>
      </c>
      <c r="D3" t="s">
        <v>71</v>
      </c>
      <c r="E3" t="s">
        <v>72</v>
      </c>
      <c r="F3" t="s">
        <v>319</v>
      </c>
    </row>
    <row r="4" spans="1:6" x14ac:dyDescent="0.35">
      <c r="A4" s="102" t="s">
        <v>45</v>
      </c>
      <c r="B4">
        <v>9651</v>
      </c>
      <c r="C4">
        <v>6425</v>
      </c>
      <c r="D4">
        <v>5670</v>
      </c>
      <c r="E4">
        <v>7248.666666666667</v>
      </c>
      <c r="F4">
        <v>1726.4434218615127</v>
      </c>
    </row>
    <row r="5" spans="1:6" x14ac:dyDescent="0.35">
      <c r="A5" s="102">
        <v>0.125</v>
      </c>
      <c r="B5">
        <v>6564</v>
      </c>
      <c r="C5">
        <v>5660</v>
      </c>
      <c r="D5">
        <v>7502</v>
      </c>
      <c r="E5">
        <v>6575.333333333333</v>
      </c>
      <c r="F5">
        <v>752.03605114530399</v>
      </c>
    </row>
    <row r="6" spans="1:6" x14ac:dyDescent="0.35">
      <c r="A6" s="102">
        <v>0.25</v>
      </c>
      <c r="B6">
        <v>10434</v>
      </c>
      <c r="C6">
        <v>10356</v>
      </c>
      <c r="D6">
        <v>10672</v>
      </c>
      <c r="E6">
        <v>10487.333333333334</v>
      </c>
      <c r="F6">
        <v>134.40568771033796</v>
      </c>
    </row>
    <row r="7" spans="1:6" x14ac:dyDescent="0.35">
      <c r="A7" s="102">
        <v>0.5</v>
      </c>
      <c r="B7">
        <v>9515</v>
      </c>
      <c r="C7">
        <v>9305</v>
      </c>
      <c r="D7">
        <v>10112</v>
      </c>
      <c r="E7">
        <v>9644</v>
      </c>
      <c r="F7">
        <v>341.8508446676708</v>
      </c>
    </row>
    <row r="8" spans="1:6" x14ac:dyDescent="0.35">
      <c r="A8" s="102">
        <v>1</v>
      </c>
      <c r="B8">
        <v>7517</v>
      </c>
      <c r="C8">
        <v>7961</v>
      </c>
      <c r="D8">
        <v>7396</v>
      </c>
      <c r="E8">
        <v>7624.666666666667</v>
      </c>
      <c r="F8">
        <v>242.899613466597</v>
      </c>
    </row>
    <row r="9" spans="1:6" x14ac:dyDescent="0.35">
      <c r="A9" s="102">
        <v>2</v>
      </c>
      <c r="B9">
        <v>10754</v>
      </c>
      <c r="C9">
        <v>10315</v>
      </c>
      <c r="D9">
        <v>7446</v>
      </c>
      <c r="E9">
        <v>9505</v>
      </c>
      <c r="F9">
        <v>1466.9221747136644</v>
      </c>
    </row>
    <row r="10" spans="1:6" x14ac:dyDescent="0.35">
      <c r="A10" s="102">
        <v>5</v>
      </c>
      <c r="B10">
        <v>2631</v>
      </c>
      <c r="C10">
        <v>2197</v>
      </c>
      <c r="D10">
        <v>2886</v>
      </c>
      <c r="E10">
        <v>2571.3333333333335</v>
      </c>
      <c r="F10">
        <v>284.42964371215288</v>
      </c>
    </row>
    <row r="11" spans="1:6" x14ac:dyDescent="0.35">
      <c r="A11" s="102" t="s">
        <v>318</v>
      </c>
      <c r="B11">
        <v>42253</v>
      </c>
      <c r="C11">
        <v>41193</v>
      </c>
      <c r="D11">
        <v>38079</v>
      </c>
      <c r="E11">
        <v>40508.333333333336</v>
      </c>
      <c r="F11">
        <v>1771.4674394097365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26DC5-B8B8-4BFB-A65F-14B00FCA4F91}">
  <dimension ref="A1:F13"/>
  <sheetViews>
    <sheetView workbookViewId="0">
      <selection sqref="A1:XFD1048576"/>
    </sheetView>
  </sheetViews>
  <sheetFormatPr defaultRowHeight="14.5" x14ac:dyDescent="0.35"/>
  <cols>
    <col min="2" max="2" width="18.453125" customWidth="1"/>
    <col min="3" max="3" width="36.36328125" customWidth="1"/>
  </cols>
  <sheetData>
    <row r="1" spans="1:6" x14ac:dyDescent="0.35">
      <c r="A1" t="s">
        <v>325</v>
      </c>
    </row>
    <row r="3" spans="1:6" ht="15.5" x14ac:dyDescent="0.35">
      <c r="C3" s="6" t="s">
        <v>304</v>
      </c>
      <c r="D3" s="6" t="s">
        <v>72</v>
      </c>
    </row>
    <row r="4" spans="1:6" x14ac:dyDescent="0.35">
      <c r="B4" t="s">
        <v>294</v>
      </c>
      <c r="C4">
        <v>12.6</v>
      </c>
    </row>
    <row r="5" spans="1:6" x14ac:dyDescent="0.35">
      <c r="B5" t="s">
        <v>295</v>
      </c>
      <c r="C5">
        <v>10</v>
      </c>
    </row>
    <row r="6" spans="1:6" ht="15.5" x14ac:dyDescent="0.35">
      <c r="B6" t="s">
        <v>296</v>
      </c>
      <c r="C6">
        <v>26.2</v>
      </c>
      <c r="D6" s="6">
        <f>AVERAGE(C5:C7)</f>
        <v>16.166666666666668</v>
      </c>
    </row>
    <row r="7" spans="1:6" x14ac:dyDescent="0.35">
      <c r="B7" t="s">
        <v>297</v>
      </c>
      <c r="C7">
        <v>12.3</v>
      </c>
    </row>
    <row r="8" spans="1:6" x14ac:dyDescent="0.35">
      <c r="B8" t="s">
        <v>298</v>
      </c>
      <c r="C8">
        <v>5383</v>
      </c>
    </row>
    <row r="9" spans="1:6" ht="15.5" x14ac:dyDescent="0.35">
      <c r="B9" t="s">
        <v>299</v>
      </c>
      <c r="C9">
        <v>2613</v>
      </c>
      <c r="D9" s="6">
        <f>AVERAGE(C8:C10)</f>
        <v>3511</v>
      </c>
      <c r="F9" s="6" t="s">
        <v>5</v>
      </c>
    </row>
    <row r="10" spans="1:6" ht="15.5" x14ac:dyDescent="0.35">
      <c r="B10" t="s">
        <v>300</v>
      </c>
      <c r="C10">
        <v>2537</v>
      </c>
      <c r="F10" s="6">
        <f>D12/D9</f>
        <v>5.186841355739106</v>
      </c>
    </row>
    <row r="11" spans="1:6" x14ac:dyDescent="0.35">
      <c r="B11" t="s">
        <v>301</v>
      </c>
      <c r="C11">
        <v>20962</v>
      </c>
    </row>
    <row r="12" spans="1:6" ht="15.5" x14ac:dyDescent="0.35">
      <c r="B12" t="s">
        <v>302</v>
      </c>
      <c r="C12">
        <v>22500</v>
      </c>
      <c r="D12" s="6">
        <f>AVERAGE(C11:C13)</f>
        <v>18211</v>
      </c>
    </row>
    <row r="13" spans="1:6" x14ac:dyDescent="0.35">
      <c r="B13" t="s">
        <v>303</v>
      </c>
      <c r="C13">
        <v>11171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51B53-6FB7-44FD-9191-58BE0F7B05BB}">
  <dimension ref="A1:P32"/>
  <sheetViews>
    <sheetView topLeftCell="A16" workbookViewId="0">
      <selection activeCell="H24" sqref="A1:XFD1048576"/>
    </sheetView>
  </sheetViews>
  <sheetFormatPr defaultRowHeight="14.5" x14ac:dyDescent="0.35"/>
  <cols>
    <col min="1" max="1" width="20.7265625" customWidth="1"/>
    <col min="2" max="2" width="17.36328125" customWidth="1"/>
    <col min="16" max="16" width="10.90625" customWidth="1"/>
  </cols>
  <sheetData>
    <row r="1" spans="1:16" x14ac:dyDescent="0.35">
      <c r="A1" s="103" t="s">
        <v>326</v>
      </c>
    </row>
    <row r="3" spans="1:16" x14ac:dyDescent="0.35">
      <c r="A3" s="77" t="s">
        <v>94</v>
      </c>
      <c r="B3" s="111"/>
    </row>
    <row r="4" spans="1:16" x14ac:dyDescent="0.35">
      <c r="A4" t="s">
        <v>95</v>
      </c>
      <c r="B4" t="s">
        <v>96</v>
      </c>
    </row>
    <row r="5" spans="1:16" x14ac:dyDescent="0.35">
      <c r="A5" t="s">
        <v>97</v>
      </c>
    </row>
    <row r="6" spans="1:16" x14ac:dyDescent="0.35">
      <c r="A6" t="s">
        <v>211</v>
      </c>
      <c r="B6" t="s">
        <v>212</v>
      </c>
    </row>
    <row r="7" spans="1:16" x14ac:dyDescent="0.35">
      <c r="B7" t="s">
        <v>213</v>
      </c>
    </row>
    <row r="8" spans="1:16" x14ac:dyDescent="0.35">
      <c r="A8" t="s">
        <v>214</v>
      </c>
      <c r="B8" t="s">
        <v>107</v>
      </c>
    </row>
    <row r="9" spans="1:16" x14ac:dyDescent="0.35">
      <c r="B9" t="s">
        <v>215</v>
      </c>
    </row>
    <row r="10" spans="1:16" x14ac:dyDescent="0.35">
      <c r="B10" t="s">
        <v>216</v>
      </c>
    </row>
    <row r="11" spans="1:16" x14ac:dyDescent="0.35">
      <c r="A11" t="s">
        <v>235</v>
      </c>
      <c r="B11" t="s">
        <v>236</v>
      </c>
    </row>
    <row r="12" spans="1:16" x14ac:dyDescent="0.35">
      <c r="A12" s="77" t="s">
        <v>217</v>
      </c>
      <c r="B12" s="111"/>
    </row>
    <row r="13" spans="1:16" x14ac:dyDescent="0.35">
      <c r="A13" t="s">
        <v>218</v>
      </c>
      <c r="B13">
        <v>24.1</v>
      </c>
    </row>
    <row r="15" spans="1:16" x14ac:dyDescent="0.35">
      <c r="A15" s="112" t="s">
        <v>219</v>
      </c>
      <c r="B15" s="113"/>
      <c r="C15" s="114">
        <v>1</v>
      </c>
      <c r="D15" s="114">
        <v>2</v>
      </c>
      <c r="E15" s="114">
        <v>3</v>
      </c>
      <c r="F15" s="114">
        <v>4</v>
      </c>
      <c r="G15" s="114">
        <v>5</v>
      </c>
      <c r="H15" s="114">
        <v>6</v>
      </c>
      <c r="I15" s="114">
        <v>7</v>
      </c>
      <c r="J15" s="114">
        <v>8</v>
      </c>
      <c r="K15" s="114">
        <v>9</v>
      </c>
      <c r="L15" s="114">
        <v>10</v>
      </c>
      <c r="M15" s="114">
        <v>11</v>
      </c>
      <c r="N15" s="114">
        <v>12</v>
      </c>
    </row>
    <row r="16" spans="1:16" x14ac:dyDescent="0.35">
      <c r="A16" s="112" t="s">
        <v>219</v>
      </c>
      <c r="B16" s="114" t="s">
        <v>220</v>
      </c>
      <c r="C16" s="64">
        <v>0.755</v>
      </c>
      <c r="D16" s="64">
        <v>0.67100000000000004</v>
      </c>
      <c r="E16" s="64">
        <v>0.75700000000000001</v>
      </c>
      <c r="F16" s="64">
        <v>0.68</v>
      </c>
      <c r="G16" s="64">
        <v>0.66800000000000004</v>
      </c>
      <c r="H16" s="64">
        <v>0.67800000000000005</v>
      </c>
      <c r="I16" s="64">
        <v>0.625</v>
      </c>
      <c r="J16" s="64">
        <v>0.66</v>
      </c>
      <c r="K16" s="64">
        <v>0.66500000000000004</v>
      </c>
      <c r="L16" s="64">
        <v>0.59199999999999997</v>
      </c>
      <c r="M16" s="64">
        <v>0.64700000000000002</v>
      </c>
      <c r="N16" s="64">
        <v>0.64400000000000002</v>
      </c>
      <c r="O16" s="82">
        <v>570</v>
      </c>
      <c r="P16" s="112" t="s">
        <v>221</v>
      </c>
    </row>
    <row r="17" spans="1:16" x14ac:dyDescent="0.35">
      <c r="A17" s="112" t="s">
        <v>222</v>
      </c>
      <c r="B17" s="114" t="s">
        <v>223</v>
      </c>
      <c r="C17" s="64">
        <v>0.85099999999999998</v>
      </c>
      <c r="D17" s="64">
        <v>1.0369999999999999</v>
      </c>
      <c r="E17" s="64">
        <v>0.78300000000000003</v>
      </c>
      <c r="F17" s="64">
        <v>0.72799999999999998</v>
      </c>
      <c r="G17" s="64">
        <v>0.78600000000000003</v>
      </c>
      <c r="H17" s="64">
        <v>0.748</v>
      </c>
      <c r="I17" s="64">
        <v>0.81399999999999995</v>
      </c>
      <c r="J17" s="64">
        <v>0.73</v>
      </c>
      <c r="K17" s="64">
        <v>0.75900000000000001</v>
      </c>
      <c r="L17" s="64">
        <v>0.754</v>
      </c>
      <c r="M17" s="64">
        <v>0.84499999999999997</v>
      </c>
      <c r="N17" s="64">
        <v>0.84799999999999998</v>
      </c>
      <c r="O17" s="82">
        <v>570</v>
      </c>
      <c r="P17" s="112" t="s">
        <v>57</v>
      </c>
    </row>
    <row r="18" spans="1:16" x14ac:dyDescent="0.35">
      <c r="A18" s="112" t="s">
        <v>222</v>
      </c>
      <c r="B18" s="114" t="s">
        <v>224</v>
      </c>
      <c r="C18" s="64">
        <v>0.78100000000000003</v>
      </c>
      <c r="D18" s="64">
        <v>0.72299999999999998</v>
      </c>
      <c r="E18" s="64">
        <v>0.72199999999999998</v>
      </c>
      <c r="F18" s="64">
        <v>0.66800000000000004</v>
      </c>
      <c r="G18" s="64">
        <v>0.65600000000000003</v>
      </c>
      <c r="H18" s="64">
        <v>0.66100000000000003</v>
      </c>
      <c r="I18" s="64">
        <v>0.623</v>
      </c>
      <c r="J18" s="64">
        <v>0.67700000000000005</v>
      </c>
      <c r="K18" s="64">
        <v>0.65100000000000002</v>
      </c>
      <c r="L18" s="64">
        <v>0.59699999999999998</v>
      </c>
      <c r="M18" s="64">
        <v>0.64500000000000002</v>
      </c>
      <c r="N18" s="64">
        <v>0.65</v>
      </c>
      <c r="O18" s="82">
        <v>570</v>
      </c>
      <c r="P18" s="112" t="s">
        <v>225</v>
      </c>
    </row>
    <row r="19" spans="1:16" x14ac:dyDescent="0.35">
      <c r="A19" s="112" t="s">
        <v>226</v>
      </c>
      <c r="B19" s="114" t="s">
        <v>227</v>
      </c>
      <c r="C19" s="64">
        <v>0.76700000000000002</v>
      </c>
      <c r="D19" s="64">
        <v>1.131</v>
      </c>
      <c r="E19" s="64">
        <v>0.871</v>
      </c>
      <c r="F19" s="64">
        <v>0.71399999999999997</v>
      </c>
      <c r="G19" s="64">
        <v>0.69699999999999995</v>
      </c>
      <c r="H19" s="64">
        <v>1.4630000000000001</v>
      </c>
      <c r="I19" s="64">
        <v>0.84</v>
      </c>
      <c r="J19" s="64">
        <v>0.77400000000000002</v>
      </c>
      <c r="K19" s="64">
        <v>1.0369999999999999</v>
      </c>
      <c r="L19" s="64">
        <v>0.77</v>
      </c>
      <c r="M19" s="64">
        <v>0.74299999999999999</v>
      </c>
      <c r="N19" s="64">
        <v>0.83299999999999996</v>
      </c>
      <c r="O19" s="82">
        <v>570</v>
      </c>
      <c r="P19" s="112" t="s">
        <v>57</v>
      </c>
    </row>
    <row r="20" spans="1:16" x14ac:dyDescent="0.35">
      <c r="A20" s="112" t="s">
        <v>228</v>
      </c>
      <c r="B20" s="114" t="s">
        <v>229</v>
      </c>
      <c r="C20" s="64">
        <v>0.72299999999999998</v>
      </c>
      <c r="D20" s="64">
        <v>0.70399999999999996</v>
      </c>
      <c r="E20" s="64">
        <v>0.68100000000000005</v>
      </c>
      <c r="F20" s="64">
        <v>0.624</v>
      </c>
      <c r="G20" s="64">
        <v>0.65100000000000002</v>
      </c>
      <c r="H20" s="64">
        <v>0.63400000000000001</v>
      </c>
      <c r="I20" s="64">
        <v>0.629</v>
      </c>
      <c r="J20" s="64">
        <v>0.65500000000000003</v>
      </c>
      <c r="K20" s="64">
        <v>0.59799999999999998</v>
      </c>
      <c r="L20" s="64">
        <v>0.59</v>
      </c>
      <c r="M20" s="64">
        <v>0.55300000000000005</v>
      </c>
      <c r="N20" s="64">
        <v>0.503</v>
      </c>
      <c r="O20" s="82">
        <v>570</v>
      </c>
      <c r="P20" s="112" t="s">
        <v>230</v>
      </c>
    </row>
    <row r="22" spans="1:16" x14ac:dyDescent="0.35">
      <c r="B22" t="s">
        <v>231</v>
      </c>
      <c r="C22" s="64">
        <v>0.78300000000000003</v>
      </c>
      <c r="D22" s="64">
        <v>0.72799999999999998</v>
      </c>
      <c r="E22" s="64">
        <v>0.78600000000000003</v>
      </c>
    </row>
    <row r="23" spans="1:16" x14ac:dyDescent="0.35">
      <c r="B23" t="s">
        <v>232</v>
      </c>
      <c r="C23" s="64">
        <v>0.77</v>
      </c>
      <c r="D23" s="64">
        <v>0.74299999999999999</v>
      </c>
      <c r="E23" s="64">
        <v>0.83299999999999996</v>
      </c>
    </row>
    <row r="24" spans="1:16" x14ac:dyDescent="0.35">
      <c r="B24" t="s">
        <v>233</v>
      </c>
      <c r="C24" s="64">
        <v>0.76700000000000002</v>
      </c>
      <c r="D24" s="64">
        <v>0.84</v>
      </c>
      <c r="E24" s="64">
        <v>0.76700000000000002</v>
      </c>
    </row>
    <row r="27" spans="1:16" x14ac:dyDescent="0.35">
      <c r="C27" t="s">
        <v>234</v>
      </c>
    </row>
    <row r="28" spans="1:16" x14ac:dyDescent="0.35">
      <c r="C28" s="115">
        <f t="shared" ref="C28:N28" si="0">(C16/0.765)*100</f>
        <v>98.69281045751633</v>
      </c>
      <c r="D28" s="115">
        <f t="shared" si="0"/>
        <v>87.712418300653596</v>
      </c>
      <c r="E28" s="115">
        <f t="shared" si="0"/>
        <v>98.954248366013076</v>
      </c>
      <c r="F28" s="115">
        <f t="shared" si="0"/>
        <v>88.8888888888889</v>
      </c>
      <c r="G28" s="115">
        <f t="shared" si="0"/>
        <v>87.320261437908499</v>
      </c>
      <c r="H28" s="115">
        <f t="shared" si="0"/>
        <v>88.627450980392169</v>
      </c>
      <c r="I28" s="115">
        <f t="shared" si="0"/>
        <v>81.699346405228752</v>
      </c>
      <c r="J28" s="115">
        <f t="shared" si="0"/>
        <v>86.274509803921575</v>
      </c>
      <c r="K28" s="115">
        <f t="shared" si="0"/>
        <v>86.928104575163403</v>
      </c>
      <c r="L28" s="115">
        <f t="shared" si="0"/>
        <v>77.385620915032675</v>
      </c>
      <c r="M28" s="115">
        <f t="shared" si="0"/>
        <v>84.575163398692808</v>
      </c>
      <c r="N28" s="115">
        <f t="shared" si="0"/>
        <v>84.183006535947712</v>
      </c>
      <c r="O28" s="62" t="s">
        <v>219</v>
      </c>
    </row>
    <row r="29" spans="1:16" x14ac:dyDescent="0.35">
      <c r="C29" s="115">
        <f t="shared" ref="C29:N29" si="1">(C18/0.782)*100</f>
        <v>99.872122762148337</v>
      </c>
      <c r="D29" s="115">
        <f t="shared" si="1"/>
        <v>92.455242966751911</v>
      </c>
      <c r="E29" s="115">
        <f t="shared" si="1"/>
        <v>92.327365728900247</v>
      </c>
      <c r="F29" s="115">
        <f t="shared" si="1"/>
        <v>85.42199488491049</v>
      </c>
      <c r="G29" s="115">
        <f t="shared" si="1"/>
        <v>83.887468030690542</v>
      </c>
      <c r="H29" s="115">
        <f t="shared" si="1"/>
        <v>84.526854219948859</v>
      </c>
      <c r="I29" s="115">
        <f t="shared" si="1"/>
        <v>79.667519181585675</v>
      </c>
      <c r="J29" s="115">
        <f t="shared" si="1"/>
        <v>86.572890025575461</v>
      </c>
      <c r="K29" s="115">
        <f t="shared" si="1"/>
        <v>83.248081841432224</v>
      </c>
      <c r="L29" s="115">
        <f t="shared" si="1"/>
        <v>76.342710997442452</v>
      </c>
      <c r="M29" s="115">
        <f t="shared" si="1"/>
        <v>82.480818414322258</v>
      </c>
      <c r="N29" s="115">
        <f t="shared" si="1"/>
        <v>83.120204603580561</v>
      </c>
      <c r="O29" s="62" t="s">
        <v>222</v>
      </c>
    </row>
    <row r="30" spans="1:16" x14ac:dyDescent="0.35">
      <c r="C30" s="115">
        <f t="shared" ref="C30:N30" si="2">(C20/0.791)*100</f>
        <v>91.40328697850822</v>
      </c>
      <c r="D30" s="115">
        <f t="shared" si="2"/>
        <v>89.001264222503153</v>
      </c>
      <c r="E30" s="115">
        <f t="shared" si="2"/>
        <v>86.093552465233884</v>
      </c>
      <c r="F30" s="115">
        <f t="shared" si="2"/>
        <v>78.887484197218711</v>
      </c>
      <c r="G30" s="115">
        <f t="shared" si="2"/>
        <v>82.30088495575221</v>
      </c>
      <c r="H30" s="115">
        <f t="shared" si="2"/>
        <v>80.151706700379265</v>
      </c>
      <c r="I30" s="115">
        <f t="shared" si="2"/>
        <v>79.519595448798981</v>
      </c>
      <c r="J30" s="115">
        <f t="shared" si="2"/>
        <v>82.80657395701644</v>
      </c>
      <c r="K30" s="115">
        <f t="shared" si="2"/>
        <v>75.600505689001267</v>
      </c>
      <c r="L30" s="115">
        <f t="shared" si="2"/>
        <v>74.589127686472807</v>
      </c>
      <c r="M30" s="115">
        <f t="shared" si="2"/>
        <v>69.911504424778755</v>
      </c>
      <c r="N30" s="115">
        <f t="shared" si="2"/>
        <v>63.590391908975974</v>
      </c>
      <c r="O30" s="62" t="s">
        <v>226</v>
      </c>
    </row>
    <row r="32" spans="1:16" x14ac:dyDescent="0.35">
      <c r="F32" s="115"/>
      <c r="G32" s="115"/>
      <c r="H32" s="115"/>
      <c r="I32" s="115"/>
      <c r="J32" s="115"/>
      <c r="K32" s="115"/>
      <c r="L32" s="115"/>
      <c r="M32" s="115"/>
      <c r="N32" s="115"/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EF578-0095-4EC1-A87F-DDCC0B9F8119}">
  <dimension ref="A1:G5"/>
  <sheetViews>
    <sheetView workbookViewId="0">
      <selection activeCell="A9" sqref="A9"/>
    </sheetView>
  </sheetViews>
  <sheetFormatPr defaultRowHeight="14.5" x14ac:dyDescent="0.35"/>
  <cols>
    <col min="1" max="1" width="20.453125" customWidth="1"/>
    <col min="2" max="2" width="12.26953125" customWidth="1"/>
    <col min="3" max="3" width="14.26953125" customWidth="1"/>
    <col min="4" max="4" width="13.26953125" customWidth="1"/>
    <col min="5" max="5" width="12.7265625" customWidth="1"/>
    <col min="6" max="6" width="14.08984375" customWidth="1"/>
    <col min="7" max="7" width="11.1796875" customWidth="1"/>
  </cols>
  <sheetData>
    <row r="1" spans="1:7" x14ac:dyDescent="0.35">
      <c r="A1" t="s">
        <v>688</v>
      </c>
    </row>
    <row r="3" spans="1:7" x14ac:dyDescent="0.35">
      <c r="B3" s="166" t="s">
        <v>689</v>
      </c>
      <c r="C3" s="166"/>
      <c r="D3" s="166"/>
      <c r="E3" s="166" t="s">
        <v>690</v>
      </c>
      <c r="F3" s="166"/>
      <c r="G3" s="166"/>
    </row>
    <row r="4" spans="1:7" x14ac:dyDescent="0.35">
      <c r="B4" s="161" t="s">
        <v>69</v>
      </c>
      <c r="C4" s="161" t="s">
        <v>70</v>
      </c>
      <c r="D4" s="161" t="s">
        <v>71</v>
      </c>
      <c r="E4" s="161" t="s">
        <v>69</v>
      </c>
      <c r="F4" s="161" t="s">
        <v>70</v>
      </c>
      <c r="G4" s="161" t="s">
        <v>71</v>
      </c>
    </row>
    <row r="5" spans="1:7" x14ac:dyDescent="0.35">
      <c r="A5" s="3" t="s">
        <v>691</v>
      </c>
      <c r="B5" s="62">
        <v>329</v>
      </c>
      <c r="C5" s="62">
        <v>307</v>
      </c>
      <c r="D5" s="62">
        <v>318</v>
      </c>
      <c r="E5" s="62">
        <v>11488</v>
      </c>
      <c r="F5" s="62">
        <v>10666</v>
      </c>
      <c r="G5" s="62">
        <v>12020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5DD2A-586C-449B-9F3E-ED1B40D64F94}">
  <dimension ref="A1:E8"/>
  <sheetViews>
    <sheetView workbookViewId="0">
      <selection activeCell="E14" sqref="E14"/>
    </sheetView>
  </sheetViews>
  <sheetFormatPr defaultRowHeight="14.5" x14ac:dyDescent="0.35"/>
  <cols>
    <col min="2" max="2" width="16.26953125" customWidth="1"/>
    <col min="3" max="3" width="18.54296875" customWidth="1"/>
    <col min="4" max="4" width="11.54296875" customWidth="1"/>
    <col min="5" max="5" width="18.1796875" customWidth="1"/>
  </cols>
  <sheetData>
    <row r="1" spans="1:5" x14ac:dyDescent="0.35">
      <c r="A1" t="s">
        <v>692</v>
      </c>
    </row>
    <row r="3" spans="1:5" x14ac:dyDescent="0.35">
      <c r="C3" t="s">
        <v>701</v>
      </c>
    </row>
    <row r="4" spans="1:5" x14ac:dyDescent="0.35">
      <c r="B4" s="161" t="s">
        <v>698</v>
      </c>
      <c r="C4" s="162" t="s">
        <v>699</v>
      </c>
      <c r="D4" s="162" t="s">
        <v>693</v>
      </c>
      <c r="E4" s="162" t="s">
        <v>700</v>
      </c>
    </row>
    <row r="5" spans="1:5" x14ac:dyDescent="0.35">
      <c r="A5" t="s">
        <v>694</v>
      </c>
      <c r="B5" s="163">
        <v>91900000</v>
      </c>
      <c r="C5" s="163">
        <v>169000</v>
      </c>
      <c r="D5" s="163">
        <v>105000</v>
      </c>
      <c r="E5" s="163">
        <v>11000000</v>
      </c>
    </row>
    <row r="6" spans="1:5" x14ac:dyDescent="0.35">
      <c r="A6" t="s">
        <v>697</v>
      </c>
      <c r="B6" s="163">
        <v>74500000</v>
      </c>
      <c r="C6" s="163">
        <v>-220000</v>
      </c>
      <c r="D6" s="163">
        <v>531000</v>
      </c>
      <c r="E6" s="163">
        <v>14000000</v>
      </c>
    </row>
    <row r="7" spans="1:5" x14ac:dyDescent="0.35">
      <c r="A7" t="s">
        <v>695</v>
      </c>
      <c r="B7" s="163">
        <v>105000000</v>
      </c>
      <c r="C7" s="163">
        <v>93600</v>
      </c>
      <c r="D7" s="163">
        <v>-64000</v>
      </c>
      <c r="E7" s="163">
        <v>52500000</v>
      </c>
    </row>
    <row r="8" spans="1:5" x14ac:dyDescent="0.35">
      <c r="A8" t="s">
        <v>696</v>
      </c>
      <c r="B8" s="163">
        <v>70800000</v>
      </c>
      <c r="C8" s="163">
        <v>-149000</v>
      </c>
      <c r="D8" s="163">
        <v>626000</v>
      </c>
      <c r="E8" s="163">
        <v>37780000</v>
      </c>
    </row>
  </sheetData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E5320-3478-47DC-9D9B-62E4308E6A3C}">
  <dimension ref="A2:BE7"/>
  <sheetViews>
    <sheetView workbookViewId="0">
      <selection activeCell="N9" sqref="N9"/>
    </sheetView>
  </sheetViews>
  <sheetFormatPr defaultRowHeight="14.5" x14ac:dyDescent="0.35"/>
  <sheetData>
    <row r="2" spans="1:57" ht="16.5" x14ac:dyDescent="0.45">
      <c r="M2" s="3" t="s">
        <v>710</v>
      </c>
    </row>
    <row r="3" spans="1:57" x14ac:dyDescent="0.35">
      <c r="A3" s="3" t="s">
        <v>707</v>
      </c>
      <c r="B3" s="166" t="s">
        <v>708</v>
      </c>
      <c r="C3" s="166"/>
      <c r="D3" s="166"/>
      <c r="E3" s="166"/>
      <c r="F3" s="166"/>
      <c r="G3" s="166"/>
      <c r="H3" s="166"/>
      <c r="I3" s="166"/>
      <c r="J3" s="165" t="s">
        <v>709</v>
      </c>
      <c r="K3" s="165"/>
      <c r="L3" s="165"/>
      <c r="M3" s="165"/>
      <c r="N3" s="165"/>
      <c r="O3" s="165"/>
      <c r="P3" s="165"/>
      <c r="Q3" s="165"/>
      <c r="R3" s="166" t="s">
        <v>702</v>
      </c>
      <c r="S3" s="166"/>
      <c r="T3" s="166"/>
      <c r="U3" s="166"/>
      <c r="V3" s="166"/>
      <c r="W3" s="166"/>
      <c r="X3" s="166"/>
      <c r="Y3" s="166"/>
      <c r="Z3" s="166" t="s">
        <v>703</v>
      </c>
      <c r="AA3" s="166"/>
      <c r="AB3" s="166"/>
      <c r="AC3" s="166"/>
      <c r="AD3" s="166"/>
      <c r="AE3" s="166"/>
      <c r="AF3" s="166"/>
      <c r="AG3" s="166"/>
      <c r="AH3" s="165" t="s">
        <v>704</v>
      </c>
      <c r="AI3" s="165"/>
      <c r="AJ3" s="165"/>
      <c r="AK3" s="165"/>
      <c r="AL3" s="165"/>
      <c r="AM3" s="165"/>
      <c r="AN3" s="165"/>
      <c r="AO3" s="165"/>
      <c r="AP3" s="165" t="s">
        <v>705</v>
      </c>
      <c r="AQ3" s="165"/>
      <c r="AR3" s="165"/>
      <c r="AS3" s="165"/>
      <c r="AT3" s="165"/>
      <c r="AU3" s="165"/>
      <c r="AV3" s="165"/>
      <c r="AW3" s="165"/>
      <c r="AX3" s="165" t="s">
        <v>706</v>
      </c>
      <c r="AY3" s="165"/>
      <c r="AZ3" s="165"/>
      <c r="BA3" s="165"/>
      <c r="BB3" s="165"/>
      <c r="BC3" s="165"/>
      <c r="BD3" s="165"/>
      <c r="BE3" s="165"/>
    </row>
    <row r="4" spans="1:57" x14ac:dyDescent="0.35">
      <c r="A4" s="164">
        <v>0</v>
      </c>
      <c r="B4" s="62">
        <v>5.9030899999999997</v>
      </c>
      <c r="C4" s="62">
        <v>5.8061800000000003</v>
      </c>
      <c r="D4" s="62">
        <v>5.9637880000000001</v>
      </c>
      <c r="E4" s="62">
        <v>5.973128</v>
      </c>
      <c r="F4" s="62">
        <v>5.9242790000000003</v>
      </c>
      <c r="G4" s="62">
        <v>5.9242790000000003</v>
      </c>
      <c r="H4" s="62">
        <v>5.9637880000000001</v>
      </c>
      <c r="I4" s="62">
        <v>5.8325089999999999</v>
      </c>
      <c r="J4" s="62">
        <v>5.9030899999999997</v>
      </c>
      <c r="K4" s="62">
        <v>5.8061800000000003</v>
      </c>
      <c r="L4" s="62">
        <v>5.9637880000000001</v>
      </c>
      <c r="M4" s="62">
        <v>5.973128</v>
      </c>
      <c r="N4" s="62">
        <v>5.9242790000000003</v>
      </c>
      <c r="O4" s="62">
        <v>5.9242790000000003</v>
      </c>
      <c r="P4" s="62">
        <v>5.9637880000000001</v>
      </c>
      <c r="Q4" s="62">
        <v>5.8325089999999999</v>
      </c>
      <c r="R4" s="62">
        <v>5.9030899999999997</v>
      </c>
      <c r="S4" s="62">
        <v>5.8061800000000003</v>
      </c>
      <c r="T4" s="62">
        <v>5.9637880000000001</v>
      </c>
      <c r="U4" s="62">
        <v>5.973128</v>
      </c>
      <c r="V4" s="62">
        <v>5.9242790000000003</v>
      </c>
      <c r="W4" s="62">
        <v>5.9242790000000003</v>
      </c>
      <c r="X4" s="62">
        <v>5.9637880000000001</v>
      </c>
      <c r="Y4" s="62">
        <v>5.8325089999999999</v>
      </c>
      <c r="Z4" s="62">
        <v>5.9030899999999997</v>
      </c>
      <c r="AA4" s="62">
        <v>5.8061800000000003</v>
      </c>
      <c r="AB4" s="62">
        <v>5.9637880000000001</v>
      </c>
      <c r="AC4" s="62">
        <v>5.973128</v>
      </c>
      <c r="AD4" s="62">
        <v>5.9242790000000003</v>
      </c>
      <c r="AE4" s="62">
        <v>5.9242790000000003</v>
      </c>
      <c r="AF4" s="62">
        <v>5.9637880000000001</v>
      </c>
      <c r="AG4" s="62">
        <v>5.8325089999999999</v>
      </c>
      <c r="AH4" s="62">
        <v>5.9030899999999997</v>
      </c>
      <c r="AI4" s="62">
        <v>5.8061800000000003</v>
      </c>
      <c r="AJ4" s="62">
        <v>5.9637880000000001</v>
      </c>
      <c r="AK4" s="62">
        <v>5.973128</v>
      </c>
      <c r="AL4" s="62">
        <v>5.9242790000000003</v>
      </c>
      <c r="AM4" s="62">
        <v>5.9242790000000003</v>
      </c>
      <c r="AN4" s="62">
        <v>5.9637880000000001</v>
      </c>
      <c r="AO4" s="62">
        <v>5.8325089999999999</v>
      </c>
      <c r="AP4" s="62">
        <v>5.9030899999999997</v>
      </c>
      <c r="AQ4" s="62">
        <v>5.8061800000000003</v>
      </c>
      <c r="AR4" s="62">
        <v>5.9637880000000001</v>
      </c>
      <c r="AS4" s="62">
        <v>5.973128</v>
      </c>
      <c r="AT4" s="62">
        <v>5.9242790000000003</v>
      </c>
      <c r="AU4" s="62">
        <v>5.9242790000000003</v>
      </c>
      <c r="AV4" s="62">
        <v>5.9637880000000001</v>
      </c>
      <c r="AW4" s="62">
        <v>5.8325089999999999</v>
      </c>
      <c r="AX4" s="62">
        <v>5.9030899999999997</v>
      </c>
      <c r="AY4" s="62">
        <v>5.8061800000000003</v>
      </c>
      <c r="AZ4" s="62">
        <v>5.9637880000000001</v>
      </c>
      <c r="BA4" s="62">
        <v>5.973128</v>
      </c>
      <c r="BB4" s="62">
        <v>5.9242790000000003</v>
      </c>
      <c r="BC4" s="62">
        <v>5.9242790000000003</v>
      </c>
      <c r="BD4" s="62">
        <v>5.9637880000000001</v>
      </c>
      <c r="BE4" s="62">
        <v>5.8325089999999999</v>
      </c>
    </row>
    <row r="5" spans="1:57" x14ac:dyDescent="0.35">
      <c r="A5" s="164">
        <v>1</v>
      </c>
      <c r="B5" s="62">
        <v>6.5185139999999997</v>
      </c>
      <c r="C5" s="62">
        <v>6.2304490000000001</v>
      </c>
      <c r="D5" s="62">
        <v>6.4149729999999998</v>
      </c>
      <c r="E5" s="62">
        <v>6.5051500000000004</v>
      </c>
      <c r="F5" s="62">
        <v>6.2304490000000001</v>
      </c>
      <c r="G5" s="62">
        <v>6.2041199999999996</v>
      </c>
      <c r="H5" s="62">
        <v>6.3802110000000001</v>
      </c>
      <c r="I5" s="62">
        <v>6.3424230000000001</v>
      </c>
      <c r="J5" s="62">
        <v>6.146128</v>
      </c>
      <c r="K5" s="62">
        <v>5.9030899999999997</v>
      </c>
      <c r="L5" s="62">
        <v>6.1583620000000003</v>
      </c>
      <c r="M5" s="62">
        <v>6.0334240000000001</v>
      </c>
      <c r="N5" s="62">
        <v>6.0934220000000003</v>
      </c>
      <c r="O5" s="62">
        <v>5.9822709999999999</v>
      </c>
      <c r="P5" s="62">
        <v>6.1335389999999999</v>
      </c>
      <c r="Q5" s="62">
        <v>6</v>
      </c>
      <c r="R5" s="62">
        <v>6</v>
      </c>
      <c r="S5" s="62">
        <v>5.8061800000000003</v>
      </c>
      <c r="T5" s="62">
        <v>5.8573320000000004</v>
      </c>
      <c r="U5" s="62">
        <v>5.8573320000000004</v>
      </c>
      <c r="V5" s="62">
        <v>5.944483</v>
      </c>
      <c r="W5" s="62">
        <v>5.7781510000000003</v>
      </c>
      <c r="X5" s="62">
        <v>5.681241</v>
      </c>
      <c r="Y5" s="62">
        <v>5.9242790000000003</v>
      </c>
      <c r="Z5" s="62">
        <v>5.8573320000000004</v>
      </c>
      <c r="AA5" s="62">
        <v>5.7781510000000003</v>
      </c>
      <c r="AB5" s="62">
        <v>5.8061800000000003</v>
      </c>
      <c r="AC5" s="62">
        <v>5.8573320000000004</v>
      </c>
      <c r="AD5" s="62">
        <v>5.9637880000000001</v>
      </c>
      <c r="AE5" s="62">
        <v>5.7160029999999997</v>
      </c>
      <c r="AF5" s="62">
        <v>6</v>
      </c>
      <c r="AG5" s="62">
        <v>5.8061800000000003</v>
      </c>
      <c r="AH5" s="62">
        <v>5.6434530000000001</v>
      </c>
      <c r="AI5" s="62">
        <v>5.9242790000000003</v>
      </c>
      <c r="AJ5" s="62">
        <v>5.6434530000000001</v>
      </c>
      <c r="AK5" s="62">
        <v>5.5051500000000004</v>
      </c>
      <c r="AL5" s="62">
        <v>5.7160029999999997</v>
      </c>
      <c r="AM5" s="62">
        <v>5.8061800000000003</v>
      </c>
      <c r="AN5" s="62">
        <v>5.6434530000000001</v>
      </c>
      <c r="AO5" s="62">
        <v>5.5051500000000004</v>
      </c>
      <c r="AP5" s="62">
        <v>5.6020599999999998</v>
      </c>
      <c r="AQ5" s="62">
        <v>5.681241</v>
      </c>
      <c r="AR5" s="62">
        <v>5.6020599999999998</v>
      </c>
      <c r="AS5" s="62">
        <v>5.6434530000000001</v>
      </c>
      <c r="AT5" s="62">
        <v>5.8061800000000003</v>
      </c>
      <c r="AU5" s="62">
        <v>5.681241</v>
      </c>
      <c r="AV5" s="62">
        <v>5.7160029999999997</v>
      </c>
      <c r="AW5" s="62">
        <v>5.6434530000000001</v>
      </c>
      <c r="AX5" s="62">
        <v>5.6020599999999998</v>
      </c>
      <c r="AY5" s="62">
        <v>5.4471579999999999</v>
      </c>
      <c r="AZ5" s="62">
        <v>5.681241</v>
      </c>
      <c r="BA5" s="62">
        <v>5.6434530000000001</v>
      </c>
      <c r="BB5" s="62">
        <v>5.880814</v>
      </c>
      <c r="BC5" s="62">
        <v>5.8573320000000004</v>
      </c>
      <c r="BD5" s="62">
        <v>5.8061800000000003</v>
      </c>
      <c r="BE5" s="62">
        <v>5.7481879999999999</v>
      </c>
    </row>
    <row r="6" spans="1:57" x14ac:dyDescent="0.35">
      <c r="A6" s="164">
        <v>6</v>
      </c>
      <c r="B6" s="62">
        <v>9.0334240000000001</v>
      </c>
      <c r="C6" s="62">
        <v>8.9242790000000003</v>
      </c>
      <c r="D6" s="62">
        <v>9.1072100000000002</v>
      </c>
      <c r="E6" s="62">
        <v>9.1072100000000002</v>
      </c>
      <c r="F6" s="62">
        <v>8.9242790000000003</v>
      </c>
      <c r="G6" s="62">
        <v>8.8808140000000009</v>
      </c>
      <c r="H6" s="62">
        <v>8.9030900000000006</v>
      </c>
      <c r="I6" s="62">
        <v>8.8808140000000009</v>
      </c>
      <c r="J6" s="62">
        <v>3.2041200000000001</v>
      </c>
      <c r="K6" s="62">
        <v>3.2041200000000001</v>
      </c>
      <c r="L6" s="62">
        <v>3.1702620000000001</v>
      </c>
      <c r="M6" s="62">
        <v>3.2041200000000001</v>
      </c>
      <c r="N6" s="62">
        <v>3.2041200000000001</v>
      </c>
      <c r="O6" s="62">
        <v>3.2253090000000002</v>
      </c>
      <c r="P6" s="62">
        <v>3.3010299999999999</v>
      </c>
      <c r="Q6" s="62">
        <v>3.2455129999999999</v>
      </c>
      <c r="R6" s="62">
        <v>3.2455129999999999</v>
      </c>
      <c r="S6" s="62">
        <v>0</v>
      </c>
      <c r="T6" s="62">
        <v>3.2041200000000001</v>
      </c>
      <c r="U6" s="62">
        <v>3.2041200000000001</v>
      </c>
      <c r="V6" s="62">
        <v>3.2148439999999998</v>
      </c>
      <c r="W6" s="62">
        <v>3.2041200000000001</v>
      </c>
      <c r="X6" s="62">
        <v>3.2041200000000001</v>
      </c>
      <c r="Y6" s="62">
        <v>3.2041200000000001</v>
      </c>
      <c r="Z6" s="62">
        <v>3.2552729999999999</v>
      </c>
      <c r="AA6" s="62">
        <v>0</v>
      </c>
      <c r="AB6" s="62">
        <v>3.1335389999999999</v>
      </c>
      <c r="AC6" s="62">
        <v>3.1072099999999998</v>
      </c>
      <c r="AD6" s="62">
        <v>3.3010299999999999</v>
      </c>
      <c r="AE6" s="62">
        <v>3.334454</v>
      </c>
      <c r="AF6" s="62">
        <v>3.2455129999999999</v>
      </c>
      <c r="AG6" s="62">
        <v>3.3424230000000001</v>
      </c>
      <c r="AH6" s="62">
        <v>4.2304490000000001</v>
      </c>
      <c r="AI6" s="62">
        <v>4.3617280000000003</v>
      </c>
      <c r="AJ6" s="62">
        <v>4.2552729999999999</v>
      </c>
      <c r="AK6" s="62">
        <v>4.2041199999999996</v>
      </c>
      <c r="AL6" s="62">
        <v>4.6020599999999998</v>
      </c>
      <c r="AM6" s="62">
        <v>4.5563029999999998</v>
      </c>
      <c r="AN6" s="62">
        <v>4.7160029999999997</v>
      </c>
      <c r="AO6" s="62">
        <v>4.5563029999999998</v>
      </c>
      <c r="AP6" s="62">
        <v>3.954243</v>
      </c>
      <c r="AQ6" s="62">
        <v>4.1139429999999999</v>
      </c>
      <c r="AR6" s="62">
        <v>4.2041199999999996</v>
      </c>
      <c r="AS6" s="62">
        <v>4.0791810000000002</v>
      </c>
      <c r="AT6" s="62">
        <v>4.3617280000000003</v>
      </c>
      <c r="AU6" s="62">
        <v>4.2787540000000002</v>
      </c>
      <c r="AV6" s="62">
        <v>4.2041199999999996</v>
      </c>
      <c r="AW6" s="62">
        <v>4.2787540000000002</v>
      </c>
      <c r="AX6" s="62">
        <v>4.2787540000000002</v>
      </c>
      <c r="AY6" s="62">
        <v>4.1760910000000004</v>
      </c>
      <c r="AZ6" s="62">
        <v>4.2552729999999999</v>
      </c>
      <c r="BA6" s="62">
        <v>4.0791810000000002</v>
      </c>
      <c r="BB6" s="62">
        <v>4.2552729999999999</v>
      </c>
      <c r="BC6" s="62">
        <v>4.2787540000000002</v>
      </c>
      <c r="BD6" s="62">
        <v>4.5051500000000004</v>
      </c>
      <c r="BE6" s="62">
        <v>4.5051500000000004</v>
      </c>
    </row>
    <row r="7" spans="1:57" x14ac:dyDescent="0.35">
      <c r="A7" s="164">
        <v>24</v>
      </c>
      <c r="B7" s="62">
        <v>9.2041199999999996</v>
      </c>
      <c r="C7" s="62">
        <v>9.1335390000000007</v>
      </c>
      <c r="D7" s="62">
        <v>8.8808140000000009</v>
      </c>
      <c r="E7" s="62">
        <v>8.6434529999999992</v>
      </c>
      <c r="F7" s="62">
        <v>9.1875210000000003</v>
      </c>
      <c r="G7" s="62">
        <v>9.0934220000000003</v>
      </c>
      <c r="H7" s="62">
        <v>9.2148439999999994</v>
      </c>
      <c r="I7" s="62">
        <v>9.2922560000000001</v>
      </c>
      <c r="J7" s="62">
        <v>8.0413929999999993</v>
      </c>
      <c r="K7" s="62">
        <v>8.0413929999999993</v>
      </c>
      <c r="L7" s="62">
        <v>8.3222190000000005</v>
      </c>
      <c r="M7" s="62">
        <v>8</v>
      </c>
      <c r="N7" s="62">
        <v>9.264818</v>
      </c>
      <c r="O7" s="62">
        <v>9.2253089999999993</v>
      </c>
      <c r="P7" s="62">
        <v>9.1205739999999995</v>
      </c>
      <c r="Q7" s="62">
        <v>8.9822710000000008</v>
      </c>
      <c r="R7" s="62">
        <v>2.681241</v>
      </c>
      <c r="S7" s="62">
        <v>0</v>
      </c>
      <c r="T7" s="62">
        <v>3.0934219999999999</v>
      </c>
      <c r="U7" s="62">
        <v>3.2455129999999999</v>
      </c>
      <c r="V7" s="62">
        <v>2.944483</v>
      </c>
      <c r="W7" s="62">
        <v>2.9637880000000001</v>
      </c>
      <c r="X7" s="62">
        <v>2.880814</v>
      </c>
      <c r="Y7" s="62">
        <v>2.880814</v>
      </c>
      <c r="Z7" s="62">
        <v>0</v>
      </c>
      <c r="AA7" s="62">
        <v>0</v>
      </c>
      <c r="AB7" s="62">
        <v>0</v>
      </c>
      <c r="AC7" s="62">
        <v>0</v>
      </c>
      <c r="AD7" s="62">
        <v>0</v>
      </c>
      <c r="AE7" s="62">
        <v>0</v>
      </c>
      <c r="AF7" s="62">
        <v>0</v>
      </c>
      <c r="AG7" s="62">
        <v>0</v>
      </c>
      <c r="AH7" s="62">
        <v>8.1461279999999991</v>
      </c>
      <c r="AI7" s="62">
        <v>8.0413929999999993</v>
      </c>
      <c r="AJ7" s="62">
        <v>8.1760909999999996</v>
      </c>
      <c r="AK7" s="62">
        <v>7.7781510000000003</v>
      </c>
      <c r="AL7" s="62">
        <v>9.1072100000000002</v>
      </c>
      <c r="AM7" s="62">
        <v>9.0791810000000002</v>
      </c>
      <c r="AN7" s="62">
        <v>8.9030900000000006</v>
      </c>
      <c r="AO7" s="62">
        <v>9.0334240000000001</v>
      </c>
      <c r="AP7" s="62">
        <v>0</v>
      </c>
      <c r="AQ7" s="62">
        <v>0</v>
      </c>
      <c r="AR7" s="62">
        <v>0</v>
      </c>
      <c r="AS7" s="62">
        <v>0</v>
      </c>
      <c r="AT7" s="62">
        <v>0</v>
      </c>
      <c r="AU7" s="62">
        <v>0</v>
      </c>
      <c r="AV7" s="62">
        <v>0</v>
      </c>
      <c r="AW7" s="62">
        <v>0</v>
      </c>
      <c r="AX7" s="62">
        <v>0</v>
      </c>
      <c r="AY7" s="62">
        <v>0</v>
      </c>
      <c r="AZ7" s="62">
        <v>0</v>
      </c>
      <c r="BA7" s="62">
        <v>0</v>
      </c>
      <c r="BB7" s="62">
        <v>0</v>
      </c>
      <c r="BC7" s="62">
        <v>0</v>
      </c>
      <c r="BD7" s="62">
        <v>0</v>
      </c>
      <c r="BE7" s="62">
        <v>0</v>
      </c>
    </row>
  </sheetData>
  <mergeCells count="7">
    <mergeCell ref="AX3:BE3"/>
    <mergeCell ref="B3:I3"/>
    <mergeCell ref="J3:Q3"/>
    <mergeCell ref="R3:Y3"/>
    <mergeCell ref="Z3:AG3"/>
    <mergeCell ref="AH3:AO3"/>
    <mergeCell ref="AP3:AW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0E699-56EE-4F69-8BF7-D73B1D91EC2D}">
  <dimension ref="A1:T22"/>
  <sheetViews>
    <sheetView workbookViewId="0">
      <selection activeCell="C1" sqref="C1"/>
    </sheetView>
  </sheetViews>
  <sheetFormatPr defaultRowHeight="14.5" x14ac:dyDescent="0.35"/>
  <sheetData>
    <row r="1" spans="1:20" x14ac:dyDescent="0.35">
      <c r="A1" t="s">
        <v>331</v>
      </c>
    </row>
    <row r="3" spans="1:20" ht="15.5" x14ac:dyDescent="0.35">
      <c r="B3" s="106" t="s">
        <v>327</v>
      </c>
      <c r="C3" s="184" t="s">
        <v>1</v>
      </c>
      <c r="D3" s="184"/>
      <c r="E3" s="184"/>
      <c r="F3" s="184" t="s">
        <v>45</v>
      </c>
      <c r="G3" s="184"/>
      <c r="H3" s="184"/>
      <c r="I3" s="184" t="s">
        <v>254</v>
      </c>
      <c r="J3" s="184"/>
      <c r="K3" s="184"/>
      <c r="L3" s="184" t="s">
        <v>328</v>
      </c>
      <c r="M3" s="184"/>
      <c r="N3" s="184"/>
      <c r="O3" s="184" t="s">
        <v>329</v>
      </c>
      <c r="P3" s="184"/>
      <c r="Q3" s="184"/>
      <c r="R3" s="184" t="s">
        <v>330</v>
      </c>
      <c r="S3" s="184"/>
      <c r="T3" s="184"/>
    </row>
    <row r="4" spans="1:20" ht="15.5" x14ac:dyDescent="0.35">
      <c r="B4" s="104">
        <v>0</v>
      </c>
      <c r="C4" s="105">
        <v>0.17100000000000001</v>
      </c>
      <c r="D4" s="105">
        <v>0.184</v>
      </c>
      <c r="E4" s="105">
        <v>0.16300000000000001</v>
      </c>
      <c r="F4" s="105">
        <v>0.16600000000000001</v>
      </c>
      <c r="G4" s="105">
        <v>0.17499999999999999</v>
      </c>
      <c r="H4" s="105">
        <v>0.151</v>
      </c>
      <c r="I4" s="105">
        <v>0.154</v>
      </c>
      <c r="J4" s="105">
        <v>0.16500000000000001</v>
      </c>
      <c r="K4" s="105">
        <v>0.14000000000000001</v>
      </c>
      <c r="L4" s="105">
        <v>9.2999999999999999E-2</v>
      </c>
      <c r="M4" s="105">
        <v>9.5000000000000001E-2</v>
      </c>
      <c r="N4" s="105">
        <v>9.5000000000000001E-2</v>
      </c>
      <c r="O4" s="105">
        <v>9.6000000000000002E-2</v>
      </c>
      <c r="P4" s="105">
        <v>9.6000000000000002E-2</v>
      </c>
      <c r="Q4" s="105">
        <v>9.5000000000000001E-2</v>
      </c>
      <c r="R4" s="105">
        <v>0.10299999999999999</v>
      </c>
      <c r="S4" s="105">
        <v>9.8000000000000004E-2</v>
      </c>
      <c r="T4" s="105">
        <v>9.4E-2</v>
      </c>
    </row>
    <row r="5" spans="1:20" ht="15.5" x14ac:dyDescent="0.35">
      <c r="B5" s="104">
        <v>1</v>
      </c>
      <c r="C5" s="105">
        <v>0.16600000000000001</v>
      </c>
      <c r="D5" s="105">
        <v>0.16800000000000001</v>
      </c>
      <c r="E5" s="105">
        <v>0.18</v>
      </c>
      <c r="F5" s="105">
        <v>0.17599999999999999</v>
      </c>
      <c r="G5" s="105">
        <v>0.16600000000000001</v>
      </c>
      <c r="H5" s="105">
        <v>0.185</v>
      </c>
      <c r="I5" s="105">
        <v>0.17199999999999999</v>
      </c>
      <c r="J5" s="105">
        <v>0.17100000000000001</v>
      </c>
      <c r="K5" s="105">
        <v>0.16900000000000001</v>
      </c>
      <c r="L5" s="105">
        <v>0.17</v>
      </c>
      <c r="M5" s="105">
        <v>0.193</v>
      </c>
      <c r="N5" s="105">
        <v>0.20300000000000001</v>
      </c>
      <c r="O5" s="105">
        <v>9.8000000000000004E-2</v>
      </c>
      <c r="P5" s="105">
        <v>0.114</v>
      </c>
      <c r="Q5" s="105">
        <v>0.21</v>
      </c>
      <c r="R5" s="105">
        <v>0.20699999999999999</v>
      </c>
      <c r="S5" s="105">
        <v>0.22800000000000001</v>
      </c>
      <c r="T5" s="105">
        <v>0.22800000000000001</v>
      </c>
    </row>
    <row r="6" spans="1:20" ht="15.5" x14ac:dyDescent="0.35">
      <c r="B6" s="104">
        <v>2</v>
      </c>
      <c r="C6" s="105">
        <v>0.11899999999999999</v>
      </c>
      <c r="D6" s="105">
        <v>0.13100000000000001</v>
      </c>
      <c r="E6" s="105">
        <v>0.13600000000000001</v>
      </c>
      <c r="F6" s="105">
        <v>0.124</v>
      </c>
      <c r="G6" s="105">
        <v>0.127</v>
      </c>
      <c r="H6" s="105">
        <v>0.128</v>
      </c>
      <c r="I6" s="105">
        <v>0.123</v>
      </c>
      <c r="J6" s="105">
        <v>0.128</v>
      </c>
      <c r="K6" s="105">
        <v>0.126</v>
      </c>
      <c r="L6" s="105">
        <v>0.20399999999999999</v>
      </c>
      <c r="M6" s="105">
        <v>0.249</v>
      </c>
      <c r="N6" s="105">
        <v>0.222</v>
      </c>
      <c r="O6" s="105">
        <v>9.2999999999999999E-2</v>
      </c>
      <c r="P6" s="105">
        <v>0.107</v>
      </c>
      <c r="Q6" s="105">
        <v>0.24299999999999999</v>
      </c>
      <c r="R6" s="105">
        <v>0.254</v>
      </c>
      <c r="S6" s="105">
        <v>0.219</v>
      </c>
      <c r="T6" s="105">
        <v>0.19900000000000001</v>
      </c>
    </row>
    <row r="7" spans="1:20" ht="15.5" x14ac:dyDescent="0.35">
      <c r="B7" s="104">
        <v>3</v>
      </c>
      <c r="C7" s="105">
        <v>0.104</v>
      </c>
      <c r="D7" s="105">
        <v>0.115</v>
      </c>
      <c r="E7" s="105">
        <v>0.12</v>
      </c>
      <c r="F7" s="105">
        <v>0.106</v>
      </c>
      <c r="G7" s="105">
        <v>0.11600000000000001</v>
      </c>
      <c r="H7" s="105">
        <v>0.12</v>
      </c>
      <c r="I7" s="105">
        <v>0.105</v>
      </c>
      <c r="J7" s="105">
        <v>0.115</v>
      </c>
      <c r="K7" s="105">
        <v>0.11</v>
      </c>
      <c r="L7" s="105">
        <v>0.154</v>
      </c>
      <c r="M7" s="105">
        <v>0.19700000000000001</v>
      </c>
      <c r="N7" s="105">
        <v>0.189</v>
      </c>
      <c r="O7" s="105">
        <v>9.5000000000000001E-2</v>
      </c>
      <c r="P7" s="105">
        <v>0.10299999999999999</v>
      </c>
      <c r="Q7" s="105">
        <v>0.187</v>
      </c>
      <c r="R7" s="105">
        <v>0.187</v>
      </c>
      <c r="S7" s="105">
        <v>0.187</v>
      </c>
      <c r="T7" s="105">
        <v>0.17399999999999999</v>
      </c>
    </row>
    <row r="8" spans="1:20" ht="15.5" x14ac:dyDescent="0.35">
      <c r="B8" s="104">
        <v>4</v>
      </c>
      <c r="C8" s="105">
        <v>0.12</v>
      </c>
      <c r="D8" s="105">
        <v>0.14199999999999999</v>
      </c>
      <c r="E8" s="105">
        <v>0.14499999999999999</v>
      </c>
      <c r="F8" s="105">
        <v>0.128</v>
      </c>
      <c r="G8" s="105">
        <v>0.13200000000000001</v>
      </c>
      <c r="H8" s="105">
        <v>0.13600000000000001</v>
      </c>
      <c r="I8" s="105">
        <v>0.11799999999999999</v>
      </c>
      <c r="J8" s="105">
        <v>0.129</v>
      </c>
      <c r="K8" s="105">
        <v>0.128</v>
      </c>
      <c r="L8" s="105">
        <v>0.17499999999999999</v>
      </c>
      <c r="M8" s="105">
        <v>0.27900000000000003</v>
      </c>
      <c r="N8" s="105">
        <v>0.222</v>
      </c>
      <c r="O8" s="105">
        <v>9.9000000000000005E-2</v>
      </c>
      <c r="P8" s="105">
        <v>0.115</v>
      </c>
      <c r="Q8" s="105">
        <v>0.223</v>
      </c>
      <c r="R8" s="105">
        <v>0.217</v>
      </c>
      <c r="S8" s="105">
        <v>0.218</v>
      </c>
      <c r="T8" s="105">
        <v>0.20599999999999999</v>
      </c>
    </row>
    <row r="9" spans="1:20" ht="15.5" x14ac:dyDescent="0.35">
      <c r="B9" s="104">
        <v>5</v>
      </c>
      <c r="C9" s="105">
        <v>0.13300000000000001</v>
      </c>
      <c r="D9" s="105">
        <v>0.14799999999999999</v>
      </c>
      <c r="E9" s="105">
        <v>0.152</v>
      </c>
      <c r="F9" s="105">
        <v>0.158</v>
      </c>
      <c r="G9" s="105">
        <v>0.16400000000000001</v>
      </c>
      <c r="H9" s="105">
        <v>0.16200000000000001</v>
      </c>
      <c r="I9" s="105">
        <v>0.13800000000000001</v>
      </c>
      <c r="J9" s="105">
        <v>0.14299999999999999</v>
      </c>
      <c r="K9" s="105">
        <v>0.13600000000000001</v>
      </c>
      <c r="L9" s="105">
        <v>0.14499999999999999</v>
      </c>
      <c r="M9" s="105">
        <v>0.182</v>
      </c>
      <c r="N9" s="105">
        <v>0.183</v>
      </c>
      <c r="O9" s="105">
        <v>0.10199999999999999</v>
      </c>
      <c r="P9" s="105">
        <v>0.106</v>
      </c>
      <c r="Q9" s="105">
        <v>0.191</v>
      </c>
      <c r="R9" s="105">
        <v>0.183</v>
      </c>
      <c r="S9" s="105">
        <v>0.19400000000000001</v>
      </c>
      <c r="T9" s="105">
        <v>0.19400000000000001</v>
      </c>
    </row>
    <row r="10" spans="1:20" ht="15.5" x14ac:dyDescent="0.35">
      <c r="B10" s="104">
        <v>6</v>
      </c>
      <c r="C10" s="105">
        <v>0.161</v>
      </c>
      <c r="D10" s="105">
        <v>0.16700000000000001</v>
      </c>
      <c r="E10" s="105">
        <v>0.161</v>
      </c>
      <c r="F10" s="105">
        <v>0.217</v>
      </c>
      <c r="G10" s="105">
        <v>0.192</v>
      </c>
      <c r="H10" s="105">
        <v>0.18099999999999999</v>
      </c>
      <c r="I10" s="105">
        <v>0.19500000000000001</v>
      </c>
      <c r="J10" s="105">
        <v>0.19900000000000001</v>
      </c>
      <c r="K10" s="105">
        <v>0.16700000000000001</v>
      </c>
      <c r="L10" s="105">
        <v>0.189</v>
      </c>
      <c r="M10" s="105">
        <v>0.249</v>
      </c>
      <c r="N10" s="105">
        <v>0.253</v>
      </c>
      <c r="O10" s="105">
        <v>0.104</v>
      </c>
      <c r="P10" s="105">
        <v>0.11899999999999999</v>
      </c>
      <c r="Q10" s="105">
        <v>0.24099999999999999</v>
      </c>
      <c r="R10" s="105">
        <v>0.25900000000000001</v>
      </c>
      <c r="S10" s="105">
        <v>0.28499999999999998</v>
      </c>
      <c r="T10" s="105">
        <v>0.245</v>
      </c>
    </row>
    <row r="11" spans="1:20" ht="15.5" x14ac:dyDescent="0.35">
      <c r="B11" s="104">
        <v>7</v>
      </c>
      <c r="C11" s="105">
        <v>0.13800000000000001</v>
      </c>
      <c r="D11" s="105">
        <v>0.156</v>
      </c>
      <c r="E11" s="105">
        <v>0.19900000000000001</v>
      </c>
      <c r="F11" s="105">
        <v>0.24399999999999999</v>
      </c>
      <c r="G11" s="105">
        <v>0.252</v>
      </c>
      <c r="H11" s="105">
        <v>0.249</v>
      </c>
      <c r="I11" s="105">
        <v>0.128</v>
      </c>
      <c r="J11" s="105">
        <v>0.13700000000000001</v>
      </c>
      <c r="K11" s="105">
        <v>0.156</v>
      </c>
      <c r="L11" s="105">
        <v>0.17100000000000001</v>
      </c>
      <c r="M11" s="105">
        <v>0.21299999999999999</v>
      </c>
      <c r="N11" s="105">
        <v>0.20599999999999999</v>
      </c>
      <c r="O11" s="105">
        <v>0.14399999999999999</v>
      </c>
      <c r="P11" s="105">
        <v>0.16900000000000001</v>
      </c>
      <c r="Q11" s="105">
        <v>0.17399999999999999</v>
      </c>
      <c r="R11" s="105">
        <v>0.20799999999999999</v>
      </c>
      <c r="S11" s="105">
        <v>0.24399999999999999</v>
      </c>
      <c r="T11" s="105">
        <v>0.215</v>
      </c>
    </row>
    <row r="12" spans="1:20" ht="15.5" x14ac:dyDescent="0.35">
      <c r="B12" s="104">
        <v>8</v>
      </c>
      <c r="C12" s="105">
        <v>0.28699999999999998</v>
      </c>
      <c r="D12" s="105">
        <v>0.31900000000000001</v>
      </c>
      <c r="E12" s="105">
        <v>0.376</v>
      </c>
      <c r="F12" s="105">
        <v>0.44400000000000001</v>
      </c>
      <c r="G12" s="105">
        <v>0.42599999999999999</v>
      </c>
      <c r="H12" s="105">
        <v>0.42299999999999999</v>
      </c>
      <c r="I12" s="105">
        <v>0.29599999999999999</v>
      </c>
      <c r="J12" s="105">
        <v>0.23</v>
      </c>
      <c r="K12" s="105">
        <v>0.27100000000000002</v>
      </c>
      <c r="L12" s="105">
        <v>0.23499999999999999</v>
      </c>
      <c r="M12" s="105">
        <v>0.32700000000000001</v>
      </c>
      <c r="N12" s="105">
        <v>0.28599999999999998</v>
      </c>
      <c r="O12" s="105">
        <v>0.17299999999999999</v>
      </c>
      <c r="P12" s="105">
        <v>0.224</v>
      </c>
      <c r="Q12" s="105">
        <v>0.22700000000000001</v>
      </c>
      <c r="R12" s="105">
        <v>0.29299999999999998</v>
      </c>
      <c r="S12" s="105">
        <v>0.33700000000000002</v>
      </c>
      <c r="T12" s="105">
        <v>0.32400000000000001</v>
      </c>
    </row>
    <row r="13" spans="1:20" ht="15.5" x14ac:dyDescent="0.35">
      <c r="B13" s="104">
        <v>9</v>
      </c>
      <c r="C13" s="105">
        <v>0.32400000000000001</v>
      </c>
      <c r="D13" s="105">
        <v>0.38200000000000001</v>
      </c>
      <c r="E13" s="105">
        <v>0.48699999999999999</v>
      </c>
      <c r="F13" s="105">
        <v>0.52100000000000002</v>
      </c>
      <c r="G13" s="105">
        <v>0.55900000000000005</v>
      </c>
      <c r="H13" s="105">
        <v>0.57199999999999995</v>
      </c>
      <c r="I13" s="105">
        <v>0.27900000000000003</v>
      </c>
      <c r="J13" s="105">
        <v>0.24099999999999999</v>
      </c>
      <c r="K13" s="105">
        <v>0.27400000000000002</v>
      </c>
      <c r="L13" s="105">
        <v>0.31</v>
      </c>
      <c r="M13" s="105">
        <v>0.442</v>
      </c>
      <c r="N13" s="105">
        <v>0.46600000000000003</v>
      </c>
      <c r="O13" s="105">
        <v>0.251</v>
      </c>
      <c r="P13" s="105">
        <v>0.314</v>
      </c>
      <c r="Q13" s="105">
        <v>0.29499999999999998</v>
      </c>
      <c r="R13" s="105">
        <v>0.38700000000000001</v>
      </c>
      <c r="S13" s="105">
        <v>0.40200000000000002</v>
      </c>
      <c r="T13" s="105">
        <v>0.379</v>
      </c>
    </row>
    <row r="14" spans="1:20" ht="15.5" x14ac:dyDescent="0.35">
      <c r="B14" s="104">
        <v>10</v>
      </c>
      <c r="C14" s="105">
        <v>0.26700000000000002</v>
      </c>
      <c r="D14" s="105">
        <v>0.38500000000000001</v>
      </c>
      <c r="E14" s="105">
        <v>0.46899999999999997</v>
      </c>
      <c r="F14" s="105">
        <v>0.42099999999999999</v>
      </c>
      <c r="G14" s="105">
        <v>0.54400000000000004</v>
      </c>
      <c r="H14" s="105">
        <v>0.53800000000000003</v>
      </c>
      <c r="I14" s="105">
        <v>0.14000000000000001</v>
      </c>
      <c r="J14" s="105">
        <v>0.11899999999999999</v>
      </c>
      <c r="K14" s="105">
        <v>0.14199999999999999</v>
      </c>
      <c r="L14" s="105">
        <v>0.372</v>
      </c>
      <c r="M14" s="105">
        <v>0.53100000000000003</v>
      </c>
      <c r="N14" s="105">
        <v>0.53100000000000003</v>
      </c>
      <c r="O14" s="105">
        <v>0.32400000000000001</v>
      </c>
      <c r="P14" s="105">
        <v>0.43099999999999999</v>
      </c>
      <c r="Q14" s="105">
        <v>0.39200000000000002</v>
      </c>
      <c r="R14" s="105">
        <v>0.45500000000000002</v>
      </c>
      <c r="S14" s="105">
        <v>0.65</v>
      </c>
      <c r="T14" s="105">
        <v>0.56999999999999995</v>
      </c>
    </row>
    <row r="15" spans="1:20" ht="15.5" x14ac:dyDescent="0.35">
      <c r="B15" s="104">
        <v>11</v>
      </c>
      <c r="C15" s="105">
        <v>0.33900000000000002</v>
      </c>
      <c r="D15" s="105">
        <v>0.40899999999999997</v>
      </c>
      <c r="E15" s="105">
        <v>0.53600000000000003</v>
      </c>
      <c r="F15" s="105">
        <v>0.54700000000000004</v>
      </c>
      <c r="G15" s="105">
        <v>0.58199999999999996</v>
      </c>
      <c r="H15" s="105">
        <v>0.59299999999999997</v>
      </c>
      <c r="I15" s="105">
        <v>0.13800000000000001</v>
      </c>
      <c r="J15" s="105">
        <v>0.129</v>
      </c>
      <c r="K15" s="105">
        <v>0.124</v>
      </c>
      <c r="L15" s="105">
        <v>0.45500000000000002</v>
      </c>
      <c r="M15" s="105">
        <v>0.64100000000000001</v>
      </c>
      <c r="N15" s="105">
        <v>0.68200000000000005</v>
      </c>
      <c r="O15" s="105">
        <v>0.42399999999999999</v>
      </c>
      <c r="P15" s="105">
        <v>0.53700000000000003</v>
      </c>
      <c r="Q15" s="105">
        <v>0.46</v>
      </c>
      <c r="R15" s="105">
        <v>0.59399999999999997</v>
      </c>
      <c r="S15" s="105">
        <v>0.71599999999999997</v>
      </c>
      <c r="T15" s="105">
        <v>0.64200000000000002</v>
      </c>
    </row>
    <row r="16" spans="1:20" ht="15.5" x14ac:dyDescent="0.35">
      <c r="B16" s="104">
        <v>12</v>
      </c>
      <c r="C16" s="105">
        <v>0.378</v>
      </c>
      <c r="D16" s="105">
        <v>0.51600000000000001</v>
      </c>
      <c r="E16" s="105">
        <v>0.64700000000000002</v>
      </c>
      <c r="F16" s="105">
        <v>0.50800000000000001</v>
      </c>
      <c r="G16" s="105">
        <v>0.71399999999999997</v>
      </c>
      <c r="H16" s="105">
        <v>0.72099999999999997</v>
      </c>
      <c r="I16" s="105">
        <v>0.158</v>
      </c>
      <c r="J16" s="105">
        <v>0.13300000000000001</v>
      </c>
      <c r="K16" s="105">
        <v>0.13900000000000001</v>
      </c>
      <c r="L16" s="105">
        <v>0.498</v>
      </c>
      <c r="M16" s="105">
        <v>0.70599999999999996</v>
      </c>
      <c r="N16" s="105">
        <v>0.73</v>
      </c>
      <c r="O16" s="105">
        <v>0.47699999999999998</v>
      </c>
      <c r="P16" s="105">
        <v>0.61499999999999999</v>
      </c>
      <c r="Q16" s="105">
        <v>0.52400000000000002</v>
      </c>
      <c r="R16" s="105">
        <v>0.66400000000000003</v>
      </c>
      <c r="S16" s="105">
        <v>0.78300000000000003</v>
      </c>
      <c r="T16" s="105">
        <v>0.68600000000000005</v>
      </c>
    </row>
    <row r="17" spans="2:20" ht="15.5" x14ac:dyDescent="0.35">
      <c r="B17" s="104">
        <v>13</v>
      </c>
      <c r="C17" s="105">
        <v>0.54700000000000004</v>
      </c>
      <c r="D17" s="105">
        <v>0.71299999999999997</v>
      </c>
      <c r="E17" s="105">
        <v>0.88100000000000001</v>
      </c>
      <c r="F17" s="105">
        <v>0.56999999999999995</v>
      </c>
      <c r="G17" s="105">
        <v>0.93</v>
      </c>
      <c r="H17" s="105">
        <v>0.99399999999999999</v>
      </c>
      <c r="I17" s="105">
        <v>0.14699999999999999</v>
      </c>
      <c r="J17" s="105">
        <v>0.13600000000000001</v>
      </c>
      <c r="K17" s="105">
        <v>0.14799999999999999</v>
      </c>
      <c r="L17" s="105">
        <v>0.61399999999999999</v>
      </c>
      <c r="M17" s="105">
        <v>0.96499999999999997</v>
      </c>
      <c r="N17" s="105">
        <v>1.012</v>
      </c>
      <c r="O17" s="105">
        <v>0.55700000000000005</v>
      </c>
      <c r="P17" s="105">
        <v>0.77300000000000002</v>
      </c>
      <c r="Q17" s="105">
        <v>0.70799999999999996</v>
      </c>
      <c r="R17" s="105">
        <v>0.79400000000000004</v>
      </c>
      <c r="S17" s="105">
        <v>0.98299999999999998</v>
      </c>
      <c r="T17" s="105">
        <v>0.92700000000000005</v>
      </c>
    </row>
    <row r="18" spans="2:20" ht="15.5" x14ac:dyDescent="0.35">
      <c r="B18" s="104">
        <v>14</v>
      </c>
      <c r="C18" s="105">
        <v>0.73499999999999999</v>
      </c>
      <c r="D18" s="105">
        <v>0.81599999999999995</v>
      </c>
      <c r="E18" s="105">
        <v>1.0820000000000001</v>
      </c>
      <c r="F18" s="105">
        <v>0.52900000000000003</v>
      </c>
      <c r="G18" s="105">
        <v>1.111</v>
      </c>
      <c r="H18" s="105">
        <v>1.157</v>
      </c>
      <c r="I18" s="105">
        <v>0.161</v>
      </c>
      <c r="J18" s="105">
        <v>0.13400000000000001</v>
      </c>
      <c r="K18" s="105">
        <v>0.13700000000000001</v>
      </c>
      <c r="L18" s="105">
        <v>0.63500000000000001</v>
      </c>
      <c r="M18" s="105">
        <v>1.002</v>
      </c>
      <c r="N18" s="105">
        <v>1.155</v>
      </c>
      <c r="O18" s="105">
        <v>0.52</v>
      </c>
      <c r="P18" s="105">
        <v>0.872</v>
      </c>
      <c r="Q18" s="105">
        <v>0.93799999999999994</v>
      </c>
      <c r="R18" s="105">
        <v>0.93200000000000005</v>
      </c>
      <c r="S18" s="105">
        <v>1.0269999999999999</v>
      </c>
      <c r="T18" s="105">
        <v>0.96399999999999997</v>
      </c>
    </row>
    <row r="19" spans="2:20" ht="15.5" x14ac:dyDescent="0.35">
      <c r="B19" s="104">
        <v>15</v>
      </c>
      <c r="C19" s="105">
        <v>0.72199999999999998</v>
      </c>
      <c r="D19" s="105">
        <v>0.90600000000000003</v>
      </c>
      <c r="E19" s="105">
        <v>1.244</v>
      </c>
      <c r="F19" s="105">
        <v>0.45</v>
      </c>
      <c r="G19" s="105">
        <v>1.3009999999999999</v>
      </c>
      <c r="H19" s="105">
        <v>1.4990000000000001</v>
      </c>
      <c r="I19" s="105">
        <v>0.157</v>
      </c>
      <c r="J19" s="105">
        <v>0.15</v>
      </c>
      <c r="K19" s="105">
        <v>0.14699999999999999</v>
      </c>
      <c r="L19" s="105">
        <v>0.81599999999999995</v>
      </c>
      <c r="M19" s="105">
        <v>1.2190000000000001</v>
      </c>
      <c r="N19" s="105">
        <v>1.339</v>
      </c>
      <c r="O19" s="105">
        <v>0.73299999999999998</v>
      </c>
      <c r="P19" s="105">
        <v>1.099</v>
      </c>
      <c r="Q19" s="105">
        <v>1.0740000000000001</v>
      </c>
      <c r="R19" s="105">
        <v>1.123</v>
      </c>
      <c r="S19" s="105">
        <v>1.31</v>
      </c>
      <c r="T19" s="105">
        <v>1.26</v>
      </c>
    </row>
    <row r="20" spans="2:20" ht="15.5" x14ac:dyDescent="0.35">
      <c r="B20" s="104">
        <v>16</v>
      </c>
      <c r="C20" s="105">
        <v>0.89400000000000002</v>
      </c>
      <c r="D20" s="105">
        <v>1.0640000000000001</v>
      </c>
      <c r="E20" s="105">
        <v>1.389</v>
      </c>
      <c r="F20" s="105">
        <v>0.57399999999999995</v>
      </c>
      <c r="G20" s="105">
        <v>1.389</v>
      </c>
      <c r="H20" s="105">
        <v>1.52</v>
      </c>
      <c r="I20" s="105">
        <v>0.154</v>
      </c>
      <c r="J20" s="105">
        <v>0.13400000000000001</v>
      </c>
      <c r="K20" s="105">
        <v>0.11700000000000001</v>
      </c>
      <c r="L20" s="105">
        <v>1.0629999999999999</v>
      </c>
      <c r="M20" s="105">
        <v>1.4119999999999999</v>
      </c>
      <c r="N20" s="105">
        <v>1.4470000000000001</v>
      </c>
      <c r="O20" s="105">
        <v>0.88200000000000001</v>
      </c>
      <c r="P20" s="105">
        <v>1.375</v>
      </c>
      <c r="Q20" s="105">
        <v>1.2010000000000001</v>
      </c>
      <c r="R20" s="105">
        <v>1.319</v>
      </c>
      <c r="S20" s="105">
        <v>1.5289999999999999</v>
      </c>
      <c r="T20" s="105">
        <v>1.4159999999999999</v>
      </c>
    </row>
    <row r="21" spans="2:20" ht="15.5" x14ac:dyDescent="0.35">
      <c r="B21" s="104">
        <v>17</v>
      </c>
      <c r="C21" s="105">
        <v>0.86699999999999999</v>
      </c>
      <c r="D21" s="105">
        <v>0.98499999999999999</v>
      </c>
      <c r="E21" s="105">
        <v>1.4810000000000001</v>
      </c>
      <c r="F21" s="105">
        <v>1.091</v>
      </c>
      <c r="G21" s="105">
        <v>1.526</v>
      </c>
      <c r="H21" s="105">
        <v>1.587</v>
      </c>
      <c r="I21" s="105">
        <v>0.13</v>
      </c>
      <c r="J21" s="105">
        <v>0.124</v>
      </c>
      <c r="K21" s="105">
        <v>0.121</v>
      </c>
      <c r="L21" s="105">
        <v>1.0720000000000001</v>
      </c>
      <c r="M21" s="105">
        <v>1.5269999999999999</v>
      </c>
      <c r="N21" s="105">
        <v>1.4379999999999999</v>
      </c>
      <c r="O21" s="105">
        <v>1.1599999999999999</v>
      </c>
      <c r="P21" s="105">
        <v>1.468</v>
      </c>
      <c r="Q21" s="105">
        <v>1.155</v>
      </c>
      <c r="R21" s="105">
        <v>1.2849999999999999</v>
      </c>
      <c r="S21" s="105">
        <v>1.494</v>
      </c>
      <c r="T21" s="105">
        <v>1.4239999999999999</v>
      </c>
    </row>
    <row r="22" spans="2:20" ht="15.5" x14ac:dyDescent="0.35">
      <c r="B22" s="104">
        <v>18</v>
      </c>
      <c r="C22" s="105">
        <v>0.82099999999999995</v>
      </c>
      <c r="D22" s="105">
        <v>1.0429999999999999</v>
      </c>
      <c r="E22" s="105">
        <v>1.2789999999999999</v>
      </c>
      <c r="F22" s="105">
        <v>1.327</v>
      </c>
      <c r="G22" s="105">
        <v>1.5</v>
      </c>
      <c r="H22" s="105">
        <v>1.6160000000000001</v>
      </c>
      <c r="I22" s="105">
        <v>0.153</v>
      </c>
      <c r="J22" s="105">
        <v>0.191</v>
      </c>
      <c r="K22" s="105">
        <v>0.19800000000000001</v>
      </c>
      <c r="L22" s="105">
        <v>1.4350000000000001</v>
      </c>
      <c r="M22" s="105">
        <v>1.5449999999999999</v>
      </c>
      <c r="N22" s="105">
        <v>1.54</v>
      </c>
      <c r="O22" s="105">
        <v>1.252</v>
      </c>
      <c r="P22" s="105">
        <v>1.478</v>
      </c>
      <c r="Q22" s="105">
        <v>1.3360000000000001</v>
      </c>
      <c r="R22" s="105">
        <v>1.262</v>
      </c>
      <c r="S22" s="105">
        <v>1.5629999999999999</v>
      </c>
      <c r="T22" s="105">
        <v>1.3680000000000001</v>
      </c>
    </row>
  </sheetData>
  <mergeCells count="6">
    <mergeCell ref="R3:T3"/>
    <mergeCell ref="C3:E3"/>
    <mergeCell ref="F3:H3"/>
    <mergeCell ref="I3:K3"/>
    <mergeCell ref="L3:N3"/>
    <mergeCell ref="O3:Q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9567B-9E22-43D8-94A4-0E3652803589}">
  <dimension ref="A2:I11"/>
  <sheetViews>
    <sheetView workbookViewId="0">
      <selection activeCell="L5" sqref="L5"/>
    </sheetView>
  </sheetViews>
  <sheetFormatPr defaultRowHeight="14.5" x14ac:dyDescent="0.35"/>
  <sheetData>
    <row r="2" spans="1:9" x14ac:dyDescent="0.35">
      <c r="A2" t="s">
        <v>337</v>
      </c>
    </row>
    <row r="5" spans="1:9" ht="15.5" x14ac:dyDescent="0.35">
      <c r="I5" s="6" t="s">
        <v>332</v>
      </c>
    </row>
    <row r="6" spans="1:9" x14ac:dyDescent="0.35">
      <c r="D6" t="s">
        <v>1</v>
      </c>
      <c r="E6" s="64">
        <v>3.8580000000000001</v>
      </c>
      <c r="F6" s="64">
        <v>3.6240000000000001</v>
      </c>
      <c r="G6" s="64">
        <v>3.7879999999999998</v>
      </c>
      <c r="I6">
        <v>0</v>
      </c>
    </row>
    <row r="7" spans="1:9" x14ac:dyDescent="0.35">
      <c r="D7" t="s">
        <v>45</v>
      </c>
      <c r="E7" s="64">
        <v>3.71</v>
      </c>
      <c r="F7" s="64">
        <v>3.6259999999999999</v>
      </c>
      <c r="G7" s="64">
        <v>3.7250000000000001</v>
      </c>
      <c r="I7">
        <v>1.8544809228039014</v>
      </c>
    </row>
    <row r="8" spans="1:9" x14ac:dyDescent="0.35">
      <c r="D8" s="62" t="s">
        <v>333</v>
      </c>
      <c r="E8" s="64">
        <v>3.7719999999999998</v>
      </c>
      <c r="F8" s="64">
        <v>3.968</v>
      </c>
      <c r="G8" s="64">
        <v>3.2109999999999999</v>
      </c>
      <c r="I8">
        <v>2.830523513753306</v>
      </c>
    </row>
    <row r="9" spans="1:9" x14ac:dyDescent="0.35">
      <c r="D9" t="s">
        <v>334</v>
      </c>
      <c r="E9" s="64">
        <v>3.0110000000000001</v>
      </c>
      <c r="F9" s="64">
        <v>3.08</v>
      </c>
      <c r="G9" s="64">
        <v>2.9710000000000001</v>
      </c>
      <c r="I9">
        <v>19.591836734693857</v>
      </c>
    </row>
    <row r="10" spans="1:9" x14ac:dyDescent="0.35">
      <c r="D10" t="s">
        <v>335</v>
      </c>
      <c r="E10" s="64">
        <v>1.7909999999999999</v>
      </c>
      <c r="F10" s="64">
        <v>1.5760000000000001</v>
      </c>
      <c r="G10" s="64">
        <v>2.1960000000000002</v>
      </c>
      <c r="I10">
        <v>50.638864241348699</v>
      </c>
    </row>
    <row r="11" spans="1:9" x14ac:dyDescent="0.35">
      <c r="D11" t="s">
        <v>336</v>
      </c>
      <c r="E11" s="64">
        <v>0.42</v>
      </c>
      <c r="F11" s="64">
        <v>0.68</v>
      </c>
      <c r="G11" s="64">
        <v>0.67</v>
      </c>
      <c r="I11">
        <v>84.294587400177463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49C34-E35A-495D-B42E-D6C4E6F17E11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Fig. 2c</vt:lpstr>
      <vt:lpstr>Fig. 2d</vt:lpstr>
      <vt:lpstr>Fig. 2e</vt:lpstr>
      <vt:lpstr>Fig. 2f</vt:lpstr>
      <vt:lpstr>Fig. 2g</vt:lpstr>
      <vt:lpstr>Fig. 2h</vt:lpstr>
      <vt:lpstr>Fig. 2i.</vt:lpstr>
      <vt:lpstr>Fig. 2j.</vt:lpstr>
      <vt:lpstr>Fig. 5c.</vt:lpstr>
      <vt:lpstr>Fig. 5d.</vt:lpstr>
      <vt:lpstr>Fig. 6b</vt:lpstr>
      <vt:lpstr>Fig. 6c</vt:lpstr>
      <vt:lpstr>Fig. 6e.</vt:lpstr>
      <vt:lpstr>Fig. 6g. </vt:lpstr>
      <vt:lpstr>Fig. 10a.</vt:lpstr>
      <vt:lpstr>Fig. 10b.</vt:lpstr>
      <vt:lpstr>Fig. 10c</vt:lpstr>
      <vt:lpstr>Fig. 10d.</vt:lpstr>
      <vt:lpstr>Fig. 10f.</vt:lpstr>
      <vt:lpstr>Fig. 10n.</vt:lpstr>
      <vt:lpstr>Supplementary Figs. 114</vt:lpstr>
      <vt:lpstr>Supplementary Figs. 116</vt:lpstr>
      <vt:lpstr>Supplementary Figs. 117</vt:lpstr>
      <vt:lpstr>Supplementary Figs. 118</vt:lpstr>
      <vt:lpstr>Supplementary Figs. 119</vt:lpstr>
      <vt:lpstr>Supplementary Figs. 120b</vt:lpstr>
      <vt:lpstr>Supplementary Figs. 121b</vt:lpstr>
      <vt:lpstr>Supplementary Fig. 125a</vt:lpstr>
      <vt:lpstr>Supplementary Fig. 125b</vt:lpstr>
      <vt:lpstr>Supplementary Fig. 128. </vt:lpstr>
      <vt:lpstr>Supplementary Figs. 130</vt:lpstr>
      <vt:lpstr>Supplementary Figs. 133</vt:lpstr>
      <vt:lpstr>Supplementary Figs. 136</vt:lpstr>
      <vt:lpstr>Supplementary Figs. 141e</vt:lpstr>
      <vt:lpstr>Supplementary Figs. 142</vt:lpstr>
      <vt:lpstr>Supplementary Figs. 154a</vt:lpstr>
      <vt:lpstr>Supplementary Figs. 154b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Saurabh Rai 180205</dc:creator>
  <cp:lastModifiedBy>mohan kumar</cp:lastModifiedBy>
  <dcterms:created xsi:type="dcterms:W3CDTF">2024-03-17T09:40:23Z</dcterms:created>
  <dcterms:modified xsi:type="dcterms:W3CDTF">2026-08-17T12:36:11Z</dcterms:modified>
</cp:coreProperties>
</file>