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Franz\Desktop\Boulot\Submission_Nature_Plants\revision\"/>
    </mc:Choice>
  </mc:AlternateContent>
  <xr:revisionPtr revIDLastSave="0" documentId="13_ncr:1_{55439522-507A-4766-A5C6-2E28C578D516}" xr6:coauthVersionLast="47" xr6:coauthVersionMax="47" xr10:uidLastSave="{00000000-0000-0000-0000-000000000000}"/>
  <bookViews>
    <workbookView xWindow="-108" yWindow="-108" windowWidth="23256" windowHeight="12456" tabRatio="645" xr2:uid="{00000000-000D-0000-FFFF-FFFF00000000}"/>
  </bookViews>
  <sheets>
    <sheet name="Supplementary Table 1" sheetId="1" r:id="rId1"/>
    <sheet name="Supplementary Table 2" sheetId="13" r:id="rId2"/>
    <sheet name="Supplementary Table 3" sheetId="3" r:id="rId3"/>
    <sheet name="Supplementary Table 4" sheetId="4" r:id="rId4"/>
    <sheet name="Supplementary Table 5" sheetId="14" r:id="rId5"/>
    <sheet name="Supplementary Table 6" sheetId="5" r:id="rId6"/>
    <sheet name="Supplementary Table 7" sheetId="6" r:id="rId7"/>
    <sheet name="Supplementary Table 8" sheetId="7" r:id="rId8"/>
    <sheet name="Supplementary Table 9" sheetId="8" r:id="rId9"/>
    <sheet name="Supplementary Table 10" sheetId="9" r:id="rId10"/>
    <sheet name="Supplementary Table 11" sheetId="24" r:id="rId11"/>
    <sheet name="Supplementary Table 12" sheetId="10" r:id="rId12"/>
    <sheet name="Supplementary Table 13" sheetId="2" r:id="rId13"/>
    <sheet name="Supplementary Table 14" sheetId="22" r:id="rId14"/>
    <sheet name="Supplementary Table 15" sheetId="12" r:id="rId15"/>
    <sheet name="Supplementary Table 16" sheetId="25" r:id="rId16"/>
    <sheet name="Supplementary Table 17" sheetId="17" r:id="rId17"/>
    <sheet name="Supplementary Table 18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3" l="1"/>
  <c r="I6" i="3"/>
  <c r="I7" i="3"/>
  <c r="I8" i="3"/>
  <c r="I9" i="3"/>
  <c r="I4" i="3"/>
  <c r="K32" i="13"/>
  <c r="J4" i="13"/>
  <c r="J5" i="13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3" i="13"/>
  <c r="J34" i="13"/>
  <c r="J35" i="13"/>
  <c r="J36" i="13"/>
  <c r="J37" i="13"/>
  <c r="J38" i="13"/>
  <c r="J39" i="13"/>
  <c r="L32" i="13" s="1"/>
  <c r="J40" i="13"/>
  <c r="J41" i="13"/>
  <c r="J42" i="13"/>
  <c r="J32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I38" i="13"/>
  <c r="M59" i="22"/>
  <c r="M58" i="22"/>
  <c r="M57" i="22"/>
  <c r="M56" i="22"/>
  <c r="M55" i="22"/>
  <c r="M54" i="22"/>
  <c r="M53" i="22"/>
  <c r="M52" i="22"/>
  <c r="M51" i="22"/>
  <c r="M32" i="22"/>
  <c r="M31" i="22"/>
  <c r="M30" i="22"/>
  <c r="M29" i="22"/>
  <c r="M28" i="22"/>
  <c r="M27" i="22"/>
  <c r="M26" i="22"/>
  <c r="M25" i="22"/>
  <c r="M24" i="22"/>
  <c r="M23" i="22"/>
  <c r="M22" i="22"/>
  <c r="M21" i="22"/>
  <c r="M20" i="22"/>
  <c r="U265" i="18"/>
  <c r="U263" i="18"/>
  <c r="U257" i="18"/>
  <c r="U251" i="18"/>
  <c r="U249" i="18"/>
  <c r="U242" i="18"/>
  <c r="U228" i="18"/>
  <c r="U205" i="18"/>
  <c r="U201" i="18"/>
  <c r="U199" i="18"/>
  <c r="U196" i="18"/>
  <c r="U180" i="18"/>
  <c r="U167" i="18"/>
  <c r="U162" i="18"/>
  <c r="U160" i="18"/>
  <c r="U154" i="18"/>
  <c r="U151" i="18"/>
  <c r="U147" i="18"/>
  <c r="U119" i="18"/>
  <c r="U108" i="18"/>
  <c r="U94" i="18"/>
  <c r="U89" i="18"/>
  <c r="U75" i="18"/>
  <c r="U62" i="18"/>
  <c r="U49" i="18"/>
  <c r="U34" i="18"/>
  <c r="U27" i="18"/>
  <c r="U19" i="18"/>
  <c r="U5" i="18"/>
  <c r="H5" i="13" l="1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4" i="13"/>
  <c r="G7" i="9" l="1"/>
  <c r="G6" i="9"/>
  <c r="G8" i="9"/>
  <c r="G9" i="9"/>
  <c r="G10" i="9"/>
  <c r="G11" i="9"/>
  <c r="G12" i="9"/>
  <c r="G13" i="9"/>
  <c r="G14" i="9"/>
  <c r="G15" i="9"/>
  <c r="G16" i="9"/>
  <c r="G17" i="9"/>
  <c r="G18" i="9"/>
  <c r="G19" i="9"/>
  <c r="G5" i="9"/>
  <c r="Q8" i="8"/>
  <c r="D20" i="9"/>
  <c r="E20" i="9"/>
  <c r="F20" i="9"/>
  <c r="C20" i="9"/>
  <c r="Q7" i="8"/>
  <c r="Q9" i="8"/>
  <c r="Q10" i="8"/>
  <c r="Q11" i="8"/>
  <c r="Q12" i="8"/>
  <c r="Q13" i="8"/>
  <c r="Q14" i="8"/>
  <c r="Q15" i="8"/>
  <c r="Q16" i="8"/>
  <c r="Q17" i="8"/>
  <c r="Q18" i="8"/>
  <c r="Q19" i="8"/>
  <c r="Q20" i="8"/>
  <c r="Q6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 l="1"/>
  <c r="G20" i="9"/>
  <c r="Q22" i="8"/>
  <c r="C21" i="8" l="1"/>
  <c r="E21" i="9"/>
  <c r="F21" i="9"/>
  <c r="D22" i="9" l="1"/>
  <c r="C22" i="9"/>
  <c r="F22" i="9"/>
  <c r="E22" i="9"/>
  <c r="D21" i="9"/>
  <c r="C21" i="9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C22" i="8"/>
  <c r="K216" i="14"/>
  <c r="L216" i="14" s="1"/>
  <c r="M216" i="14" s="1"/>
  <c r="K215" i="14"/>
  <c r="L215" i="14" s="1"/>
  <c r="M215" i="14" s="1"/>
  <c r="K214" i="14"/>
  <c r="L214" i="14" s="1"/>
  <c r="M214" i="14" s="1"/>
  <c r="K213" i="14"/>
  <c r="L213" i="14" s="1"/>
  <c r="M213" i="14" s="1"/>
  <c r="K212" i="14"/>
  <c r="L212" i="14" s="1"/>
  <c r="M212" i="14" s="1"/>
  <c r="K207" i="14"/>
  <c r="K206" i="14"/>
  <c r="K205" i="14"/>
  <c r="K204" i="14"/>
  <c r="K203" i="14"/>
  <c r="K202" i="14"/>
  <c r="K201" i="14"/>
  <c r="K200" i="14"/>
  <c r="K199" i="14"/>
  <c r="K198" i="14"/>
  <c r="K197" i="14"/>
  <c r="K196" i="14"/>
  <c r="K195" i="14"/>
  <c r="K194" i="14"/>
  <c r="K173" i="14"/>
  <c r="K172" i="14"/>
  <c r="K171" i="14"/>
  <c r="K170" i="14"/>
  <c r="K169" i="14"/>
  <c r="K168" i="14"/>
  <c r="K153" i="14"/>
  <c r="K152" i="14"/>
  <c r="K151" i="14"/>
  <c r="K150" i="14"/>
  <c r="K149" i="14"/>
  <c r="K148" i="14"/>
  <c r="K147" i="14"/>
  <c r="L147" i="14" s="1"/>
  <c r="K146" i="14"/>
  <c r="M146" i="14" s="1"/>
  <c r="K145" i="14"/>
  <c r="M145" i="14" s="1"/>
  <c r="K144" i="14"/>
  <c r="M144" i="14" s="1"/>
  <c r="K143" i="14"/>
  <c r="L143" i="14" s="1"/>
  <c r="K142" i="14"/>
  <c r="M142" i="14" s="1"/>
  <c r="K141" i="14"/>
  <c r="K140" i="14"/>
  <c r="K139" i="14"/>
  <c r="K138" i="14"/>
  <c r="K137" i="14"/>
  <c r="K136" i="14"/>
  <c r="K135" i="14"/>
  <c r="K134" i="14"/>
  <c r="K133" i="14"/>
  <c r="K132" i="14"/>
  <c r="K131" i="14"/>
  <c r="K130" i="14"/>
  <c r="K129" i="14"/>
  <c r="K128" i="14"/>
  <c r="K121" i="14"/>
  <c r="K120" i="14"/>
  <c r="K119" i="14"/>
  <c r="K118" i="14"/>
  <c r="K117" i="14"/>
  <c r="K116" i="14"/>
  <c r="K115" i="14"/>
  <c r="K114" i="14"/>
  <c r="K113" i="14"/>
  <c r="K112" i="14"/>
  <c r="K111" i="14"/>
  <c r="K110" i="14"/>
  <c r="K109" i="14"/>
  <c r="K108" i="14"/>
  <c r="K107" i="14"/>
  <c r="K106" i="14"/>
  <c r="K105" i="14"/>
  <c r="K104" i="14"/>
  <c r="K103" i="14"/>
  <c r="K102" i="14"/>
  <c r="K101" i="14"/>
  <c r="K100" i="14"/>
  <c r="K99" i="14"/>
  <c r="K98" i="14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3" i="14"/>
  <c r="K52" i="14"/>
  <c r="K51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E6" i="6"/>
  <c r="E10" i="6" s="1"/>
  <c r="D6" i="6"/>
  <c r="D10" i="6" s="1"/>
  <c r="C6" i="6"/>
  <c r="C10" i="6" s="1"/>
  <c r="L142" i="14" l="1"/>
  <c r="L146" i="14"/>
  <c r="M143" i="14"/>
  <c r="K4" i="13"/>
  <c r="L4" i="13"/>
  <c r="K14" i="13"/>
  <c r="L14" i="13"/>
  <c r="K23" i="13"/>
  <c r="L23" i="13"/>
  <c r="L145" i="14"/>
  <c r="M147" i="14"/>
  <c r="L144" i="14"/>
  <c r="M23" i="8" l="1"/>
  <c r="H23" i="8"/>
  <c r="F23" i="8"/>
  <c r="I23" i="8"/>
  <c r="N23" i="8"/>
  <c r="G23" i="8"/>
  <c r="E23" i="8"/>
  <c r="K23" i="8"/>
  <c r="O23" i="8"/>
  <c r="C23" i="8"/>
  <c r="D23" i="8"/>
  <c r="L23" i="8"/>
  <c r="J23" i="8"/>
  <c r="P23" i="8"/>
</calcChain>
</file>

<file path=xl/sharedStrings.xml><?xml version="1.0" encoding="utf-8"?>
<sst xmlns="http://schemas.openxmlformats.org/spreadsheetml/2006/main" count="1135" uniqueCount="373">
  <si>
    <t>SNP density (SNPs/kb)</t>
  </si>
  <si>
    <t>Size (Mb)</t>
  </si>
  <si>
    <t>Col × Ct</t>
  </si>
  <si>
    <t>Total</t>
  </si>
  <si>
    <t>Chromosome 1</t>
  </si>
  <si>
    <t>Chromosome 2</t>
  </si>
  <si>
    <t>I2f</t>
  </si>
  <si>
    <t>n.a.</t>
  </si>
  <si>
    <t>Chromosome 3</t>
  </si>
  <si>
    <t>BT</t>
  </si>
  <si>
    <t>Chromosome 4</t>
  </si>
  <si>
    <t>Chromosome 5</t>
  </si>
  <si>
    <t>MK01 × 2-9m</t>
  </si>
  <si>
    <t>Ku123 × MK01</t>
  </si>
  <si>
    <t>Ku123 × 2-9m</t>
  </si>
  <si>
    <t>ws3-lg1</t>
  </si>
  <si>
    <t>lg1-gl2</t>
  </si>
  <si>
    <t>ws3-gl2</t>
  </si>
  <si>
    <t>Chromosome 6</t>
  </si>
  <si>
    <t>Chromosome 7</t>
  </si>
  <si>
    <t>Chromosome 8</t>
  </si>
  <si>
    <t>Chromosome 9</t>
  </si>
  <si>
    <t>c1-sh1</t>
  </si>
  <si>
    <t>sh1-wx1</t>
  </si>
  <si>
    <t>Chromosome 10</t>
  </si>
  <si>
    <t>Interval</t>
  </si>
  <si>
    <t>NILs F1</t>
  </si>
  <si>
    <t>Tester line</t>
  </si>
  <si>
    <t>Type</t>
  </si>
  <si>
    <t>Population
type</t>
  </si>
  <si>
    <t>Number of 
replicates</t>
  </si>
  <si>
    <t>Average population size</t>
  </si>
  <si>
    <t>Average Rf (cM)</t>
  </si>
  <si>
    <t>SD</t>
  </si>
  <si>
    <t>Inbred</t>
  </si>
  <si>
    <t>F2</t>
  </si>
  <si>
    <t>R2-BT × Col</t>
  </si>
  <si>
    <t>Juxtaposed</t>
  </si>
  <si>
    <t>Hybrid</t>
  </si>
  <si>
    <t>Marker</t>
  </si>
  <si>
    <t>Chromosome</t>
  </si>
  <si>
    <t>Genetic position (cM) *</t>
  </si>
  <si>
    <t>Complete name</t>
  </si>
  <si>
    <t>Phenotype of the mutation</t>
  </si>
  <si>
    <t>p1</t>
  </si>
  <si>
    <t>Pericarp color 1</t>
  </si>
  <si>
    <t>white cob</t>
  </si>
  <si>
    <t>ws3</t>
  </si>
  <si>
    <t>White sheath3</t>
  </si>
  <si>
    <t>white sheath</t>
  </si>
  <si>
    <t>lg1</t>
  </si>
  <si>
    <t>liguleless1</t>
  </si>
  <si>
    <t>leaves without ligule</t>
  </si>
  <si>
    <t>gl2</t>
  </si>
  <si>
    <t>glossy2</t>
  </si>
  <si>
    <t>glossy seedling</t>
  </si>
  <si>
    <t>y1</t>
  </si>
  <si>
    <t>Yellow endosperm 1</t>
  </si>
  <si>
    <t>white endosperm</t>
  </si>
  <si>
    <t>c1</t>
  </si>
  <si>
    <t>Colored aleurone1</t>
  </si>
  <si>
    <t>colorless aleurone</t>
  </si>
  <si>
    <t>sh1</t>
  </si>
  <si>
    <t>shrunken1</t>
  </si>
  <si>
    <t>shrunken endosperm</t>
  </si>
  <si>
    <t>wx1</t>
  </si>
  <si>
    <t>waxy1</t>
  </si>
  <si>
    <t>waxy endosperm</t>
  </si>
  <si>
    <t>R1</t>
  </si>
  <si>
    <t>colored1</t>
  </si>
  <si>
    <t>colored aleurone (dominant allele)</t>
  </si>
  <si>
    <t>* from the Composite genetic map of Maize Genetics and Genomics Database (MaizeGDB)</t>
  </si>
  <si>
    <t>Recombination frequency (%)</t>
  </si>
  <si>
    <t>Genotype</t>
  </si>
  <si>
    <t>Year</t>
  </si>
  <si>
    <t>MK01×2-9m</t>
  </si>
  <si>
    <t>-</t>
  </si>
  <si>
    <t>18.6±1.6 (7)</t>
  </si>
  <si>
    <t>10.8±1.0 (6)</t>
  </si>
  <si>
    <t>18.8±1.0 (6)</t>
  </si>
  <si>
    <t>25.1±1.1 (6)</t>
  </si>
  <si>
    <t>5.0±0.7 (5)</t>
  </si>
  <si>
    <t>19.1±0.9 (6)</t>
  </si>
  <si>
    <t>Ku123×2-9m</t>
  </si>
  <si>
    <t>23.2±0.7 (8)</t>
  </si>
  <si>
    <t>21.1±0.6 (12)</t>
  </si>
  <si>
    <t>7.9±0.6 (10)</t>
  </si>
  <si>
    <t>14.5±1.2 (10)</t>
  </si>
  <si>
    <t>20.9±1.1 (10)</t>
  </si>
  <si>
    <t>19.8±1.3 (9)</t>
  </si>
  <si>
    <t>8.1±0.6 (12)</t>
  </si>
  <si>
    <t>14.8±0.6 (12)</t>
  </si>
  <si>
    <t>21.9±0.7 (12)</t>
  </si>
  <si>
    <t>4.4±0.7 (7)</t>
  </si>
  <si>
    <t>19.5±0.7 (12)</t>
  </si>
  <si>
    <t>8.0±0.7 (5)</t>
  </si>
  <si>
    <t>18.2±1.3 (5)</t>
  </si>
  <si>
    <t>25.6±1.6 (5)</t>
  </si>
  <si>
    <t>5.4±0.9 (4)</t>
  </si>
  <si>
    <t>19.8±0.9 (5)</t>
  </si>
  <si>
    <t>Genetic distance from maizeGDB (cM)</t>
  </si>
  <si>
    <t>Expected Rf by Haldane (cM)</t>
  </si>
  <si>
    <t>BUSCO</t>
  </si>
  <si>
    <t>Ku123</t>
  </si>
  <si>
    <t>B73 v5</t>
  </si>
  <si>
    <t>Mo17</t>
  </si>
  <si>
    <t>Complete and single-copy</t>
  </si>
  <si>
    <t>Complete and duplicated</t>
  </si>
  <si>
    <t>Total complete</t>
  </si>
  <si>
    <t>Fragmented</t>
  </si>
  <si>
    <t>Missing</t>
  </si>
  <si>
    <t>Completeness (%)</t>
  </si>
  <si>
    <t>Gene number</t>
  </si>
  <si>
    <t>Gene density per Mb</t>
  </si>
  <si>
    <t>Centromere start (Mb)</t>
  </si>
  <si>
    <t>Centromere end (Mb)</t>
  </si>
  <si>
    <t>Class</t>
  </si>
  <si>
    <t>c1 - sh1</t>
  </si>
  <si>
    <t>sh1 - wx1</t>
  </si>
  <si>
    <t>ws3 - lg1</t>
  </si>
  <si>
    <t>lg1 - gl2</t>
  </si>
  <si>
    <t>ws3 - gl2</t>
  </si>
  <si>
    <t>Class I</t>
  </si>
  <si>
    <t>Class II</t>
  </si>
  <si>
    <t>Order</t>
  </si>
  <si>
    <t>LTR</t>
  </si>
  <si>
    <t>LINE</t>
  </si>
  <si>
    <t>PLE</t>
  </si>
  <si>
    <t>SINE</t>
  </si>
  <si>
    <t>Helitron</t>
  </si>
  <si>
    <t>TIR</t>
  </si>
  <si>
    <t>Superfamilly</t>
  </si>
  <si>
    <t>Copia</t>
  </si>
  <si>
    <t>Gypsy</t>
  </si>
  <si>
    <t>L1</t>
  </si>
  <si>
    <t>RTE</t>
  </si>
  <si>
    <t>Penelope</t>
  </si>
  <si>
    <t>CACTA</t>
  </si>
  <si>
    <t>hAT</t>
  </si>
  <si>
    <t>Mutator</t>
  </si>
  <si>
    <t>PIF Harbinger</t>
  </si>
  <si>
    <t>Tc1 Mariner</t>
  </si>
  <si>
    <t>Number of reads</t>
  </si>
  <si>
    <t>Number of non duplicated reads</t>
  </si>
  <si>
    <t>Number of mapped and paired reads</t>
  </si>
  <si>
    <t>Average depth (X)</t>
  </si>
  <si>
    <t>Depth standard deviation</t>
  </si>
  <si>
    <t>Coverage (%)</t>
  </si>
  <si>
    <t>2-9m</t>
  </si>
  <si>
    <t>MK01</t>
  </si>
  <si>
    <t>Ku123
background</t>
  </si>
  <si>
    <t>Average</t>
  </si>
  <si>
    <t>Sex of 
meiosis</t>
  </si>
  <si>
    <t>Average Rf (%)</t>
  </si>
  <si>
    <t>Population
size</t>
  </si>
  <si>
    <t>Ratio 
Juxtaposed / Hybrid</t>
  </si>
  <si>
    <t>p-value</t>
  </si>
  <si>
    <t>BC</t>
  </si>
  <si>
    <t>male</t>
  </si>
  <si>
    <t>female</t>
  </si>
  <si>
    <t>Red recombinants</t>
  </si>
  <si>
    <t>Green recombinants</t>
  </si>
  <si>
    <t>Total number of seeds</t>
  </si>
  <si>
    <t>Population</t>
  </si>
  <si>
    <t>Plant</t>
  </si>
  <si>
    <t>++</t>
  </si>
  <si>
    <t xml:space="preserve"> - +</t>
  </si>
  <si>
    <t xml:space="preserve">+ - </t>
  </si>
  <si>
    <t xml:space="preserve"> -  - </t>
  </si>
  <si>
    <t>Rf (%)</t>
  </si>
  <si>
    <t>SE</t>
  </si>
  <si>
    <t>Average SE</t>
  </si>
  <si>
    <t>МК01 х 2-9м</t>
  </si>
  <si>
    <t>МК01 × 2-9м</t>
  </si>
  <si>
    <t>BC male</t>
  </si>
  <si>
    <t>BC female</t>
  </si>
  <si>
    <t>Intervals</t>
  </si>
  <si>
    <t>Population type</t>
  </si>
  <si>
    <t>knob</t>
  </si>
  <si>
    <t xml:space="preserve">rDNA spacer </t>
  </si>
  <si>
    <t>Centromeric repeat</t>
  </si>
  <si>
    <t>Subtelomeric repeat</t>
  </si>
  <si>
    <t>Total (Mb)</t>
  </si>
  <si>
    <t>Percentage of the genome</t>
  </si>
  <si>
    <t>Percentage of the TEs</t>
  </si>
  <si>
    <t>Percentage of the satellites</t>
  </si>
  <si>
    <t>Chromosomes</t>
  </si>
  <si>
    <t>Satellites</t>
  </si>
  <si>
    <t>Percentage of TEs</t>
  </si>
  <si>
    <t>* Average calculated as (F2 + (BCm+BCf)/2))/2</t>
  </si>
  <si>
    <t>*</t>
  </si>
  <si>
    <t>Ku(lg1,gl2)</t>
  </si>
  <si>
    <r>
      <t>Col × L</t>
    </r>
    <r>
      <rPr>
        <b/>
        <i/>
        <sz val="12"/>
        <color rgb="FF000000"/>
        <rFont val="Aptos Narrow"/>
        <family val="2"/>
        <scheme val="minor"/>
      </rPr>
      <t>er</t>
    </r>
  </si>
  <si>
    <r>
      <t>Expected Rf</t>
    </r>
    <r>
      <rPr>
        <i/>
        <sz val="12"/>
        <color rgb="FF000000"/>
        <rFont val="Aptos Narrow"/>
        <family val="2"/>
        <scheme val="minor"/>
      </rPr>
      <t xml:space="preserve"> </t>
    </r>
    <r>
      <rPr>
        <sz val="12"/>
        <color rgb="FF000000"/>
        <rFont val="Aptos Narrow"/>
        <family val="2"/>
        <scheme val="minor"/>
      </rPr>
      <t>by Kosambi (cM)</t>
    </r>
  </si>
  <si>
    <r>
      <t>Segregation (</t>
    </r>
    <r>
      <rPr>
        <b/>
        <i/>
        <sz val="12"/>
        <color rgb="FF000000"/>
        <rFont val="Aptos Narrow"/>
        <family val="2"/>
        <scheme val="minor"/>
      </rPr>
      <t>AA</t>
    </r>
    <r>
      <rPr>
        <b/>
        <sz val="12"/>
        <color rgb="FF000000"/>
        <rFont val="Aptos Narrow"/>
        <family val="2"/>
        <scheme val="minor"/>
      </rPr>
      <t>+</t>
    </r>
    <r>
      <rPr>
        <b/>
        <i/>
        <sz val="12"/>
        <color rgb="FF000000"/>
        <rFont val="Aptos Narrow"/>
        <family val="2"/>
        <scheme val="minor"/>
      </rPr>
      <t>Aa</t>
    </r>
    <r>
      <rPr>
        <b/>
        <sz val="12"/>
        <color rgb="FF000000"/>
        <rFont val="Aptos Narrow"/>
        <family val="2"/>
        <scheme val="minor"/>
      </rPr>
      <t>)/</t>
    </r>
    <r>
      <rPr>
        <b/>
        <i/>
        <sz val="12"/>
        <color rgb="FF000000"/>
        <rFont val="Aptos Narrow"/>
        <family val="2"/>
        <scheme val="minor"/>
      </rPr>
      <t>aa</t>
    </r>
    <r>
      <rPr>
        <b/>
        <sz val="12"/>
        <color rgb="FF000000"/>
        <rFont val="Aptos Narrow"/>
        <family val="2"/>
        <scheme val="minor"/>
      </rPr>
      <t xml:space="preserve"> ratio</t>
    </r>
  </si>
  <si>
    <t>Ku123 v1</t>
  </si>
  <si>
    <r>
      <t>Кu(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)×М(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</si>
  <si>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М(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</si>
  <si>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М(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)×М(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</si>
  <si>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М(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)×Ku(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</si>
  <si>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Ku(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</si>
  <si>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)×Кu(</t>
    </r>
    <r>
      <rPr>
        <i/>
        <sz val="12"/>
        <color rgb="FF000000"/>
        <rFont val="Aptos Narrow"/>
        <family val="2"/>
        <scheme val="minor"/>
      </rPr>
      <t>c1,sh1,R1</t>
    </r>
    <r>
      <rPr>
        <sz val="12"/>
        <color rgb="FF000000"/>
        <rFont val="Aptos Narrow"/>
        <family val="2"/>
        <scheme val="minor"/>
      </rPr>
      <t>)</t>
    </r>
  </si>
  <si>
    <r>
      <t>М(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)×Кu123</t>
    </r>
  </si>
  <si>
    <r>
      <t>М(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</t>
    </r>
  </si>
  <si>
    <r>
      <t>МК01×М(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</t>
    </r>
  </si>
  <si>
    <r>
      <t>МК01×Кu(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</si>
  <si>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</t>
    </r>
  </si>
  <si>
    <r>
      <t>Кu123×Кu(</t>
    </r>
    <r>
      <rPr>
        <i/>
        <sz val="12"/>
        <color rgb="FF000000"/>
        <rFont val="Aptos Narrow"/>
        <family val="2"/>
        <scheme val="minor"/>
      </rPr>
      <t>sh1,wx1</t>
    </r>
    <r>
      <rPr>
        <sz val="12"/>
        <color rgb="FF000000"/>
        <rFont val="Aptos Narrow"/>
        <family val="2"/>
        <scheme val="minor"/>
      </rPr>
      <t>)</t>
    </r>
  </si>
  <si>
    <r>
      <t>Кu123×М(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</si>
  <si>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М(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</si>
  <si>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МК01×М(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</si>
  <si>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МК01×Кu(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</si>
  <si>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</si>
  <si>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Кu123×Кu(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</si>
  <si>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</t>
    </r>
    <r>
      <rPr>
        <vertAlign val="subscript"/>
        <sz val="12"/>
        <color rgb="FF000000"/>
        <rFont val="Aptos Narrow"/>
        <family val="2"/>
        <scheme val="minor"/>
      </rPr>
      <t>7</t>
    </r>
    <r>
      <rPr>
        <sz val="12"/>
        <color rgb="FF000000"/>
        <rFont val="Aptos Narrow"/>
        <family val="2"/>
        <scheme val="minor"/>
      </rPr>
      <t>×М(</t>
    </r>
    <r>
      <rPr>
        <i/>
        <sz val="12"/>
        <color rgb="FF000000"/>
        <rFont val="Aptos Narrow"/>
        <family val="2"/>
        <scheme val="minor"/>
      </rPr>
      <t>ws3,lg1</t>
    </r>
    <r>
      <rPr>
        <sz val="12"/>
        <color rgb="FF000000"/>
        <rFont val="Aptos Narrow"/>
        <family val="2"/>
        <scheme val="minor"/>
      </rPr>
      <t>)</t>
    </r>
  </si>
  <si>
    <r>
      <t>MК01×М(</t>
    </r>
    <r>
      <rPr>
        <i/>
        <sz val="12"/>
        <color rgb="FF000000"/>
        <rFont val="Aptos Narrow"/>
        <family val="2"/>
        <scheme val="minor"/>
      </rPr>
      <t>ws3,lg1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</si>
  <si>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</t>
    </r>
    <r>
      <rPr>
        <vertAlign val="subscript"/>
        <sz val="12"/>
        <color rgb="FF000000"/>
        <rFont val="Aptos Narrow"/>
        <family val="2"/>
        <scheme val="minor"/>
      </rPr>
      <t>7</t>
    </r>
    <r>
      <rPr>
        <sz val="12"/>
        <color rgb="FF000000"/>
        <rFont val="Aptos Narrow"/>
        <family val="2"/>
        <scheme val="minor"/>
      </rPr>
      <t>×М(</t>
    </r>
    <r>
      <rPr>
        <i/>
        <sz val="12"/>
        <color rgb="FF000000"/>
        <rFont val="Aptos Narrow"/>
        <family val="2"/>
        <scheme val="minor"/>
      </rPr>
      <t>lg1,gl2</t>
    </r>
    <r>
      <rPr>
        <sz val="12"/>
        <color rgb="FF000000"/>
        <rFont val="Aptos Narrow"/>
        <family val="2"/>
        <scheme val="minor"/>
      </rPr>
      <t>)</t>
    </r>
  </si>
  <si>
    <r>
      <t>Кu(</t>
    </r>
    <r>
      <rPr>
        <i/>
        <sz val="12"/>
        <color rgb="FF000000"/>
        <rFont val="Aptos Narrow"/>
        <family val="2"/>
        <scheme val="minor"/>
      </rPr>
      <t>R1</t>
    </r>
    <r>
      <rPr>
        <sz val="12"/>
        <color rgb="FF000000"/>
        <rFont val="Aptos Narrow"/>
        <family val="2"/>
        <scheme val="minor"/>
      </rPr>
      <t>)</t>
    </r>
    <r>
      <rPr>
        <vertAlign val="subscript"/>
        <sz val="12"/>
        <color rgb="FF000000"/>
        <rFont val="Aptos Narrow"/>
        <family val="2"/>
        <scheme val="minor"/>
      </rPr>
      <t>7</t>
    </r>
    <r>
      <rPr>
        <sz val="12"/>
        <color rgb="FF000000"/>
        <rFont val="Aptos Narrow"/>
        <family val="2"/>
        <scheme val="minor"/>
      </rPr>
      <t>×М(</t>
    </r>
    <r>
      <rPr>
        <i/>
        <sz val="12"/>
        <color rgb="FF000000"/>
        <rFont val="Aptos Narrow"/>
        <family val="2"/>
        <scheme val="minor"/>
      </rPr>
      <t>ws3,gl2</t>
    </r>
    <r>
      <rPr>
        <sz val="12"/>
        <color rgb="FF000000"/>
        <rFont val="Aptos Narrow"/>
        <family val="2"/>
        <scheme val="minor"/>
      </rPr>
      <t>)</t>
    </r>
  </si>
  <si>
    <r>
      <t>МК01×М(</t>
    </r>
    <r>
      <rPr>
        <i/>
        <sz val="12"/>
        <color rgb="FF000000"/>
        <rFont val="Aptos Narrow"/>
        <family val="2"/>
        <scheme val="minor"/>
      </rPr>
      <t>ws3,gl2</t>
    </r>
    <r>
      <rPr>
        <sz val="12"/>
        <color rgb="FF000000"/>
        <rFont val="Aptos Narrow"/>
        <family val="2"/>
        <scheme val="minor"/>
      </rPr>
      <t>)</t>
    </r>
  </si>
  <si>
    <t>Replicate</t>
  </si>
  <si>
    <t>Non recombinants</t>
  </si>
  <si>
    <t>Structure</t>
  </si>
  <si>
    <r>
      <t>Col-BT</t>
    </r>
    <r>
      <rPr>
        <vertAlign val="subscript"/>
        <sz val="12"/>
        <color rgb="FF000000"/>
        <rFont val="Aptos Narrow"/>
        <family val="2"/>
        <charset val="238"/>
        <scheme val="minor"/>
      </rPr>
      <t xml:space="preserve"> </t>
    </r>
    <r>
      <rPr>
        <sz val="12"/>
        <color rgb="FF000000"/>
        <rFont val="Aptos Narrow"/>
        <family val="2"/>
        <charset val="238"/>
        <scheme val="minor"/>
      </rPr>
      <t>× Col</t>
    </r>
  </si>
  <si>
    <r>
      <t>М(</t>
    </r>
    <r>
      <rPr>
        <i/>
        <sz val="12"/>
        <color rgb="FF000000"/>
        <rFont val="Aptos Narrow"/>
        <family val="2"/>
        <charset val="238"/>
      </rPr>
      <t>c1,sh1,R1</t>
    </r>
    <r>
      <rPr>
        <sz val="12"/>
        <color rgb="FF000000"/>
        <rFont val="Aptos Narrow"/>
        <family val="2"/>
        <charset val="1"/>
      </rPr>
      <t>)</t>
    </r>
  </si>
  <si>
    <r>
      <t>М(</t>
    </r>
    <r>
      <rPr>
        <i/>
        <sz val="12"/>
        <color rgb="FF000000"/>
        <rFont val="Aptos Narrow"/>
        <family val="2"/>
        <charset val="238"/>
      </rPr>
      <t>sh1,wx1</t>
    </r>
    <r>
      <rPr>
        <sz val="12"/>
        <color rgb="FF000000"/>
        <rFont val="Aptos Narrow"/>
        <family val="2"/>
        <charset val="1"/>
      </rPr>
      <t>)</t>
    </r>
  </si>
  <si>
    <r>
      <t>М(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1"/>
      </rPr>
      <t>)</t>
    </r>
  </si>
  <si>
    <r>
      <t>М(</t>
    </r>
    <r>
      <rPr>
        <i/>
        <sz val="12"/>
        <color rgb="FF000000"/>
        <rFont val="Aptos Narrow"/>
        <family val="2"/>
        <charset val="238"/>
      </rPr>
      <t>ws3,lg1</t>
    </r>
    <r>
      <rPr>
        <sz val="12"/>
        <color rgb="FF000000"/>
        <rFont val="Aptos Narrow"/>
        <family val="2"/>
        <charset val="1"/>
      </rPr>
      <t>)</t>
    </r>
  </si>
  <si>
    <r>
      <t>М(</t>
    </r>
    <r>
      <rPr>
        <i/>
        <sz val="12"/>
        <color rgb="FF000000"/>
        <rFont val="Aptos Narrow"/>
        <family val="2"/>
        <charset val="238"/>
      </rPr>
      <t>ws3,gl2</t>
    </r>
    <r>
      <rPr>
        <sz val="12"/>
        <color rgb="FF000000"/>
        <rFont val="Aptos Narrow"/>
        <family val="2"/>
        <charset val="1"/>
      </rPr>
      <t>)</t>
    </r>
  </si>
  <si>
    <r>
      <t>М(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1"/>
      </rPr>
      <t>)</t>
    </r>
  </si>
  <si>
    <r>
      <t>Ku(</t>
    </r>
    <r>
      <rPr>
        <i/>
        <sz val="12"/>
        <color rgb="FF000000"/>
        <rFont val="Aptos Narrow"/>
        <family val="2"/>
        <charset val="238"/>
      </rPr>
      <t>c1,sh1,R1</t>
    </r>
    <r>
      <rPr>
        <sz val="12"/>
        <color rgb="FF000000"/>
        <rFont val="Aptos Narrow"/>
        <family val="2"/>
        <charset val="1"/>
      </rPr>
      <t>)</t>
    </r>
  </si>
  <si>
    <r>
      <t>Ku(</t>
    </r>
    <r>
      <rPr>
        <i/>
        <sz val="12"/>
        <color rgb="FF000000"/>
        <rFont val="Aptos Narrow"/>
        <family val="2"/>
        <charset val="238"/>
      </rPr>
      <t>sh1,wx1</t>
    </r>
    <r>
      <rPr>
        <sz val="12"/>
        <color rgb="FF000000"/>
        <rFont val="Aptos Narrow"/>
        <family val="2"/>
        <charset val="1"/>
      </rPr>
      <t>)</t>
    </r>
  </si>
  <si>
    <r>
      <t>Ku(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1"/>
      </rPr>
      <t>)</t>
    </r>
  </si>
  <si>
    <t>MK01
background</t>
  </si>
  <si>
    <t>Group 1</t>
  </si>
  <si>
    <t>Group 2</t>
  </si>
  <si>
    <t>Mean difference</t>
  </si>
  <si>
    <t>Significance</t>
  </si>
  <si>
    <t>ws3 – lg1</t>
  </si>
  <si>
    <t>Ku(R1)×M(ws3,lg1,gl2)</t>
  </si>
  <si>
    <t>Ku(R1)×M(ws3,lg1)</t>
  </si>
  <si>
    <t>-1.26</t>
  </si>
  <si>
    <t>0.333</t>
  </si>
  <si>
    <t>n.s.</t>
  </si>
  <si>
    <t>MK01×M(ws3,lg1,gl2)</t>
  </si>
  <si>
    <t>1.52</t>
  </si>
  <si>
    <t>0.691</t>
  </si>
  <si>
    <t>M×M(ws3,lg1)</t>
  </si>
  <si>
    <t>9.70</t>
  </si>
  <si>
    <t>***</t>
  </si>
  <si>
    <t>2.79</t>
  </si>
  <si>
    <t>0.177</t>
  </si>
  <si>
    <t>11.0</t>
  </si>
  <si>
    <t>8.18</t>
  </si>
  <si>
    <t>0.004</t>
  </si>
  <si>
    <t>**</t>
  </si>
  <si>
    <t>lg1 – gl2</t>
  </si>
  <si>
    <t>Ku(R1)×M(lg1,gl2)</t>
  </si>
  <si>
    <t>-0.192</t>
  </si>
  <si>
    <t>0.998</t>
  </si>
  <si>
    <t>4.13</t>
  </si>
  <si>
    <t>0.096</t>
  </si>
  <si>
    <t>M×M(lg1,gl2)</t>
  </si>
  <si>
    <t>8.81</t>
  </si>
  <si>
    <t>****</t>
  </si>
  <si>
    <t>4.32</t>
  </si>
  <si>
    <t>0.036</t>
  </si>
  <si>
    <t>9.00</t>
  </si>
  <si>
    <t>4.67</t>
  </si>
  <si>
    <t>0.034</t>
  </si>
  <si>
    <t>c1 – sh1</t>
  </si>
  <si>
    <t>Ku(R1)×M(c1,sh1,wx1,R1)</t>
  </si>
  <si>
    <t>Ku(R1)×M(c1,sh1,R1)</t>
  </si>
  <si>
    <t>1.31</t>
  </si>
  <si>
    <t>0.227</t>
  </si>
  <si>
    <t>M(R1)×M(c1,sh1,wx1,R1)</t>
  </si>
  <si>
    <t>1.77</t>
  </si>
  <si>
    <t>0.077</t>
  </si>
  <si>
    <t>M(R1)×M(c1,sh1,R1)</t>
  </si>
  <si>
    <t>6.30</t>
  </si>
  <si>
    <t>0.464</t>
  </si>
  <si>
    <t>0.372</t>
  </si>
  <si>
    <t>4.99</t>
  </si>
  <si>
    <t>0.022</t>
  </si>
  <si>
    <t>4.52</t>
  </si>
  <si>
    <t>0.031</t>
  </si>
  <si>
    <t>sh1 – wx1</t>
  </si>
  <si>
    <t>M(sh1,wx1)×Ku</t>
  </si>
  <si>
    <t>0.245</t>
  </si>
  <si>
    <t>17.0</t>
  </si>
  <si>
    <t>M×M(sh1,wx1)</t>
  </si>
  <si>
    <t>20.9</t>
  </si>
  <si>
    <t>16.7</t>
  </si>
  <si>
    <t>20.6</t>
  </si>
  <si>
    <t>3.86</t>
  </si>
  <si>
    <t>Adjusted 
p-value</t>
  </si>
  <si>
    <t>Distance from the boundary (Mb)</t>
  </si>
  <si>
    <t>Length of the homozygous region (Mb)</t>
  </si>
  <si>
    <t>420 (Chr. 3)</t>
  </si>
  <si>
    <t>Distance to the border (Mb)</t>
  </si>
  <si>
    <t>I2F (Chr. 2)</t>
  </si>
  <si>
    <t>CEN3 (Chr. 3)</t>
  </si>
  <si>
    <t>Gene ID</t>
  </si>
  <si>
    <t>Start (bp)</t>
  </si>
  <si>
    <t>End (bp)</t>
  </si>
  <si>
    <t>Position (bp)</t>
  </si>
  <si>
    <t>Zm00001d002005</t>
  </si>
  <si>
    <t>Zm00001eb071110</t>
  </si>
  <si>
    <t>GRMZM2G005066</t>
  </si>
  <si>
    <t>Zm00001eb374090</t>
  </si>
  <si>
    <t>Zm00001eb378140</t>
  </si>
  <si>
    <t>Zm00001eb429330</t>
  </si>
  <si>
    <t>Size (bp)</t>
  </si>
  <si>
    <t>Marker coordinates (Mb) and genotype of the plants (homozygous: 0 in red, heterozygous: 1 in green, interval in blue)</t>
  </si>
  <si>
    <t>Average kernel set (%)</t>
  </si>
  <si>
    <t>M×M(ws3,gl2)</t>
  </si>
  <si>
    <t>M×M(ws3,lg1,gl2)</t>
  </si>
  <si>
    <t>Ku(R1)×M(ws3,gl2)</t>
  </si>
  <si>
    <r>
      <rPr>
        <sz val="12"/>
        <color rgb="FF000000"/>
        <rFont val="Aptos Narrow"/>
        <family val="2"/>
        <charset val="238"/>
      </rPr>
      <t>Ku × M(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</si>
  <si>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M × M(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</si>
  <si>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M × Ku(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</si>
  <si>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Ku × Ku(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</si>
  <si>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М×Ku(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</si>
  <si>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Ku(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238"/>
      </rPr>
      <t>)×M(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</si>
  <si>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M×M(</t>
    </r>
    <r>
      <rPr>
        <i/>
        <sz val="12"/>
        <color rgb="FF000000"/>
        <rFont val="Aptos Narrow"/>
        <family val="2"/>
        <charset val="238"/>
      </rPr>
      <t>lg1,gl2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</si>
  <si>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rial"/>
        <family val="2"/>
        <charset val="1"/>
      </rPr>
      <t>Ku(R1)</t>
    </r>
    <r>
      <rPr>
        <sz val="12"/>
        <color rgb="FF000000"/>
        <rFont val="Calibri"/>
        <family val="2"/>
        <charset val="204"/>
      </rPr>
      <t>×M(ws3,lg1,gl2)</t>
    </r>
  </si>
  <si>
    <r>
      <rPr>
        <sz val="12"/>
        <color rgb="FF000000"/>
        <rFont val="Aptos Narrow"/>
        <family val="2"/>
        <charset val="238"/>
      </rPr>
      <t>Ku(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238"/>
      </rPr>
      <t>)×M(</t>
    </r>
    <r>
      <rPr>
        <i/>
        <sz val="12"/>
        <color rgb="FF000000"/>
        <rFont val="Aptos Narrow"/>
        <family val="2"/>
        <charset val="238"/>
      </rPr>
      <t>ws3,lg1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</si>
  <si>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M×M(</t>
    </r>
    <r>
      <rPr>
        <i/>
        <sz val="12"/>
        <color rgb="FF000000"/>
        <rFont val="Aptos Narrow"/>
        <family val="2"/>
        <charset val="238"/>
      </rPr>
      <t>ws3,lg1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</si>
  <si>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Ku(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238"/>
      </rPr>
      <t>)7×M(</t>
    </r>
    <r>
      <rPr>
        <i/>
        <sz val="12"/>
        <color rgb="FF000000"/>
        <rFont val="Aptos Narrow"/>
        <family val="2"/>
        <charset val="238"/>
      </rPr>
      <t>ws3,gl2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</si>
  <si>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Ku(</t>
    </r>
    <r>
      <rPr>
        <i/>
        <sz val="12"/>
        <color rgb="FF000000"/>
        <rFont val="Aptos Narrow"/>
        <family val="2"/>
        <charset val="238"/>
      </rPr>
      <t>R1</t>
    </r>
    <r>
      <rPr>
        <sz val="12"/>
        <color rgb="FF000000"/>
        <rFont val="Aptos Narrow"/>
        <family val="2"/>
        <charset val="238"/>
      </rPr>
      <t>)×M(</t>
    </r>
    <r>
      <rPr>
        <i/>
        <sz val="12"/>
        <color rgb="FF000000"/>
        <rFont val="Aptos Narrow"/>
        <family val="2"/>
        <charset val="238"/>
      </rPr>
      <t>ws3,gl2</t>
    </r>
    <r>
      <rPr>
        <sz val="12"/>
        <color rgb="FF000000"/>
        <rFont val="Aptos Narrow"/>
        <family val="2"/>
        <charset val="238"/>
      </rPr>
      <t>)</t>
    </r>
  </si>
  <si>
    <r>
      <rPr>
        <sz val="12"/>
        <color rgb="FF000000"/>
        <rFont val="Aptos Narrow"/>
        <family val="2"/>
        <charset val="238"/>
      </rPr>
      <t>M×M(</t>
    </r>
    <r>
      <rPr>
        <i/>
        <sz val="12"/>
        <color rgb="FF000000"/>
        <rFont val="Aptos Narrow"/>
        <family val="2"/>
        <charset val="238"/>
      </rPr>
      <t>ws3,gl2</t>
    </r>
    <r>
      <rPr>
        <sz val="12"/>
        <color rgb="FF000000"/>
        <rFont val="Aptos Narrow"/>
        <family val="2"/>
        <charset val="238"/>
      </rPr>
      <t>)</t>
    </r>
  </si>
  <si>
    <r>
      <t>Ku(</t>
    </r>
    <r>
      <rPr>
        <i/>
        <sz val="12"/>
        <color theme="1"/>
        <rFont val="Aptos Narrow"/>
        <family val="2"/>
        <charset val="238"/>
        <scheme val="minor"/>
      </rPr>
      <t>R1</t>
    </r>
    <r>
      <rPr>
        <sz val="12"/>
        <color theme="1"/>
        <rFont val="Aptos Narrow"/>
        <family val="2"/>
        <charset val="238"/>
        <scheme val="minor"/>
      </rPr>
      <t>) × M(</t>
    </r>
    <r>
      <rPr>
        <i/>
        <sz val="12"/>
        <color theme="1"/>
        <rFont val="Aptos Narrow"/>
        <family val="2"/>
        <charset val="238"/>
        <scheme val="minor"/>
      </rPr>
      <t>c1,sh1,R1</t>
    </r>
    <r>
      <rPr>
        <sz val="12"/>
        <color theme="1"/>
        <rFont val="Aptos Narrow"/>
        <family val="2"/>
        <charset val="238"/>
        <scheme val="minor"/>
      </rPr>
      <t>)</t>
    </r>
  </si>
  <si>
    <r>
      <t>M(</t>
    </r>
    <r>
      <rPr>
        <i/>
        <sz val="12"/>
        <color theme="1"/>
        <rFont val="Aptos Narrow"/>
        <family val="2"/>
        <charset val="238"/>
        <scheme val="minor"/>
      </rPr>
      <t>R1</t>
    </r>
    <r>
      <rPr>
        <sz val="12"/>
        <color theme="1"/>
        <rFont val="Aptos Narrow"/>
        <family val="2"/>
        <charset val="238"/>
        <scheme val="minor"/>
      </rPr>
      <t>) × M(</t>
    </r>
    <r>
      <rPr>
        <i/>
        <sz val="12"/>
        <color theme="1"/>
        <rFont val="Aptos Narrow"/>
        <family val="2"/>
        <charset val="238"/>
        <scheme val="minor"/>
      </rPr>
      <t>c1,sh1,R1</t>
    </r>
    <r>
      <rPr>
        <sz val="12"/>
        <color theme="1"/>
        <rFont val="Aptos Narrow"/>
        <family val="2"/>
        <charset val="238"/>
        <scheme val="minor"/>
      </rPr>
      <t>)</t>
    </r>
  </si>
  <si>
    <r>
      <t>M(</t>
    </r>
    <r>
      <rPr>
        <i/>
        <sz val="12"/>
        <color theme="1"/>
        <rFont val="Aptos Narrow"/>
        <family val="2"/>
        <charset val="238"/>
        <scheme val="minor"/>
      </rPr>
      <t>R1</t>
    </r>
    <r>
      <rPr>
        <sz val="12"/>
        <color theme="1"/>
        <rFont val="Aptos Narrow"/>
        <family val="2"/>
        <charset val="238"/>
        <scheme val="minor"/>
      </rPr>
      <t>) × Ku(</t>
    </r>
    <r>
      <rPr>
        <i/>
        <sz val="12"/>
        <color theme="1"/>
        <rFont val="Aptos Narrow"/>
        <family val="2"/>
        <charset val="238"/>
        <scheme val="minor"/>
      </rPr>
      <t>c1,sh1,R1</t>
    </r>
    <r>
      <rPr>
        <sz val="12"/>
        <color theme="1"/>
        <rFont val="Aptos Narrow"/>
        <family val="2"/>
        <charset val="238"/>
        <scheme val="minor"/>
      </rPr>
      <t>)</t>
    </r>
  </si>
  <si>
    <r>
      <t>Ku(</t>
    </r>
    <r>
      <rPr>
        <i/>
        <sz val="12"/>
        <color theme="1"/>
        <rFont val="Aptos Narrow"/>
        <family val="2"/>
        <charset val="238"/>
        <scheme val="minor"/>
      </rPr>
      <t>R1</t>
    </r>
    <r>
      <rPr>
        <sz val="12"/>
        <color theme="1"/>
        <rFont val="Aptos Narrow"/>
        <family val="2"/>
        <charset val="238"/>
        <scheme val="minor"/>
      </rPr>
      <t>)× Ku(</t>
    </r>
    <r>
      <rPr>
        <i/>
        <sz val="12"/>
        <color theme="1"/>
        <rFont val="Aptos Narrow"/>
        <family val="2"/>
        <charset val="238"/>
        <scheme val="minor"/>
      </rPr>
      <t>c1,sh1,R1</t>
    </r>
    <r>
      <rPr>
        <sz val="12"/>
        <color theme="1"/>
        <rFont val="Aptos Narrow"/>
        <family val="2"/>
        <charset val="238"/>
        <scheme val="minor"/>
      </rPr>
      <t>)</t>
    </r>
  </si>
  <si>
    <r>
      <t>M(</t>
    </r>
    <r>
      <rPr>
        <i/>
        <sz val="12"/>
        <color theme="1"/>
        <rFont val="Aptos Narrow"/>
        <family val="2"/>
        <charset val="238"/>
        <scheme val="minor"/>
      </rPr>
      <t>sh1,wx1</t>
    </r>
    <r>
      <rPr>
        <sz val="12"/>
        <color theme="1"/>
        <rFont val="Aptos Narrow"/>
        <family val="2"/>
        <charset val="238"/>
        <scheme val="minor"/>
      </rPr>
      <t>) × Ku</t>
    </r>
  </si>
  <si>
    <r>
      <t>M × M(</t>
    </r>
    <r>
      <rPr>
        <i/>
        <sz val="12"/>
        <color theme="1"/>
        <rFont val="Aptos Narrow"/>
        <family val="2"/>
        <charset val="238"/>
        <scheme val="minor"/>
      </rPr>
      <t>sh1,wx1</t>
    </r>
    <r>
      <rPr>
        <sz val="12"/>
        <color theme="1"/>
        <rFont val="Aptos Narrow"/>
        <family val="2"/>
        <charset val="238"/>
        <scheme val="minor"/>
      </rPr>
      <t>)</t>
    </r>
  </si>
  <si>
    <r>
      <t>M × Ku(</t>
    </r>
    <r>
      <rPr>
        <i/>
        <sz val="12"/>
        <color theme="1"/>
        <rFont val="Aptos Narrow"/>
        <family val="2"/>
        <charset val="238"/>
        <scheme val="minor"/>
      </rPr>
      <t>sh1,wx1</t>
    </r>
    <r>
      <rPr>
        <sz val="12"/>
        <color theme="1"/>
        <rFont val="Aptos Narrow"/>
        <family val="2"/>
        <charset val="238"/>
        <scheme val="minor"/>
      </rPr>
      <t>)</t>
    </r>
  </si>
  <si>
    <r>
      <t>Ku × Ku(</t>
    </r>
    <r>
      <rPr>
        <i/>
        <sz val="12"/>
        <color theme="1"/>
        <rFont val="Aptos Narrow"/>
        <family val="2"/>
        <charset val="238"/>
        <scheme val="minor"/>
      </rPr>
      <t>sh1,wx1</t>
    </r>
    <r>
      <rPr>
        <sz val="12"/>
        <color theme="1"/>
        <rFont val="Aptos Narrow"/>
        <family val="2"/>
        <charset val="238"/>
        <scheme val="minor"/>
      </rPr>
      <t>)</t>
    </r>
  </si>
  <si>
    <t>SE (%)</t>
  </si>
  <si>
    <t>Adjusted p-value</t>
  </si>
  <si>
    <t>n.i.</t>
  </si>
  <si>
    <t>n.a.; not applicable</t>
  </si>
  <si>
    <t>n.i.; not identified</t>
  </si>
  <si>
    <t>Nuclear integration of mitochondrial DNA</t>
  </si>
  <si>
    <t>Nuclear integration of plastid DNA</t>
  </si>
  <si>
    <r>
      <t xml:space="preserve">Supplementary Table 1. SNP density across the genome, chromosomes, and specific regions in Arabidopsis crosses used in this study; </t>
    </r>
    <r>
      <rPr>
        <i/>
        <sz val="12"/>
        <color rgb="FF000000"/>
        <rFont val="Aptos Narrow"/>
        <family val="2"/>
        <scheme val="minor"/>
      </rPr>
      <t>n.a.</t>
    </r>
    <r>
      <rPr>
        <sz val="12"/>
        <color rgb="FF000000"/>
        <rFont val="Aptos Narrow"/>
        <family val="2"/>
        <scheme val="minor"/>
      </rPr>
      <t>, not applicable</t>
    </r>
  </si>
  <si>
    <r>
      <t>Col-BT × L</t>
    </r>
    <r>
      <rPr>
        <i/>
        <sz val="12"/>
        <color rgb="FF000000"/>
        <rFont val="Aptos Narrow"/>
        <family val="2"/>
        <scheme val="minor"/>
      </rPr>
      <t>er</t>
    </r>
  </si>
  <si>
    <r>
      <t>R2-BT × L</t>
    </r>
    <r>
      <rPr>
        <i/>
        <sz val="12"/>
        <color rgb="FF000000"/>
        <rFont val="Aptos Narrow"/>
        <family val="2"/>
        <scheme val="minor"/>
      </rPr>
      <t>er</t>
    </r>
  </si>
  <si>
    <t>Reverse juxtaposed</t>
  </si>
  <si>
    <t>Rf (cM)</t>
  </si>
  <si>
    <t>Кu123 х 2-9м</t>
  </si>
  <si>
    <t>Кu123 × 2-9м *</t>
  </si>
  <si>
    <t>Кu123 × 2-9м</t>
  </si>
  <si>
    <t>Average Rf (cM) group 2</t>
  </si>
  <si>
    <t>Average Rf (cM) group 1</t>
  </si>
  <si>
    <t>Supplementary Table 14. Raw data used to measure recombination frequency for maize intervals in NILs.</t>
  </si>
  <si>
    <t>Supplementary Table 13. SNP density across the genome, chromosomes, and specific regions in maize crosses used in this study.</t>
  </si>
  <si>
    <t>Ratio group 1 / group 2</t>
  </si>
  <si>
    <r>
      <t xml:space="preserve">Supplementary Table 3. Statistical comparison of the Arabidopsis </t>
    </r>
    <r>
      <rPr>
        <i/>
        <sz val="12"/>
        <color rgb="FF000000"/>
        <rFont val="Aptos Narrow"/>
        <family val="2"/>
        <scheme val="minor"/>
      </rPr>
      <t xml:space="preserve">BT </t>
    </r>
    <r>
      <rPr>
        <sz val="12"/>
        <color rgb="FF000000"/>
        <rFont val="Aptos Narrow"/>
        <family val="2"/>
        <scheme val="minor"/>
      </rPr>
      <t>interval for ‘inbreds’, ‘hybrids’, ‘juxtaposed’ and 'reverse juxtaposed' configurations.</t>
    </r>
  </si>
  <si>
    <r>
      <t xml:space="preserve">Supplementary Table 18. Genotyping, recombination frequency, distance from the boundary and length of the homozygous region for </t>
    </r>
    <r>
      <rPr>
        <i/>
        <sz val="12"/>
        <color theme="1"/>
        <rFont val="Aptos Narrow"/>
        <family val="2"/>
        <charset val="238"/>
        <scheme val="minor"/>
      </rPr>
      <t>Arabidopsis thaliana</t>
    </r>
    <r>
      <rPr>
        <sz val="12"/>
        <color theme="1"/>
        <rFont val="Aptos Narrow"/>
        <family val="2"/>
        <charset val="238"/>
        <scheme val="minor"/>
      </rPr>
      <t xml:space="preserve"> F2 plants containing I2f, 420 of CEN3 interval, used in Fig.4.</t>
    </r>
  </si>
  <si>
    <t>Supplementary Table 17. Summary of the statistic values used for the significance comparisons realized in Maize for Figure 3f and g.</t>
  </si>
  <si>
    <t>Supplementary Table 16. Average kernel set of hybrid and juxtaposed maize NILs.</t>
  </si>
  <si>
    <r>
      <t>Supplementary Table 15. Recombination frequency for maize NILs in BC and F</t>
    </r>
    <r>
      <rPr>
        <vertAlign val="subscript"/>
        <sz val="12"/>
        <color rgb="FF000000"/>
        <rFont val="Aptos Narrow"/>
        <family val="2"/>
        <scheme val="minor"/>
      </rPr>
      <t>2</t>
    </r>
    <r>
      <rPr>
        <sz val="12"/>
        <color rgb="FF000000"/>
        <rFont val="Aptos Narrow"/>
        <family val="2"/>
        <scheme val="minor"/>
      </rPr>
      <t xml:space="preserve"> populations as measured for ‘Hybrid’ and ‘Juxtaposed’ combinations.</t>
    </r>
  </si>
  <si>
    <t>Supplementary Table 12. Summary of Illumina sequencing results for the maize genotypes used in the study.</t>
  </si>
  <si>
    <t>Supplementary Table 11. Localisation of the nuclear integrations of mitochondrial DNA (NUMTs) and nuclear integration of plastid DNA (NUPTs) on the genome assembly Ku123 v1.</t>
  </si>
  <si>
    <t>Supplementary Table 10. Total length in bp of satellites of the Ku123 genome</t>
  </si>
  <si>
    <t>Supplementary Table 9. Total length in bp of transposable elements of the Ku123 genome (classification according to Wicker et al., 2007)</t>
  </si>
  <si>
    <r>
      <t xml:space="preserve">Supplementary Table 8. Genomic features of Ku123 genome based on the </t>
    </r>
    <r>
      <rPr>
        <i/>
        <sz val="12"/>
        <color rgb="FF000000"/>
        <rFont val="Aptos Narrow"/>
        <family val="2"/>
        <charset val="238"/>
        <scheme val="minor"/>
      </rPr>
      <t xml:space="preserve">de novo </t>
    </r>
    <r>
      <rPr>
        <sz val="12"/>
        <color rgb="FF000000"/>
        <rFont val="Aptos Narrow"/>
        <family val="2"/>
        <scheme val="minor"/>
      </rPr>
      <t>genome assembly with a special emphasize on the chromosomal regions used in the study.</t>
    </r>
  </si>
  <si>
    <t>Supplementary Table 7. Comparison of the BUSCO results for Ku123 and two reference maize genomes.</t>
  </si>
  <si>
    <r>
      <t>Supplementary Table 6. Recombination frequency and marker segregation within five intervals in maize for MK01 × 2-9m and Ku123 × 2-9m F</t>
    </r>
    <r>
      <rPr>
        <vertAlign val="subscript"/>
        <sz val="12"/>
        <color rgb="FF000000"/>
        <rFont val="Aptos Narrow"/>
        <family val="2"/>
        <scheme val="minor"/>
      </rPr>
      <t>1</t>
    </r>
    <r>
      <rPr>
        <sz val="12"/>
        <color rgb="FF000000"/>
        <rFont val="Aptos Narrow"/>
        <family val="2"/>
        <scheme val="minor"/>
      </rPr>
      <t xml:space="preserve"> crosses used in this study. Numbers of biological replicates are indicated in parentheses. Segregation was represented as a ratio between dominant (</t>
    </r>
    <r>
      <rPr>
        <i/>
        <sz val="12"/>
        <color rgb="FF000000"/>
        <rFont val="Aptos Narrow"/>
        <family val="2"/>
        <scheme val="minor"/>
      </rPr>
      <t>AA</t>
    </r>
    <r>
      <rPr>
        <sz val="12"/>
        <color rgb="FF000000"/>
        <rFont val="Aptos Narrow"/>
        <family val="2"/>
        <scheme val="minor"/>
      </rPr>
      <t>+</t>
    </r>
    <r>
      <rPr>
        <i/>
        <sz val="12"/>
        <color rgb="FF000000"/>
        <rFont val="Aptos Narrow"/>
        <family val="2"/>
        <scheme val="minor"/>
      </rPr>
      <t>Aa</t>
    </r>
    <r>
      <rPr>
        <sz val="12"/>
        <color rgb="FF000000"/>
        <rFont val="Aptos Narrow"/>
        <family val="2"/>
        <scheme val="minor"/>
      </rPr>
      <t>) and mutant (</t>
    </r>
    <r>
      <rPr>
        <i/>
        <sz val="12"/>
        <color rgb="FF000000"/>
        <rFont val="Aptos Narrow"/>
        <family val="2"/>
        <scheme val="minor"/>
      </rPr>
      <t>aa</t>
    </r>
    <r>
      <rPr>
        <sz val="12"/>
        <color rgb="FF000000"/>
        <rFont val="Aptos Narrow"/>
        <family val="2"/>
        <scheme val="minor"/>
      </rPr>
      <t>) phenotypes.</t>
    </r>
  </si>
  <si>
    <t>Supplementary Table 5. Raw data used to measure recombination frequency for maize intervals in F1 hybrids.</t>
  </si>
  <si>
    <t>Supplementary Table 4. Characteristics of the markers carried by the maize line 2-9m.</t>
  </si>
  <si>
    <r>
      <t xml:space="preserve">Supplementary Table 2. Raw data used to measure recombination frequency for Arabidopsis </t>
    </r>
    <r>
      <rPr>
        <i/>
        <sz val="12"/>
        <color rgb="FF000000"/>
        <rFont val="Aptos Narrow"/>
        <family val="2"/>
        <charset val="238"/>
        <scheme val="minor"/>
      </rPr>
      <t>BT</t>
    </r>
    <r>
      <rPr>
        <sz val="12"/>
        <color rgb="FF000000"/>
        <rFont val="Aptos Narrow"/>
        <family val="2"/>
        <charset val="238"/>
        <scheme val="minor"/>
      </rPr>
      <t xml:space="preserve"> interval.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</si>
</sst>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_ "/>
    <numFmt numFmtId="165" formatCode="0.000"/>
    <numFmt numFmtId="166" formatCode="_ * #,##0.00_)_ ;_ * \(#,##0.00\)_ ;_ * \-??_)_ ;_ @_ "/>
    <numFmt numFmtId="167" formatCode="0.000_ "/>
    <numFmt numFmtId="168" formatCode="0.0"/>
    <numFmt numFmtId="169" formatCode="_-* #,##0_-;\-* #,##0_-;_-* &quot;-&quot;??_-;_-@_-"/>
  </numFmts>
  <fonts count="41" x14ac:knownFonts="1">
    <font>
      <sz val="11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b/>
      <sz val="12"/>
      <color rgb="FF000000"/>
      <name val="Aptos Narrow"/>
      <family val="2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b/>
      <sz val="18"/>
      <color rgb="FF000000"/>
      <name val="Liberation Sans"/>
      <family val="2"/>
      <charset val="238"/>
    </font>
    <font>
      <b/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i/>
      <sz val="12"/>
      <color rgb="FF000000"/>
      <name val="Aptos Narrow"/>
      <family val="2"/>
      <scheme val="minor"/>
    </font>
    <font>
      <vertAlign val="subscript"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i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charset val="1"/>
    </font>
    <font>
      <sz val="12"/>
      <color rgb="FF000000"/>
      <name val="Aptos Narrow"/>
      <family val="2"/>
      <charset val="238"/>
      <scheme val="minor"/>
    </font>
    <font>
      <vertAlign val="subscript"/>
      <sz val="12"/>
      <color rgb="FF000000"/>
      <name val="Aptos Narrow"/>
      <family val="2"/>
      <charset val="238"/>
      <scheme val="minor"/>
    </font>
    <font>
      <i/>
      <sz val="12"/>
      <color rgb="FF000000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i/>
      <sz val="12"/>
      <color theme="1"/>
      <name val="Aptos Narrow"/>
      <family val="2"/>
      <charset val="238"/>
      <scheme val="minor"/>
    </font>
    <font>
      <i/>
      <sz val="12"/>
      <color rgb="FF000000"/>
      <name val="Aptos Narrow"/>
      <family val="2"/>
      <charset val="238"/>
    </font>
    <font>
      <sz val="12"/>
      <color rgb="FF000000"/>
      <name val="Aptos Narrow"/>
      <family val="2"/>
      <charset val="238"/>
    </font>
    <font>
      <b/>
      <sz val="12"/>
      <color rgb="FF000000"/>
      <name val="Aptos Narrow"/>
      <family val="2"/>
      <charset val="238"/>
    </font>
    <font>
      <i/>
      <sz val="12"/>
      <color rgb="FF000000"/>
      <name val="Aptos Narrow"/>
      <family val="2"/>
      <charset val="238"/>
    </font>
    <font>
      <sz val="12"/>
      <color rgb="FF000000"/>
      <name val="Arial"/>
      <family val="2"/>
      <charset val="1"/>
    </font>
    <font>
      <i/>
      <sz val="12"/>
      <color rgb="FF000000"/>
      <name val="Arial"/>
      <family val="2"/>
      <charset val="1"/>
    </font>
    <font>
      <sz val="12"/>
      <color rgb="FF00000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166" fontId="2" fillId="0" borderId="0" applyBorder="0" applyProtection="0"/>
    <xf numFmtId="0" fontId="4" fillId="0" borderId="0"/>
    <xf numFmtId="0" fontId="11" fillId="0" borderId="0"/>
    <xf numFmtId="0" fontId="12" fillId="0" borderId="0"/>
    <xf numFmtId="0" fontId="9" fillId="11" borderId="0"/>
    <xf numFmtId="0" fontId="7" fillId="9" borderId="0"/>
    <xf numFmtId="0" fontId="14" fillId="12" borderId="0"/>
    <xf numFmtId="0" fontId="15" fillId="12" borderId="28"/>
    <xf numFmtId="0" fontId="5" fillId="0" borderId="0"/>
    <xf numFmtId="0" fontId="6" fillId="6" borderId="0"/>
    <xf numFmtId="0" fontId="6" fillId="7" borderId="0"/>
    <xf numFmtId="0" fontId="5" fillId="8" borderId="0"/>
    <xf numFmtId="0" fontId="6" fillId="10" borderId="0"/>
    <xf numFmtId="0" fontId="8" fillId="0" borderId="0"/>
    <xf numFmtId="0" fontId="10" fillId="0" borderId="0"/>
    <xf numFmtId="0" fontId="13" fillId="0" borderId="0"/>
    <xf numFmtId="0" fontId="16" fillId="0" borderId="0"/>
    <xf numFmtId="0" fontId="4" fillId="0" borderId="0"/>
    <xf numFmtId="0" fontId="4" fillId="0" borderId="0"/>
    <xf numFmtId="0" fontId="7" fillId="0" borderId="0"/>
  </cellStyleXfs>
  <cellXfs count="2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7" fillId="2" borderId="0" xfId="0" applyFont="1" applyFill="1"/>
    <xf numFmtId="0" fontId="19" fillId="2" borderId="1" xfId="0" applyFont="1" applyFill="1" applyBorder="1" applyAlignment="1">
      <alignment horizontal="center" vertical="center" wrapText="1" readingOrder="1"/>
    </xf>
    <xf numFmtId="0" fontId="22" fillId="3" borderId="0" xfId="0" applyFont="1" applyFill="1"/>
    <xf numFmtId="0" fontId="18" fillId="2" borderId="1" xfId="0" applyFont="1" applyFill="1" applyBorder="1" applyAlignment="1">
      <alignment horizontal="center" vertical="center" wrapText="1" readingOrder="1"/>
    </xf>
    <xf numFmtId="0" fontId="17" fillId="2" borderId="1" xfId="0" applyFont="1" applyFill="1" applyBorder="1" applyAlignment="1">
      <alignment horizontal="center" vertical="center" wrapText="1" readingOrder="1"/>
    </xf>
    <xf numFmtId="2" fontId="17" fillId="2" borderId="1" xfId="0" applyNumberFormat="1" applyFont="1" applyFill="1" applyBorder="1" applyAlignment="1">
      <alignment horizontal="center" vertical="center" wrapText="1" readingOrder="1"/>
    </xf>
    <xf numFmtId="0" fontId="17" fillId="2" borderId="0" xfId="0" applyFont="1" applyFill="1" applyAlignment="1">
      <alignment horizontal="left" wrapText="1" readingOrder="1"/>
    </xf>
    <xf numFmtId="0" fontId="23" fillId="2" borderId="0" xfId="0" applyFont="1" applyFill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2" fontId="17" fillId="2" borderId="0" xfId="0" applyNumberFormat="1" applyFont="1" applyFill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2" fontId="17" fillId="2" borderId="1" xfId="0" applyNumberFormat="1" applyFont="1" applyFill="1" applyBorder="1" applyAlignment="1">
      <alignment horizontal="center"/>
    </xf>
    <xf numFmtId="0" fontId="17" fillId="4" borderId="0" xfId="0" applyFont="1" applyFill="1"/>
    <xf numFmtId="0" fontId="17" fillId="3" borderId="0" xfId="0" applyFont="1" applyFill="1"/>
    <xf numFmtId="0" fontId="19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2" fillId="4" borderId="0" xfId="0" applyFont="1" applyFill="1"/>
    <xf numFmtId="0" fontId="18" fillId="3" borderId="1" xfId="0" applyFont="1" applyFill="1" applyBorder="1" applyAlignment="1">
      <alignment horizontal="right" vertical="center"/>
    </xf>
    <xf numFmtId="2" fontId="22" fillId="4" borderId="1" xfId="0" applyNumberFormat="1" applyFont="1" applyFill="1" applyBorder="1" applyAlignment="1">
      <alignment vertical="center"/>
    </xf>
    <xf numFmtId="1" fontId="17" fillId="3" borderId="1" xfId="0" applyNumberFormat="1" applyFont="1" applyFill="1" applyBorder="1"/>
    <xf numFmtId="2" fontId="17" fillId="3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right" vertical="center"/>
    </xf>
    <xf numFmtId="0" fontId="22" fillId="4" borderId="0" xfId="0" applyFont="1" applyFill="1" applyAlignment="1">
      <alignment vertical="center"/>
    </xf>
    <xf numFmtId="0" fontId="24" fillId="4" borderId="0" xfId="0" applyFont="1" applyFill="1"/>
    <xf numFmtId="0" fontId="24" fillId="3" borderId="1" xfId="0" applyFont="1" applyFill="1" applyBorder="1" applyAlignment="1">
      <alignment horizontal="center" vertical="center" wrapText="1"/>
    </xf>
    <xf numFmtId="2" fontId="24" fillId="4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right" vertical="center" wrapText="1"/>
    </xf>
    <xf numFmtId="0" fontId="17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37" fontId="17" fillId="0" borderId="1" xfId="1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right" vertical="center" wrapText="1"/>
    </xf>
    <xf numFmtId="37" fontId="17" fillId="0" borderId="1" xfId="1" applyNumberFormat="1" applyFont="1" applyBorder="1" applyAlignment="1">
      <alignment horizontal="right" vertical="center"/>
    </xf>
    <xf numFmtId="2" fontId="17" fillId="4" borderId="1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right" vertical="center" wrapText="1"/>
    </xf>
    <xf numFmtId="0" fontId="24" fillId="4" borderId="0" xfId="0" applyFont="1" applyFill="1" applyAlignment="1">
      <alignment horizontal="center"/>
    </xf>
    <xf numFmtId="0" fontId="2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/>
    </xf>
    <xf numFmtId="3" fontId="24" fillId="4" borderId="1" xfId="1" applyNumberFormat="1" applyFont="1" applyFill="1" applyBorder="1" applyAlignment="1">
      <alignment horizontal="center" vertical="center"/>
    </xf>
    <xf numFmtId="2" fontId="24" fillId="4" borderId="1" xfId="0" applyNumberFormat="1" applyFont="1" applyFill="1" applyBorder="1" applyAlignment="1">
      <alignment horizontal="center"/>
    </xf>
    <xf numFmtId="3" fontId="24" fillId="4" borderId="1" xfId="1" applyNumberFormat="1" applyFont="1" applyFill="1" applyBorder="1" applyAlignment="1">
      <alignment horizontal="right" vertical="center"/>
    </xf>
    <xf numFmtId="2" fontId="24" fillId="4" borderId="1" xfId="0" applyNumberFormat="1" applyFont="1" applyFill="1" applyBorder="1" applyAlignment="1">
      <alignment horizontal="right"/>
    </xf>
    <xf numFmtId="0" fontId="24" fillId="4" borderId="1" xfId="0" applyFont="1" applyFill="1" applyBorder="1" applyAlignment="1">
      <alignment horizontal="center"/>
    </xf>
    <xf numFmtId="0" fontId="1" fillId="0" borderId="0" xfId="0" applyFont="1"/>
    <xf numFmtId="0" fontId="2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7" fontId="1" fillId="2" borderId="1" xfId="1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7" fontId="17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 readingOrder="1"/>
    </xf>
    <xf numFmtId="0" fontId="19" fillId="2" borderId="2" xfId="0" applyFont="1" applyFill="1" applyBorder="1" applyAlignment="1">
      <alignment horizontal="center" vertical="center" wrapText="1" readingOrder="1"/>
    </xf>
    <xf numFmtId="0" fontId="19" fillId="2" borderId="4" xfId="0" applyFont="1" applyFill="1" applyBorder="1" applyAlignment="1">
      <alignment horizontal="center" vertical="center" wrapText="1" readingOrder="1"/>
    </xf>
    <xf numFmtId="0" fontId="19" fillId="2" borderId="13" xfId="0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center" vertical="center" wrapText="1" readingOrder="1"/>
    </xf>
    <xf numFmtId="0" fontId="17" fillId="2" borderId="7" xfId="0" applyFont="1" applyFill="1" applyBorder="1" applyAlignment="1">
      <alignment horizontal="center" vertical="center" wrapText="1" readingOrder="1"/>
    </xf>
    <xf numFmtId="0" fontId="17" fillId="2" borderId="7" xfId="0" applyFont="1" applyFill="1" applyBorder="1" applyAlignment="1">
      <alignment horizontal="center" vertical="center" wrapText="1"/>
    </xf>
    <xf numFmtId="168" fontId="17" fillId="2" borderId="7" xfId="0" applyNumberFormat="1" applyFont="1" applyFill="1" applyBorder="1" applyAlignment="1">
      <alignment horizontal="center" vertical="center" wrapText="1"/>
    </xf>
    <xf numFmtId="168" fontId="17" fillId="2" borderId="9" xfId="0" applyNumberFormat="1" applyFont="1" applyFill="1" applyBorder="1" applyAlignment="1">
      <alignment horizontal="center" vertical="center" wrapText="1"/>
    </xf>
    <xf numFmtId="168" fontId="17" fillId="2" borderId="16" xfId="0" applyNumberFormat="1" applyFont="1" applyFill="1" applyBorder="1" applyAlignment="1">
      <alignment horizontal="center" vertical="center" wrapText="1"/>
    </xf>
    <xf numFmtId="168" fontId="17" fillId="2" borderId="0" xfId="0" applyNumberFormat="1" applyFont="1" applyFill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1" fontId="17" fillId="2" borderId="1" xfId="0" applyNumberFormat="1" applyFont="1" applyFill="1" applyBorder="1" applyAlignment="1">
      <alignment horizontal="center"/>
    </xf>
    <xf numFmtId="168" fontId="17" fillId="2" borderId="1" xfId="0" applyNumberFormat="1" applyFont="1" applyFill="1" applyBorder="1" applyAlignment="1">
      <alignment horizontal="center" vertical="center" wrapText="1"/>
    </xf>
    <xf numFmtId="168" fontId="17" fillId="2" borderId="17" xfId="0" applyNumberFormat="1" applyFont="1" applyFill="1" applyBorder="1" applyAlignment="1">
      <alignment horizontal="center" vertical="center" wrapText="1"/>
    </xf>
    <xf numFmtId="168" fontId="17" fillId="2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horizontal="center" vertical="center" wrapText="1"/>
    </xf>
    <xf numFmtId="168" fontId="17" fillId="2" borderId="4" xfId="0" applyNumberFormat="1" applyFont="1" applyFill="1" applyBorder="1" applyAlignment="1">
      <alignment horizontal="center" vertical="center" wrapText="1"/>
    </xf>
    <xf numFmtId="168" fontId="17" fillId="2" borderId="12" xfId="0" applyNumberFormat="1" applyFont="1" applyFill="1" applyBorder="1" applyAlignment="1">
      <alignment horizontal="center" vertical="center" wrapText="1"/>
    </xf>
    <xf numFmtId="168" fontId="17" fillId="2" borderId="20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 readingOrder="1"/>
    </xf>
    <xf numFmtId="0" fontId="17" fillId="2" borderId="10" xfId="0" applyFont="1" applyFill="1" applyBorder="1" applyAlignment="1">
      <alignment horizontal="center" vertical="center" wrapText="1" readingOrder="1"/>
    </xf>
    <xf numFmtId="0" fontId="17" fillId="2" borderId="10" xfId="0" applyFont="1" applyFill="1" applyBorder="1" applyAlignment="1">
      <alignment horizontal="center" vertical="center" wrapText="1"/>
    </xf>
    <xf numFmtId="168" fontId="17" fillId="2" borderId="10" xfId="0" applyNumberFormat="1" applyFont="1" applyFill="1" applyBorder="1" applyAlignment="1">
      <alignment horizontal="center" vertical="center" wrapText="1"/>
    </xf>
    <xf numFmtId="168" fontId="17" fillId="2" borderId="11" xfId="0" applyNumberFormat="1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 readingOrder="1"/>
    </xf>
    <xf numFmtId="0" fontId="17" fillId="2" borderId="8" xfId="0" applyFont="1" applyFill="1" applyBorder="1" applyAlignment="1">
      <alignment horizontal="center" vertical="center" wrapText="1" readingOrder="1"/>
    </xf>
    <xf numFmtId="0" fontId="17" fillId="2" borderId="8" xfId="0" applyFont="1" applyFill="1" applyBorder="1" applyAlignment="1">
      <alignment horizontal="center" vertical="center" wrapText="1"/>
    </xf>
    <xf numFmtId="168" fontId="17" fillId="2" borderId="25" xfId="0" applyNumberFormat="1" applyFont="1" applyFill="1" applyBorder="1" applyAlignment="1">
      <alignment horizontal="center" vertical="center" wrapText="1"/>
    </xf>
    <xf numFmtId="168" fontId="17" fillId="2" borderId="26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8" fillId="4" borderId="0" xfId="0" applyFont="1" applyFill="1" applyAlignment="1">
      <alignment horizontal="center"/>
    </xf>
    <xf numFmtId="0" fontId="28" fillId="4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center"/>
    </xf>
    <xf numFmtId="0" fontId="28" fillId="3" borderId="0" xfId="0" applyFont="1" applyFill="1" applyAlignment="1">
      <alignment horizontal="center" vertical="center"/>
    </xf>
    <xf numFmtId="0" fontId="31" fillId="4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wrapText="1"/>
    </xf>
    <xf numFmtId="0" fontId="28" fillId="3" borderId="1" xfId="0" applyFont="1" applyFill="1" applyBorder="1" applyAlignment="1">
      <alignment horizontal="center" wrapText="1"/>
    </xf>
    <xf numFmtId="0" fontId="28" fillId="4" borderId="1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2" fontId="31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2" fontId="28" fillId="2" borderId="1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8" fillId="0" borderId="0" xfId="0" applyFont="1"/>
    <xf numFmtId="0" fontId="28" fillId="4" borderId="0" xfId="0" applyFont="1" applyFill="1"/>
    <xf numFmtId="0" fontId="28" fillId="4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 wrapText="1"/>
    </xf>
    <xf numFmtId="11" fontId="28" fillId="4" borderId="1" xfId="0" applyNumberFormat="1" applyFont="1" applyFill="1" applyBorder="1" applyAlignment="1">
      <alignment horizontal="center" vertical="center"/>
    </xf>
    <xf numFmtId="0" fontId="32" fillId="4" borderId="0" xfId="0" applyFont="1" applyFill="1"/>
    <xf numFmtId="0" fontId="32" fillId="4" borderId="0" xfId="0" applyFont="1" applyFill="1" applyAlignment="1">
      <alignment horizontal="center" vertical="center"/>
    </xf>
    <xf numFmtId="0" fontId="32" fillId="13" borderId="1" xfId="0" applyFont="1" applyFill="1" applyBorder="1" applyAlignment="1">
      <alignment horizontal="center" vertical="center"/>
    </xf>
    <xf numFmtId="166" fontId="17" fillId="4" borderId="1" xfId="1" applyFont="1" applyFill="1" applyBorder="1" applyAlignment="1">
      <alignment horizontal="center" vertical="center"/>
    </xf>
    <xf numFmtId="169" fontId="17" fillId="4" borderId="1" xfId="1" applyNumberFormat="1" applyFont="1" applyFill="1" applyBorder="1" applyAlignment="1">
      <alignment horizontal="center" vertical="center"/>
    </xf>
    <xf numFmtId="4" fontId="17" fillId="4" borderId="1" xfId="0" applyNumberFormat="1" applyFont="1" applyFill="1" applyBorder="1" applyAlignment="1">
      <alignment horizontal="center" vertical="center"/>
    </xf>
    <xf numFmtId="3" fontId="17" fillId="4" borderId="1" xfId="1" applyNumberFormat="1" applyFont="1" applyFill="1" applyBorder="1" applyAlignment="1">
      <alignment horizontal="center" vertical="center"/>
    </xf>
    <xf numFmtId="0" fontId="32" fillId="4" borderId="0" xfId="0" applyFont="1" applyFill="1" applyAlignment="1">
      <alignment horizontal="center" vertical="center" textRotation="90"/>
    </xf>
    <xf numFmtId="0" fontId="28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8" fillId="4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2" fontId="35" fillId="2" borderId="0" xfId="0" applyNumberFormat="1" applyFont="1" applyFill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2" fontId="36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2" fontId="35" fillId="2" borderId="1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2" fontId="38" fillId="2" borderId="1" xfId="0" applyNumberFormat="1" applyFont="1" applyFill="1" applyBorder="1" applyAlignment="1">
      <alignment horizontal="center" vertical="center"/>
    </xf>
    <xf numFmtId="0" fontId="35" fillId="2" borderId="0" xfId="0" applyFont="1" applyFill="1" applyAlignment="1">
      <alignment vertical="center"/>
    </xf>
    <xf numFmtId="0" fontId="32" fillId="3" borderId="1" xfId="0" applyFont="1" applyFill="1" applyBorder="1" applyAlignment="1">
      <alignment horizontal="center" vertical="center"/>
    </xf>
    <xf numFmtId="2" fontId="32" fillId="3" borderId="1" xfId="0" applyNumberFormat="1" applyFont="1" applyFill="1" applyBorder="1" applyAlignment="1">
      <alignment horizontal="center" vertical="center"/>
    </xf>
    <xf numFmtId="0" fontId="32" fillId="4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wrapText="1" readingOrder="1"/>
    </xf>
    <xf numFmtId="0" fontId="17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17" fillId="2" borderId="10" xfId="0" applyFont="1" applyFill="1" applyBorder="1" applyAlignment="1">
      <alignment horizontal="center" vertical="center" wrapText="1"/>
    </xf>
    <xf numFmtId="168" fontId="17" fillId="2" borderId="23" xfId="0" applyNumberFormat="1" applyFont="1" applyFill="1" applyBorder="1" applyAlignment="1">
      <alignment horizontal="center" vertical="center" wrapText="1"/>
    </xf>
    <xf numFmtId="168" fontId="17" fillId="2" borderId="11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 readingOrder="1"/>
    </xf>
    <xf numFmtId="0" fontId="17" fillId="2" borderId="6" xfId="0" applyFont="1" applyFill="1" applyBorder="1" applyAlignment="1">
      <alignment horizontal="center" vertical="center" wrapText="1" readingOrder="1"/>
    </xf>
    <xf numFmtId="0" fontId="17" fillId="2" borderId="10" xfId="0" applyFont="1" applyFill="1" applyBorder="1" applyAlignment="1">
      <alignment horizontal="center" vertical="center" wrapText="1" readingOrder="1"/>
    </xf>
    <xf numFmtId="0" fontId="17" fillId="2" borderId="7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horizontal="center" vertical="center" wrapText="1" readingOrder="1"/>
    </xf>
    <xf numFmtId="0" fontId="17" fillId="2" borderId="19" xfId="0" applyFont="1" applyFill="1" applyBorder="1" applyAlignment="1">
      <alignment horizontal="center" vertical="center" wrapText="1" readingOrder="1"/>
    </xf>
    <xf numFmtId="0" fontId="17" fillId="2" borderId="21" xfId="0" applyFont="1" applyFill="1" applyBorder="1" applyAlignment="1">
      <alignment horizontal="center" vertical="center" wrapText="1" readingOrder="1"/>
    </xf>
    <xf numFmtId="0" fontId="17" fillId="2" borderId="14" xfId="0" applyFont="1" applyFill="1" applyBorder="1" applyAlignment="1">
      <alignment horizontal="center" vertical="center" wrapText="1" readingOrder="1"/>
    </xf>
    <xf numFmtId="0" fontId="17" fillId="2" borderId="15" xfId="0" applyFont="1" applyFill="1" applyBorder="1" applyAlignment="1">
      <alignment horizontal="center" vertical="center" wrapText="1" readingOrder="1"/>
    </xf>
    <xf numFmtId="0" fontId="32" fillId="4" borderId="1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center" vertical="center" textRotation="90"/>
    </xf>
    <xf numFmtId="0" fontId="32" fillId="4" borderId="2" xfId="0" applyFont="1" applyFill="1" applyBorder="1" applyAlignment="1">
      <alignment horizontal="center" vertical="center"/>
    </xf>
    <xf numFmtId="0" fontId="32" fillId="4" borderId="29" xfId="0" applyFont="1" applyFill="1" applyBorder="1" applyAlignment="1">
      <alignment horizontal="center" vertical="center"/>
    </xf>
    <xf numFmtId="0" fontId="32" fillId="4" borderId="30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 textRotation="90"/>
    </xf>
    <xf numFmtId="0" fontId="32" fillId="4" borderId="29" xfId="0" applyFont="1" applyFill="1" applyBorder="1" applyAlignment="1">
      <alignment horizontal="center" vertical="center" textRotation="90"/>
    </xf>
    <xf numFmtId="0" fontId="32" fillId="4" borderId="30" xfId="0" applyFont="1" applyFill="1" applyBorder="1" applyAlignment="1">
      <alignment horizontal="center" vertical="center" textRotation="90"/>
    </xf>
    <xf numFmtId="0" fontId="28" fillId="4" borderId="1" xfId="0" applyFont="1" applyFill="1" applyBorder="1" applyAlignment="1">
      <alignment horizontal="center" vertical="center"/>
    </xf>
    <xf numFmtId="165" fontId="28" fillId="3" borderId="1" xfId="0" applyNumberFormat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 readingOrder="1"/>
    </xf>
    <xf numFmtId="0" fontId="28" fillId="2" borderId="29" xfId="0" applyFont="1" applyFill="1" applyBorder="1" applyAlignment="1">
      <alignment horizontal="center" vertical="center" wrapText="1" readingOrder="1"/>
    </xf>
    <xf numFmtId="0" fontId="28" fillId="2" borderId="30" xfId="0" applyFont="1" applyFill="1" applyBorder="1" applyAlignment="1">
      <alignment horizontal="center" vertical="center" wrapText="1" readingOrder="1"/>
    </xf>
    <xf numFmtId="165" fontId="28" fillId="3" borderId="2" xfId="0" applyNumberFormat="1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165" fontId="28" fillId="3" borderId="29" xfId="0" applyNumberFormat="1" applyFont="1" applyFill="1" applyBorder="1" applyAlignment="1">
      <alignment horizontal="center" vertical="center" wrapText="1"/>
    </xf>
    <xf numFmtId="165" fontId="28" fillId="3" borderId="30" xfId="0" applyNumberFormat="1" applyFont="1" applyFill="1" applyBorder="1" applyAlignment="1">
      <alignment horizontal="center" vertical="center" wrapText="1"/>
    </xf>
    <xf numFmtId="165" fontId="28" fillId="3" borderId="2" xfId="0" applyNumberFormat="1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28" fillId="3" borderId="30" xfId="0" applyFont="1" applyFill="1" applyBorder="1" applyAlignment="1">
      <alignment horizontal="center" vertical="center"/>
    </xf>
    <xf numFmtId="165" fontId="28" fillId="3" borderId="29" xfId="0" applyNumberFormat="1" applyFont="1" applyFill="1" applyBorder="1" applyAlignment="1">
      <alignment horizontal="center" vertical="center"/>
    </xf>
    <xf numFmtId="165" fontId="28" fillId="3" borderId="30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2" fontId="28" fillId="2" borderId="1" xfId="0" applyNumberFormat="1" applyFont="1" applyFill="1" applyBorder="1" applyAlignment="1">
      <alignment horizontal="center" vertical="center"/>
    </xf>
    <xf numFmtId="0" fontId="28" fillId="5" borderId="27" xfId="0" applyFont="1" applyFill="1" applyBorder="1" applyAlignment="1">
      <alignment horizontal="center" vertical="center" textRotation="90"/>
    </xf>
    <xf numFmtId="2" fontId="32" fillId="3" borderId="2" xfId="0" applyNumberFormat="1" applyFont="1" applyFill="1" applyBorder="1" applyAlignment="1">
      <alignment horizontal="center" vertical="center"/>
    </xf>
    <xf numFmtId="2" fontId="32" fillId="3" borderId="29" xfId="0" applyNumberFormat="1" applyFont="1" applyFill="1" applyBorder="1" applyAlignment="1">
      <alignment horizontal="center" vertical="center"/>
    </xf>
    <xf numFmtId="2" fontId="32" fillId="3" borderId="30" xfId="0" applyNumberFormat="1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9" xfId="0" applyFont="1" applyFill="1" applyBorder="1" applyAlignment="1">
      <alignment horizontal="center" vertical="center"/>
    </xf>
    <xf numFmtId="0" fontId="38" fillId="2" borderId="30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39" fillId="2" borderId="29" xfId="0" applyFont="1" applyFill="1" applyBorder="1" applyAlignment="1">
      <alignment horizontal="center" vertical="center"/>
    </xf>
    <xf numFmtId="0" fontId="39" fillId="2" borderId="30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2" fontId="35" fillId="2" borderId="2" xfId="0" applyNumberFormat="1" applyFont="1" applyFill="1" applyBorder="1" applyAlignment="1">
      <alignment horizontal="center" vertical="center"/>
    </xf>
    <xf numFmtId="2" fontId="35" fillId="2" borderId="29" xfId="0" applyNumberFormat="1" applyFont="1" applyFill="1" applyBorder="1" applyAlignment="1">
      <alignment horizontal="center" vertical="center"/>
    </xf>
    <xf numFmtId="2" fontId="35" fillId="2" borderId="30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2" fontId="3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2" fillId="4" borderId="1" xfId="2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2" fontId="32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19" fillId="3" borderId="0" xfId="0" applyFont="1" applyFill="1"/>
    <xf numFmtId="0" fontId="17" fillId="3" borderId="0" xfId="0" applyFont="1" applyFill="1" applyAlignment="1">
      <alignment horizontal="left"/>
    </xf>
    <xf numFmtId="0" fontId="17" fillId="3" borderId="1" xfId="0" applyFont="1" applyFill="1" applyBorder="1"/>
    <xf numFmtId="11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17" fillId="3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32" fillId="4" borderId="0" xfId="0" applyFont="1" applyFill="1" applyAlignment="1">
      <alignment horizontal="left" vertical="center"/>
    </xf>
  </cellXfs>
  <cellStyles count="21">
    <cellStyle name="Accent" xfId="9" xr:uid="{CB6D9579-D460-40C5-8EB2-E76BFF485A8B}"/>
    <cellStyle name="Accent 1" xfId="10" xr:uid="{1489C311-3F9E-4911-8F1C-3B6616E850BA}"/>
    <cellStyle name="Accent 2" xfId="11" xr:uid="{EBE27AAC-10A0-4132-8F61-A16784BC18F8}"/>
    <cellStyle name="Accent 3" xfId="12" xr:uid="{B82D8E69-E53A-4937-A891-A7075964F33F}"/>
    <cellStyle name="Bad 2" xfId="6" xr:uid="{55D0FAEE-56E5-4A23-BBC0-ED4F21CDDF94}"/>
    <cellStyle name="Comma" xfId="1" builtinId="3"/>
    <cellStyle name="Error" xfId="13" xr:uid="{7A2BC090-6E80-4883-93BC-A87C5092FE2A}"/>
    <cellStyle name="Footnote" xfId="14" xr:uid="{D5F8D51C-5A1C-43D4-8D6C-5FC3BCADF16B}"/>
    <cellStyle name="Good 2" xfId="5" xr:uid="{0933667A-A279-4328-BF70-ACADD89EF01D}"/>
    <cellStyle name="Heading" xfId="15" xr:uid="{EBA87C36-EF9E-40DF-B584-4721108E2D1D}"/>
    <cellStyle name="Heading 1 2" xfId="3" xr:uid="{A1AD536E-5C2B-4616-8F1E-5CF38D32FF60}"/>
    <cellStyle name="Heading 2 2" xfId="4" xr:uid="{3440A111-5AE7-4ECF-9FCF-097A3E29620C}"/>
    <cellStyle name="Hyperlink" xfId="16" xr:uid="{BD6438FC-6389-4C8F-AB03-E1FC71C94149}"/>
    <cellStyle name="Neutral 2" xfId="7" xr:uid="{369226A5-A6A4-4F5C-8E06-51A13ECCD8B8}"/>
    <cellStyle name="Normal" xfId="0" builtinId="0"/>
    <cellStyle name="Normal 2" xfId="2" xr:uid="{A426D0CC-79D3-4C58-9F7C-D372D728B304}"/>
    <cellStyle name="Note 2" xfId="8" xr:uid="{F82BA957-C0C9-418A-8C0E-B9ACC46D5445}"/>
    <cellStyle name="Result" xfId="17" xr:uid="{361FD6B6-E19E-4B7F-92D0-20049B5F9525}"/>
    <cellStyle name="Status" xfId="18" xr:uid="{39E389FF-6806-4B66-8531-51B1E2C5C1DB}"/>
    <cellStyle name="Text" xfId="19" xr:uid="{A4709C71-8EFC-42D0-8F09-5B31395D07FD}"/>
    <cellStyle name="Warning" xfId="20" xr:uid="{C6BC6452-6BCD-432F-8628-03CC6003FDB0}"/>
  </cellStyles>
  <dxfs count="9"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4EA72E"/>
      <rgbColor rgb="FF800080"/>
      <rgbColor rgb="FF095F80"/>
      <rgbColor rgb="FFC0C0C0"/>
      <rgbColor rgb="FF808080"/>
      <rgbColor rgb="FF9999FF"/>
      <rgbColor rgb="FFA02B93"/>
      <rgbColor rgb="FFFFFFCC"/>
      <rgbColor rgb="FFCCFFFF"/>
      <rgbColor rgb="FF601A58"/>
      <rgbColor rgb="FFED8D5B"/>
      <rgbColor rgb="FF1F8EC0"/>
      <rgbColor rgb="FFD9D9D9"/>
      <rgbColor rgb="FF000080"/>
      <rgbColor rgb="FFFF00FF"/>
      <rgbColor rgb="FFFFFF00"/>
      <rgbColor rgb="FF00FFFF"/>
      <rgbColor rgb="FF800080"/>
      <rgbColor rgb="FF800000"/>
      <rgbColor rgb="FF156082"/>
      <rgbColor rgb="FF0000FF"/>
      <rgbColor rgb="FF0F9ED5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595959"/>
      <rgbColor rgb="FF969696"/>
      <rgbColor rgb="FF0D3A4E"/>
      <rgbColor rgb="FF27A839"/>
      <rgbColor rgb="FF0F4016"/>
      <rgbColor rgb="FF333300"/>
      <rgbColor rgb="FF994010"/>
      <rgbColor rgb="FF993366"/>
      <rgbColor rgb="FF333399"/>
      <rgbColor rgb="FF2F64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"/>
  <sheetViews>
    <sheetView tabSelected="1" zoomScaleNormal="100" workbookViewId="0"/>
  </sheetViews>
  <sheetFormatPr defaultColWidth="11.44140625" defaultRowHeight="15.6" x14ac:dyDescent="0.3"/>
  <cols>
    <col min="1" max="1" width="11.44140625" style="4"/>
    <col min="2" max="2" width="15.109375" style="4" customWidth="1"/>
    <col min="3" max="3" width="14.6640625" style="4" customWidth="1"/>
    <col min="4" max="4" width="16.109375" style="4" customWidth="1"/>
    <col min="5" max="5" width="13" style="4" customWidth="1"/>
    <col min="6" max="6" width="10.77734375" style="4" customWidth="1"/>
    <col min="7" max="1024" width="11.44140625" style="4"/>
    <col min="1025" max="16384" width="11.44140625" style="13"/>
  </cols>
  <sheetData>
    <row r="1" spans="2:5" x14ac:dyDescent="0.3">
      <c r="B1" s="5" t="s">
        <v>345</v>
      </c>
    </row>
    <row r="2" spans="2:5" x14ac:dyDescent="0.3">
      <c r="B2" s="5"/>
    </row>
    <row r="3" spans="2:5" ht="31.2" x14ac:dyDescent="0.3">
      <c r="B3" s="6" t="s">
        <v>0</v>
      </c>
      <c r="C3" s="7" t="s">
        <v>1</v>
      </c>
      <c r="D3" s="7" t="s">
        <v>2</v>
      </c>
      <c r="E3" s="7" t="s">
        <v>192</v>
      </c>
    </row>
    <row r="4" spans="2:5" x14ac:dyDescent="0.3">
      <c r="B4" s="8" t="s">
        <v>3</v>
      </c>
      <c r="C4" s="9">
        <v>119.146348</v>
      </c>
      <c r="D4" s="9">
        <v>4.2652251498300204</v>
      </c>
      <c r="E4" s="10">
        <v>4.4422343519920604</v>
      </c>
    </row>
    <row r="5" spans="2:5" x14ac:dyDescent="0.3">
      <c r="B5" s="8" t="s">
        <v>4</v>
      </c>
      <c r="C5" s="9">
        <v>30.427671</v>
      </c>
      <c r="D5" s="9">
        <v>4.1132954277045997</v>
      </c>
      <c r="E5" s="9">
        <v>4.0623220883386004</v>
      </c>
    </row>
    <row r="6" spans="2:5" x14ac:dyDescent="0.3">
      <c r="B6" s="8" t="s">
        <v>5</v>
      </c>
      <c r="C6" s="9">
        <v>19.698288999999999</v>
      </c>
      <c r="D6" s="9">
        <v>3.9113549405230099</v>
      </c>
      <c r="E6" s="9">
        <v>4.6514699830020803</v>
      </c>
    </row>
    <row r="7" spans="2:5" x14ac:dyDescent="0.3">
      <c r="B7" s="11" t="s">
        <v>6</v>
      </c>
      <c r="C7" s="9">
        <v>0.670377</v>
      </c>
      <c r="D7" s="9">
        <v>2.6045046294845999</v>
      </c>
      <c r="E7" s="12" t="s">
        <v>7</v>
      </c>
    </row>
    <row r="8" spans="2:5" x14ac:dyDescent="0.3">
      <c r="B8" s="8" t="s">
        <v>8</v>
      </c>
      <c r="C8" s="9">
        <v>23.45983</v>
      </c>
      <c r="D8" s="9">
        <v>4.1241134313419998</v>
      </c>
      <c r="E8" s="9">
        <v>4.7738197591372096</v>
      </c>
    </row>
    <row r="9" spans="2:5" x14ac:dyDescent="0.3">
      <c r="B9" s="11">
        <v>420</v>
      </c>
      <c r="C9" s="9">
        <v>5.1051209999999996</v>
      </c>
      <c r="D9" s="9">
        <v>2.5450914875474999</v>
      </c>
      <c r="E9" s="12" t="s">
        <v>7</v>
      </c>
    </row>
    <row r="10" spans="2:5" x14ac:dyDescent="0.3">
      <c r="B10" s="11" t="s">
        <v>9</v>
      </c>
      <c r="C10" s="9">
        <v>4.9116E-2</v>
      </c>
      <c r="D10" s="12" t="s">
        <v>7</v>
      </c>
      <c r="E10" s="9">
        <v>4.6217118657871197</v>
      </c>
    </row>
    <row r="11" spans="2:5" x14ac:dyDescent="0.3">
      <c r="B11" s="8" t="s">
        <v>10</v>
      </c>
      <c r="C11" s="9">
        <v>18.585056000000002</v>
      </c>
      <c r="D11" s="9">
        <v>4.6290417419242598</v>
      </c>
      <c r="E11" s="9">
        <v>4.4897900765001699</v>
      </c>
    </row>
    <row r="12" spans="2:5" x14ac:dyDescent="0.3">
      <c r="B12" s="8" t="s">
        <v>11</v>
      </c>
      <c r="C12" s="9">
        <v>26.975501999999999</v>
      </c>
      <c r="D12" s="9">
        <v>4.5670697805735001</v>
      </c>
      <c r="E12" s="9">
        <v>4.3968412524816003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MN42"/>
  <sheetViews>
    <sheetView zoomScaleNormal="100" workbookViewId="0"/>
  </sheetViews>
  <sheetFormatPr defaultColWidth="10.77734375" defaultRowHeight="15.6" x14ac:dyDescent="0.3"/>
  <cols>
    <col min="1" max="1" width="10.77734375" style="106"/>
    <col min="2" max="2" width="13.109375" style="106" customWidth="1"/>
    <col min="3" max="3" width="9.109375" style="108" bestFit="1" customWidth="1"/>
    <col min="4" max="4" width="18.44140625" style="108" bestFit="1" customWidth="1"/>
    <col min="5" max="5" width="14.6640625" style="108" customWidth="1"/>
    <col min="6" max="6" width="18.33203125" style="108" bestFit="1" customWidth="1"/>
    <col min="7" max="7" width="20.33203125" style="108" bestFit="1" customWidth="1"/>
    <col min="8" max="8" width="18.44140625" style="108" bestFit="1" customWidth="1"/>
    <col min="9" max="9" width="22.44140625" style="108" bestFit="1" customWidth="1"/>
    <col min="10" max="10" width="7.6640625" style="108" bestFit="1" customWidth="1"/>
    <col min="11" max="11" width="16.109375" style="109" bestFit="1" customWidth="1"/>
    <col min="12" max="12" width="12" style="109" bestFit="1" customWidth="1"/>
    <col min="13" max="1028" width="10.77734375" style="108"/>
    <col min="1029" max="16384" width="10.77734375" style="106"/>
  </cols>
  <sheetData>
    <row r="1" spans="2:12" x14ac:dyDescent="0.3">
      <c r="B1" s="107" t="s">
        <v>372</v>
      </c>
      <c r="D1" s="106"/>
      <c r="E1" s="106"/>
    </row>
    <row r="3" spans="2:12" x14ac:dyDescent="0.3">
      <c r="B3" s="110" t="s">
        <v>73</v>
      </c>
      <c r="C3" s="111" t="s">
        <v>219</v>
      </c>
      <c r="D3" s="110" t="s">
        <v>221</v>
      </c>
      <c r="E3" s="110" t="s">
        <v>163</v>
      </c>
      <c r="F3" s="110" t="s">
        <v>160</v>
      </c>
      <c r="G3" s="110" t="s">
        <v>161</v>
      </c>
      <c r="H3" s="110" t="s">
        <v>220</v>
      </c>
      <c r="I3" s="110" t="s">
        <v>162</v>
      </c>
      <c r="J3" s="110" t="s">
        <v>349</v>
      </c>
      <c r="K3" s="112" t="s">
        <v>32</v>
      </c>
      <c r="L3" s="112" t="s">
        <v>171</v>
      </c>
    </row>
    <row r="4" spans="2:12" s="113" customFormat="1" ht="13.5" customHeight="1" x14ac:dyDescent="0.3">
      <c r="B4" s="194" t="s">
        <v>222</v>
      </c>
      <c r="C4" s="114">
        <v>1</v>
      </c>
      <c r="D4" s="115" t="s">
        <v>34</v>
      </c>
      <c r="E4" s="115" t="s">
        <v>35</v>
      </c>
      <c r="F4" s="115">
        <v>5</v>
      </c>
      <c r="G4" s="115">
        <v>2</v>
      </c>
      <c r="H4" s="115">
        <f>I4-(F4+G4)</f>
        <v>4250</v>
      </c>
      <c r="I4" s="115">
        <v>4257</v>
      </c>
      <c r="J4" s="158">
        <f t="shared" ref="J4:J14" si="0">100*(1-(1-2*(F4+G4)/I4)^0.5)</f>
        <v>0.16457046534630315</v>
      </c>
      <c r="K4" s="197">
        <f>AVERAGE(J4:J13)</f>
        <v>0.16155085416729165</v>
      </c>
      <c r="L4" s="197">
        <f>STDEVA(J4:J13)</f>
        <v>4.5460716815186458E-2</v>
      </c>
    </row>
    <row r="5" spans="2:12" ht="13.95" customHeight="1" x14ac:dyDescent="0.3">
      <c r="B5" s="195"/>
      <c r="C5" s="116">
        <v>2</v>
      </c>
      <c r="D5" s="115" t="s">
        <v>34</v>
      </c>
      <c r="E5" s="115" t="s">
        <v>35</v>
      </c>
      <c r="F5" s="115">
        <v>4</v>
      </c>
      <c r="G5" s="115">
        <v>2</v>
      </c>
      <c r="H5" s="115">
        <f t="shared" ref="H5:H42" si="1">I5-(F5+G5)</f>
        <v>4590</v>
      </c>
      <c r="I5" s="115">
        <v>4596</v>
      </c>
      <c r="J5" s="158">
        <f t="shared" si="0"/>
        <v>0.13063362859666583</v>
      </c>
      <c r="K5" s="198"/>
      <c r="L5" s="200"/>
    </row>
    <row r="6" spans="2:12" ht="13.95" customHeight="1" x14ac:dyDescent="0.3">
      <c r="B6" s="195"/>
      <c r="C6" s="116">
        <v>3</v>
      </c>
      <c r="D6" s="115" t="s">
        <v>34</v>
      </c>
      <c r="E6" s="115" t="s">
        <v>35</v>
      </c>
      <c r="F6" s="115">
        <v>9</v>
      </c>
      <c r="G6" s="115">
        <v>2</v>
      </c>
      <c r="H6" s="115">
        <f t="shared" si="1"/>
        <v>4600</v>
      </c>
      <c r="I6" s="115">
        <v>4611</v>
      </c>
      <c r="J6" s="158">
        <f t="shared" si="0"/>
        <v>0.23884520044925583</v>
      </c>
      <c r="K6" s="198"/>
      <c r="L6" s="200"/>
    </row>
    <row r="7" spans="2:12" ht="13.95" customHeight="1" x14ac:dyDescent="0.3">
      <c r="B7" s="195"/>
      <c r="C7" s="116">
        <v>4</v>
      </c>
      <c r="D7" s="115" t="s">
        <v>34</v>
      </c>
      <c r="E7" s="115" t="s">
        <v>35</v>
      </c>
      <c r="F7" s="115">
        <v>1</v>
      </c>
      <c r="G7" s="115">
        <v>2</v>
      </c>
      <c r="H7" s="115">
        <f t="shared" si="1"/>
        <v>2506</v>
      </c>
      <c r="I7" s="115">
        <v>2509</v>
      </c>
      <c r="J7" s="158">
        <f t="shared" si="0"/>
        <v>0.11964111960887092</v>
      </c>
      <c r="K7" s="198"/>
      <c r="L7" s="200"/>
    </row>
    <row r="8" spans="2:12" ht="13.95" customHeight="1" x14ac:dyDescent="0.3">
      <c r="B8" s="195"/>
      <c r="C8" s="116">
        <v>5</v>
      </c>
      <c r="D8" s="115" t="s">
        <v>34</v>
      </c>
      <c r="E8" s="115" t="s">
        <v>35</v>
      </c>
      <c r="F8" s="115">
        <v>3</v>
      </c>
      <c r="G8" s="115">
        <v>1</v>
      </c>
      <c r="H8" s="115">
        <f t="shared" si="1"/>
        <v>2243</v>
      </c>
      <c r="I8" s="115">
        <v>2247</v>
      </c>
      <c r="J8" s="158">
        <f t="shared" si="0"/>
        <v>0.17817386090971388</v>
      </c>
      <c r="K8" s="198"/>
      <c r="L8" s="200"/>
    </row>
    <row r="9" spans="2:12" ht="13.95" customHeight="1" x14ac:dyDescent="0.3">
      <c r="B9" s="195"/>
      <c r="C9" s="116">
        <v>6</v>
      </c>
      <c r="D9" s="115" t="s">
        <v>34</v>
      </c>
      <c r="E9" s="115" t="s">
        <v>35</v>
      </c>
      <c r="F9" s="115">
        <v>5</v>
      </c>
      <c r="G9" s="115">
        <v>1</v>
      </c>
      <c r="H9" s="115">
        <f t="shared" si="1"/>
        <v>2800</v>
      </c>
      <c r="I9" s="115">
        <v>2806</v>
      </c>
      <c r="J9" s="158">
        <f t="shared" si="0"/>
        <v>0.21405661364248818</v>
      </c>
      <c r="K9" s="198"/>
      <c r="L9" s="200"/>
    </row>
    <row r="10" spans="2:12" ht="13.95" customHeight="1" x14ac:dyDescent="0.3">
      <c r="B10" s="195"/>
      <c r="C10" s="116">
        <v>7</v>
      </c>
      <c r="D10" s="115" t="s">
        <v>34</v>
      </c>
      <c r="E10" s="115" t="s">
        <v>35</v>
      </c>
      <c r="F10" s="115">
        <v>4</v>
      </c>
      <c r="G10" s="115">
        <v>5</v>
      </c>
      <c r="H10" s="115">
        <f t="shared" si="1"/>
        <v>4761</v>
      </c>
      <c r="I10" s="115">
        <v>4770</v>
      </c>
      <c r="J10" s="158">
        <f t="shared" si="0"/>
        <v>0.18885758121293117</v>
      </c>
      <c r="K10" s="198"/>
      <c r="L10" s="200"/>
    </row>
    <row r="11" spans="2:12" ht="13.95" customHeight="1" x14ac:dyDescent="0.3">
      <c r="B11" s="195"/>
      <c r="C11" s="116">
        <v>8</v>
      </c>
      <c r="D11" s="115" t="s">
        <v>34</v>
      </c>
      <c r="E11" s="115" t="s">
        <v>35</v>
      </c>
      <c r="F11" s="115">
        <v>2</v>
      </c>
      <c r="G11" s="115">
        <v>3</v>
      </c>
      <c r="H11" s="115">
        <f t="shared" si="1"/>
        <v>4222</v>
      </c>
      <c r="I11" s="115">
        <v>4227</v>
      </c>
      <c r="J11" s="158">
        <f t="shared" si="0"/>
        <v>0.11835724351026977</v>
      </c>
      <c r="K11" s="198"/>
      <c r="L11" s="200"/>
    </row>
    <row r="12" spans="2:12" ht="13.95" customHeight="1" x14ac:dyDescent="0.3">
      <c r="B12" s="195"/>
      <c r="C12" s="116">
        <v>9</v>
      </c>
      <c r="D12" s="115" t="s">
        <v>34</v>
      </c>
      <c r="E12" s="115" t="s">
        <v>35</v>
      </c>
      <c r="F12" s="115">
        <v>4</v>
      </c>
      <c r="G12" s="115">
        <v>4</v>
      </c>
      <c r="H12" s="115">
        <f t="shared" si="1"/>
        <v>4817</v>
      </c>
      <c r="I12" s="115">
        <v>4825</v>
      </c>
      <c r="J12" s="158">
        <f t="shared" si="0"/>
        <v>0.16594079053811051</v>
      </c>
      <c r="K12" s="198"/>
      <c r="L12" s="200"/>
    </row>
    <row r="13" spans="2:12" ht="13.95" customHeight="1" x14ac:dyDescent="0.3">
      <c r="B13" s="196"/>
      <c r="C13" s="116">
        <v>10</v>
      </c>
      <c r="D13" s="115" t="s">
        <v>34</v>
      </c>
      <c r="E13" s="115" t="s">
        <v>35</v>
      </c>
      <c r="F13" s="115">
        <v>1</v>
      </c>
      <c r="G13" s="115">
        <v>3</v>
      </c>
      <c r="H13" s="115">
        <f t="shared" si="1"/>
        <v>4146</v>
      </c>
      <c r="I13" s="115">
        <v>4150</v>
      </c>
      <c r="J13" s="158">
        <f t="shared" si="0"/>
        <v>9.6432037858307229E-2</v>
      </c>
      <c r="K13" s="199"/>
      <c r="L13" s="201"/>
    </row>
    <row r="14" spans="2:12" ht="13.95" customHeight="1" x14ac:dyDescent="0.3">
      <c r="B14" s="192" t="s">
        <v>346</v>
      </c>
      <c r="C14" s="116">
        <v>1</v>
      </c>
      <c r="D14" s="115" t="s">
        <v>38</v>
      </c>
      <c r="E14" s="115" t="s">
        <v>35</v>
      </c>
      <c r="F14" s="115">
        <v>5</v>
      </c>
      <c r="G14" s="115">
        <v>5</v>
      </c>
      <c r="H14" s="115">
        <f t="shared" si="1"/>
        <v>8109</v>
      </c>
      <c r="I14" s="115">
        <v>8119</v>
      </c>
      <c r="J14" s="158">
        <f t="shared" si="0"/>
        <v>0.12324382301702741</v>
      </c>
      <c r="K14" s="202">
        <f>AVERAGE(J14:J22)</f>
        <v>0.14409009694773176</v>
      </c>
      <c r="L14" s="202">
        <f>STDEVA(J14:J22)</f>
        <v>4.8683789895675768E-2</v>
      </c>
    </row>
    <row r="15" spans="2:12" ht="13.95" customHeight="1" x14ac:dyDescent="0.3">
      <c r="B15" s="192"/>
      <c r="C15" s="116">
        <v>2</v>
      </c>
      <c r="D15" s="115" t="s">
        <v>38</v>
      </c>
      <c r="E15" s="115" t="s">
        <v>35</v>
      </c>
      <c r="F15" s="115">
        <v>3</v>
      </c>
      <c r="G15" s="115">
        <v>3</v>
      </c>
      <c r="H15" s="115">
        <f t="shared" si="1"/>
        <v>8444</v>
      </c>
      <c r="I15" s="115">
        <v>8450</v>
      </c>
      <c r="J15" s="158">
        <f t="shared" ref="J15:J21" si="2">100*(1-(1-2*(F15+G15)/I15)^0.5)</f>
        <v>7.1031144277045044E-2</v>
      </c>
      <c r="K15" s="203"/>
      <c r="L15" s="205"/>
    </row>
    <row r="16" spans="2:12" x14ac:dyDescent="0.3">
      <c r="B16" s="192"/>
      <c r="C16" s="116">
        <v>3</v>
      </c>
      <c r="D16" s="115" t="s">
        <v>38</v>
      </c>
      <c r="E16" s="115" t="s">
        <v>35</v>
      </c>
      <c r="F16" s="115">
        <v>2</v>
      </c>
      <c r="G16" s="115">
        <v>2</v>
      </c>
      <c r="H16" s="115">
        <f t="shared" si="1"/>
        <v>3818</v>
      </c>
      <c r="I16" s="115">
        <v>3822</v>
      </c>
      <c r="J16" s="158">
        <f t="shared" si="2"/>
        <v>0.10471207060304133</v>
      </c>
      <c r="K16" s="203"/>
      <c r="L16" s="205"/>
    </row>
    <row r="17" spans="2:12" x14ac:dyDescent="0.3">
      <c r="B17" s="192"/>
      <c r="C17" s="116">
        <v>4</v>
      </c>
      <c r="D17" s="115" t="s">
        <v>38</v>
      </c>
      <c r="E17" s="115" t="s">
        <v>35</v>
      </c>
      <c r="F17" s="115">
        <v>4</v>
      </c>
      <c r="G17" s="115">
        <v>6</v>
      </c>
      <c r="H17" s="115">
        <f t="shared" si="1"/>
        <v>6393</v>
      </c>
      <c r="I17" s="115">
        <v>6403</v>
      </c>
      <c r="J17" s="158">
        <f t="shared" si="2"/>
        <v>0.15629893892022961</v>
      </c>
      <c r="K17" s="203"/>
      <c r="L17" s="205"/>
    </row>
    <row r="18" spans="2:12" x14ac:dyDescent="0.3">
      <c r="B18" s="192"/>
      <c r="C18" s="116">
        <v>5</v>
      </c>
      <c r="D18" s="115" t="s">
        <v>38</v>
      </c>
      <c r="E18" s="115" t="s">
        <v>35</v>
      </c>
      <c r="F18" s="115">
        <v>8</v>
      </c>
      <c r="G18" s="115">
        <v>4</v>
      </c>
      <c r="H18" s="115">
        <f t="shared" si="1"/>
        <v>5322</v>
      </c>
      <c r="I18" s="115">
        <v>5334</v>
      </c>
      <c r="J18" s="158">
        <f t="shared" si="2"/>
        <v>0.22522551116959111</v>
      </c>
      <c r="K18" s="203"/>
      <c r="L18" s="205"/>
    </row>
    <row r="19" spans="2:12" x14ac:dyDescent="0.3">
      <c r="B19" s="192"/>
      <c r="C19" s="116">
        <v>6</v>
      </c>
      <c r="D19" s="115" t="s">
        <v>38</v>
      </c>
      <c r="E19" s="115" t="s">
        <v>35</v>
      </c>
      <c r="F19" s="115">
        <v>2</v>
      </c>
      <c r="G19" s="115">
        <v>2</v>
      </c>
      <c r="H19" s="115">
        <f t="shared" si="1"/>
        <v>2539</v>
      </c>
      <c r="I19" s="115">
        <v>2543</v>
      </c>
      <c r="J19" s="158">
        <f t="shared" si="2"/>
        <v>0.15741843683622081</v>
      </c>
      <c r="K19" s="203"/>
      <c r="L19" s="205"/>
    </row>
    <row r="20" spans="2:12" x14ac:dyDescent="0.3">
      <c r="B20" s="192"/>
      <c r="C20" s="116">
        <v>7</v>
      </c>
      <c r="D20" s="115" t="s">
        <v>38</v>
      </c>
      <c r="E20" s="115" t="s">
        <v>35</v>
      </c>
      <c r="F20" s="115">
        <v>3</v>
      </c>
      <c r="G20" s="115">
        <v>3</v>
      </c>
      <c r="H20" s="115">
        <f t="shared" si="1"/>
        <v>2887</v>
      </c>
      <c r="I20" s="115">
        <v>2893</v>
      </c>
      <c r="J20" s="158">
        <f t="shared" si="2"/>
        <v>0.20761268069799943</v>
      </c>
      <c r="K20" s="203"/>
      <c r="L20" s="205"/>
    </row>
    <row r="21" spans="2:12" x14ac:dyDescent="0.3">
      <c r="B21" s="192"/>
      <c r="C21" s="116">
        <v>8</v>
      </c>
      <c r="D21" s="115" t="s">
        <v>38</v>
      </c>
      <c r="E21" s="115" t="s">
        <v>35</v>
      </c>
      <c r="F21" s="115">
        <v>2</v>
      </c>
      <c r="G21" s="115">
        <v>1</v>
      </c>
      <c r="H21" s="115">
        <f t="shared" si="1"/>
        <v>2434</v>
      </c>
      <c r="I21" s="115">
        <v>2437</v>
      </c>
      <c r="J21" s="158">
        <f t="shared" si="2"/>
        <v>0.12317803895148804</v>
      </c>
      <c r="K21" s="203"/>
      <c r="L21" s="205"/>
    </row>
    <row r="22" spans="2:12" x14ac:dyDescent="0.3">
      <c r="B22" s="192"/>
      <c r="C22" s="116">
        <v>9</v>
      </c>
      <c r="D22" s="115" t="s">
        <v>38</v>
      </c>
      <c r="E22" s="115" t="s">
        <v>35</v>
      </c>
      <c r="F22" s="115">
        <v>2</v>
      </c>
      <c r="G22" s="115">
        <v>3</v>
      </c>
      <c r="H22" s="115">
        <f t="shared" si="1"/>
        <v>3901</v>
      </c>
      <c r="I22" s="115">
        <v>3906</v>
      </c>
      <c r="J22" s="158">
        <f>100*(1-(1-2*(F22+G22)/I22)^0.5)</f>
        <v>0.12809022805694292</v>
      </c>
      <c r="K22" s="204"/>
      <c r="L22" s="206"/>
    </row>
    <row r="23" spans="2:12" x14ac:dyDescent="0.3">
      <c r="B23" s="192" t="s">
        <v>36</v>
      </c>
      <c r="C23" s="116">
        <v>1</v>
      </c>
      <c r="D23" s="115" t="s">
        <v>37</v>
      </c>
      <c r="E23" s="115" t="s">
        <v>35</v>
      </c>
      <c r="F23" s="115">
        <v>10</v>
      </c>
      <c r="G23" s="115">
        <v>13</v>
      </c>
      <c r="H23" s="115">
        <f t="shared" si="1"/>
        <v>7697</v>
      </c>
      <c r="I23" s="115">
        <v>7720</v>
      </c>
      <c r="J23" s="158">
        <f t="shared" ref="J23:J31" si="3">100*(1-(1-2*(F23+G23)/I23)^0.5)</f>
        <v>0.29837259215865775</v>
      </c>
      <c r="K23" s="202">
        <f>AVERAGE(J23:J31)</f>
        <v>0.3198551741782617</v>
      </c>
      <c r="L23" s="202">
        <f>STDEVA(J23:J31)</f>
        <v>8.0451750470207958E-2</v>
      </c>
    </row>
    <row r="24" spans="2:12" x14ac:dyDescent="0.3">
      <c r="B24" s="192"/>
      <c r="C24" s="116">
        <v>2</v>
      </c>
      <c r="D24" s="115" t="s">
        <v>37</v>
      </c>
      <c r="E24" s="115" t="s">
        <v>35</v>
      </c>
      <c r="F24" s="115">
        <v>3</v>
      </c>
      <c r="G24" s="115">
        <v>1</v>
      </c>
      <c r="H24" s="115">
        <f t="shared" si="1"/>
        <v>1658</v>
      </c>
      <c r="I24" s="115">
        <v>1662</v>
      </c>
      <c r="J24" s="158">
        <f t="shared" si="3"/>
        <v>0.24096420562523813</v>
      </c>
      <c r="K24" s="203"/>
      <c r="L24" s="205"/>
    </row>
    <row r="25" spans="2:12" x14ac:dyDescent="0.3">
      <c r="B25" s="192"/>
      <c r="C25" s="116">
        <v>3</v>
      </c>
      <c r="D25" s="115" t="s">
        <v>37</v>
      </c>
      <c r="E25" s="115" t="s">
        <v>35</v>
      </c>
      <c r="F25" s="115">
        <v>11</v>
      </c>
      <c r="G25" s="115">
        <v>8</v>
      </c>
      <c r="H25" s="115">
        <f t="shared" si="1"/>
        <v>4122</v>
      </c>
      <c r="I25" s="115">
        <v>4141</v>
      </c>
      <c r="J25" s="158">
        <f t="shared" si="3"/>
        <v>0.45988383615570561</v>
      </c>
      <c r="K25" s="203"/>
      <c r="L25" s="205"/>
    </row>
    <row r="26" spans="2:12" x14ac:dyDescent="0.3">
      <c r="B26" s="192"/>
      <c r="C26" s="116">
        <v>4</v>
      </c>
      <c r="D26" s="115" t="s">
        <v>37</v>
      </c>
      <c r="E26" s="115" t="s">
        <v>35</v>
      </c>
      <c r="F26" s="115">
        <v>0</v>
      </c>
      <c r="G26" s="115">
        <v>7</v>
      </c>
      <c r="H26" s="115">
        <f t="shared" si="1"/>
        <v>3124</v>
      </c>
      <c r="I26" s="115">
        <v>3131</v>
      </c>
      <c r="J26" s="158">
        <f t="shared" si="3"/>
        <v>0.22382122387246683</v>
      </c>
      <c r="K26" s="203"/>
      <c r="L26" s="205"/>
    </row>
    <row r="27" spans="2:12" x14ac:dyDescent="0.3">
      <c r="B27" s="192"/>
      <c r="C27" s="116">
        <v>5</v>
      </c>
      <c r="D27" s="115" t="s">
        <v>37</v>
      </c>
      <c r="E27" s="115" t="s">
        <v>35</v>
      </c>
      <c r="F27" s="115">
        <v>6</v>
      </c>
      <c r="G27" s="115">
        <v>10</v>
      </c>
      <c r="H27" s="115">
        <f t="shared" si="1"/>
        <v>6731</v>
      </c>
      <c r="I27" s="115">
        <v>6747</v>
      </c>
      <c r="J27" s="158">
        <f t="shared" si="3"/>
        <v>0.2374242851300723</v>
      </c>
      <c r="K27" s="203"/>
      <c r="L27" s="205"/>
    </row>
    <row r="28" spans="2:12" x14ac:dyDescent="0.3">
      <c r="B28" s="192"/>
      <c r="C28" s="116">
        <v>6</v>
      </c>
      <c r="D28" s="115" t="s">
        <v>37</v>
      </c>
      <c r="E28" s="115" t="s">
        <v>35</v>
      </c>
      <c r="F28" s="115">
        <v>8</v>
      </c>
      <c r="G28" s="115">
        <v>5</v>
      </c>
      <c r="H28" s="115">
        <f t="shared" si="1"/>
        <v>3227</v>
      </c>
      <c r="I28" s="115">
        <v>3240</v>
      </c>
      <c r="J28" s="158">
        <f t="shared" si="3"/>
        <v>0.40204275980478821</v>
      </c>
      <c r="K28" s="203"/>
      <c r="L28" s="205"/>
    </row>
    <row r="29" spans="2:12" x14ac:dyDescent="0.3">
      <c r="B29" s="192"/>
      <c r="C29" s="116">
        <v>7</v>
      </c>
      <c r="D29" s="115" t="s">
        <v>37</v>
      </c>
      <c r="E29" s="115" t="s">
        <v>35</v>
      </c>
      <c r="F29" s="115">
        <v>14</v>
      </c>
      <c r="G29" s="115">
        <v>15</v>
      </c>
      <c r="H29" s="115">
        <f t="shared" si="1"/>
        <v>8062</v>
      </c>
      <c r="I29" s="115">
        <v>8091</v>
      </c>
      <c r="J29" s="158">
        <f t="shared" si="3"/>
        <v>0.35906758672729078</v>
      </c>
      <c r="K29" s="203"/>
      <c r="L29" s="205"/>
    </row>
    <row r="30" spans="2:12" x14ac:dyDescent="0.3">
      <c r="B30" s="192"/>
      <c r="C30" s="116">
        <v>8</v>
      </c>
      <c r="D30" s="115" t="s">
        <v>37</v>
      </c>
      <c r="E30" s="115" t="s">
        <v>35</v>
      </c>
      <c r="F30" s="115">
        <v>8</v>
      </c>
      <c r="G30" s="115">
        <v>13</v>
      </c>
      <c r="H30" s="115">
        <f t="shared" si="1"/>
        <v>5969</v>
      </c>
      <c r="I30" s="115">
        <v>5990</v>
      </c>
      <c r="J30" s="158">
        <f t="shared" si="3"/>
        <v>0.35120101795368397</v>
      </c>
      <c r="K30" s="203"/>
      <c r="L30" s="205"/>
    </row>
    <row r="31" spans="2:12" x14ac:dyDescent="0.3">
      <c r="B31" s="192"/>
      <c r="C31" s="116">
        <v>9</v>
      </c>
      <c r="D31" s="115" t="s">
        <v>37</v>
      </c>
      <c r="E31" s="115" t="s">
        <v>35</v>
      </c>
      <c r="F31" s="115">
        <v>5</v>
      </c>
      <c r="G31" s="115">
        <v>8</v>
      </c>
      <c r="H31" s="115">
        <f t="shared" si="1"/>
        <v>4243</v>
      </c>
      <c r="I31" s="115">
        <v>4256</v>
      </c>
      <c r="J31" s="158">
        <f t="shared" si="3"/>
        <v>0.30591906017645165</v>
      </c>
      <c r="K31" s="204"/>
      <c r="L31" s="206"/>
    </row>
    <row r="32" spans="2:12" x14ac:dyDescent="0.3">
      <c r="B32" s="192" t="s">
        <v>347</v>
      </c>
      <c r="C32" s="116">
        <v>1</v>
      </c>
      <c r="D32" s="115" t="s">
        <v>348</v>
      </c>
      <c r="E32" s="115" t="s">
        <v>35</v>
      </c>
      <c r="F32" s="157">
        <v>1</v>
      </c>
      <c r="G32" s="157">
        <v>0</v>
      </c>
      <c r="H32" s="115">
        <f t="shared" si="1"/>
        <v>1721</v>
      </c>
      <c r="I32" s="157">
        <v>1722</v>
      </c>
      <c r="J32" s="158">
        <f>100*(1-(1-2*(F32+G32)/I32)^0.5)</f>
        <v>5.8088880881934646E-2</v>
      </c>
      <c r="K32" s="193">
        <f>AVERAGE(J32:J42)</f>
        <v>8.5812894405190576E-2</v>
      </c>
      <c r="L32" s="193">
        <f>STDEVA(J32:J42)</f>
        <v>4.0462351878797001E-2</v>
      </c>
    </row>
    <row r="33" spans="2:12" x14ac:dyDescent="0.3">
      <c r="B33" s="192"/>
      <c r="C33" s="116">
        <v>2</v>
      </c>
      <c r="D33" s="115" t="s">
        <v>348</v>
      </c>
      <c r="E33" s="115" t="s">
        <v>35</v>
      </c>
      <c r="F33" s="157">
        <v>1</v>
      </c>
      <c r="G33" s="157">
        <v>1</v>
      </c>
      <c r="H33" s="115">
        <f t="shared" si="1"/>
        <v>2152</v>
      </c>
      <c r="I33" s="157">
        <v>2154</v>
      </c>
      <c r="J33" s="158">
        <f t="shared" ref="J33:J42" si="4">100*(1-(1-2*(F33+G33)/I33)^0.5)</f>
        <v>9.2893656835213445E-2</v>
      </c>
      <c r="K33" s="193"/>
      <c r="L33" s="193"/>
    </row>
    <row r="34" spans="2:12" x14ac:dyDescent="0.3">
      <c r="B34" s="192"/>
      <c r="C34" s="116">
        <v>3</v>
      </c>
      <c r="D34" s="115" t="s">
        <v>348</v>
      </c>
      <c r="E34" s="115" t="s">
        <v>35</v>
      </c>
      <c r="F34" s="157">
        <v>2</v>
      </c>
      <c r="G34" s="157">
        <v>2</v>
      </c>
      <c r="H34" s="115">
        <f t="shared" si="1"/>
        <v>2890</v>
      </c>
      <c r="I34" s="157">
        <v>2894</v>
      </c>
      <c r="J34" s="158">
        <f t="shared" si="4"/>
        <v>0.13831265264049319</v>
      </c>
      <c r="K34" s="193"/>
      <c r="L34" s="193"/>
    </row>
    <row r="35" spans="2:12" x14ac:dyDescent="0.3">
      <c r="B35" s="192"/>
      <c r="C35" s="116">
        <v>4</v>
      </c>
      <c r="D35" s="115" t="s">
        <v>348</v>
      </c>
      <c r="E35" s="115" t="s">
        <v>35</v>
      </c>
      <c r="F35" s="157">
        <v>1</v>
      </c>
      <c r="G35" s="157">
        <v>1</v>
      </c>
      <c r="H35" s="115">
        <f t="shared" si="1"/>
        <v>1877</v>
      </c>
      <c r="I35" s="157">
        <v>1879</v>
      </c>
      <c r="J35" s="158">
        <f t="shared" si="4"/>
        <v>0.10649630284212952</v>
      </c>
      <c r="K35" s="193"/>
      <c r="L35" s="193"/>
    </row>
    <row r="36" spans="2:12" x14ac:dyDescent="0.3">
      <c r="B36" s="192"/>
      <c r="C36" s="116">
        <v>5</v>
      </c>
      <c r="D36" s="115" t="s">
        <v>348</v>
      </c>
      <c r="E36" s="115" t="s">
        <v>35</v>
      </c>
      <c r="F36" s="64">
        <v>3</v>
      </c>
      <c r="G36" s="64">
        <v>2</v>
      </c>
      <c r="H36" s="115">
        <f t="shared" si="1"/>
        <v>4110</v>
      </c>
      <c r="I36" s="64">
        <v>4115</v>
      </c>
      <c r="J36" s="158">
        <f t="shared" si="4"/>
        <v>0.12158059206939242</v>
      </c>
      <c r="K36" s="193"/>
      <c r="L36" s="193"/>
    </row>
    <row r="37" spans="2:12" x14ac:dyDescent="0.3">
      <c r="B37" s="192"/>
      <c r="C37" s="116">
        <v>6</v>
      </c>
      <c r="D37" s="115" t="s">
        <v>348</v>
      </c>
      <c r="E37" s="115" t="s">
        <v>35</v>
      </c>
      <c r="F37" s="157">
        <v>0</v>
      </c>
      <c r="G37" s="157">
        <v>1</v>
      </c>
      <c r="H37" s="115">
        <f t="shared" si="1"/>
        <v>1486</v>
      </c>
      <c r="I37" s="157">
        <v>1487</v>
      </c>
      <c r="J37" s="158">
        <f t="shared" si="4"/>
        <v>6.7272123321671096E-2</v>
      </c>
      <c r="K37" s="193"/>
      <c r="L37" s="193"/>
    </row>
    <row r="38" spans="2:12" x14ac:dyDescent="0.3">
      <c r="B38" s="192"/>
      <c r="C38" s="116">
        <v>7</v>
      </c>
      <c r="D38" s="115" t="s">
        <v>348</v>
      </c>
      <c r="E38" s="115" t="s">
        <v>35</v>
      </c>
      <c r="F38" s="157">
        <v>1</v>
      </c>
      <c r="G38" s="157">
        <v>1</v>
      </c>
      <c r="H38" s="115">
        <f t="shared" si="1"/>
        <v>3059</v>
      </c>
      <c r="I38" s="157">
        <f>1247+1814</f>
        <v>3061</v>
      </c>
      <c r="J38" s="158">
        <f t="shared" si="4"/>
        <v>6.5359484106630727E-2</v>
      </c>
      <c r="K38" s="193"/>
      <c r="L38" s="193"/>
    </row>
    <row r="39" spans="2:12" x14ac:dyDescent="0.3">
      <c r="B39" s="192"/>
      <c r="C39" s="116">
        <v>8</v>
      </c>
      <c r="D39" s="115" t="s">
        <v>348</v>
      </c>
      <c r="E39" s="115" t="s">
        <v>35</v>
      </c>
      <c r="F39" s="157">
        <v>0</v>
      </c>
      <c r="G39" s="157">
        <v>2</v>
      </c>
      <c r="H39" s="115">
        <f t="shared" si="1"/>
        <v>3079</v>
      </c>
      <c r="I39" s="64">
        <v>3081</v>
      </c>
      <c r="J39" s="158">
        <f t="shared" si="4"/>
        <v>6.4935071782357134E-2</v>
      </c>
      <c r="K39" s="193"/>
      <c r="L39" s="193"/>
    </row>
    <row r="40" spans="2:12" x14ac:dyDescent="0.3">
      <c r="B40" s="192"/>
      <c r="C40" s="116">
        <v>9</v>
      </c>
      <c r="D40" s="115" t="s">
        <v>348</v>
      </c>
      <c r="E40" s="115" t="s">
        <v>35</v>
      </c>
      <c r="F40" s="157">
        <v>1</v>
      </c>
      <c r="G40" s="157">
        <v>1</v>
      </c>
      <c r="H40" s="115">
        <f t="shared" si="1"/>
        <v>1475</v>
      </c>
      <c r="I40" s="64">
        <v>1477</v>
      </c>
      <c r="J40" s="158">
        <f t="shared" si="4"/>
        <v>0.13550141725299225</v>
      </c>
      <c r="K40" s="193"/>
      <c r="L40" s="193"/>
    </row>
    <row r="41" spans="2:12" x14ac:dyDescent="0.3">
      <c r="B41" s="192"/>
      <c r="C41" s="116">
        <v>10</v>
      </c>
      <c r="D41" s="115" t="s">
        <v>348</v>
      </c>
      <c r="E41" s="115" t="s">
        <v>35</v>
      </c>
      <c r="F41" s="157">
        <v>1</v>
      </c>
      <c r="G41" s="157">
        <v>1</v>
      </c>
      <c r="H41" s="115">
        <f t="shared" si="1"/>
        <v>2138</v>
      </c>
      <c r="I41" s="157">
        <v>2140</v>
      </c>
      <c r="J41" s="158">
        <f t="shared" si="4"/>
        <v>9.3501656724281901E-2</v>
      </c>
      <c r="K41" s="193"/>
      <c r="L41" s="193"/>
    </row>
    <row r="42" spans="2:12" x14ac:dyDescent="0.3">
      <c r="B42" s="192"/>
      <c r="C42" s="116">
        <v>11</v>
      </c>
      <c r="D42" s="115" t="s">
        <v>348</v>
      </c>
      <c r="E42" s="115" t="s">
        <v>35</v>
      </c>
      <c r="F42" s="157">
        <v>0</v>
      </c>
      <c r="G42" s="157">
        <v>0</v>
      </c>
      <c r="H42" s="115">
        <f t="shared" si="1"/>
        <v>2069</v>
      </c>
      <c r="I42" s="157">
        <v>2069</v>
      </c>
      <c r="J42" s="158">
        <f t="shared" si="4"/>
        <v>0</v>
      </c>
      <c r="K42" s="193"/>
      <c r="L42" s="193"/>
    </row>
  </sheetData>
  <mergeCells count="12">
    <mergeCell ref="B32:B42"/>
    <mergeCell ref="K32:K42"/>
    <mergeCell ref="L32:L42"/>
    <mergeCell ref="B4:B13"/>
    <mergeCell ref="B14:B22"/>
    <mergeCell ref="B23:B31"/>
    <mergeCell ref="K4:K13"/>
    <mergeCell ref="L4:L13"/>
    <mergeCell ref="K14:K22"/>
    <mergeCell ref="L14:L22"/>
    <mergeCell ref="K23:K31"/>
    <mergeCell ref="L23:L3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7"/>
  <sheetViews>
    <sheetView zoomScaleNormal="100" workbookViewId="0"/>
  </sheetViews>
  <sheetFormatPr defaultColWidth="11.44140625" defaultRowHeight="15.6" x14ac:dyDescent="0.3"/>
  <cols>
    <col min="1" max="1" width="11.44140625" style="30"/>
    <col min="2" max="2" width="9.88671875" style="30" bestFit="1" customWidth="1"/>
    <col min="3" max="3" width="17.6640625" style="30" bestFit="1" customWidth="1"/>
    <col min="4" max="5" width="22.21875" style="30" bestFit="1" customWidth="1"/>
    <col min="6" max="6" width="15.5546875" style="30" bestFit="1" customWidth="1"/>
    <col min="7" max="7" width="15.88671875" style="30" bestFit="1" customWidth="1"/>
    <col min="8" max="8" width="11.77734375" style="30" bestFit="1" customWidth="1"/>
    <col min="9" max="9" width="18.77734375" style="30" bestFit="1" customWidth="1"/>
    <col min="10" max="10" width="10.109375" style="30" customWidth="1"/>
    <col min="11" max="11" width="6" style="30" customWidth="1"/>
    <col min="12" max="12" width="11.44140625" style="30"/>
    <col min="13" max="13" width="14.33203125" style="30" customWidth="1"/>
    <col min="14" max="14" width="10" style="30" customWidth="1"/>
    <col min="15" max="15" width="11.33203125" style="30" bestFit="1" customWidth="1"/>
    <col min="16" max="16" width="11.44140625" style="30" bestFit="1" customWidth="1"/>
    <col min="17" max="17" width="11.109375" style="30" bestFit="1" customWidth="1"/>
    <col min="18" max="18" width="11.44140625" style="30" bestFit="1" customWidth="1"/>
    <col min="19" max="19" width="10.109375" style="30" customWidth="1"/>
    <col min="20" max="20" width="6" style="30" customWidth="1"/>
    <col min="21" max="21" width="11.44140625" style="30"/>
    <col min="22" max="22" width="14.6640625" style="30" customWidth="1"/>
    <col min="23" max="23" width="15.33203125" style="30" customWidth="1"/>
    <col min="24" max="1024" width="11.44140625" style="30"/>
    <col min="1025" max="16384" width="11.44140625" style="29"/>
  </cols>
  <sheetData>
    <row r="1" spans="1:1024" x14ac:dyDescent="0.3">
      <c r="B1" s="30" t="s">
        <v>358</v>
      </c>
      <c r="C1" s="238"/>
      <c r="D1" s="238"/>
      <c r="E1" s="238"/>
      <c r="F1" s="238"/>
      <c r="G1" s="238"/>
      <c r="L1" s="239"/>
    </row>
    <row r="2" spans="1:1024" ht="15.75" customHeight="1" x14ac:dyDescent="0.3">
      <c r="B2" s="139"/>
      <c r="C2" s="139"/>
      <c r="D2" s="139"/>
      <c r="E2" s="139"/>
      <c r="F2" s="139"/>
      <c r="G2" s="139"/>
      <c r="H2" s="139"/>
      <c r="I2" s="13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</row>
    <row r="3" spans="1:1024" ht="15.75" customHeight="1" x14ac:dyDescent="0.3">
      <c r="B3" s="155" t="s">
        <v>233</v>
      </c>
      <c r="C3" s="155" t="s">
        <v>234</v>
      </c>
      <c r="D3" s="240" t="s">
        <v>354</v>
      </c>
      <c r="E3" s="240" t="s">
        <v>353</v>
      </c>
      <c r="F3" s="128" t="s">
        <v>235</v>
      </c>
      <c r="G3" s="128" t="s">
        <v>339</v>
      </c>
      <c r="H3" s="127" t="s">
        <v>236</v>
      </c>
      <c r="I3" s="155" t="s">
        <v>357</v>
      </c>
      <c r="AME3" s="29"/>
      <c r="AMF3" s="29"/>
      <c r="AMG3" s="29"/>
      <c r="AMH3" s="29"/>
      <c r="AMI3" s="29"/>
      <c r="AMJ3" s="29"/>
    </row>
    <row r="4" spans="1:1024" x14ac:dyDescent="0.3">
      <c r="B4" s="155" t="s">
        <v>38</v>
      </c>
      <c r="C4" s="155" t="s">
        <v>34</v>
      </c>
      <c r="D4" s="243">
        <v>0.14409009694773176</v>
      </c>
      <c r="E4" s="243">
        <v>0.16155085416729165</v>
      </c>
      <c r="F4" s="155">
        <v>-1.7399999999999999E-2</v>
      </c>
      <c r="G4" s="241">
        <v>0.85099999999999998</v>
      </c>
      <c r="H4" s="242" t="s">
        <v>242</v>
      </c>
      <c r="I4" s="244">
        <f>D4/E4</f>
        <v>0.89191788982137687</v>
      </c>
    </row>
    <row r="5" spans="1:1024" x14ac:dyDescent="0.3">
      <c r="B5" s="155" t="s">
        <v>38</v>
      </c>
      <c r="C5" s="155" t="s">
        <v>37</v>
      </c>
      <c r="D5" s="243">
        <v>0.14409009694773176</v>
      </c>
      <c r="E5" s="243">
        <v>0.3198551741782617</v>
      </c>
      <c r="F5" s="155">
        <v>0.158</v>
      </c>
      <c r="G5" s="241">
        <v>9.9400000000000009E-4</v>
      </c>
      <c r="H5" s="242" t="s">
        <v>248</v>
      </c>
      <c r="I5" s="244">
        <f t="shared" ref="I5:I9" si="0">D5/E5</f>
        <v>0.45048543397152441</v>
      </c>
    </row>
    <row r="6" spans="1:1024" x14ac:dyDescent="0.3">
      <c r="B6" s="155" t="s">
        <v>38</v>
      </c>
      <c r="C6" s="155" t="s">
        <v>348</v>
      </c>
      <c r="D6" s="243">
        <v>0.14409009694773176</v>
      </c>
      <c r="E6" s="243">
        <v>8.5812894405190576E-2</v>
      </c>
      <c r="F6" s="155">
        <v>-7.5600000000000001E-2</v>
      </c>
      <c r="G6" s="241">
        <v>4.0000000000000001E-3</v>
      </c>
      <c r="H6" s="242" t="s">
        <v>254</v>
      </c>
      <c r="I6" s="244">
        <f t="shared" si="0"/>
        <v>1.6791194137721122</v>
      </c>
    </row>
    <row r="7" spans="1:1024" x14ac:dyDescent="0.3">
      <c r="B7" s="155" t="s">
        <v>34</v>
      </c>
      <c r="C7" s="155" t="s">
        <v>37</v>
      </c>
      <c r="D7" s="243">
        <v>0.16155085416729165</v>
      </c>
      <c r="E7" s="243">
        <v>0.3198551741782617</v>
      </c>
      <c r="F7" s="155">
        <v>0.17499999999999999</v>
      </c>
      <c r="G7" s="241">
        <v>4.1199999999999999E-4</v>
      </c>
      <c r="H7" s="242" t="s">
        <v>248</v>
      </c>
      <c r="I7" s="244">
        <f t="shared" si="0"/>
        <v>0.5050750064691969</v>
      </c>
    </row>
    <row r="8" spans="1:1024" ht="15" customHeight="1" x14ac:dyDescent="0.3">
      <c r="B8" s="155" t="s">
        <v>34</v>
      </c>
      <c r="C8" s="155" t="s">
        <v>348</v>
      </c>
      <c r="D8" s="243">
        <v>0.16155085416729165</v>
      </c>
      <c r="E8" s="243">
        <v>8.5812894405190576E-2</v>
      </c>
      <c r="F8" s="155">
        <v>-5.8200000000000002E-2</v>
      </c>
      <c r="G8" s="241">
        <v>0.05</v>
      </c>
      <c r="H8" s="242" t="s">
        <v>190</v>
      </c>
      <c r="I8" s="244">
        <f t="shared" si="0"/>
        <v>1.8825941635820165</v>
      </c>
    </row>
    <row r="9" spans="1:1024" ht="15" customHeight="1" x14ac:dyDescent="0.3">
      <c r="B9" s="155" t="s">
        <v>37</v>
      </c>
      <c r="C9" s="155" t="s">
        <v>348</v>
      </c>
      <c r="D9" s="243">
        <v>0.3198551741782617</v>
      </c>
      <c r="E9" s="243">
        <v>8.5812894405190576E-2</v>
      </c>
      <c r="F9" s="155">
        <v>-0.23400000000000001</v>
      </c>
      <c r="G9" s="241">
        <v>3.0199999999999999E-5</v>
      </c>
      <c r="H9" s="242" t="s">
        <v>263</v>
      </c>
      <c r="I9" s="244">
        <f t="shared" si="0"/>
        <v>3.7273556194011164</v>
      </c>
    </row>
    <row r="11" spans="1:1024" ht="15" customHeight="1" x14ac:dyDescent="0.3"/>
    <row r="12" spans="1:1024" ht="15" customHeight="1" x14ac:dyDescent="0.3"/>
    <row r="13" spans="1:1024" x14ac:dyDescent="0.3">
      <c r="C13" s="29"/>
    </row>
    <row r="14" spans="1:1024" x14ac:dyDescent="0.3">
      <c r="A14" s="29"/>
      <c r="C14" s="29"/>
    </row>
    <row r="17" spans="4:4" x14ac:dyDescent="0.3">
      <c r="D17" s="29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D16"/>
  <sheetViews>
    <sheetView zoomScaleNormal="100" workbookViewId="0"/>
  </sheetViews>
  <sheetFormatPr defaultColWidth="9.109375" defaultRowHeight="15.6" x14ac:dyDescent="0.3"/>
  <cols>
    <col min="1" max="1" width="9.109375" style="14"/>
    <col min="2" max="2" width="7.44140625" style="14" customWidth="1"/>
    <col min="3" max="3" width="13.6640625" style="14" customWidth="1"/>
    <col min="4" max="4" width="14.77734375" style="14" customWidth="1"/>
    <col min="5" max="5" width="20.109375" style="14" customWidth="1"/>
    <col min="6" max="6" width="33.6640625" style="14" customWidth="1"/>
    <col min="7" max="7" width="19" style="14" bestFit="1" customWidth="1"/>
    <col min="8" max="10" width="14.109375" style="14" bestFit="1" customWidth="1"/>
    <col min="11" max="1018" width="9.109375" style="14"/>
    <col min="1019" max="16384" width="9.109375" style="13"/>
  </cols>
  <sheetData>
    <row r="1" spans="2:10" x14ac:dyDescent="0.3">
      <c r="B1" s="16" t="s">
        <v>371</v>
      </c>
    </row>
    <row r="3" spans="2:10" ht="31.2" x14ac:dyDescent="0.3">
      <c r="B3" s="15" t="s">
        <v>39</v>
      </c>
      <c r="C3" s="15" t="s">
        <v>40</v>
      </c>
      <c r="D3" s="15" t="s">
        <v>41</v>
      </c>
      <c r="E3" s="15" t="s">
        <v>42</v>
      </c>
      <c r="F3" s="15" t="s">
        <v>43</v>
      </c>
      <c r="G3" s="26" t="s">
        <v>301</v>
      </c>
      <c r="H3" s="35" t="s">
        <v>302</v>
      </c>
      <c r="I3" s="35" t="s">
        <v>303</v>
      </c>
      <c r="J3" s="133" t="s">
        <v>304</v>
      </c>
    </row>
    <row r="4" spans="2:10" x14ac:dyDescent="0.3">
      <c r="B4" s="17" t="s">
        <v>44</v>
      </c>
      <c r="C4" s="18">
        <v>1</v>
      </c>
      <c r="D4" s="18">
        <v>70.06</v>
      </c>
      <c r="E4" s="18" t="s">
        <v>45</v>
      </c>
      <c r="F4" s="18" t="s">
        <v>46</v>
      </c>
      <c r="G4" s="26" t="s">
        <v>7</v>
      </c>
      <c r="H4" s="26" t="s">
        <v>7</v>
      </c>
      <c r="I4" s="26" t="s">
        <v>7</v>
      </c>
      <c r="J4" s="26" t="s">
        <v>7</v>
      </c>
    </row>
    <row r="5" spans="2:10" x14ac:dyDescent="0.3">
      <c r="B5" s="17" t="s">
        <v>47</v>
      </c>
      <c r="C5" s="18">
        <v>2</v>
      </c>
      <c r="D5" s="19">
        <v>2</v>
      </c>
      <c r="E5" s="18" t="s">
        <v>48</v>
      </c>
      <c r="F5" s="18" t="s">
        <v>49</v>
      </c>
      <c r="G5" s="26" t="s">
        <v>340</v>
      </c>
      <c r="H5" s="35" t="s">
        <v>76</v>
      </c>
      <c r="I5" s="35" t="s">
        <v>76</v>
      </c>
      <c r="J5" s="134">
        <v>784010</v>
      </c>
    </row>
    <row r="6" spans="2:10" x14ac:dyDescent="0.3">
      <c r="B6" s="17" t="s">
        <v>50</v>
      </c>
      <c r="C6" s="18">
        <v>2</v>
      </c>
      <c r="D6" s="18">
        <v>12.72</v>
      </c>
      <c r="E6" s="18" t="s">
        <v>51</v>
      </c>
      <c r="F6" s="18" t="s">
        <v>52</v>
      </c>
      <c r="G6" s="35" t="s">
        <v>305</v>
      </c>
      <c r="H6" s="134">
        <v>3853240</v>
      </c>
      <c r="I6" s="134">
        <v>3849546</v>
      </c>
      <c r="J6" s="134">
        <v>3851393</v>
      </c>
    </row>
    <row r="7" spans="2:10" x14ac:dyDescent="0.3">
      <c r="B7" s="17" t="s">
        <v>53</v>
      </c>
      <c r="C7" s="18">
        <v>2</v>
      </c>
      <c r="D7" s="18">
        <v>30.63</v>
      </c>
      <c r="E7" s="18" t="s">
        <v>54</v>
      </c>
      <c r="F7" s="18" t="s">
        <v>55</v>
      </c>
      <c r="G7" s="35" t="s">
        <v>306</v>
      </c>
      <c r="H7" s="134">
        <v>9588158</v>
      </c>
      <c r="I7" s="134">
        <v>9591140</v>
      </c>
      <c r="J7" s="134">
        <v>9589649</v>
      </c>
    </row>
    <row r="8" spans="2:10" x14ac:dyDescent="0.3">
      <c r="B8" s="17" t="s">
        <v>56</v>
      </c>
      <c r="C8" s="18">
        <v>6</v>
      </c>
      <c r="D8" s="18">
        <v>30.13</v>
      </c>
      <c r="E8" s="18" t="s">
        <v>57</v>
      </c>
      <c r="F8" s="18" t="s">
        <v>58</v>
      </c>
      <c r="G8" s="26" t="s">
        <v>7</v>
      </c>
      <c r="H8" s="26" t="s">
        <v>7</v>
      </c>
      <c r="I8" s="26" t="s">
        <v>7</v>
      </c>
      <c r="J8" s="26" t="s">
        <v>7</v>
      </c>
    </row>
    <row r="9" spans="2:10" x14ac:dyDescent="0.3">
      <c r="B9" s="17" t="s">
        <v>59</v>
      </c>
      <c r="C9" s="18">
        <v>9</v>
      </c>
      <c r="D9" s="18">
        <v>16.18</v>
      </c>
      <c r="E9" s="18" t="s">
        <v>60</v>
      </c>
      <c r="F9" s="18" t="s">
        <v>61</v>
      </c>
      <c r="G9" s="35" t="s">
        <v>307</v>
      </c>
      <c r="H9" s="134">
        <v>10899199</v>
      </c>
      <c r="I9" s="134">
        <v>10898121</v>
      </c>
      <c r="J9" s="134">
        <v>10898660</v>
      </c>
    </row>
    <row r="10" spans="2:10" x14ac:dyDescent="0.3">
      <c r="B10" s="17" t="s">
        <v>62</v>
      </c>
      <c r="C10" s="18">
        <v>9</v>
      </c>
      <c r="D10" s="18">
        <v>20.079999999999998</v>
      </c>
      <c r="E10" s="18" t="s">
        <v>63</v>
      </c>
      <c r="F10" s="18" t="s">
        <v>64</v>
      </c>
      <c r="G10" s="35" t="s">
        <v>308</v>
      </c>
      <c r="H10" s="134">
        <v>12522816</v>
      </c>
      <c r="I10" s="134">
        <v>12525751</v>
      </c>
      <c r="J10" s="134">
        <v>12524283</v>
      </c>
    </row>
    <row r="11" spans="2:10" x14ac:dyDescent="0.3">
      <c r="B11" s="17" t="s">
        <v>65</v>
      </c>
      <c r="C11" s="18">
        <v>9</v>
      </c>
      <c r="D11" s="18">
        <v>47.93</v>
      </c>
      <c r="E11" s="18" t="s">
        <v>66</v>
      </c>
      <c r="F11" s="18" t="s">
        <v>67</v>
      </c>
      <c r="G11" s="35" t="s">
        <v>309</v>
      </c>
      <c r="H11" s="134">
        <v>25136921</v>
      </c>
      <c r="I11" s="134">
        <v>25140812</v>
      </c>
      <c r="J11" s="134">
        <v>25138866</v>
      </c>
    </row>
    <row r="12" spans="2:10" x14ac:dyDescent="0.3">
      <c r="B12" s="17" t="s">
        <v>68</v>
      </c>
      <c r="C12" s="18">
        <v>10</v>
      </c>
      <c r="D12" s="18">
        <v>95.24</v>
      </c>
      <c r="E12" s="18" t="s">
        <v>69</v>
      </c>
      <c r="F12" s="18" t="s">
        <v>70</v>
      </c>
      <c r="G12" s="35" t="s">
        <v>310</v>
      </c>
      <c r="H12" s="134">
        <v>143710879</v>
      </c>
      <c r="I12" s="134">
        <v>143713471</v>
      </c>
      <c r="J12" s="134">
        <v>143712175</v>
      </c>
    </row>
    <row r="13" spans="2:10" x14ac:dyDescent="0.3">
      <c r="B13" s="20"/>
      <c r="C13" s="20"/>
      <c r="D13" s="20"/>
      <c r="E13" s="21"/>
      <c r="F13" s="20"/>
    </row>
    <row r="14" spans="2:10" ht="15.75" customHeight="1" x14ac:dyDescent="0.3">
      <c r="B14" s="160" t="s">
        <v>71</v>
      </c>
      <c r="C14" s="160"/>
      <c r="D14" s="160"/>
      <c r="E14" s="160"/>
      <c r="F14" s="160"/>
    </row>
    <row r="15" spans="2:10" x14ac:dyDescent="0.3">
      <c r="B15" s="14" t="s">
        <v>341</v>
      </c>
    </row>
    <row r="16" spans="2:10" x14ac:dyDescent="0.3">
      <c r="B16" s="14" t="s">
        <v>342</v>
      </c>
    </row>
  </sheetData>
  <mergeCells count="1">
    <mergeCell ref="B14:F1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J221"/>
  <sheetViews>
    <sheetView zoomScaleNormal="100" workbookViewId="0"/>
  </sheetViews>
  <sheetFormatPr defaultColWidth="9.109375" defaultRowHeight="15.6" x14ac:dyDescent="0.3"/>
  <cols>
    <col min="1" max="1" width="9.109375" style="117"/>
    <col min="2" max="2" width="17" style="117" customWidth="1"/>
    <col min="3" max="3" width="5.44140625" style="117" bestFit="1" customWidth="1"/>
    <col min="4" max="4" width="9.77734375" style="117" customWidth="1"/>
    <col min="5" max="5" width="11.33203125" style="117" bestFit="1" customWidth="1"/>
    <col min="6" max="13" width="9.109375" style="117"/>
    <col min="14" max="14" width="15" style="117" customWidth="1"/>
    <col min="15" max="15" width="14.109375" style="117" customWidth="1"/>
    <col min="16" max="21" width="9.109375" style="117"/>
    <col min="22" max="22" width="13.6640625" style="117" customWidth="1"/>
    <col min="23" max="1024" width="9.109375" style="117"/>
    <col min="1025" max="16384" width="9.109375" style="124"/>
  </cols>
  <sheetData>
    <row r="1" spans="2:15" x14ac:dyDescent="0.3">
      <c r="B1" s="124" t="s">
        <v>370</v>
      </c>
      <c r="D1" s="118"/>
      <c r="E1" s="118"/>
    </row>
    <row r="3" spans="2:15" x14ac:dyDescent="0.3">
      <c r="B3" s="119" t="s">
        <v>73</v>
      </c>
      <c r="C3" s="119" t="s">
        <v>74</v>
      </c>
      <c r="D3" s="119" t="s">
        <v>25</v>
      </c>
      <c r="E3" s="119" t="s">
        <v>163</v>
      </c>
      <c r="F3" s="119" t="s">
        <v>164</v>
      </c>
      <c r="G3" s="119" t="s">
        <v>165</v>
      </c>
      <c r="H3" s="119" t="s">
        <v>166</v>
      </c>
      <c r="I3" s="119" t="s">
        <v>167</v>
      </c>
      <c r="J3" s="119" t="s">
        <v>168</v>
      </c>
      <c r="K3" s="119" t="s">
        <v>3</v>
      </c>
      <c r="L3" s="120" t="s">
        <v>169</v>
      </c>
      <c r="M3" s="120" t="s">
        <v>170</v>
      </c>
      <c r="N3" s="120" t="s">
        <v>153</v>
      </c>
      <c r="O3" s="120" t="s">
        <v>171</v>
      </c>
    </row>
    <row r="4" spans="2:15" x14ac:dyDescent="0.3">
      <c r="B4" s="207" t="s">
        <v>350</v>
      </c>
      <c r="C4" s="207">
        <v>1991</v>
      </c>
      <c r="D4" s="208" t="s">
        <v>118</v>
      </c>
      <c r="E4" s="207" t="s">
        <v>35</v>
      </c>
      <c r="F4" s="121">
        <v>1</v>
      </c>
      <c r="G4" s="121">
        <v>282</v>
      </c>
      <c r="H4" s="121">
        <v>31</v>
      </c>
      <c r="I4" s="121">
        <v>35</v>
      </c>
      <c r="J4" s="121">
        <v>43</v>
      </c>
      <c r="K4" s="121">
        <f t="shared" ref="K4:K35" si="0">SUM(G4:J4)</f>
        <v>391</v>
      </c>
      <c r="L4" s="122">
        <v>20.919772985120701</v>
      </c>
      <c r="M4" s="122">
        <v>2.3639142295169902</v>
      </c>
      <c r="N4" s="209">
        <v>23.206217829081101</v>
      </c>
      <c r="O4" s="209">
        <v>0.73251363075653497</v>
      </c>
    </row>
    <row r="5" spans="2:15" x14ac:dyDescent="0.3">
      <c r="B5" s="207"/>
      <c r="C5" s="207"/>
      <c r="D5" s="208"/>
      <c r="E5" s="207"/>
      <c r="F5" s="121">
        <v>2</v>
      </c>
      <c r="G5" s="121">
        <v>348</v>
      </c>
      <c r="H5" s="121">
        <v>65</v>
      </c>
      <c r="I5" s="121">
        <v>44</v>
      </c>
      <c r="J5" s="121">
        <v>73</v>
      </c>
      <c r="K5" s="121">
        <f t="shared" si="0"/>
        <v>530</v>
      </c>
      <c r="L5" s="122">
        <v>23.7520465146718</v>
      </c>
      <c r="M5" s="122">
        <v>2.1711109166832498</v>
      </c>
      <c r="N5" s="209"/>
      <c r="O5" s="209"/>
    </row>
    <row r="6" spans="2:15" x14ac:dyDescent="0.3">
      <c r="B6" s="207"/>
      <c r="C6" s="207"/>
      <c r="D6" s="208"/>
      <c r="E6" s="207"/>
      <c r="F6" s="121">
        <v>3</v>
      </c>
      <c r="G6" s="121">
        <v>68</v>
      </c>
      <c r="H6" s="121">
        <v>13</v>
      </c>
      <c r="I6" s="121">
        <v>11</v>
      </c>
      <c r="J6" s="121">
        <v>13</v>
      </c>
      <c r="K6" s="121">
        <f t="shared" si="0"/>
        <v>105</v>
      </c>
      <c r="L6" s="122">
        <v>27.057428379692801</v>
      </c>
      <c r="M6" s="122">
        <v>5.2282200619164803</v>
      </c>
      <c r="N6" s="209"/>
      <c r="O6" s="209"/>
    </row>
    <row r="7" spans="2:15" x14ac:dyDescent="0.3">
      <c r="B7" s="207"/>
      <c r="C7" s="207"/>
      <c r="D7" s="208"/>
      <c r="E7" s="207"/>
      <c r="F7" s="121">
        <v>4</v>
      </c>
      <c r="G7" s="121">
        <v>223</v>
      </c>
      <c r="H7" s="121">
        <v>31</v>
      </c>
      <c r="I7" s="121">
        <v>35</v>
      </c>
      <c r="J7" s="121">
        <v>48</v>
      </c>
      <c r="K7" s="121">
        <f t="shared" si="0"/>
        <v>337</v>
      </c>
      <c r="L7" s="122">
        <v>22.454753378132501</v>
      </c>
      <c r="M7" s="122">
        <v>2.6430361807173601</v>
      </c>
      <c r="N7" s="209"/>
      <c r="O7" s="209"/>
    </row>
    <row r="8" spans="2:15" x14ac:dyDescent="0.3">
      <c r="B8" s="207"/>
      <c r="C8" s="207"/>
      <c r="D8" s="208"/>
      <c r="E8" s="207"/>
      <c r="F8" s="121">
        <v>5</v>
      </c>
      <c r="G8" s="121">
        <v>365</v>
      </c>
      <c r="H8" s="121">
        <v>51</v>
      </c>
      <c r="I8" s="121">
        <v>49</v>
      </c>
      <c r="J8" s="121">
        <v>65</v>
      </c>
      <c r="K8" s="121">
        <f t="shared" si="0"/>
        <v>530</v>
      </c>
      <c r="L8" s="122">
        <v>22.6368787192688</v>
      </c>
      <c r="M8" s="122">
        <v>2.1165704744293801</v>
      </c>
      <c r="N8" s="209"/>
      <c r="O8" s="209"/>
    </row>
    <row r="9" spans="2:15" x14ac:dyDescent="0.3">
      <c r="B9" s="207"/>
      <c r="C9" s="207"/>
      <c r="D9" s="208"/>
      <c r="E9" s="207"/>
      <c r="F9" s="121">
        <v>6</v>
      </c>
      <c r="G9" s="121">
        <v>57</v>
      </c>
      <c r="H9" s="121">
        <v>10</v>
      </c>
      <c r="I9" s="121">
        <v>5</v>
      </c>
      <c r="J9" s="121">
        <v>10</v>
      </c>
      <c r="K9" s="121">
        <f t="shared" si="0"/>
        <v>82</v>
      </c>
      <c r="L9" s="122">
        <v>22.007393508320298</v>
      </c>
      <c r="M9" s="122">
        <v>5.3015174575336301</v>
      </c>
      <c r="N9" s="209"/>
      <c r="O9" s="209"/>
    </row>
    <row r="10" spans="2:15" x14ac:dyDescent="0.3">
      <c r="B10" s="207"/>
      <c r="C10" s="207"/>
      <c r="D10" s="208"/>
      <c r="E10" s="207"/>
      <c r="F10" s="121">
        <v>7</v>
      </c>
      <c r="G10" s="121">
        <v>217</v>
      </c>
      <c r="H10" s="121">
        <v>34</v>
      </c>
      <c r="I10" s="121">
        <v>40</v>
      </c>
      <c r="J10" s="121">
        <v>46</v>
      </c>
      <c r="K10" s="121">
        <f t="shared" si="0"/>
        <v>337</v>
      </c>
      <c r="L10" s="122">
        <v>25.3187448988132</v>
      </c>
      <c r="M10" s="122">
        <v>2.8166919454697799</v>
      </c>
      <c r="N10" s="209"/>
      <c r="O10" s="209"/>
    </row>
    <row r="11" spans="2:15" x14ac:dyDescent="0.3">
      <c r="B11" s="207"/>
      <c r="C11" s="207"/>
      <c r="D11" s="208"/>
      <c r="E11" s="207"/>
      <c r="F11" s="121">
        <v>8</v>
      </c>
      <c r="G11" s="121">
        <v>117</v>
      </c>
      <c r="H11" s="121">
        <v>19</v>
      </c>
      <c r="I11" s="121">
        <v>10</v>
      </c>
      <c r="J11" s="121">
        <v>19</v>
      </c>
      <c r="K11" s="121">
        <f t="shared" si="0"/>
        <v>165</v>
      </c>
      <c r="L11" s="122">
        <v>21.5027242486291</v>
      </c>
      <c r="M11" s="122">
        <v>3.69196023557453</v>
      </c>
      <c r="N11" s="209"/>
      <c r="O11" s="209"/>
    </row>
    <row r="12" spans="2:15" x14ac:dyDescent="0.3">
      <c r="B12" s="207"/>
      <c r="C12" s="207">
        <v>1993</v>
      </c>
      <c r="D12" s="208"/>
      <c r="E12" s="207"/>
      <c r="F12" s="121">
        <v>1</v>
      </c>
      <c r="G12" s="121">
        <v>152</v>
      </c>
      <c r="H12" s="121">
        <v>19</v>
      </c>
      <c r="I12" s="121">
        <v>11</v>
      </c>
      <c r="J12" s="121">
        <v>18</v>
      </c>
      <c r="K12" s="121">
        <f t="shared" si="0"/>
        <v>200</v>
      </c>
      <c r="L12" s="122">
        <v>19.511214053341</v>
      </c>
      <c r="M12" s="122">
        <v>3.1865957916012899</v>
      </c>
      <c r="N12" s="209">
        <v>21.062669295379798</v>
      </c>
      <c r="O12" s="209">
        <v>0.57921345063860497</v>
      </c>
    </row>
    <row r="13" spans="2:15" x14ac:dyDescent="0.3">
      <c r="B13" s="207"/>
      <c r="C13" s="207"/>
      <c r="D13" s="208"/>
      <c r="E13" s="207"/>
      <c r="F13" s="121">
        <v>2</v>
      </c>
      <c r="G13" s="121">
        <v>137</v>
      </c>
      <c r="H13" s="121">
        <v>21</v>
      </c>
      <c r="I13" s="121">
        <v>19</v>
      </c>
      <c r="J13" s="121">
        <v>23</v>
      </c>
      <c r="K13" s="121">
        <f t="shared" si="0"/>
        <v>200</v>
      </c>
      <c r="L13" s="122">
        <v>24.365517687166701</v>
      </c>
      <c r="M13" s="122">
        <v>3.5824407678122001</v>
      </c>
      <c r="N13" s="209"/>
      <c r="O13" s="209"/>
    </row>
    <row r="14" spans="2:15" x14ac:dyDescent="0.3">
      <c r="B14" s="207"/>
      <c r="C14" s="207"/>
      <c r="D14" s="208"/>
      <c r="E14" s="207"/>
      <c r="F14" s="121">
        <v>3</v>
      </c>
      <c r="G14" s="121">
        <v>145</v>
      </c>
      <c r="H14" s="121">
        <v>10</v>
      </c>
      <c r="I14" s="121">
        <v>22</v>
      </c>
      <c r="J14" s="121">
        <v>23</v>
      </c>
      <c r="K14" s="121">
        <f t="shared" si="0"/>
        <v>200</v>
      </c>
      <c r="L14" s="122">
        <v>19.624384822056999</v>
      </c>
      <c r="M14" s="122">
        <v>3.1962591424038602</v>
      </c>
      <c r="N14" s="209"/>
      <c r="O14" s="209"/>
    </row>
    <row r="15" spans="2:15" x14ac:dyDescent="0.3">
      <c r="B15" s="207"/>
      <c r="C15" s="207"/>
      <c r="D15" s="208"/>
      <c r="E15" s="207"/>
      <c r="F15" s="121">
        <v>4</v>
      </c>
      <c r="G15" s="121">
        <v>139</v>
      </c>
      <c r="H15" s="121">
        <v>16</v>
      </c>
      <c r="I15" s="121">
        <v>20</v>
      </c>
      <c r="J15" s="121">
        <v>25</v>
      </c>
      <c r="K15" s="121">
        <f t="shared" si="0"/>
        <v>200</v>
      </c>
      <c r="L15" s="122">
        <v>21.520317412653899</v>
      </c>
      <c r="M15" s="122">
        <v>3.3548336422279701</v>
      </c>
      <c r="N15" s="209"/>
      <c r="O15" s="209"/>
    </row>
    <row r="16" spans="2:15" x14ac:dyDescent="0.3">
      <c r="B16" s="207"/>
      <c r="C16" s="207"/>
      <c r="D16" s="208"/>
      <c r="E16" s="207"/>
      <c r="F16" s="121">
        <v>5</v>
      </c>
      <c r="G16" s="121">
        <v>336</v>
      </c>
      <c r="H16" s="121">
        <v>45</v>
      </c>
      <c r="I16" s="121">
        <v>34</v>
      </c>
      <c r="J16" s="121">
        <v>63</v>
      </c>
      <c r="K16" s="121">
        <f t="shared" si="0"/>
        <v>478</v>
      </c>
      <c r="L16" s="122">
        <v>19.525464318152199</v>
      </c>
      <c r="M16" s="122">
        <v>2.06202538076852</v>
      </c>
      <c r="N16" s="209"/>
      <c r="O16" s="209"/>
    </row>
    <row r="17" spans="2:15" x14ac:dyDescent="0.3">
      <c r="B17" s="207"/>
      <c r="C17" s="207"/>
      <c r="D17" s="208"/>
      <c r="E17" s="207"/>
      <c r="F17" s="121">
        <v>6</v>
      </c>
      <c r="G17" s="121">
        <v>122</v>
      </c>
      <c r="H17" s="121">
        <v>24</v>
      </c>
      <c r="I17" s="121">
        <v>18</v>
      </c>
      <c r="J17" s="121">
        <v>36</v>
      </c>
      <c r="K17" s="121">
        <f t="shared" si="0"/>
        <v>200</v>
      </c>
      <c r="L17" s="122">
        <v>22.216914886869102</v>
      </c>
      <c r="M17" s="122">
        <v>3.4116342740024002</v>
      </c>
      <c r="N17" s="209"/>
      <c r="O17" s="209"/>
    </row>
    <row r="18" spans="2:15" x14ac:dyDescent="0.3">
      <c r="B18" s="207"/>
      <c r="C18" s="207"/>
      <c r="D18" s="208"/>
      <c r="E18" s="207"/>
      <c r="F18" s="121">
        <v>7</v>
      </c>
      <c r="G18" s="121">
        <v>140</v>
      </c>
      <c r="H18" s="121">
        <v>19</v>
      </c>
      <c r="I18" s="121">
        <v>12</v>
      </c>
      <c r="J18" s="121">
        <v>29</v>
      </c>
      <c r="K18" s="121">
        <f t="shared" si="0"/>
        <v>200</v>
      </c>
      <c r="L18" s="122">
        <v>17.8553891411918</v>
      </c>
      <c r="M18" s="122">
        <v>3.04238550303526</v>
      </c>
      <c r="N18" s="209"/>
      <c r="O18" s="209"/>
    </row>
    <row r="19" spans="2:15" x14ac:dyDescent="0.3">
      <c r="B19" s="207"/>
      <c r="C19" s="207"/>
      <c r="D19" s="208"/>
      <c r="E19" s="207"/>
      <c r="F19" s="121">
        <v>8</v>
      </c>
      <c r="G19" s="121">
        <v>323</v>
      </c>
      <c r="H19" s="121">
        <v>46</v>
      </c>
      <c r="I19" s="121">
        <v>53</v>
      </c>
      <c r="J19" s="121">
        <v>75</v>
      </c>
      <c r="K19" s="121">
        <f t="shared" si="0"/>
        <v>497</v>
      </c>
      <c r="L19" s="122">
        <v>22.413078870701298</v>
      </c>
      <c r="M19" s="122">
        <v>2.1742724890260798</v>
      </c>
      <c r="N19" s="209"/>
      <c r="O19" s="209"/>
    </row>
    <row r="20" spans="2:15" x14ac:dyDescent="0.3">
      <c r="B20" s="207"/>
      <c r="C20" s="207"/>
      <c r="D20" s="208"/>
      <c r="E20" s="207"/>
      <c r="F20" s="121">
        <v>9</v>
      </c>
      <c r="G20" s="121">
        <v>147</v>
      </c>
      <c r="H20" s="121">
        <v>18</v>
      </c>
      <c r="I20" s="121">
        <v>13</v>
      </c>
      <c r="J20" s="121">
        <v>22</v>
      </c>
      <c r="K20" s="121">
        <f t="shared" si="0"/>
        <v>200</v>
      </c>
      <c r="L20" s="122">
        <v>19.236209161177399</v>
      </c>
      <c r="M20" s="122">
        <v>3.1630150097371401</v>
      </c>
      <c r="N20" s="209"/>
      <c r="O20" s="209"/>
    </row>
    <row r="21" spans="2:15" x14ac:dyDescent="0.3">
      <c r="B21" s="207"/>
      <c r="C21" s="207"/>
      <c r="D21" s="208"/>
      <c r="E21" s="207"/>
      <c r="F21" s="121">
        <v>10</v>
      </c>
      <c r="G21" s="121">
        <v>298</v>
      </c>
      <c r="H21" s="121">
        <v>41</v>
      </c>
      <c r="I21" s="121">
        <v>37</v>
      </c>
      <c r="J21" s="121">
        <v>60</v>
      </c>
      <c r="K21" s="121">
        <f t="shared" si="0"/>
        <v>436</v>
      </c>
      <c r="L21" s="122">
        <v>20.8153429136201</v>
      </c>
      <c r="M21" s="122">
        <v>2.2327223693137199</v>
      </c>
      <c r="N21" s="209"/>
      <c r="O21" s="209"/>
    </row>
    <row r="22" spans="2:15" x14ac:dyDescent="0.3">
      <c r="B22" s="207"/>
      <c r="C22" s="207"/>
      <c r="D22" s="208"/>
      <c r="E22" s="207"/>
      <c r="F22" s="121">
        <v>11</v>
      </c>
      <c r="G22" s="121">
        <v>130</v>
      </c>
      <c r="H22" s="121">
        <v>20</v>
      </c>
      <c r="I22" s="121">
        <v>22</v>
      </c>
      <c r="J22" s="121">
        <v>28</v>
      </c>
      <c r="K22" s="121">
        <f t="shared" si="0"/>
        <v>200</v>
      </c>
      <c r="L22" s="122">
        <v>24.101366268279602</v>
      </c>
      <c r="M22" s="122">
        <v>3.5617774787283301</v>
      </c>
      <c r="N22" s="209"/>
      <c r="O22" s="209"/>
    </row>
    <row r="23" spans="2:15" x14ac:dyDescent="0.3">
      <c r="B23" s="207"/>
      <c r="C23" s="207"/>
      <c r="D23" s="208"/>
      <c r="E23" s="207"/>
      <c r="F23" s="121">
        <v>12</v>
      </c>
      <c r="G23" s="121">
        <v>129</v>
      </c>
      <c r="H23" s="121">
        <v>21</v>
      </c>
      <c r="I23" s="121">
        <v>18</v>
      </c>
      <c r="J23" s="121">
        <v>32</v>
      </c>
      <c r="K23" s="121">
        <f t="shared" si="0"/>
        <v>200</v>
      </c>
      <c r="L23" s="122">
        <v>21.566832009347699</v>
      </c>
      <c r="M23" s="122">
        <v>3.3586497033662801</v>
      </c>
      <c r="N23" s="209"/>
      <c r="O23" s="209"/>
    </row>
    <row r="24" spans="2:15" x14ac:dyDescent="0.3">
      <c r="B24" s="207"/>
      <c r="C24" s="207">
        <v>1994</v>
      </c>
      <c r="D24" s="208"/>
      <c r="E24" s="207"/>
      <c r="F24" s="121">
        <v>1</v>
      </c>
      <c r="G24" s="121">
        <v>132</v>
      </c>
      <c r="H24" s="121">
        <v>13</v>
      </c>
      <c r="I24" s="121">
        <v>15</v>
      </c>
      <c r="J24" s="121">
        <v>39</v>
      </c>
      <c r="K24" s="121">
        <f t="shared" si="0"/>
        <v>199</v>
      </c>
      <c r="L24" s="122">
        <v>14.8004516770075</v>
      </c>
      <c r="M24" s="122">
        <v>2.7671245661029999</v>
      </c>
      <c r="N24" s="209">
        <v>19.779463700388401</v>
      </c>
      <c r="O24" s="209">
        <v>1.33795970815016</v>
      </c>
    </row>
    <row r="25" spans="2:15" x14ac:dyDescent="0.3">
      <c r="B25" s="207"/>
      <c r="C25" s="207"/>
      <c r="D25" s="208"/>
      <c r="E25" s="207"/>
      <c r="F25" s="121">
        <v>2</v>
      </c>
      <c r="G25" s="121">
        <v>133</v>
      </c>
      <c r="H25" s="121">
        <v>17</v>
      </c>
      <c r="I25" s="121">
        <v>11</v>
      </c>
      <c r="J25" s="121">
        <v>39</v>
      </c>
      <c r="K25" s="121">
        <f t="shared" si="0"/>
        <v>200</v>
      </c>
      <c r="L25" s="122">
        <v>14.754222593065</v>
      </c>
      <c r="M25" s="122">
        <v>2.7557407624636601</v>
      </c>
      <c r="N25" s="209"/>
      <c r="O25" s="209"/>
    </row>
    <row r="26" spans="2:15" x14ac:dyDescent="0.3">
      <c r="B26" s="207"/>
      <c r="C26" s="207"/>
      <c r="D26" s="208"/>
      <c r="E26" s="207"/>
      <c r="F26" s="121">
        <v>3</v>
      </c>
      <c r="G26" s="121">
        <v>142</v>
      </c>
      <c r="H26" s="121">
        <v>18</v>
      </c>
      <c r="I26" s="121">
        <v>21</v>
      </c>
      <c r="J26" s="121">
        <v>19</v>
      </c>
      <c r="K26" s="121">
        <f t="shared" si="0"/>
        <v>200</v>
      </c>
      <c r="L26" s="122">
        <v>24.988429050297299</v>
      </c>
      <c r="M26" s="122">
        <v>3.6308187500522102</v>
      </c>
      <c r="N26" s="209"/>
      <c r="O26" s="209"/>
    </row>
    <row r="27" spans="2:15" x14ac:dyDescent="0.3">
      <c r="B27" s="207"/>
      <c r="C27" s="207"/>
      <c r="D27" s="208"/>
      <c r="E27" s="207"/>
      <c r="F27" s="121">
        <v>4</v>
      </c>
      <c r="G27" s="121">
        <v>143</v>
      </c>
      <c r="H27" s="121">
        <v>13</v>
      </c>
      <c r="I27" s="121">
        <v>18</v>
      </c>
      <c r="J27" s="121">
        <v>26</v>
      </c>
      <c r="K27" s="121">
        <f t="shared" si="0"/>
        <v>200</v>
      </c>
      <c r="L27" s="122">
        <v>18.4147222621054</v>
      </c>
      <c r="M27" s="122">
        <v>3.0917116272251302</v>
      </c>
      <c r="N27" s="209"/>
      <c r="O27" s="209"/>
    </row>
    <row r="28" spans="2:15" x14ac:dyDescent="0.3">
      <c r="B28" s="207"/>
      <c r="C28" s="207"/>
      <c r="D28" s="208"/>
      <c r="E28" s="207"/>
      <c r="F28" s="121">
        <v>5</v>
      </c>
      <c r="G28" s="121">
        <v>147</v>
      </c>
      <c r="H28" s="121">
        <v>11</v>
      </c>
      <c r="I28" s="121">
        <v>19</v>
      </c>
      <c r="J28" s="121">
        <v>25</v>
      </c>
      <c r="K28" s="121">
        <f t="shared" si="0"/>
        <v>202</v>
      </c>
      <c r="L28" s="122">
        <v>17.895475680386902</v>
      </c>
      <c r="M28" s="122">
        <v>3.0308259885865798</v>
      </c>
      <c r="N28" s="209"/>
      <c r="O28" s="209"/>
    </row>
    <row r="29" spans="2:15" x14ac:dyDescent="0.3">
      <c r="B29" s="207"/>
      <c r="C29" s="207"/>
      <c r="D29" s="208"/>
      <c r="E29" s="207"/>
      <c r="F29" s="121">
        <v>6</v>
      </c>
      <c r="G29" s="121">
        <v>407</v>
      </c>
      <c r="H29" s="121">
        <v>57</v>
      </c>
      <c r="I29" s="121">
        <v>46</v>
      </c>
      <c r="J29" s="121">
        <v>87</v>
      </c>
      <c r="K29" s="121">
        <f t="shared" si="0"/>
        <v>597</v>
      </c>
      <c r="L29" s="122">
        <v>19.767651870980199</v>
      </c>
      <c r="M29" s="122">
        <v>1.8570530141705099</v>
      </c>
      <c r="N29" s="209"/>
      <c r="O29" s="209"/>
    </row>
    <row r="30" spans="2:15" x14ac:dyDescent="0.3">
      <c r="B30" s="207"/>
      <c r="C30" s="207"/>
      <c r="D30" s="208"/>
      <c r="E30" s="207"/>
      <c r="F30" s="121">
        <v>7</v>
      </c>
      <c r="G30" s="121">
        <v>135</v>
      </c>
      <c r="H30" s="121">
        <v>28</v>
      </c>
      <c r="I30" s="121">
        <v>12</v>
      </c>
      <c r="J30" s="121">
        <v>23</v>
      </c>
      <c r="K30" s="121">
        <f t="shared" si="0"/>
        <v>198</v>
      </c>
      <c r="L30" s="122">
        <v>24.532513112383899</v>
      </c>
      <c r="M30" s="122">
        <v>3.6135712733263099</v>
      </c>
      <c r="N30" s="209"/>
      <c r="O30" s="209"/>
    </row>
    <row r="31" spans="2:15" x14ac:dyDescent="0.3">
      <c r="B31" s="207"/>
      <c r="C31" s="207"/>
      <c r="D31" s="208"/>
      <c r="E31" s="207"/>
      <c r="F31" s="121">
        <v>8</v>
      </c>
      <c r="G31" s="121">
        <v>135</v>
      </c>
      <c r="H31" s="121">
        <v>14</v>
      </c>
      <c r="I31" s="121">
        <v>19</v>
      </c>
      <c r="J31" s="121">
        <v>32</v>
      </c>
      <c r="K31" s="121">
        <f t="shared" si="0"/>
        <v>200</v>
      </c>
      <c r="L31" s="122">
        <v>18.409665760669601</v>
      </c>
      <c r="M31" s="122">
        <v>3.0912685968202198</v>
      </c>
      <c r="N31" s="209"/>
      <c r="O31" s="209"/>
    </row>
    <row r="32" spans="2:15" x14ac:dyDescent="0.3">
      <c r="B32" s="207"/>
      <c r="C32" s="207"/>
      <c r="D32" s="208"/>
      <c r="E32" s="207"/>
      <c r="F32" s="121">
        <v>9</v>
      </c>
      <c r="G32" s="121">
        <v>142</v>
      </c>
      <c r="H32" s="121">
        <v>21</v>
      </c>
      <c r="I32" s="121">
        <v>17</v>
      </c>
      <c r="J32" s="121">
        <v>19</v>
      </c>
      <c r="K32" s="121">
        <f t="shared" si="0"/>
        <v>199</v>
      </c>
      <c r="L32" s="122">
        <v>24.452041296599901</v>
      </c>
      <c r="M32" s="122">
        <v>3.5981964377422599</v>
      </c>
      <c r="N32" s="209"/>
      <c r="O32" s="209"/>
    </row>
    <row r="33" spans="2:15" x14ac:dyDescent="0.3">
      <c r="B33" s="207"/>
      <c r="C33" s="207">
        <v>2013</v>
      </c>
      <c r="D33" s="208"/>
      <c r="E33" s="207"/>
      <c r="F33" s="121">
        <v>1</v>
      </c>
      <c r="G33" s="121">
        <v>180</v>
      </c>
      <c r="H33" s="121">
        <v>23</v>
      </c>
      <c r="I33" s="121">
        <v>29</v>
      </c>
      <c r="J33" s="121">
        <v>37</v>
      </c>
      <c r="K33" s="121">
        <f t="shared" si="0"/>
        <v>269</v>
      </c>
      <c r="L33" s="122">
        <v>22.4133037326568</v>
      </c>
      <c r="M33" s="122">
        <v>2.9554139921164602</v>
      </c>
      <c r="N33" s="209">
        <v>19.810393548824301</v>
      </c>
      <c r="O33" s="209">
        <v>0.90834061991872606</v>
      </c>
    </row>
    <row r="34" spans="2:15" x14ac:dyDescent="0.3">
      <c r="B34" s="207"/>
      <c r="C34" s="207"/>
      <c r="D34" s="208"/>
      <c r="E34" s="207"/>
      <c r="F34" s="121">
        <v>2</v>
      </c>
      <c r="G34" s="121">
        <v>290</v>
      </c>
      <c r="H34" s="121">
        <v>48</v>
      </c>
      <c r="I34" s="121">
        <v>38</v>
      </c>
      <c r="J34" s="121">
        <v>79</v>
      </c>
      <c r="K34" s="121">
        <f t="shared" si="0"/>
        <v>455</v>
      </c>
      <c r="L34" s="122">
        <v>20.395032075243801</v>
      </c>
      <c r="M34" s="122">
        <v>2.1623216114955799</v>
      </c>
      <c r="N34" s="209"/>
      <c r="O34" s="209"/>
    </row>
    <row r="35" spans="2:15" x14ac:dyDescent="0.3">
      <c r="B35" s="207"/>
      <c r="C35" s="207"/>
      <c r="D35" s="208"/>
      <c r="E35" s="207"/>
      <c r="F35" s="121">
        <v>3</v>
      </c>
      <c r="G35" s="121">
        <v>306</v>
      </c>
      <c r="H35" s="121">
        <v>36</v>
      </c>
      <c r="I35" s="121">
        <v>38</v>
      </c>
      <c r="J35" s="121">
        <v>65</v>
      </c>
      <c r="K35" s="121">
        <f t="shared" si="0"/>
        <v>445</v>
      </c>
      <c r="L35" s="122">
        <v>19.068071576012599</v>
      </c>
      <c r="M35" s="122">
        <v>2.1107777428304</v>
      </c>
      <c r="N35" s="209"/>
      <c r="O35" s="209"/>
    </row>
    <row r="36" spans="2:15" x14ac:dyDescent="0.3">
      <c r="B36" s="207"/>
      <c r="C36" s="207"/>
      <c r="D36" s="208"/>
      <c r="E36" s="207"/>
      <c r="F36" s="121">
        <v>4</v>
      </c>
      <c r="G36" s="121">
        <v>307</v>
      </c>
      <c r="H36" s="121">
        <v>45</v>
      </c>
      <c r="I36" s="121">
        <v>44</v>
      </c>
      <c r="J36" s="121">
        <v>81</v>
      </c>
      <c r="K36" s="121">
        <f t="shared" ref="K36:K67" si="1">SUM(G36:J36)</f>
        <v>477</v>
      </c>
      <c r="L36" s="122">
        <v>20.297180834448699</v>
      </c>
      <c r="M36" s="122">
        <v>2.10654551642335</v>
      </c>
      <c r="N36" s="209"/>
      <c r="O36" s="209"/>
    </row>
    <row r="37" spans="2:15" x14ac:dyDescent="0.3">
      <c r="B37" s="207"/>
      <c r="C37" s="207"/>
      <c r="D37" s="208"/>
      <c r="E37" s="207"/>
      <c r="F37" s="121">
        <v>5</v>
      </c>
      <c r="G37" s="121">
        <v>310</v>
      </c>
      <c r="H37" s="121">
        <v>30</v>
      </c>
      <c r="I37" s="121">
        <v>32</v>
      </c>
      <c r="J37" s="121">
        <v>59</v>
      </c>
      <c r="K37" s="121">
        <f t="shared" si="1"/>
        <v>431</v>
      </c>
      <c r="L37" s="122">
        <v>16.878379525759399</v>
      </c>
      <c r="M37" s="122">
        <v>2.0126840972331199</v>
      </c>
      <c r="N37" s="209"/>
      <c r="O37" s="209"/>
    </row>
    <row r="38" spans="2:15" x14ac:dyDescent="0.3">
      <c r="B38" s="207" t="s">
        <v>172</v>
      </c>
      <c r="C38" s="207">
        <v>1994</v>
      </c>
      <c r="D38" s="208"/>
      <c r="E38" s="207"/>
      <c r="F38" s="121">
        <v>1</v>
      </c>
      <c r="G38" s="121">
        <v>142</v>
      </c>
      <c r="H38" s="121">
        <v>9</v>
      </c>
      <c r="I38" s="121">
        <v>17</v>
      </c>
      <c r="J38" s="121">
        <v>32</v>
      </c>
      <c r="K38" s="121">
        <f t="shared" si="1"/>
        <v>200</v>
      </c>
      <c r="L38" s="122">
        <v>14.620057490006801</v>
      </c>
      <c r="M38" s="122">
        <v>2.7427695689525899</v>
      </c>
      <c r="N38" s="209">
        <v>18.813996707263001</v>
      </c>
      <c r="O38" s="209">
        <v>1.5736872660836601</v>
      </c>
    </row>
    <row r="39" spans="2:15" x14ac:dyDescent="0.3">
      <c r="B39" s="207"/>
      <c r="C39" s="207"/>
      <c r="D39" s="208"/>
      <c r="E39" s="207"/>
      <c r="F39" s="121">
        <v>2</v>
      </c>
      <c r="G39" s="121">
        <v>132</v>
      </c>
      <c r="H39" s="121">
        <v>10</v>
      </c>
      <c r="I39" s="121">
        <v>15</v>
      </c>
      <c r="J39" s="121">
        <v>44</v>
      </c>
      <c r="K39" s="121">
        <f t="shared" si="1"/>
        <v>201</v>
      </c>
      <c r="L39" s="122">
        <v>12.654808799603799</v>
      </c>
      <c r="M39" s="122">
        <v>2.53990482577127</v>
      </c>
      <c r="N39" s="209"/>
      <c r="O39" s="209"/>
    </row>
    <row r="40" spans="2:15" x14ac:dyDescent="0.3">
      <c r="B40" s="207"/>
      <c r="C40" s="207"/>
      <c r="D40" s="208"/>
      <c r="E40" s="207"/>
      <c r="F40" s="121">
        <v>3</v>
      </c>
      <c r="G40" s="121">
        <v>124</v>
      </c>
      <c r="H40" s="121">
        <v>22</v>
      </c>
      <c r="I40" s="121">
        <v>23</v>
      </c>
      <c r="J40" s="121">
        <v>31</v>
      </c>
      <c r="K40" s="121">
        <f t="shared" si="1"/>
        <v>200</v>
      </c>
      <c r="L40" s="122">
        <v>24.878302203494901</v>
      </c>
      <c r="M40" s="122">
        <v>3.62230090624201</v>
      </c>
      <c r="N40" s="209"/>
      <c r="O40" s="209"/>
    </row>
    <row r="41" spans="2:15" x14ac:dyDescent="0.3">
      <c r="B41" s="207"/>
      <c r="C41" s="207"/>
      <c r="D41" s="208"/>
      <c r="E41" s="207"/>
      <c r="F41" s="121">
        <v>4</v>
      </c>
      <c r="G41" s="121">
        <v>132</v>
      </c>
      <c r="H41" s="121">
        <v>24</v>
      </c>
      <c r="I41" s="121">
        <v>14</v>
      </c>
      <c r="J41" s="121">
        <v>30</v>
      </c>
      <c r="K41" s="121">
        <f t="shared" si="1"/>
        <v>200</v>
      </c>
      <c r="L41" s="122">
        <v>21.4782862808784</v>
      </c>
      <c r="M41" s="122">
        <v>3.3513824883281802</v>
      </c>
      <c r="N41" s="209"/>
      <c r="O41" s="209"/>
    </row>
    <row r="42" spans="2:15" x14ac:dyDescent="0.3">
      <c r="B42" s="207"/>
      <c r="C42" s="207"/>
      <c r="D42" s="208"/>
      <c r="E42" s="207"/>
      <c r="F42" s="121">
        <v>5</v>
      </c>
      <c r="G42" s="121">
        <v>143</v>
      </c>
      <c r="H42" s="121">
        <v>13</v>
      </c>
      <c r="I42" s="121">
        <v>15</v>
      </c>
      <c r="J42" s="121">
        <v>21</v>
      </c>
      <c r="K42" s="121">
        <f t="shared" si="1"/>
        <v>192</v>
      </c>
      <c r="L42" s="122">
        <v>18.136510887213198</v>
      </c>
      <c r="M42" s="122">
        <v>3.1305072720974501</v>
      </c>
      <c r="N42" s="209"/>
      <c r="O42" s="209"/>
    </row>
    <row r="43" spans="2:15" x14ac:dyDescent="0.3">
      <c r="B43" s="207"/>
      <c r="C43" s="207"/>
      <c r="D43" s="208"/>
      <c r="E43" s="207"/>
      <c r="F43" s="121">
        <v>6</v>
      </c>
      <c r="G43" s="121">
        <v>136</v>
      </c>
      <c r="H43" s="121">
        <v>17</v>
      </c>
      <c r="I43" s="121">
        <v>19</v>
      </c>
      <c r="J43" s="121">
        <v>28</v>
      </c>
      <c r="K43" s="121">
        <f t="shared" si="1"/>
        <v>200</v>
      </c>
      <c r="L43" s="122">
        <v>20.832489238780202</v>
      </c>
      <c r="M43" s="122">
        <v>3.2980016174718401</v>
      </c>
      <c r="N43" s="209"/>
      <c r="O43" s="209"/>
    </row>
    <row r="44" spans="2:15" x14ac:dyDescent="0.3">
      <c r="B44" s="207"/>
      <c r="C44" s="207"/>
      <c r="D44" s="208"/>
      <c r="E44" s="207"/>
      <c r="F44" s="121">
        <v>7</v>
      </c>
      <c r="G44" s="121">
        <v>140</v>
      </c>
      <c r="H44" s="121">
        <v>16</v>
      </c>
      <c r="I44" s="121">
        <v>17</v>
      </c>
      <c r="J44" s="121">
        <v>28</v>
      </c>
      <c r="K44" s="121">
        <f t="shared" si="1"/>
        <v>201</v>
      </c>
      <c r="L44" s="122">
        <v>19.097522050863699</v>
      </c>
      <c r="M44" s="122">
        <v>3.1432208590017998</v>
      </c>
      <c r="N44" s="209"/>
      <c r="O44" s="209"/>
    </row>
    <row r="45" spans="2:15" x14ac:dyDescent="0.3">
      <c r="B45" s="207"/>
      <c r="C45" s="207">
        <v>2013</v>
      </c>
      <c r="D45" s="208"/>
      <c r="E45" s="207"/>
      <c r="F45" s="121">
        <v>1</v>
      </c>
      <c r="G45" s="121">
        <v>113</v>
      </c>
      <c r="H45" s="121">
        <v>12</v>
      </c>
      <c r="I45" s="121">
        <v>13</v>
      </c>
      <c r="J45" s="121">
        <v>32</v>
      </c>
      <c r="K45" s="121">
        <f t="shared" si="1"/>
        <v>170</v>
      </c>
      <c r="L45" s="122">
        <v>15.650378854675701</v>
      </c>
      <c r="M45" s="122">
        <v>3.0815810392087601</v>
      </c>
      <c r="N45" s="209">
        <v>18.957617679942398</v>
      </c>
      <c r="O45" s="209">
        <v>0.97746386017069298</v>
      </c>
    </row>
    <row r="46" spans="2:15" x14ac:dyDescent="0.3">
      <c r="B46" s="207"/>
      <c r="C46" s="207"/>
      <c r="D46" s="208"/>
      <c r="E46" s="207"/>
      <c r="F46" s="121">
        <v>2</v>
      </c>
      <c r="G46" s="121">
        <v>266</v>
      </c>
      <c r="H46" s="121">
        <v>39</v>
      </c>
      <c r="I46" s="121">
        <v>34</v>
      </c>
      <c r="J46" s="121">
        <v>68</v>
      </c>
      <c r="K46" s="121">
        <f t="shared" si="1"/>
        <v>407</v>
      </c>
      <c r="L46" s="122">
        <v>19.659455661640699</v>
      </c>
      <c r="M46" s="122">
        <v>2.2426723822335002</v>
      </c>
      <c r="N46" s="209"/>
      <c r="O46" s="209"/>
    </row>
    <row r="47" spans="2:15" x14ac:dyDescent="0.3">
      <c r="B47" s="207"/>
      <c r="C47" s="207"/>
      <c r="D47" s="208"/>
      <c r="E47" s="207"/>
      <c r="F47" s="121">
        <v>3</v>
      </c>
      <c r="G47" s="121">
        <v>85</v>
      </c>
      <c r="H47" s="121">
        <v>11</v>
      </c>
      <c r="I47" s="121">
        <v>11</v>
      </c>
      <c r="J47" s="121">
        <v>21</v>
      </c>
      <c r="K47" s="121">
        <f t="shared" si="1"/>
        <v>128</v>
      </c>
      <c r="L47" s="122">
        <v>18.990741269901701</v>
      </c>
      <c r="M47" s="122">
        <v>3.9273081040652702</v>
      </c>
      <c r="N47" s="209"/>
      <c r="O47" s="209"/>
    </row>
    <row r="48" spans="2:15" x14ac:dyDescent="0.3">
      <c r="B48" s="207"/>
      <c r="C48" s="207"/>
      <c r="D48" s="208"/>
      <c r="E48" s="207"/>
      <c r="F48" s="121">
        <v>4</v>
      </c>
      <c r="G48" s="121">
        <v>312</v>
      </c>
      <c r="H48" s="121">
        <v>28</v>
      </c>
      <c r="I48" s="121">
        <v>28</v>
      </c>
      <c r="J48" s="121">
        <v>43</v>
      </c>
      <c r="K48" s="121">
        <f t="shared" si="1"/>
        <v>411</v>
      </c>
      <c r="L48" s="122">
        <v>17.132337245818501</v>
      </c>
      <c r="M48" s="122">
        <v>2.0771337786601598</v>
      </c>
      <c r="N48" s="209"/>
      <c r="O48" s="209"/>
    </row>
    <row r="49" spans="2:15" x14ac:dyDescent="0.3">
      <c r="B49" s="207"/>
      <c r="C49" s="207"/>
      <c r="D49" s="208"/>
      <c r="E49" s="207"/>
      <c r="F49" s="121">
        <v>5</v>
      </c>
      <c r="G49" s="121">
        <v>181</v>
      </c>
      <c r="H49" s="121">
        <v>25</v>
      </c>
      <c r="I49" s="121">
        <v>23</v>
      </c>
      <c r="J49" s="121">
        <v>43</v>
      </c>
      <c r="K49" s="121">
        <f t="shared" si="1"/>
        <v>272</v>
      </c>
      <c r="L49" s="122">
        <v>19.701979098443601</v>
      </c>
      <c r="M49" s="122">
        <v>2.74643938192568</v>
      </c>
      <c r="N49" s="209"/>
      <c r="O49" s="209"/>
    </row>
    <row r="50" spans="2:15" x14ac:dyDescent="0.3">
      <c r="B50" s="207"/>
      <c r="C50" s="207"/>
      <c r="D50" s="208"/>
      <c r="E50" s="207"/>
      <c r="F50" s="121">
        <v>6</v>
      </c>
      <c r="G50" s="121">
        <v>213</v>
      </c>
      <c r="H50" s="121">
        <v>31</v>
      </c>
      <c r="I50" s="121">
        <v>30</v>
      </c>
      <c r="J50" s="121">
        <v>42</v>
      </c>
      <c r="K50" s="121">
        <f t="shared" si="1"/>
        <v>316</v>
      </c>
      <c r="L50" s="122">
        <v>22.610813949173998</v>
      </c>
      <c r="M50" s="122">
        <v>2.7394466522157699</v>
      </c>
      <c r="N50" s="209"/>
      <c r="O50" s="209"/>
    </row>
    <row r="51" spans="2:15" x14ac:dyDescent="0.3">
      <c r="B51" s="207" t="s">
        <v>350</v>
      </c>
      <c r="C51" s="207">
        <v>1994</v>
      </c>
      <c r="D51" s="208" t="s">
        <v>119</v>
      </c>
      <c r="E51" s="207"/>
      <c r="F51" s="121">
        <v>1</v>
      </c>
      <c r="G51" s="121">
        <v>79</v>
      </c>
      <c r="H51" s="121">
        <v>4</v>
      </c>
      <c r="I51" s="121">
        <v>3</v>
      </c>
      <c r="J51" s="121">
        <v>26</v>
      </c>
      <c r="K51" s="121">
        <f t="shared" si="1"/>
        <v>112</v>
      </c>
      <c r="L51" s="122">
        <v>6.3311962837892004</v>
      </c>
      <c r="M51" s="122">
        <v>2.3911403760210401</v>
      </c>
      <c r="N51" s="209">
        <v>7.88841068354116</v>
      </c>
      <c r="O51" s="209">
        <v>0.594109549126287</v>
      </c>
    </row>
    <row r="52" spans="2:15" x14ac:dyDescent="0.3">
      <c r="B52" s="207"/>
      <c r="C52" s="207"/>
      <c r="D52" s="208"/>
      <c r="E52" s="207"/>
      <c r="F52" s="121">
        <v>2</v>
      </c>
      <c r="G52" s="121">
        <v>95</v>
      </c>
      <c r="H52" s="121">
        <v>4</v>
      </c>
      <c r="I52" s="121">
        <v>5</v>
      </c>
      <c r="J52" s="121">
        <v>27</v>
      </c>
      <c r="K52" s="121">
        <f t="shared" si="1"/>
        <v>131</v>
      </c>
      <c r="L52" s="122">
        <v>7.22927150412493</v>
      </c>
      <c r="M52" s="122">
        <v>2.3646239690378401</v>
      </c>
      <c r="N52" s="209"/>
      <c r="O52" s="209"/>
    </row>
    <row r="53" spans="2:15" x14ac:dyDescent="0.3">
      <c r="B53" s="207"/>
      <c r="C53" s="207"/>
      <c r="D53" s="208"/>
      <c r="E53" s="207"/>
      <c r="F53" s="121">
        <v>3</v>
      </c>
      <c r="G53" s="121">
        <v>86</v>
      </c>
      <c r="H53" s="121">
        <v>4</v>
      </c>
      <c r="I53" s="121">
        <v>5</v>
      </c>
      <c r="J53" s="121">
        <v>26</v>
      </c>
      <c r="K53" s="121">
        <f t="shared" si="1"/>
        <v>121</v>
      </c>
      <c r="L53" s="122">
        <v>7.7127822852792001</v>
      </c>
      <c r="M53" s="122">
        <v>2.5425553196108099</v>
      </c>
      <c r="N53" s="209"/>
      <c r="O53" s="209"/>
    </row>
    <row r="54" spans="2:15" x14ac:dyDescent="0.3">
      <c r="B54" s="207"/>
      <c r="C54" s="207"/>
      <c r="D54" s="208"/>
      <c r="E54" s="207"/>
      <c r="F54" s="121">
        <v>4</v>
      </c>
      <c r="G54" s="121">
        <v>108</v>
      </c>
      <c r="H54" s="121">
        <v>6</v>
      </c>
      <c r="I54" s="121">
        <v>5</v>
      </c>
      <c r="J54" s="121">
        <v>41</v>
      </c>
      <c r="K54" s="121">
        <f t="shared" si="1"/>
        <v>160</v>
      </c>
      <c r="L54" s="122">
        <v>6.7156465463672603</v>
      </c>
      <c r="M54" s="122">
        <v>2.0611833219301801</v>
      </c>
      <c r="N54" s="209"/>
      <c r="O54" s="209"/>
    </row>
    <row r="55" spans="2:15" x14ac:dyDescent="0.3">
      <c r="B55" s="207"/>
      <c r="C55" s="207"/>
      <c r="D55" s="208"/>
      <c r="E55" s="207"/>
      <c r="F55" s="121">
        <v>5</v>
      </c>
      <c r="G55" s="121">
        <v>129</v>
      </c>
      <c r="H55" s="121">
        <v>11</v>
      </c>
      <c r="I55" s="121">
        <v>5</v>
      </c>
      <c r="J55" s="121">
        <v>34</v>
      </c>
      <c r="K55" s="121">
        <f t="shared" si="1"/>
        <v>179</v>
      </c>
      <c r="L55" s="122">
        <v>9.6142452203236708</v>
      </c>
      <c r="M55" s="122">
        <v>2.3384198769222699</v>
      </c>
      <c r="N55" s="209"/>
      <c r="O55" s="209"/>
    </row>
    <row r="56" spans="2:15" x14ac:dyDescent="0.3">
      <c r="B56" s="207"/>
      <c r="C56" s="207"/>
      <c r="D56" s="208"/>
      <c r="E56" s="207"/>
      <c r="F56" s="121">
        <v>6</v>
      </c>
      <c r="G56" s="121">
        <v>127</v>
      </c>
      <c r="H56" s="121">
        <v>5</v>
      </c>
      <c r="I56" s="121">
        <v>6</v>
      </c>
      <c r="J56" s="121">
        <v>30</v>
      </c>
      <c r="K56" s="121">
        <f t="shared" si="1"/>
        <v>168</v>
      </c>
      <c r="L56" s="122">
        <v>7.2015996945601302</v>
      </c>
      <c r="M56" s="122">
        <v>2.08400388565145</v>
      </c>
      <c r="N56" s="209"/>
      <c r="O56" s="209"/>
    </row>
    <row r="57" spans="2:15" x14ac:dyDescent="0.3">
      <c r="B57" s="207"/>
      <c r="C57" s="207"/>
      <c r="D57" s="208"/>
      <c r="E57" s="207"/>
      <c r="F57" s="121">
        <v>7</v>
      </c>
      <c r="G57" s="121">
        <v>124</v>
      </c>
      <c r="H57" s="121">
        <v>5</v>
      </c>
      <c r="I57" s="121">
        <v>5</v>
      </c>
      <c r="J57" s="121">
        <v>41</v>
      </c>
      <c r="K57" s="121">
        <f t="shared" si="1"/>
        <v>175</v>
      </c>
      <c r="L57" s="122">
        <v>5.7772133928527003</v>
      </c>
      <c r="M57" s="122">
        <v>1.8263370516073301</v>
      </c>
      <c r="N57" s="209"/>
      <c r="O57" s="209"/>
    </row>
    <row r="58" spans="2:15" x14ac:dyDescent="0.3">
      <c r="B58" s="207"/>
      <c r="C58" s="207"/>
      <c r="D58" s="208"/>
      <c r="E58" s="207"/>
      <c r="F58" s="121">
        <v>8</v>
      </c>
      <c r="G58" s="121">
        <v>133</v>
      </c>
      <c r="H58" s="121">
        <v>6</v>
      </c>
      <c r="I58" s="121">
        <v>9</v>
      </c>
      <c r="J58" s="121">
        <v>37</v>
      </c>
      <c r="K58" s="121">
        <f t="shared" si="1"/>
        <v>185</v>
      </c>
      <c r="L58" s="122">
        <v>8.5938938406829593</v>
      </c>
      <c r="M58" s="122">
        <v>2.1724473022970301</v>
      </c>
      <c r="N58" s="209"/>
      <c r="O58" s="209"/>
    </row>
    <row r="59" spans="2:15" x14ac:dyDescent="0.3">
      <c r="B59" s="207"/>
      <c r="C59" s="207"/>
      <c r="D59" s="208"/>
      <c r="E59" s="207"/>
      <c r="F59" s="121">
        <v>9</v>
      </c>
      <c r="G59" s="121">
        <v>144</v>
      </c>
      <c r="H59" s="121">
        <v>9</v>
      </c>
      <c r="I59" s="121">
        <v>11</v>
      </c>
      <c r="J59" s="121">
        <v>27</v>
      </c>
      <c r="K59" s="121">
        <f t="shared" si="1"/>
        <v>191</v>
      </c>
      <c r="L59" s="122">
        <v>12.2382619934871</v>
      </c>
      <c r="M59" s="122">
        <v>2.5611505912613102</v>
      </c>
      <c r="N59" s="209"/>
      <c r="O59" s="209"/>
    </row>
    <row r="60" spans="2:15" x14ac:dyDescent="0.3">
      <c r="B60" s="207"/>
      <c r="C60" s="207"/>
      <c r="D60" s="208"/>
      <c r="E60" s="207"/>
      <c r="F60" s="121">
        <v>10</v>
      </c>
      <c r="G60" s="121">
        <v>92</v>
      </c>
      <c r="H60" s="121">
        <v>5</v>
      </c>
      <c r="I60" s="121">
        <v>4</v>
      </c>
      <c r="J60" s="121">
        <v>26</v>
      </c>
      <c r="K60" s="121">
        <f t="shared" si="1"/>
        <v>127</v>
      </c>
      <c r="L60" s="122">
        <v>7.4699960739444196</v>
      </c>
      <c r="M60" s="122">
        <v>2.4418087517439799</v>
      </c>
      <c r="N60" s="209"/>
      <c r="O60" s="209"/>
    </row>
    <row r="61" spans="2:15" x14ac:dyDescent="0.3">
      <c r="B61" s="207"/>
      <c r="C61" s="207">
        <v>2013</v>
      </c>
      <c r="D61" s="208"/>
      <c r="E61" s="207"/>
      <c r="F61" s="121">
        <v>1</v>
      </c>
      <c r="G61" s="121">
        <v>119</v>
      </c>
      <c r="H61" s="121">
        <v>2</v>
      </c>
      <c r="I61" s="121">
        <v>7</v>
      </c>
      <c r="J61" s="121">
        <v>40</v>
      </c>
      <c r="K61" s="121">
        <f t="shared" si="1"/>
        <v>168</v>
      </c>
      <c r="L61" s="122">
        <v>5.3905340558370902</v>
      </c>
      <c r="M61" s="122">
        <v>1.7998766840373599</v>
      </c>
      <c r="N61" s="209">
        <v>8.0266433184782695</v>
      </c>
      <c r="O61" s="209">
        <v>0.69310549425682499</v>
      </c>
    </row>
    <row r="62" spans="2:15" x14ac:dyDescent="0.3">
      <c r="B62" s="207"/>
      <c r="C62" s="207"/>
      <c r="D62" s="208"/>
      <c r="E62" s="207"/>
      <c r="F62" s="121">
        <v>2</v>
      </c>
      <c r="G62" s="121">
        <v>230</v>
      </c>
      <c r="H62" s="121">
        <v>10</v>
      </c>
      <c r="I62" s="121">
        <v>13</v>
      </c>
      <c r="J62" s="121">
        <v>57</v>
      </c>
      <c r="K62" s="121">
        <f t="shared" si="1"/>
        <v>310</v>
      </c>
      <c r="L62" s="122">
        <v>8.0806070410532094</v>
      </c>
      <c r="M62" s="122">
        <v>1.62651322791172</v>
      </c>
      <c r="N62" s="209"/>
      <c r="O62" s="209"/>
    </row>
    <row r="63" spans="2:15" x14ac:dyDescent="0.3">
      <c r="B63" s="207"/>
      <c r="C63" s="207"/>
      <c r="D63" s="208"/>
      <c r="E63" s="207"/>
      <c r="F63" s="121">
        <v>3</v>
      </c>
      <c r="G63" s="121">
        <v>220</v>
      </c>
      <c r="H63" s="121">
        <v>9</v>
      </c>
      <c r="I63" s="121">
        <v>18</v>
      </c>
      <c r="J63" s="121">
        <v>64</v>
      </c>
      <c r="K63" s="121">
        <f t="shared" si="1"/>
        <v>311</v>
      </c>
      <c r="L63" s="122">
        <v>9.1068866325800606</v>
      </c>
      <c r="M63" s="122">
        <v>1.72572138335226</v>
      </c>
      <c r="N63" s="209"/>
      <c r="O63" s="209"/>
    </row>
    <row r="64" spans="2:15" x14ac:dyDescent="0.3">
      <c r="B64" s="207"/>
      <c r="C64" s="207"/>
      <c r="D64" s="208"/>
      <c r="E64" s="207"/>
      <c r="F64" s="121">
        <v>4</v>
      </c>
      <c r="G64" s="121">
        <v>238</v>
      </c>
      <c r="H64" s="121">
        <v>15</v>
      </c>
      <c r="I64" s="121">
        <v>13</v>
      </c>
      <c r="J64" s="121">
        <v>62</v>
      </c>
      <c r="K64" s="121">
        <f t="shared" si="1"/>
        <v>328</v>
      </c>
      <c r="L64" s="122">
        <v>9.2025295027379403</v>
      </c>
      <c r="M64" s="122">
        <v>1.68937063313248</v>
      </c>
      <c r="N64" s="209"/>
      <c r="O64" s="209"/>
    </row>
    <row r="65" spans="2:15" x14ac:dyDescent="0.3">
      <c r="B65" s="207"/>
      <c r="C65" s="207"/>
      <c r="D65" s="208"/>
      <c r="E65" s="207"/>
      <c r="F65" s="121">
        <v>5</v>
      </c>
      <c r="G65" s="121">
        <v>179</v>
      </c>
      <c r="H65" s="121">
        <v>6</v>
      </c>
      <c r="I65" s="121">
        <v>14</v>
      </c>
      <c r="J65" s="121">
        <v>52</v>
      </c>
      <c r="K65" s="121">
        <f t="shared" si="1"/>
        <v>251</v>
      </c>
      <c r="L65" s="122">
        <v>8.3526593601830594</v>
      </c>
      <c r="M65" s="122">
        <v>1.83827400416287</v>
      </c>
      <c r="N65" s="209"/>
      <c r="O65" s="209"/>
    </row>
    <row r="66" spans="2:15" x14ac:dyDescent="0.3">
      <c r="B66" s="207" t="s">
        <v>173</v>
      </c>
      <c r="C66" s="207">
        <v>2013</v>
      </c>
      <c r="D66" s="208"/>
      <c r="E66" s="207"/>
      <c r="F66" s="121">
        <v>1</v>
      </c>
      <c r="G66" s="121">
        <v>96</v>
      </c>
      <c r="H66" s="121">
        <v>9</v>
      </c>
      <c r="I66" s="121">
        <v>12</v>
      </c>
      <c r="J66" s="121">
        <v>27</v>
      </c>
      <c r="K66" s="121">
        <f t="shared" si="1"/>
        <v>144</v>
      </c>
      <c r="L66" s="122">
        <v>15.5454493499628</v>
      </c>
      <c r="M66" s="122">
        <v>3.3365999385805098</v>
      </c>
      <c r="N66" s="209">
        <v>10.807662975076701</v>
      </c>
      <c r="O66" s="209">
        <v>1.0046752599429001</v>
      </c>
    </row>
    <row r="67" spans="2:15" x14ac:dyDescent="0.3">
      <c r="B67" s="207"/>
      <c r="C67" s="207"/>
      <c r="D67" s="208"/>
      <c r="E67" s="207"/>
      <c r="F67" s="121">
        <v>2</v>
      </c>
      <c r="G67" s="121">
        <v>241</v>
      </c>
      <c r="H67" s="121">
        <v>12</v>
      </c>
      <c r="I67" s="121">
        <v>24</v>
      </c>
      <c r="J67" s="121">
        <v>66</v>
      </c>
      <c r="K67" s="121">
        <f t="shared" si="1"/>
        <v>343</v>
      </c>
      <c r="L67" s="122">
        <v>11.207449235941301</v>
      </c>
      <c r="M67" s="122">
        <v>1.8269214679658801</v>
      </c>
      <c r="N67" s="209"/>
      <c r="O67" s="209"/>
    </row>
    <row r="68" spans="2:15" x14ac:dyDescent="0.3">
      <c r="B68" s="207"/>
      <c r="C68" s="207"/>
      <c r="D68" s="208"/>
      <c r="E68" s="207"/>
      <c r="F68" s="121">
        <v>3</v>
      </c>
      <c r="G68" s="121">
        <v>82</v>
      </c>
      <c r="H68" s="121">
        <v>4</v>
      </c>
      <c r="I68" s="121">
        <v>4</v>
      </c>
      <c r="J68" s="121">
        <v>16</v>
      </c>
      <c r="K68" s="121">
        <f t="shared" ref="K68:K99" si="2">SUM(G68:J68)</f>
        <v>106</v>
      </c>
      <c r="L68" s="122">
        <v>8.6888961318549196</v>
      </c>
      <c r="M68" s="122">
        <v>2.8860984238290501</v>
      </c>
      <c r="N68" s="209"/>
      <c r="O68" s="209"/>
    </row>
    <row r="69" spans="2:15" x14ac:dyDescent="0.3">
      <c r="B69" s="207"/>
      <c r="C69" s="207"/>
      <c r="D69" s="208"/>
      <c r="E69" s="207"/>
      <c r="F69" s="121">
        <v>4</v>
      </c>
      <c r="G69" s="121">
        <v>236</v>
      </c>
      <c r="H69" s="121">
        <v>12</v>
      </c>
      <c r="I69" s="121">
        <v>20</v>
      </c>
      <c r="J69" s="121">
        <v>68</v>
      </c>
      <c r="K69" s="121">
        <f t="shared" si="2"/>
        <v>336</v>
      </c>
      <c r="L69" s="122">
        <v>10.026458915756301</v>
      </c>
      <c r="M69" s="122">
        <v>1.74373455074657</v>
      </c>
      <c r="N69" s="209"/>
      <c r="O69" s="209"/>
    </row>
    <row r="70" spans="2:15" x14ac:dyDescent="0.3">
      <c r="B70" s="207"/>
      <c r="C70" s="207"/>
      <c r="D70" s="208"/>
      <c r="E70" s="207"/>
      <c r="F70" s="121">
        <v>5</v>
      </c>
      <c r="G70" s="121">
        <v>146</v>
      </c>
      <c r="H70" s="121">
        <v>10</v>
      </c>
      <c r="I70" s="121">
        <v>9</v>
      </c>
      <c r="J70" s="121">
        <v>40</v>
      </c>
      <c r="K70" s="121">
        <f t="shared" si="2"/>
        <v>205</v>
      </c>
      <c r="L70" s="122">
        <v>9.8783866099799091</v>
      </c>
      <c r="M70" s="122">
        <v>2.2155203881120999</v>
      </c>
      <c r="N70" s="209"/>
      <c r="O70" s="209"/>
    </row>
    <row r="71" spans="2:15" x14ac:dyDescent="0.3">
      <c r="B71" s="207"/>
      <c r="C71" s="207"/>
      <c r="D71" s="208"/>
      <c r="E71" s="207"/>
      <c r="F71" s="121">
        <v>6</v>
      </c>
      <c r="G71" s="121">
        <v>167</v>
      </c>
      <c r="H71" s="121">
        <v>6</v>
      </c>
      <c r="I71" s="121">
        <v>14</v>
      </c>
      <c r="J71" s="121">
        <v>42</v>
      </c>
      <c r="K71" s="121">
        <f t="shared" si="2"/>
        <v>229</v>
      </c>
      <c r="L71" s="122">
        <v>9.4993376069650104</v>
      </c>
      <c r="M71" s="122">
        <v>2.05479769354067</v>
      </c>
      <c r="N71" s="209"/>
      <c r="O71" s="209"/>
    </row>
    <row r="72" spans="2:15" x14ac:dyDescent="0.3">
      <c r="B72" s="207" t="s">
        <v>350</v>
      </c>
      <c r="C72" s="207">
        <v>1994</v>
      </c>
      <c r="D72" s="208" t="s">
        <v>120</v>
      </c>
      <c r="E72" s="207"/>
      <c r="F72" s="121">
        <v>1</v>
      </c>
      <c r="G72" s="121">
        <v>72</v>
      </c>
      <c r="H72" s="121">
        <v>9</v>
      </c>
      <c r="I72" s="121">
        <v>11</v>
      </c>
      <c r="J72" s="121">
        <v>20</v>
      </c>
      <c r="K72" s="121">
        <f t="shared" si="2"/>
        <v>112</v>
      </c>
      <c r="L72" s="122">
        <v>19.155577945724701</v>
      </c>
      <c r="M72" s="122">
        <v>4.2174816000323299</v>
      </c>
      <c r="N72" s="209">
        <v>14.5047474262674</v>
      </c>
      <c r="O72" s="209">
        <v>1.2213288260470601</v>
      </c>
    </row>
    <row r="73" spans="2:15" x14ac:dyDescent="0.3">
      <c r="B73" s="207"/>
      <c r="C73" s="207"/>
      <c r="D73" s="208"/>
      <c r="E73" s="207"/>
      <c r="F73" s="121">
        <v>2</v>
      </c>
      <c r="G73" s="121">
        <v>91</v>
      </c>
      <c r="H73" s="121">
        <v>9</v>
      </c>
      <c r="I73" s="121">
        <v>8</v>
      </c>
      <c r="J73" s="121">
        <v>23</v>
      </c>
      <c r="K73" s="121">
        <f t="shared" si="2"/>
        <v>131</v>
      </c>
      <c r="L73" s="122">
        <v>14.1868823207831</v>
      </c>
      <c r="M73" s="122">
        <v>3.3367783978926902</v>
      </c>
      <c r="N73" s="209"/>
      <c r="O73" s="209"/>
    </row>
    <row r="74" spans="2:15" x14ac:dyDescent="0.3">
      <c r="B74" s="207"/>
      <c r="C74" s="207"/>
      <c r="D74" s="208"/>
      <c r="E74" s="207"/>
      <c r="F74" s="121">
        <v>3</v>
      </c>
      <c r="G74" s="121">
        <v>87</v>
      </c>
      <c r="H74" s="121">
        <v>4</v>
      </c>
      <c r="I74" s="121">
        <v>3</v>
      </c>
      <c r="J74" s="121">
        <v>27</v>
      </c>
      <c r="K74" s="121">
        <f t="shared" si="2"/>
        <v>121</v>
      </c>
      <c r="L74" s="122">
        <v>5.9446020732643303</v>
      </c>
      <c r="M74" s="122">
        <v>2.22832639950721</v>
      </c>
      <c r="N74" s="209"/>
      <c r="O74" s="209"/>
    </row>
    <row r="75" spans="2:15" x14ac:dyDescent="0.3">
      <c r="B75" s="207"/>
      <c r="C75" s="207"/>
      <c r="D75" s="208"/>
      <c r="E75" s="207"/>
      <c r="F75" s="121">
        <v>4</v>
      </c>
      <c r="G75" s="121">
        <v>103</v>
      </c>
      <c r="H75" s="121">
        <v>14</v>
      </c>
      <c r="I75" s="121">
        <v>11</v>
      </c>
      <c r="J75" s="121">
        <v>32</v>
      </c>
      <c r="K75" s="121">
        <f t="shared" si="2"/>
        <v>160</v>
      </c>
      <c r="L75" s="122">
        <v>16.245829050716999</v>
      </c>
      <c r="M75" s="122">
        <v>3.23848992731793</v>
      </c>
      <c r="N75" s="209"/>
      <c r="O75" s="209"/>
    </row>
    <row r="76" spans="2:15" x14ac:dyDescent="0.3">
      <c r="B76" s="207"/>
      <c r="C76" s="207"/>
      <c r="D76" s="208"/>
      <c r="E76" s="207"/>
      <c r="F76" s="121">
        <v>5</v>
      </c>
      <c r="G76" s="121">
        <v>130</v>
      </c>
      <c r="H76" s="121">
        <v>9</v>
      </c>
      <c r="I76" s="121">
        <v>10</v>
      </c>
      <c r="J76" s="121">
        <v>30</v>
      </c>
      <c r="K76" s="121">
        <f t="shared" si="2"/>
        <v>179</v>
      </c>
      <c r="L76" s="122">
        <v>11.8244638410658</v>
      </c>
      <c r="M76" s="122">
        <v>2.5993398501095601</v>
      </c>
      <c r="N76" s="209"/>
      <c r="O76" s="209"/>
    </row>
    <row r="77" spans="2:15" x14ac:dyDescent="0.3">
      <c r="B77" s="207"/>
      <c r="C77" s="207"/>
      <c r="D77" s="208"/>
      <c r="E77" s="207"/>
      <c r="F77" s="121">
        <v>6</v>
      </c>
      <c r="G77" s="121">
        <v>123</v>
      </c>
      <c r="H77" s="121">
        <v>15</v>
      </c>
      <c r="I77" s="121">
        <v>9</v>
      </c>
      <c r="J77" s="121">
        <v>21</v>
      </c>
      <c r="K77" s="121">
        <f t="shared" si="2"/>
        <v>168</v>
      </c>
      <c r="L77" s="122">
        <v>17.180400072867599</v>
      </c>
      <c r="M77" s="122">
        <v>3.2535941707206</v>
      </c>
      <c r="N77" s="209"/>
      <c r="O77" s="209"/>
    </row>
    <row r="78" spans="2:15" x14ac:dyDescent="0.3">
      <c r="B78" s="207"/>
      <c r="C78" s="207"/>
      <c r="D78" s="208"/>
      <c r="E78" s="207"/>
      <c r="F78" s="121">
        <v>7</v>
      </c>
      <c r="G78" s="121">
        <v>121</v>
      </c>
      <c r="H78" s="121">
        <v>14</v>
      </c>
      <c r="I78" s="121">
        <v>8</v>
      </c>
      <c r="J78" s="121">
        <v>32</v>
      </c>
      <c r="K78" s="121">
        <f t="shared" si="2"/>
        <v>175</v>
      </c>
      <c r="L78" s="122">
        <v>13.580615586577</v>
      </c>
      <c r="M78" s="122">
        <v>2.8227240081890899</v>
      </c>
      <c r="N78" s="209"/>
      <c r="O78" s="209"/>
    </row>
    <row r="79" spans="2:15" x14ac:dyDescent="0.3">
      <c r="B79" s="207"/>
      <c r="C79" s="207"/>
      <c r="D79" s="208"/>
      <c r="E79" s="207"/>
      <c r="F79" s="121">
        <v>8</v>
      </c>
      <c r="G79" s="121">
        <v>121</v>
      </c>
      <c r="H79" s="121">
        <v>11</v>
      </c>
      <c r="I79" s="121">
        <v>18</v>
      </c>
      <c r="J79" s="121">
        <v>35</v>
      </c>
      <c r="K79" s="121">
        <f t="shared" si="2"/>
        <v>185</v>
      </c>
      <c r="L79" s="122">
        <v>16.607082011593999</v>
      </c>
      <c r="M79" s="122">
        <v>3.04630401595927</v>
      </c>
      <c r="N79" s="209"/>
      <c r="O79" s="209"/>
    </row>
    <row r="80" spans="2:15" x14ac:dyDescent="0.3">
      <c r="B80" s="207"/>
      <c r="C80" s="207"/>
      <c r="D80" s="208"/>
      <c r="E80" s="207"/>
      <c r="F80" s="121">
        <v>9</v>
      </c>
      <c r="G80" s="121">
        <v>139</v>
      </c>
      <c r="H80" s="121">
        <v>7</v>
      </c>
      <c r="I80" s="121">
        <v>14</v>
      </c>
      <c r="J80" s="121">
        <v>31</v>
      </c>
      <c r="K80" s="121">
        <f t="shared" si="2"/>
        <v>191</v>
      </c>
      <c r="L80" s="122">
        <v>12.356458824411</v>
      </c>
      <c r="M80" s="122">
        <v>2.5738169624293401</v>
      </c>
      <c r="N80" s="209"/>
      <c r="O80" s="209"/>
    </row>
    <row r="81" spans="2:15" x14ac:dyDescent="0.3">
      <c r="B81" s="207"/>
      <c r="C81" s="207"/>
      <c r="D81" s="208"/>
      <c r="E81" s="207"/>
      <c r="F81" s="121">
        <v>10</v>
      </c>
      <c r="G81" s="121">
        <v>88</v>
      </c>
      <c r="H81" s="121">
        <v>11</v>
      </c>
      <c r="I81" s="121">
        <v>9</v>
      </c>
      <c r="J81" s="121">
        <v>19</v>
      </c>
      <c r="K81" s="121">
        <f t="shared" si="2"/>
        <v>127</v>
      </c>
      <c r="L81" s="122">
        <v>17.9655625356691</v>
      </c>
      <c r="M81" s="122">
        <v>3.8301823662413401</v>
      </c>
      <c r="N81" s="209"/>
      <c r="O81" s="209"/>
    </row>
    <row r="82" spans="2:15" x14ac:dyDescent="0.3">
      <c r="B82" s="207"/>
      <c r="C82" s="207">
        <v>2013</v>
      </c>
      <c r="D82" s="208"/>
      <c r="E82" s="207"/>
      <c r="F82" s="121">
        <v>1</v>
      </c>
      <c r="G82" s="121">
        <v>108</v>
      </c>
      <c r="H82" s="121">
        <v>17</v>
      </c>
      <c r="I82" s="121">
        <v>13</v>
      </c>
      <c r="J82" s="121">
        <v>30</v>
      </c>
      <c r="K82" s="121">
        <f t="shared" si="2"/>
        <v>168</v>
      </c>
      <c r="L82" s="122">
        <v>19.155577945724701</v>
      </c>
      <c r="M82" s="122">
        <v>3.4435593065519901</v>
      </c>
      <c r="N82" s="209">
        <v>18.165293605210199</v>
      </c>
      <c r="O82" s="209">
        <v>1.3256536411266899</v>
      </c>
    </row>
    <row r="83" spans="2:15" x14ac:dyDescent="0.3">
      <c r="B83" s="207"/>
      <c r="C83" s="207"/>
      <c r="D83" s="208"/>
      <c r="E83" s="207"/>
      <c r="F83" s="121">
        <v>2</v>
      </c>
      <c r="G83" s="121">
        <v>219</v>
      </c>
      <c r="H83" s="121">
        <v>20</v>
      </c>
      <c r="I83" s="121">
        <v>21</v>
      </c>
      <c r="J83" s="121">
        <v>50</v>
      </c>
      <c r="K83" s="121">
        <f t="shared" si="2"/>
        <v>310</v>
      </c>
      <c r="L83" s="122">
        <v>14.8318159799699</v>
      </c>
      <c r="M83" s="122">
        <v>2.2194706358082299</v>
      </c>
      <c r="N83" s="209"/>
      <c r="O83" s="209"/>
    </row>
    <row r="84" spans="2:15" x14ac:dyDescent="0.3">
      <c r="B84" s="207"/>
      <c r="C84" s="207"/>
      <c r="D84" s="208"/>
      <c r="E84" s="207"/>
      <c r="F84" s="121">
        <v>3</v>
      </c>
      <c r="G84" s="121">
        <v>206</v>
      </c>
      <c r="H84" s="121">
        <v>29</v>
      </c>
      <c r="I84" s="121">
        <v>23</v>
      </c>
      <c r="J84" s="121">
        <v>53</v>
      </c>
      <c r="K84" s="121">
        <f t="shared" si="2"/>
        <v>311</v>
      </c>
      <c r="L84" s="122">
        <v>18.2760225599264</v>
      </c>
      <c r="M84" s="122">
        <v>2.4695664460811302</v>
      </c>
      <c r="N84" s="209"/>
      <c r="O84" s="209"/>
    </row>
    <row r="85" spans="2:15" x14ac:dyDescent="0.3">
      <c r="B85" s="207"/>
      <c r="C85" s="207"/>
      <c r="D85" s="208"/>
      <c r="E85" s="207"/>
      <c r="F85" s="121">
        <v>4</v>
      </c>
      <c r="G85" s="121">
        <v>224</v>
      </c>
      <c r="H85" s="121">
        <v>19</v>
      </c>
      <c r="I85" s="121">
        <v>29</v>
      </c>
      <c r="J85" s="121">
        <v>56</v>
      </c>
      <c r="K85" s="121">
        <f t="shared" si="2"/>
        <v>328</v>
      </c>
      <c r="L85" s="122">
        <v>16.0760456207049</v>
      </c>
      <c r="M85" s="122">
        <v>2.2495706376249598</v>
      </c>
      <c r="N85" s="209"/>
      <c r="O85" s="209"/>
    </row>
    <row r="86" spans="2:15" x14ac:dyDescent="0.3">
      <c r="B86" s="207"/>
      <c r="C86" s="207"/>
      <c r="D86" s="208"/>
      <c r="E86" s="207"/>
      <c r="F86" s="121">
        <v>5</v>
      </c>
      <c r="G86" s="121">
        <v>157</v>
      </c>
      <c r="H86" s="121">
        <v>24</v>
      </c>
      <c r="I86" s="121">
        <v>28</v>
      </c>
      <c r="J86" s="121">
        <v>42</v>
      </c>
      <c r="K86" s="121">
        <f t="shared" si="2"/>
        <v>251</v>
      </c>
      <c r="L86" s="122">
        <v>22.487005919725298</v>
      </c>
      <c r="M86" s="122">
        <v>3.0648575697645302</v>
      </c>
      <c r="N86" s="209"/>
      <c r="O86" s="209"/>
    </row>
    <row r="87" spans="2:15" x14ac:dyDescent="0.3">
      <c r="B87" s="207" t="s">
        <v>173</v>
      </c>
      <c r="C87" s="207">
        <v>2013</v>
      </c>
      <c r="D87" s="208"/>
      <c r="E87" s="207"/>
      <c r="F87" s="121">
        <v>1</v>
      </c>
      <c r="G87" s="121">
        <v>97</v>
      </c>
      <c r="H87" s="121">
        <v>13</v>
      </c>
      <c r="I87" s="121">
        <v>8</v>
      </c>
      <c r="J87" s="121">
        <v>26</v>
      </c>
      <c r="K87" s="121">
        <f t="shared" si="2"/>
        <v>144</v>
      </c>
      <c r="L87" s="122">
        <v>15.7386375297854</v>
      </c>
      <c r="M87" s="122">
        <v>3.3580074147661798</v>
      </c>
      <c r="N87" s="209">
        <v>18.847257517814501</v>
      </c>
      <c r="O87" s="209">
        <v>0.994858559158874</v>
      </c>
    </row>
    <row r="88" spans="2:15" x14ac:dyDescent="0.3">
      <c r="B88" s="207"/>
      <c r="C88" s="207"/>
      <c r="D88" s="208"/>
      <c r="E88" s="207"/>
      <c r="F88" s="121">
        <v>2</v>
      </c>
      <c r="G88" s="121">
        <v>229</v>
      </c>
      <c r="H88" s="121">
        <v>35</v>
      </c>
      <c r="I88" s="121">
        <v>24</v>
      </c>
      <c r="J88" s="121">
        <v>55</v>
      </c>
      <c r="K88" s="121">
        <f t="shared" si="2"/>
        <v>343</v>
      </c>
      <c r="L88" s="122">
        <v>19.142741623312698</v>
      </c>
      <c r="M88" s="122">
        <v>2.4091448681590202</v>
      </c>
      <c r="N88" s="209"/>
      <c r="O88" s="209"/>
    </row>
    <row r="89" spans="2:15" x14ac:dyDescent="0.3">
      <c r="B89" s="207"/>
      <c r="C89" s="207"/>
      <c r="D89" s="208"/>
      <c r="E89" s="207"/>
      <c r="F89" s="121">
        <v>3</v>
      </c>
      <c r="G89" s="121">
        <v>74</v>
      </c>
      <c r="H89" s="121">
        <v>4</v>
      </c>
      <c r="I89" s="121">
        <v>12</v>
      </c>
      <c r="J89" s="121">
        <v>16</v>
      </c>
      <c r="K89" s="121">
        <f t="shared" si="2"/>
        <v>106</v>
      </c>
      <c r="L89" s="122">
        <v>17.198740443825699</v>
      </c>
      <c r="M89" s="122">
        <v>4.0983218038868099</v>
      </c>
      <c r="N89" s="209"/>
      <c r="O89" s="209"/>
    </row>
    <row r="90" spans="2:15" x14ac:dyDescent="0.3">
      <c r="B90" s="207"/>
      <c r="C90" s="207"/>
      <c r="D90" s="208"/>
      <c r="E90" s="207"/>
      <c r="F90" s="121">
        <v>4</v>
      </c>
      <c r="G90" s="121">
        <v>218</v>
      </c>
      <c r="H90" s="121">
        <v>34</v>
      </c>
      <c r="I90" s="121">
        <v>30</v>
      </c>
      <c r="J90" s="121">
        <v>54</v>
      </c>
      <c r="K90" s="121">
        <f t="shared" si="2"/>
        <v>336</v>
      </c>
      <c r="L90" s="122">
        <v>21.066893784533399</v>
      </c>
      <c r="M90" s="122">
        <v>2.5594722389468298</v>
      </c>
      <c r="N90" s="209"/>
      <c r="O90" s="209"/>
    </row>
    <row r="91" spans="2:15" x14ac:dyDescent="0.3">
      <c r="B91" s="207"/>
      <c r="C91" s="207"/>
      <c r="D91" s="208"/>
      <c r="E91" s="207"/>
      <c r="F91" s="121">
        <v>5</v>
      </c>
      <c r="G91" s="121">
        <v>142</v>
      </c>
      <c r="H91" s="121">
        <v>18</v>
      </c>
      <c r="I91" s="121">
        <v>14</v>
      </c>
      <c r="J91" s="121">
        <v>31</v>
      </c>
      <c r="K91" s="121">
        <f t="shared" si="2"/>
        <v>205</v>
      </c>
      <c r="L91" s="122">
        <v>17.756505887385899</v>
      </c>
      <c r="M91" s="122">
        <v>2.9963733617872199</v>
      </c>
      <c r="N91" s="209"/>
      <c r="O91" s="209"/>
    </row>
    <row r="92" spans="2:15" x14ac:dyDescent="0.3">
      <c r="B92" s="207"/>
      <c r="C92" s="207"/>
      <c r="D92" s="208"/>
      <c r="E92" s="207"/>
      <c r="F92" s="121">
        <v>6</v>
      </c>
      <c r="G92" s="121">
        <v>153</v>
      </c>
      <c r="H92" s="121">
        <v>24</v>
      </c>
      <c r="I92" s="121">
        <v>20</v>
      </c>
      <c r="J92" s="121">
        <v>32</v>
      </c>
      <c r="K92" s="121">
        <f t="shared" si="2"/>
        <v>229</v>
      </c>
      <c r="L92" s="122">
        <v>22.1800258380439</v>
      </c>
      <c r="M92" s="122">
        <v>3.1855101988485299</v>
      </c>
      <c r="N92" s="209"/>
      <c r="O92" s="209"/>
    </row>
    <row r="93" spans="2:15" x14ac:dyDescent="0.3">
      <c r="B93" s="207" t="s">
        <v>350</v>
      </c>
      <c r="C93" s="207">
        <v>1994</v>
      </c>
      <c r="D93" s="208" t="s">
        <v>121</v>
      </c>
      <c r="E93" s="207"/>
      <c r="F93" s="121">
        <v>1</v>
      </c>
      <c r="G93" s="121">
        <v>69</v>
      </c>
      <c r="H93" s="121">
        <v>12</v>
      </c>
      <c r="I93" s="121">
        <v>13</v>
      </c>
      <c r="J93" s="121">
        <v>18</v>
      </c>
      <c r="K93" s="121">
        <f t="shared" si="2"/>
        <v>112</v>
      </c>
      <c r="L93" s="122">
        <v>24.407105398154599</v>
      </c>
      <c r="M93" s="122">
        <v>4.7915742374995496</v>
      </c>
      <c r="N93" s="209">
        <v>20.865452275178502</v>
      </c>
      <c r="O93" s="209">
        <v>1.0557385633030001</v>
      </c>
    </row>
    <row r="94" spans="2:15" x14ac:dyDescent="0.3">
      <c r="B94" s="207"/>
      <c r="C94" s="207"/>
      <c r="D94" s="208"/>
      <c r="E94" s="207"/>
      <c r="F94" s="121">
        <v>2</v>
      </c>
      <c r="G94" s="121">
        <v>88</v>
      </c>
      <c r="H94" s="121">
        <v>12</v>
      </c>
      <c r="I94" s="121">
        <v>12</v>
      </c>
      <c r="J94" s="121">
        <v>19</v>
      </c>
      <c r="K94" s="121">
        <f t="shared" si="2"/>
        <v>131</v>
      </c>
      <c r="L94" s="122">
        <v>20.963835511226399</v>
      </c>
      <c r="M94" s="122">
        <v>4.0885069505082301</v>
      </c>
      <c r="N94" s="209"/>
      <c r="O94" s="209"/>
    </row>
    <row r="95" spans="2:15" x14ac:dyDescent="0.3">
      <c r="B95" s="207"/>
      <c r="C95" s="207"/>
      <c r="D95" s="208"/>
      <c r="E95" s="207"/>
      <c r="F95" s="121">
        <v>3</v>
      </c>
      <c r="G95" s="121">
        <v>83</v>
      </c>
      <c r="H95" s="121">
        <v>8</v>
      </c>
      <c r="I95" s="121">
        <v>8</v>
      </c>
      <c r="J95" s="121">
        <v>22</v>
      </c>
      <c r="K95" s="121">
        <f t="shared" si="2"/>
        <v>121</v>
      </c>
      <c r="L95" s="122">
        <v>14.2883269044366</v>
      </c>
      <c r="M95" s="122">
        <v>3.4847100019183102</v>
      </c>
      <c r="N95" s="209"/>
      <c r="O95" s="209"/>
    </row>
    <row r="96" spans="2:15" x14ac:dyDescent="0.3">
      <c r="B96" s="207"/>
      <c r="C96" s="207"/>
      <c r="D96" s="208"/>
      <c r="E96" s="207"/>
      <c r="F96" s="121">
        <v>4</v>
      </c>
      <c r="G96" s="121">
        <v>99</v>
      </c>
      <c r="H96" s="121">
        <v>18</v>
      </c>
      <c r="I96" s="121">
        <v>14</v>
      </c>
      <c r="J96" s="121">
        <v>29</v>
      </c>
      <c r="K96" s="121">
        <f t="shared" si="2"/>
        <v>160</v>
      </c>
      <c r="L96" s="122">
        <v>21.188730821531699</v>
      </c>
      <c r="M96" s="122">
        <v>3.7202930493995501</v>
      </c>
      <c r="N96" s="209"/>
      <c r="O96" s="209"/>
    </row>
    <row r="97" spans="2:15" x14ac:dyDescent="0.3">
      <c r="B97" s="207"/>
      <c r="C97" s="207"/>
      <c r="D97" s="208"/>
      <c r="E97" s="207"/>
      <c r="F97" s="121">
        <v>5</v>
      </c>
      <c r="G97" s="121">
        <v>120</v>
      </c>
      <c r="H97" s="121">
        <v>19</v>
      </c>
      <c r="I97" s="121">
        <v>14</v>
      </c>
      <c r="J97" s="121">
        <v>26</v>
      </c>
      <c r="K97" s="121">
        <f t="shared" si="2"/>
        <v>179</v>
      </c>
      <c r="L97" s="122">
        <v>21.079751429732401</v>
      </c>
      <c r="M97" s="122">
        <v>3.50778427657146</v>
      </c>
      <c r="N97" s="209"/>
      <c r="O97" s="209"/>
    </row>
    <row r="98" spans="2:15" x14ac:dyDescent="0.3">
      <c r="B98" s="207"/>
      <c r="C98" s="207"/>
      <c r="D98" s="208"/>
      <c r="E98" s="207"/>
      <c r="F98" s="121">
        <v>6</v>
      </c>
      <c r="G98" s="121">
        <v>123</v>
      </c>
      <c r="H98" s="121">
        <v>15</v>
      </c>
      <c r="I98" s="121">
        <v>10</v>
      </c>
      <c r="J98" s="121">
        <v>20</v>
      </c>
      <c r="K98" s="121">
        <f t="shared" si="2"/>
        <v>168</v>
      </c>
      <c r="L98" s="122">
        <v>18.112853099589099</v>
      </c>
      <c r="M98" s="122">
        <v>3.3443761915749302</v>
      </c>
      <c r="N98" s="209"/>
      <c r="O98" s="209"/>
    </row>
    <row r="99" spans="2:15" x14ac:dyDescent="0.3">
      <c r="B99" s="207"/>
      <c r="C99" s="207"/>
      <c r="D99" s="208"/>
      <c r="E99" s="207"/>
      <c r="F99" s="121">
        <v>7</v>
      </c>
      <c r="G99" s="121">
        <v>118</v>
      </c>
      <c r="H99" s="121">
        <v>17</v>
      </c>
      <c r="I99" s="121">
        <v>11</v>
      </c>
      <c r="J99" s="121">
        <v>29</v>
      </c>
      <c r="K99" s="121">
        <f t="shared" si="2"/>
        <v>175</v>
      </c>
      <c r="L99" s="122">
        <v>17.680267393480399</v>
      </c>
      <c r="M99" s="122">
        <v>3.2357921865186698</v>
      </c>
      <c r="N99" s="209"/>
      <c r="O99" s="209"/>
    </row>
    <row r="100" spans="2:15" x14ac:dyDescent="0.3">
      <c r="B100" s="207"/>
      <c r="C100" s="207"/>
      <c r="D100" s="208"/>
      <c r="E100" s="207"/>
      <c r="F100" s="121">
        <v>8</v>
      </c>
      <c r="G100" s="121">
        <v>118</v>
      </c>
      <c r="H100" s="121">
        <v>14</v>
      </c>
      <c r="I100" s="121">
        <v>24</v>
      </c>
      <c r="J100" s="121">
        <v>29</v>
      </c>
      <c r="K100" s="121">
        <f t="shared" ref="K100:K121" si="3">SUM(G100:J100)</f>
        <v>185</v>
      </c>
      <c r="L100" s="122">
        <v>22.788654267776899</v>
      </c>
      <c r="M100" s="122">
        <v>3.5951588684731601</v>
      </c>
      <c r="N100" s="209"/>
      <c r="O100" s="209"/>
    </row>
    <row r="101" spans="2:15" x14ac:dyDescent="0.3">
      <c r="B101" s="207"/>
      <c r="C101" s="207"/>
      <c r="D101" s="208"/>
      <c r="E101" s="207"/>
      <c r="F101" s="121">
        <v>9</v>
      </c>
      <c r="G101" s="121">
        <v>131</v>
      </c>
      <c r="H101" s="121">
        <v>15</v>
      </c>
      <c r="I101" s="121">
        <v>24</v>
      </c>
      <c r="J101" s="121">
        <v>21</v>
      </c>
      <c r="K101" s="121">
        <f t="shared" si="3"/>
        <v>191</v>
      </c>
      <c r="L101" s="122">
        <v>25.158626740769598</v>
      </c>
      <c r="M101" s="122">
        <v>3.7288178120848499</v>
      </c>
      <c r="N101" s="209"/>
      <c r="O101" s="209"/>
    </row>
    <row r="102" spans="2:15" x14ac:dyDescent="0.3">
      <c r="B102" s="207"/>
      <c r="C102" s="207"/>
      <c r="D102" s="208"/>
      <c r="E102" s="207"/>
      <c r="F102" s="121">
        <v>10</v>
      </c>
      <c r="G102" s="121">
        <v>85</v>
      </c>
      <c r="H102" s="121">
        <v>14</v>
      </c>
      <c r="I102" s="121">
        <v>11</v>
      </c>
      <c r="J102" s="121">
        <v>17</v>
      </c>
      <c r="K102" s="121">
        <f t="shared" si="3"/>
        <v>127</v>
      </c>
      <c r="L102" s="122">
        <v>22.986371185087801</v>
      </c>
      <c r="M102" s="122">
        <v>4.3589837677272296</v>
      </c>
      <c r="N102" s="209"/>
      <c r="O102" s="209"/>
    </row>
    <row r="103" spans="2:15" x14ac:dyDescent="0.3">
      <c r="B103" s="207"/>
      <c r="C103" s="207">
        <v>2013</v>
      </c>
      <c r="D103" s="208"/>
      <c r="E103" s="207"/>
      <c r="F103" s="121">
        <v>1</v>
      </c>
      <c r="G103" s="121">
        <v>109</v>
      </c>
      <c r="H103" s="121">
        <v>16</v>
      </c>
      <c r="I103" s="121">
        <v>17</v>
      </c>
      <c r="J103" s="121">
        <v>26</v>
      </c>
      <c r="K103" s="121">
        <f t="shared" si="3"/>
        <v>168</v>
      </c>
      <c r="L103" s="122">
        <v>21.946188608146802</v>
      </c>
      <c r="M103" s="122">
        <v>3.6984081339825501</v>
      </c>
      <c r="N103" s="209">
        <v>25.5868731100005</v>
      </c>
      <c r="O103" s="209">
        <v>1.55662447829232</v>
      </c>
    </row>
    <row r="104" spans="2:15" x14ac:dyDescent="0.3">
      <c r="B104" s="207"/>
      <c r="C104" s="207"/>
      <c r="D104" s="208"/>
      <c r="E104" s="207"/>
      <c r="F104" s="121">
        <v>2</v>
      </c>
      <c r="G104" s="121">
        <v>211</v>
      </c>
      <c r="H104" s="121">
        <v>28</v>
      </c>
      <c r="I104" s="121">
        <v>32</v>
      </c>
      <c r="J104" s="121">
        <v>39</v>
      </c>
      <c r="K104" s="121">
        <f t="shared" si="3"/>
        <v>310</v>
      </c>
      <c r="L104" s="122">
        <v>23.029570529277599</v>
      </c>
      <c r="M104" s="122">
        <v>2.79278464969188</v>
      </c>
      <c r="N104" s="209"/>
      <c r="O104" s="209"/>
    </row>
    <row r="105" spans="2:15" x14ac:dyDescent="0.3">
      <c r="B105" s="207"/>
      <c r="C105" s="207"/>
      <c r="D105" s="208"/>
      <c r="E105" s="207"/>
      <c r="F105" s="121">
        <v>3</v>
      </c>
      <c r="G105" s="121">
        <v>201</v>
      </c>
      <c r="H105" s="121">
        <v>34</v>
      </c>
      <c r="I105" s="121">
        <v>37</v>
      </c>
      <c r="J105" s="121">
        <v>39</v>
      </c>
      <c r="K105" s="121">
        <f t="shared" si="3"/>
        <v>311</v>
      </c>
      <c r="L105" s="122">
        <v>26.925467091062</v>
      </c>
      <c r="M105" s="122">
        <v>3.0299290087362398</v>
      </c>
      <c r="N105" s="209"/>
      <c r="O105" s="209"/>
    </row>
    <row r="106" spans="2:15" x14ac:dyDescent="0.3">
      <c r="B106" s="207"/>
      <c r="C106" s="207"/>
      <c r="D106" s="208"/>
      <c r="E106" s="207"/>
      <c r="F106" s="121">
        <v>4</v>
      </c>
      <c r="G106" s="121">
        <v>211</v>
      </c>
      <c r="H106" s="121">
        <v>32</v>
      </c>
      <c r="I106" s="121">
        <v>40</v>
      </c>
      <c r="J106" s="121">
        <v>45</v>
      </c>
      <c r="K106" s="121">
        <f t="shared" si="3"/>
        <v>328</v>
      </c>
      <c r="L106" s="122">
        <v>25.2717080346183</v>
      </c>
      <c r="M106" s="122">
        <v>2.8522493055274598</v>
      </c>
      <c r="N106" s="209"/>
      <c r="O106" s="209"/>
    </row>
    <row r="107" spans="2:15" x14ac:dyDescent="0.3">
      <c r="B107" s="207"/>
      <c r="C107" s="207"/>
      <c r="D107" s="208"/>
      <c r="E107" s="207"/>
      <c r="F107" s="121">
        <v>5</v>
      </c>
      <c r="G107" s="121">
        <v>154</v>
      </c>
      <c r="H107" s="121">
        <v>27</v>
      </c>
      <c r="I107" s="121">
        <v>39</v>
      </c>
      <c r="J107" s="121">
        <v>31</v>
      </c>
      <c r="K107" s="121">
        <f t="shared" si="3"/>
        <v>251</v>
      </c>
      <c r="L107" s="122">
        <v>30.761431286897601</v>
      </c>
      <c r="M107" s="122">
        <v>3.6230940664600402</v>
      </c>
      <c r="N107" s="209"/>
      <c r="O107" s="209"/>
    </row>
    <row r="108" spans="2:15" x14ac:dyDescent="0.3">
      <c r="B108" s="207" t="s">
        <v>173</v>
      </c>
      <c r="C108" s="207">
        <v>2013</v>
      </c>
      <c r="D108" s="208"/>
      <c r="E108" s="207"/>
      <c r="F108" s="121">
        <v>1</v>
      </c>
      <c r="G108" s="121">
        <v>92</v>
      </c>
      <c r="H108" s="121">
        <v>18</v>
      </c>
      <c r="I108" s="121">
        <v>16</v>
      </c>
      <c r="J108" s="121">
        <v>18</v>
      </c>
      <c r="K108" s="121">
        <f t="shared" si="3"/>
        <v>144</v>
      </c>
      <c r="L108" s="122">
        <v>27.801165321430101</v>
      </c>
      <c r="M108" s="122">
        <v>4.52975915036897</v>
      </c>
      <c r="N108" s="209">
        <v>25.0868787391606</v>
      </c>
      <c r="O108" s="209">
        <v>1.1161502348515</v>
      </c>
    </row>
    <row r="109" spans="2:15" x14ac:dyDescent="0.3">
      <c r="B109" s="207"/>
      <c r="C109" s="207"/>
      <c r="D109" s="208"/>
      <c r="E109" s="207"/>
      <c r="F109" s="121">
        <v>2</v>
      </c>
      <c r="G109" s="121">
        <v>230</v>
      </c>
      <c r="H109" s="121">
        <v>34</v>
      </c>
      <c r="I109" s="121">
        <v>35</v>
      </c>
      <c r="J109" s="121">
        <v>44</v>
      </c>
      <c r="K109" s="121">
        <f t="shared" si="3"/>
        <v>343</v>
      </c>
      <c r="L109" s="122">
        <v>23.757084132140299</v>
      </c>
      <c r="M109" s="122">
        <v>2.6991168944239798</v>
      </c>
      <c r="N109" s="209"/>
      <c r="O109" s="209"/>
    </row>
    <row r="110" spans="2:15" x14ac:dyDescent="0.3">
      <c r="B110" s="207"/>
      <c r="C110" s="207"/>
      <c r="D110" s="208"/>
      <c r="E110" s="207"/>
      <c r="F110" s="121">
        <v>3</v>
      </c>
      <c r="G110" s="121">
        <v>72</v>
      </c>
      <c r="H110" s="121">
        <v>6</v>
      </c>
      <c r="I110" s="121">
        <v>14</v>
      </c>
      <c r="J110" s="121">
        <v>14</v>
      </c>
      <c r="K110" s="121">
        <f t="shared" si="3"/>
        <v>106</v>
      </c>
      <c r="L110" s="122">
        <v>22.1650568546188</v>
      </c>
      <c r="M110" s="122">
        <v>4.68046656434338</v>
      </c>
      <c r="N110" s="209"/>
      <c r="O110" s="209"/>
    </row>
    <row r="111" spans="2:15" x14ac:dyDescent="0.3">
      <c r="B111" s="207"/>
      <c r="C111" s="207"/>
      <c r="D111" s="208"/>
      <c r="E111" s="207"/>
      <c r="F111" s="121">
        <v>4</v>
      </c>
      <c r="G111" s="121">
        <v>218</v>
      </c>
      <c r="H111" s="121">
        <v>34</v>
      </c>
      <c r="I111" s="121">
        <v>38</v>
      </c>
      <c r="J111" s="121">
        <v>46</v>
      </c>
      <c r="K111" s="121">
        <f t="shared" si="3"/>
        <v>336</v>
      </c>
      <c r="L111" s="122">
        <v>24.7277557505519</v>
      </c>
      <c r="M111" s="122">
        <v>2.78566352563863</v>
      </c>
      <c r="N111" s="209"/>
      <c r="O111" s="209"/>
    </row>
    <row r="112" spans="2:15" x14ac:dyDescent="0.3">
      <c r="B112" s="207"/>
      <c r="C112" s="207"/>
      <c r="D112" s="208"/>
      <c r="E112" s="207"/>
      <c r="F112" s="121">
        <v>5</v>
      </c>
      <c r="G112" s="121">
        <v>133</v>
      </c>
      <c r="H112" s="121">
        <v>27</v>
      </c>
      <c r="I112" s="121">
        <v>22</v>
      </c>
      <c r="J112" s="121">
        <v>23</v>
      </c>
      <c r="K112" s="121">
        <f t="shared" si="3"/>
        <v>205</v>
      </c>
      <c r="L112" s="122">
        <v>29.016191886977101</v>
      </c>
      <c r="M112" s="122">
        <v>3.8847038061571499</v>
      </c>
      <c r="N112" s="209"/>
      <c r="O112" s="209"/>
    </row>
    <row r="113" spans="2:16" x14ac:dyDescent="0.3">
      <c r="B113" s="207"/>
      <c r="C113" s="207"/>
      <c r="D113" s="208"/>
      <c r="E113" s="207"/>
      <c r="F113" s="121">
        <v>6</v>
      </c>
      <c r="G113" s="121">
        <v>157</v>
      </c>
      <c r="H113" s="121">
        <v>20</v>
      </c>
      <c r="I113" s="121">
        <v>24</v>
      </c>
      <c r="J113" s="121">
        <v>28</v>
      </c>
      <c r="K113" s="121">
        <f t="shared" si="3"/>
        <v>229</v>
      </c>
      <c r="L113" s="122">
        <v>23.0540184892455</v>
      </c>
      <c r="M113" s="122">
        <v>3.2512041565483201</v>
      </c>
      <c r="N113" s="209"/>
      <c r="O113" s="209"/>
    </row>
    <row r="114" spans="2:16" x14ac:dyDescent="0.3">
      <c r="B114" s="207" t="s">
        <v>351</v>
      </c>
      <c r="C114" s="207">
        <v>2000</v>
      </c>
      <c r="D114" s="208" t="s">
        <v>23</v>
      </c>
      <c r="E114" s="207" t="s">
        <v>174</v>
      </c>
      <c r="F114" s="121">
        <v>1</v>
      </c>
      <c r="G114" s="121">
        <v>47</v>
      </c>
      <c r="H114" s="121">
        <v>10</v>
      </c>
      <c r="I114" s="121">
        <v>14</v>
      </c>
      <c r="J114" s="121">
        <v>44</v>
      </c>
      <c r="K114" s="121">
        <f t="shared" si="3"/>
        <v>115</v>
      </c>
      <c r="L114" s="122">
        <v>20.869565217391301</v>
      </c>
      <c r="M114" s="122">
        <v>3.7894794518923902</v>
      </c>
      <c r="N114" s="209">
        <v>19.4905421524013</v>
      </c>
      <c r="O114" s="209">
        <v>0.70975058837527805</v>
      </c>
      <c r="P114" s="210"/>
    </row>
    <row r="115" spans="2:16" x14ac:dyDescent="0.3">
      <c r="B115" s="207"/>
      <c r="C115" s="207"/>
      <c r="D115" s="208"/>
      <c r="E115" s="207"/>
      <c r="F115" s="121">
        <v>2</v>
      </c>
      <c r="G115" s="121">
        <v>99</v>
      </c>
      <c r="H115" s="121">
        <v>29</v>
      </c>
      <c r="I115" s="121">
        <v>24</v>
      </c>
      <c r="J115" s="121">
        <v>82</v>
      </c>
      <c r="K115" s="121">
        <f t="shared" si="3"/>
        <v>234</v>
      </c>
      <c r="L115" s="122">
        <v>22.649572649572601</v>
      </c>
      <c r="M115" s="122">
        <v>2.7362352667168</v>
      </c>
      <c r="N115" s="209"/>
      <c r="O115" s="209"/>
      <c r="P115" s="210"/>
    </row>
    <row r="116" spans="2:16" x14ac:dyDescent="0.3">
      <c r="B116" s="207"/>
      <c r="C116" s="207"/>
      <c r="D116" s="208"/>
      <c r="E116" s="207"/>
      <c r="F116" s="121">
        <v>3</v>
      </c>
      <c r="G116" s="121">
        <v>106</v>
      </c>
      <c r="H116" s="121">
        <v>23</v>
      </c>
      <c r="I116" s="121">
        <v>32</v>
      </c>
      <c r="J116" s="121">
        <v>88</v>
      </c>
      <c r="K116" s="121">
        <f t="shared" si="3"/>
        <v>249</v>
      </c>
      <c r="L116" s="122">
        <v>22.088353413654598</v>
      </c>
      <c r="M116" s="122">
        <v>2.6289552224414598</v>
      </c>
      <c r="N116" s="209"/>
      <c r="O116" s="209"/>
      <c r="P116" s="210"/>
    </row>
    <row r="117" spans="2:16" x14ac:dyDescent="0.3">
      <c r="B117" s="207"/>
      <c r="C117" s="207"/>
      <c r="D117" s="208"/>
      <c r="E117" s="207"/>
      <c r="F117" s="121">
        <v>4</v>
      </c>
      <c r="G117" s="121">
        <v>96</v>
      </c>
      <c r="H117" s="121">
        <v>13</v>
      </c>
      <c r="I117" s="121">
        <v>23</v>
      </c>
      <c r="J117" s="121">
        <v>72</v>
      </c>
      <c r="K117" s="121">
        <f t="shared" si="3"/>
        <v>204</v>
      </c>
      <c r="L117" s="122">
        <v>17.647058823529399</v>
      </c>
      <c r="M117" s="122">
        <v>2.6690741558030302</v>
      </c>
      <c r="N117" s="209"/>
      <c r="O117" s="209"/>
      <c r="P117" s="210"/>
    </row>
    <row r="118" spans="2:16" x14ac:dyDescent="0.3">
      <c r="B118" s="207"/>
      <c r="C118" s="207"/>
      <c r="D118" s="208"/>
      <c r="E118" s="207"/>
      <c r="F118" s="121">
        <v>5</v>
      </c>
      <c r="G118" s="121">
        <v>76</v>
      </c>
      <c r="H118" s="121">
        <v>14</v>
      </c>
      <c r="I118" s="121">
        <v>13</v>
      </c>
      <c r="J118" s="121">
        <v>78</v>
      </c>
      <c r="K118" s="121">
        <f t="shared" si="3"/>
        <v>181</v>
      </c>
      <c r="L118" s="122">
        <v>14.917127071823201</v>
      </c>
      <c r="M118" s="122">
        <v>2.6480390191594898</v>
      </c>
      <c r="N118" s="209"/>
      <c r="O118" s="209"/>
      <c r="P118" s="210"/>
    </row>
    <row r="119" spans="2:16" x14ac:dyDescent="0.3">
      <c r="B119" s="207"/>
      <c r="C119" s="207"/>
      <c r="D119" s="208"/>
      <c r="E119" s="207"/>
      <c r="F119" s="121">
        <v>6</v>
      </c>
      <c r="G119" s="121">
        <v>26</v>
      </c>
      <c r="H119" s="121">
        <v>6</v>
      </c>
      <c r="I119" s="121">
        <v>9</v>
      </c>
      <c r="J119" s="121">
        <v>35</v>
      </c>
      <c r="K119" s="121">
        <f t="shared" si="3"/>
        <v>76</v>
      </c>
      <c r="L119" s="122">
        <v>19.7368421052632</v>
      </c>
      <c r="M119" s="122">
        <v>4.56551904329765</v>
      </c>
      <c r="N119" s="209"/>
      <c r="O119" s="209"/>
      <c r="P119" s="210"/>
    </row>
    <row r="120" spans="2:16" x14ac:dyDescent="0.3">
      <c r="B120" s="207"/>
      <c r="C120" s="207"/>
      <c r="D120" s="208"/>
      <c r="E120" s="207"/>
      <c r="F120" s="121">
        <v>7</v>
      </c>
      <c r="G120" s="121">
        <v>92</v>
      </c>
      <c r="H120" s="121">
        <v>28</v>
      </c>
      <c r="I120" s="121">
        <v>24</v>
      </c>
      <c r="J120" s="121">
        <v>65</v>
      </c>
      <c r="K120" s="121">
        <f t="shared" si="3"/>
        <v>209</v>
      </c>
      <c r="L120" s="122">
        <v>24.8803827751196</v>
      </c>
      <c r="M120" s="122">
        <v>2.9904191753632698</v>
      </c>
      <c r="N120" s="209"/>
      <c r="O120" s="209"/>
      <c r="P120" s="210"/>
    </row>
    <row r="121" spans="2:16" x14ac:dyDescent="0.3">
      <c r="B121" s="207"/>
      <c r="C121" s="207"/>
      <c r="D121" s="208"/>
      <c r="E121" s="207"/>
      <c r="F121" s="121">
        <v>8</v>
      </c>
      <c r="G121" s="121">
        <v>95</v>
      </c>
      <c r="H121" s="121">
        <v>26</v>
      </c>
      <c r="I121" s="121">
        <v>32</v>
      </c>
      <c r="J121" s="121">
        <v>77</v>
      </c>
      <c r="K121" s="121">
        <f t="shared" si="3"/>
        <v>230</v>
      </c>
      <c r="L121" s="122">
        <v>25.2173913043478</v>
      </c>
      <c r="M121" s="122">
        <v>2.8634293108835198</v>
      </c>
      <c r="N121" s="209"/>
      <c r="O121" s="209"/>
      <c r="P121" s="210"/>
    </row>
    <row r="122" spans="2:16" x14ac:dyDescent="0.3">
      <c r="B122" s="207"/>
      <c r="C122" s="207"/>
      <c r="D122" s="208"/>
      <c r="E122" s="207" t="s">
        <v>175</v>
      </c>
      <c r="F122" s="121">
        <v>1</v>
      </c>
      <c r="G122" s="121">
        <v>194</v>
      </c>
      <c r="H122" s="121">
        <v>42</v>
      </c>
      <c r="I122" s="121">
        <v>49</v>
      </c>
      <c r="J122" s="121">
        <v>157</v>
      </c>
      <c r="K122" s="121">
        <v>442</v>
      </c>
      <c r="L122" s="122">
        <v>20.588235294117599</v>
      </c>
      <c r="M122" s="122">
        <v>1.9232726262192501</v>
      </c>
      <c r="N122" s="209"/>
      <c r="O122" s="209"/>
      <c r="P122" s="210"/>
    </row>
    <row r="123" spans="2:16" x14ac:dyDescent="0.3">
      <c r="B123" s="207"/>
      <c r="C123" s="207"/>
      <c r="D123" s="208"/>
      <c r="E123" s="207"/>
      <c r="F123" s="121">
        <v>2</v>
      </c>
      <c r="G123" s="121">
        <v>69</v>
      </c>
      <c r="H123" s="121">
        <v>11</v>
      </c>
      <c r="I123" s="121">
        <v>20</v>
      </c>
      <c r="J123" s="121">
        <v>76</v>
      </c>
      <c r="K123" s="121">
        <v>176</v>
      </c>
      <c r="L123" s="122">
        <v>17.613636363636399</v>
      </c>
      <c r="M123" s="122">
        <v>2.8714142168312402</v>
      </c>
      <c r="N123" s="209"/>
      <c r="O123" s="209"/>
      <c r="P123" s="210"/>
    </row>
    <row r="124" spans="2:16" x14ac:dyDescent="0.3">
      <c r="B124" s="207"/>
      <c r="C124" s="207"/>
      <c r="D124" s="208"/>
      <c r="E124" s="207"/>
      <c r="F124" s="121">
        <v>3</v>
      </c>
      <c r="G124" s="121">
        <v>46</v>
      </c>
      <c r="H124" s="121">
        <v>11</v>
      </c>
      <c r="I124" s="121">
        <v>8</v>
      </c>
      <c r="J124" s="121">
        <v>44</v>
      </c>
      <c r="K124" s="121">
        <v>109</v>
      </c>
      <c r="L124" s="122">
        <v>17.431192660550501</v>
      </c>
      <c r="M124" s="122">
        <v>3.6337773059234402</v>
      </c>
      <c r="N124" s="209"/>
      <c r="O124" s="209"/>
      <c r="P124" s="210"/>
    </row>
    <row r="125" spans="2:16" x14ac:dyDescent="0.3">
      <c r="B125" s="207"/>
      <c r="C125" s="207"/>
      <c r="D125" s="208"/>
      <c r="E125" s="207"/>
      <c r="F125" s="121">
        <v>4</v>
      </c>
      <c r="G125" s="121">
        <v>170</v>
      </c>
      <c r="H125" s="121">
        <v>42</v>
      </c>
      <c r="I125" s="121">
        <v>34</v>
      </c>
      <c r="J125" s="121">
        <v>176</v>
      </c>
      <c r="K125" s="121">
        <v>422</v>
      </c>
      <c r="L125" s="122">
        <v>18.0094786729858</v>
      </c>
      <c r="M125" s="122">
        <v>1.87057949382411</v>
      </c>
      <c r="N125" s="209"/>
      <c r="O125" s="209"/>
      <c r="P125" s="210"/>
    </row>
    <row r="126" spans="2:16" x14ac:dyDescent="0.3">
      <c r="B126" s="207"/>
      <c r="C126" s="207"/>
      <c r="D126" s="208"/>
      <c r="E126" s="207"/>
      <c r="F126" s="121">
        <v>5</v>
      </c>
      <c r="G126" s="121">
        <v>79</v>
      </c>
      <c r="H126" s="121">
        <v>20</v>
      </c>
      <c r="I126" s="121">
        <v>16</v>
      </c>
      <c r="J126" s="121">
        <v>78</v>
      </c>
      <c r="K126" s="121">
        <v>193</v>
      </c>
      <c r="L126" s="122">
        <v>18.652849740932599</v>
      </c>
      <c r="M126" s="122">
        <v>2.8039167374674299</v>
      </c>
      <c r="N126" s="209"/>
      <c r="O126" s="209"/>
      <c r="P126" s="210"/>
    </row>
    <row r="127" spans="2:16" x14ac:dyDescent="0.3">
      <c r="B127" s="207"/>
      <c r="C127" s="207"/>
      <c r="D127" s="208"/>
      <c r="E127" s="207"/>
      <c r="F127" s="121">
        <v>6</v>
      </c>
      <c r="G127" s="121">
        <v>167</v>
      </c>
      <c r="H127" s="121">
        <v>54</v>
      </c>
      <c r="I127" s="121">
        <v>44</v>
      </c>
      <c r="J127" s="121">
        <v>193</v>
      </c>
      <c r="K127" s="121">
        <v>458</v>
      </c>
      <c r="L127" s="122">
        <v>21.397379912663801</v>
      </c>
      <c r="M127" s="122">
        <v>1.9163113471834099</v>
      </c>
      <c r="N127" s="209"/>
      <c r="O127" s="209"/>
      <c r="P127" s="210"/>
    </row>
    <row r="128" spans="2:16" x14ac:dyDescent="0.3">
      <c r="B128" s="207"/>
      <c r="C128" s="207"/>
      <c r="D128" s="208"/>
      <c r="E128" s="207" t="s">
        <v>35</v>
      </c>
      <c r="F128" s="121">
        <v>1</v>
      </c>
      <c r="G128" s="121">
        <v>245</v>
      </c>
      <c r="H128" s="121">
        <v>25</v>
      </c>
      <c r="I128" s="121">
        <v>33</v>
      </c>
      <c r="J128" s="121">
        <v>46</v>
      </c>
      <c r="K128" s="121">
        <f t="shared" ref="K128:K153" si="4">SUM(G128:J128)</f>
        <v>349</v>
      </c>
      <c r="L128" s="122">
        <v>19.630150440819499</v>
      </c>
      <c r="M128" s="122">
        <v>2.4199760636116898</v>
      </c>
      <c r="N128" s="209"/>
      <c r="O128" s="209"/>
      <c r="P128" s="210"/>
    </row>
    <row r="129" spans="2:16" x14ac:dyDescent="0.3">
      <c r="B129" s="207"/>
      <c r="C129" s="207"/>
      <c r="D129" s="208"/>
      <c r="E129" s="207"/>
      <c r="F129" s="121">
        <v>2</v>
      </c>
      <c r="G129" s="121">
        <v>249</v>
      </c>
      <c r="H129" s="121">
        <v>29</v>
      </c>
      <c r="I129" s="121">
        <v>24</v>
      </c>
      <c r="J129" s="121">
        <v>32</v>
      </c>
      <c r="K129" s="121">
        <f t="shared" si="4"/>
        <v>334</v>
      </c>
      <c r="L129" s="122">
        <v>20.351644518870799</v>
      </c>
      <c r="M129" s="122">
        <v>2.5209684940994599</v>
      </c>
      <c r="N129" s="209"/>
      <c r="O129" s="209"/>
      <c r="P129" s="210"/>
    </row>
    <row r="130" spans="2:16" x14ac:dyDescent="0.3">
      <c r="B130" s="207"/>
      <c r="C130" s="207"/>
      <c r="D130" s="208"/>
      <c r="E130" s="207"/>
      <c r="F130" s="121">
        <v>3</v>
      </c>
      <c r="G130" s="121">
        <v>141</v>
      </c>
      <c r="H130" s="121">
        <v>19</v>
      </c>
      <c r="I130" s="121">
        <v>19</v>
      </c>
      <c r="J130" s="121">
        <v>27</v>
      </c>
      <c r="K130" s="121">
        <f t="shared" si="4"/>
        <v>206</v>
      </c>
      <c r="L130" s="122">
        <v>21.739763141670899</v>
      </c>
      <c r="M130" s="122">
        <v>3.3233259262282799</v>
      </c>
      <c r="N130" s="209"/>
      <c r="O130" s="209"/>
      <c r="P130" s="210"/>
    </row>
    <row r="131" spans="2:16" x14ac:dyDescent="0.3">
      <c r="B131" s="207"/>
      <c r="C131" s="207"/>
      <c r="D131" s="208"/>
      <c r="E131" s="207"/>
      <c r="F131" s="121">
        <v>4</v>
      </c>
      <c r="G131" s="121">
        <v>325</v>
      </c>
      <c r="H131" s="121">
        <v>51</v>
      </c>
      <c r="I131" s="121">
        <v>31</v>
      </c>
      <c r="J131" s="121">
        <v>69</v>
      </c>
      <c r="K131" s="121">
        <f t="shared" si="4"/>
        <v>476</v>
      </c>
      <c r="L131" s="122">
        <v>19.770286188451198</v>
      </c>
      <c r="M131" s="122">
        <v>2.0798801345767601</v>
      </c>
      <c r="N131" s="209"/>
      <c r="O131" s="209"/>
      <c r="P131" s="210"/>
    </row>
    <row r="132" spans="2:16" x14ac:dyDescent="0.3">
      <c r="B132" s="207"/>
      <c r="C132" s="207"/>
      <c r="D132" s="208"/>
      <c r="E132" s="207"/>
      <c r="F132" s="121">
        <v>5</v>
      </c>
      <c r="G132" s="121">
        <v>203</v>
      </c>
      <c r="H132" s="121">
        <v>21</v>
      </c>
      <c r="I132" s="121">
        <v>15</v>
      </c>
      <c r="J132" s="121">
        <v>47</v>
      </c>
      <c r="K132" s="121">
        <f t="shared" si="4"/>
        <v>286</v>
      </c>
      <c r="L132" s="122">
        <v>14.0545788872511</v>
      </c>
      <c r="M132" s="122">
        <v>2.24740584225504</v>
      </c>
      <c r="N132" s="209"/>
      <c r="O132" s="209"/>
      <c r="P132" s="210"/>
    </row>
    <row r="133" spans="2:16" x14ac:dyDescent="0.3">
      <c r="B133" s="207"/>
      <c r="C133" s="207"/>
      <c r="D133" s="208"/>
      <c r="E133" s="207"/>
      <c r="F133" s="121">
        <v>6</v>
      </c>
      <c r="G133" s="121">
        <v>184</v>
      </c>
      <c r="H133" s="121">
        <v>20</v>
      </c>
      <c r="I133" s="121">
        <v>26</v>
      </c>
      <c r="J133" s="121">
        <v>32</v>
      </c>
      <c r="K133" s="121">
        <f t="shared" si="4"/>
        <v>262</v>
      </c>
      <c r="L133" s="122">
        <v>21.1434220079597</v>
      </c>
      <c r="M133" s="122">
        <v>2.9040061548544802</v>
      </c>
      <c r="N133" s="209"/>
      <c r="O133" s="209"/>
      <c r="P133" s="210"/>
    </row>
    <row r="134" spans="2:16" x14ac:dyDescent="0.3">
      <c r="B134" s="207"/>
      <c r="C134" s="207"/>
      <c r="D134" s="208" t="s">
        <v>15</v>
      </c>
      <c r="E134" s="207" t="s">
        <v>174</v>
      </c>
      <c r="F134" s="121">
        <v>1</v>
      </c>
      <c r="G134" s="121">
        <v>32</v>
      </c>
      <c r="H134" s="121">
        <v>6</v>
      </c>
      <c r="I134" s="121">
        <v>9</v>
      </c>
      <c r="J134" s="121">
        <v>28</v>
      </c>
      <c r="K134" s="121">
        <f t="shared" si="4"/>
        <v>75</v>
      </c>
      <c r="L134" s="122">
        <v>20</v>
      </c>
      <c r="M134" s="122">
        <v>4.6188021535170103</v>
      </c>
      <c r="N134" s="209">
        <v>8.1380251077859498</v>
      </c>
      <c r="O134" s="209">
        <v>0.566191655666761</v>
      </c>
      <c r="P134" s="210"/>
    </row>
    <row r="135" spans="2:16" x14ac:dyDescent="0.3">
      <c r="B135" s="207"/>
      <c r="C135" s="207"/>
      <c r="D135" s="208"/>
      <c r="E135" s="207"/>
      <c r="F135" s="121">
        <v>2</v>
      </c>
      <c r="G135" s="121">
        <v>44</v>
      </c>
      <c r="H135" s="121">
        <v>3</v>
      </c>
      <c r="I135" s="121">
        <v>4</v>
      </c>
      <c r="J135" s="121">
        <v>36</v>
      </c>
      <c r="K135" s="121">
        <f t="shared" si="4"/>
        <v>87</v>
      </c>
      <c r="L135" s="122">
        <v>8.0459770114942497</v>
      </c>
      <c r="M135" s="122">
        <v>2.9161854218673802</v>
      </c>
      <c r="N135" s="209"/>
      <c r="O135" s="209"/>
      <c r="P135" s="210"/>
    </row>
    <row r="136" spans="2:16" x14ac:dyDescent="0.3">
      <c r="B136" s="207"/>
      <c r="C136" s="207"/>
      <c r="D136" s="208"/>
      <c r="E136" s="207"/>
      <c r="F136" s="121">
        <v>3</v>
      </c>
      <c r="G136" s="121">
        <v>100</v>
      </c>
      <c r="H136" s="121">
        <v>13</v>
      </c>
      <c r="I136" s="121">
        <v>14</v>
      </c>
      <c r="J136" s="121">
        <v>95</v>
      </c>
      <c r="K136" s="121">
        <f t="shared" si="4"/>
        <v>222</v>
      </c>
      <c r="L136" s="122">
        <v>12.1621621621622</v>
      </c>
      <c r="M136" s="122">
        <v>2.1936620701892302</v>
      </c>
      <c r="N136" s="209"/>
      <c r="O136" s="209"/>
      <c r="P136" s="210"/>
    </row>
    <row r="137" spans="2:16" x14ac:dyDescent="0.3">
      <c r="B137" s="207"/>
      <c r="C137" s="207"/>
      <c r="D137" s="208"/>
      <c r="E137" s="207"/>
      <c r="F137" s="121">
        <v>4</v>
      </c>
      <c r="G137" s="121">
        <v>79</v>
      </c>
      <c r="H137" s="121">
        <v>10</v>
      </c>
      <c r="I137" s="121">
        <v>9</v>
      </c>
      <c r="J137" s="121">
        <v>93</v>
      </c>
      <c r="K137" s="121">
        <f t="shared" si="4"/>
        <v>191</v>
      </c>
      <c r="L137" s="122">
        <v>9.9476439790575899</v>
      </c>
      <c r="M137" s="122">
        <v>2.1656634802755899</v>
      </c>
      <c r="N137" s="209"/>
      <c r="O137" s="209"/>
      <c r="P137" s="210"/>
    </row>
    <row r="138" spans="2:16" x14ac:dyDescent="0.3">
      <c r="B138" s="207"/>
      <c r="C138" s="207"/>
      <c r="D138" s="208"/>
      <c r="E138" s="207"/>
      <c r="F138" s="121">
        <v>5</v>
      </c>
      <c r="G138" s="121">
        <v>53</v>
      </c>
      <c r="H138" s="121">
        <v>6</v>
      </c>
      <c r="I138" s="121">
        <v>6</v>
      </c>
      <c r="J138" s="121">
        <v>54</v>
      </c>
      <c r="K138" s="121">
        <f t="shared" si="4"/>
        <v>119</v>
      </c>
      <c r="L138" s="122">
        <v>10.084033613445399</v>
      </c>
      <c r="M138" s="122">
        <v>2.7603367646017598</v>
      </c>
      <c r="N138" s="209"/>
      <c r="O138" s="209"/>
      <c r="P138" s="210"/>
    </row>
    <row r="139" spans="2:16" x14ac:dyDescent="0.3">
      <c r="B139" s="207"/>
      <c r="C139" s="207"/>
      <c r="D139" s="208"/>
      <c r="E139" s="207"/>
      <c r="F139" s="121">
        <v>6</v>
      </c>
      <c r="G139" s="121">
        <v>30</v>
      </c>
      <c r="H139" s="121">
        <v>3</v>
      </c>
      <c r="I139" s="121">
        <v>5</v>
      </c>
      <c r="J139" s="121">
        <v>28</v>
      </c>
      <c r="K139" s="121">
        <f t="shared" si="4"/>
        <v>66</v>
      </c>
      <c r="L139" s="122">
        <v>12.1212121212121</v>
      </c>
      <c r="M139" s="122">
        <v>4.01738160775525</v>
      </c>
      <c r="N139" s="209"/>
      <c r="O139" s="209"/>
      <c r="P139" s="210"/>
    </row>
    <row r="140" spans="2:16" x14ac:dyDescent="0.3">
      <c r="B140" s="207"/>
      <c r="C140" s="207"/>
      <c r="D140" s="208"/>
      <c r="E140" s="207"/>
      <c r="F140" s="121">
        <v>7</v>
      </c>
      <c r="G140" s="121">
        <v>74</v>
      </c>
      <c r="H140" s="121">
        <v>10</v>
      </c>
      <c r="I140" s="121">
        <v>6</v>
      </c>
      <c r="J140" s="121">
        <v>64</v>
      </c>
      <c r="K140" s="121">
        <f t="shared" si="4"/>
        <v>154</v>
      </c>
      <c r="L140" s="122">
        <v>10.3896103896104</v>
      </c>
      <c r="M140" s="122">
        <v>2.45877310091306</v>
      </c>
      <c r="N140" s="209"/>
      <c r="O140" s="209"/>
      <c r="P140" s="210"/>
    </row>
    <row r="141" spans="2:16" x14ac:dyDescent="0.3">
      <c r="B141" s="207"/>
      <c r="C141" s="207"/>
      <c r="D141" s="208"/>
      <c r="E141" s="207"/>
      <c r="F141" s="121">
        <v>8</v>
      </c>
      <c r="G141" s="121">
        <v>106</v>
      </c>
      <c r="H141" s="121">
        <v>15</v>
      </c>
      <c r="I141" s="121">
        <v>9</v>
      </c>
      <c r="J141" s="121">
        <v>97</v>
      </c>
      <c r="K141" s="121">
        <f t="shared" si="4"/>
        <v>227</v>
      </c>
      <c r="L141" s="122">
        <v>10.5726872246696</v>
      </c>
      <c r="M141" s="122">
        <v>2.0408677079598401</v>
      </c>
      <c r="N141" s="209"/>
      <c r="O141" s="209"/>
      <c r="P141" s="210"/>
    </row>
    <row r="142" spans="2:16" x14ac:dyDescent="0.3">
      <c r="B142" s="207"/>
      <c r="C142" s="207"/>
      <c r="D142" s="208"/>
      <c r="E142" s="207" t="s">
        <v>175</v>
      </c>
      <c r="F142" s="121">
        <v>1</v>
      </c>
      <c r="G142" s="121">
        <v>175</v>
      </c>
      <c r="H142" s="121">
        <v>10</v>
      </c>
      <c r="I142" s="121">
        <v>10</v>
      </c>
      <c r="J142" s="121">
        <v>161</v>
      </c>
      <c r="K142" s="121">
        <f t="shared" si="4"/>
        <v>356</v>
      </c>
      <c r="L142" s="122">
        <f t="shared" ref="L142:L147" si="5">100*(H142+I142)/K142</f>
        <v>5.617977528089888</v>
      </c>
      <c r="M142" s="122">
        <f t="shared" ref="M142:M147" si="6">100*SQRT((H142+I142)*(G142+J142)/K142)/K142</f>
        <v>1.2204209088142381</v>
      </c>
      <c r="N142" s="209"/>
      <c r="O142" s="209"/>
      <c r="P142" s="210"/>
    </row>
    <row r="143" spans="2:16" x14ac:dyDescent="0.3">
      <c r="B143" s="207"/>
      <c r="C143" s="207"/>
      <c r="D143" s="208"/>
      <c r="E143" s="207"/>
      <c r="F143" s="121">
        <v>2</v>
      </c>
      <c r="G143" s="121">
        <v>70</v>
      </c>
      <c r="H143" s="121">
        <v>5</v>
      </c>
      <c r="I143" s="121">
        <v>1</v>
      </c>
      <c r="J143" s="121">
        <v>76</v>
      </c>
      <c r="K143" s="121">
        <f t="shared" si="4"/>
        <v>152</v>
      </c>
      <c r="L143" s="122">
        <f t="shared" si="5"/>
        <v>3.9473684210526314</v>
      </c>
      <c r="M143" s="122">
        <f t="shared" si="6"/>
        <v>1.5793801345984053</v>
      </c>
      <c r="N143" s="209"/>
      <c r="O143" s="209"/>
      <c r="P143" s="210"/>
    </row>
    <row r="144" spans="2:16" x14ac:dyDescent="0.3">
      <c r="B144" s="207"/>
      <c r="C144" s="207"/>
      <c r="D144" s="208"/>
      <c r="E144" s="207"/>
      <c r="F144" s="121">
        <v>3</v>
      </c>
      <c r="G144" s="121">
        <v>43</v>
      </c>
      <c r="H144" s="121">
        <v>1</v>
      </c>
      <c r="I144" s="121">
        <v>1</v>
      </c>
      <c r="J144" s="121">
        <v>38</v>
      </c>
      <c r="K144" s="121">
        <f t="shared" si="4"/>
        <v>83</v>
      </c>
      <c r="L144" s="122">
        <f t="shared" si="5"/>
        <v>2.4096385542168677</v>
      </c>
      <c r="M144" s="122">
        <f t="shared" si="6"/>
        <v>1.6832180075559027</v>
      </c>
      <c r="N144" s="209"/>
      <c r="O144" s="209"/>
      <c r="P144" s="210"/>
    </row>
    <row r="145" spans="2:16" x14ac:dyDescent="0.3">
      <c r="B145" s="207"/>
      <c r="C145" s="207"/>
      <c r="D145" s="208"/>
      <c r="E145" s="207"/>
      <c r="F145" s="121">
        <v>4</v>
      </c>
      <c r="G145" s="121">
        <v>173</v>
      </c>
      <c r="H145" s="121">
        <v>7</v>
      </c>
      <c r="I145" s="121">
        <v>4</v>
      </c>
      <c r="J145" s="121">
        <v>156</v>
      </c>
      <c r="K145" s="121">
        <f t="shared" si="4"/>
        <v>340</v>
      </c>
      <c r="L145" s="122">
        <f t="shared" si="5"/>
        <v>3.2352941176470589</v>
      </c>
      <c r="M145" s="122">
        <f t="shared" si="6"/>
        <v>0.95956835231053417</v>
      </c>
      <c r="N145" s="209"/>
      <c r="O145" s="209"/>
      <c r="P145" s="210"/>
    </row>
    <row r="146" spans="2:16" x14ac:dyDescent="0.3">
      <c r="B146" s="207"/>
      <c r="C146" s="207"/>
      <c r="D146" s="208"/>
      <c r="E146" s="207"/>
      <c r="F146" s="121">
        <v>5</v>
      </c>
      <c r="G146" s="121">
        <v>74</v>
      </c>
      <c r="H146" s="121">
        <v>4</v>
      </c>
      <c r="I146" s="121">
        <v>7</v>
      </c>
      <c r="J146" s="121">
        <v>69</v>
      </c>
      <c r="K146" s="121">
        <f t="shared" si="4"/>
        <v>154</v>
      </c>
      <c r="L146" s="122">
        <f t="shared" si="5"/>
        <v>7.1428571428571432</v>
      </c>
      <c r="M146" s="122">
        <f t="shared" si="6"/>
        <v>2.0753114398142016</v>
      </c>
      <c r="N146" s="209"/>
      <c r="O146" s="209"/>
      <c r="P146" s="210"/>
    </row>
    <row r="147" spans="2:16" x14ac:dyDescent="0.3">
      <c r="B147" s="207"/>
      <c r="C147" s="207"/>
      <c r="D147" s="208"/>
      <c r="E147" s="207"/>
      <c r="F147" s="121">
        <v>6</v>
      </c>
      <c r="G147" s="121">
        <v>211</v>
      </c>
      <c r="H147" s="121">
        <v>12</v>
      </c>
      <c r="I147" s="121">
        <v>6</v>
      </c>
      <c r="J147" s="121">
        <v>192</v>
      </c>
      <c r="K147" s="121">
        <f t="shared" si="4"/>
        <v>421</v>
      </c>
      <c r="L147" s="122">
        <f t="shared" si="5"/>
        <v>4.2755344418052257</v>
      </c>
      <c r="M147" s="122">
        <f t="shared" si="6"/>
        <v>0.98597438382148705</v>
      </c>
      <c r="N147" s="209"/>
      <c r="O147" s="209"/>
      <c r="P147" s="210"/>
    </row>
    <row r="148" spans="2:16" x14ac:dyDescent="0.3">
      <c r="B148" s="207"/>
      <c r="C148" s="207"/>
      <c r="D148" s="208"/>
      <c r="E148" s="207" t="s">
        <v>35</v>
      </c>
      <c r="F148" s="121">
        <v>1</v>
      </c>
      <c r="G148" s="121">
        <v>219</v>
      </c>
      <c r="H148" s="121">
        <v>10</v>
      </c>
      <c r="I148" s="121">
        <v>13</v>
      </c>
      <c r="J148" s="121">
        <v>59</v>
      </c>
      <c r="K148" s="121">
        <f t="shared" si="4"/>
        <v>301</v>
      </c>
      <c r="L148" s="122">
        <v>8.1577670525227504</v>
      </c>
      <c r="M148" s="122">
        <v>1.65864076090086</v>
      </c>
      <c r="N148" s="209"/>
      <c r="O148" s="209"/>
      <c r="P148" s="210"/>
    </row>
    <row r="149" spans="2:16" x14ac:dyDescent="0.3">
      <c r="B149" s="207"/>
      <c r="C149" s="207"/>
      <c r="D149" s="208"/>
      <c r="E149" s="207"/>
      <c r="F149" s="121">
        <v>2</v>
      </c>
      <c r="G149" s="121">
        <v>179</v>
      </c>
      <c r="H149" s="121">
        <v>11</v>
      </c>
      <c r="I149" s="121">
        <v>12</v>
      </c>
      <c r="J149" s="121">
        <v>52</v>
      </c>
      <c r="K149" s="121">
        <f t="shared" si="4"/>
        <v>254</v>
      </c>
      <c r="L149" s="122">
        <v>9.5070368594731303</v>
      </c>
      <c r="M149" s="122">
        <v>1.9518629084972801</v>
      </c>
      <c r="N149" s="209"/>
      <c r="O149" s="209"/>
      <c r="P149" s="210"/>
    </row>
    <row r="150" spans="2:16" x14ac:dyDescent="0.3">
      <c r="B150" s="207"/>
      <c r="C150" s="207"/>
      <c r="D150" s="208"/>
      <c r="E150" s="207"/>
      <c r="F150" s="121">
        <v>3</v>
      </c>
      <c r="G150" s="121">
        <v>100</v>
      </c>
      <c r="H150" s="121">
        <v>4</v>
      </c>
      <c r="I150" s="121">
        <v>6</v>
      </c>
      <c r="J150" s="121">
        <v>18</v>
      </c>
      <c r="K150" s="121">
        <f t="shared" si="4"/>
        <v>128</v>
      </c>
      <c r="L150" s="122">
        <v>9.1594232893319791</v>
      </c>
      <c r="M150" s="122">
        <v>2.6978527341882099</v>
      </c>
      <c r="N150" s="209"/>
      <c r="O150" s="209"/>
      <c r="P150" s="210"/>
    </row>
    <row r="151" spans="2:16" x14ac:dyDescent="0.3">
      <c r="B151" s="207"/>
      <c r="C151" s="207"/>
      <c r="D151" s="208"/>
      <c r="E151" s="207"/>
      <c r="F151" s="121">
        <v>4</v>
      </c>
      <c r="G151" s="121">
        <v>297</v>
      </c>
      <c r="H151" s="121">
        <v>11</v>
      </c>
      <c r="I151" s="121">
        <v>12</v>
      </c>
      <c r="J151" s="121">
        <v>80</v>
      </c>
      <c r="K151" s="121">
        <f t="shared" si="4"/>
        <v>400</v>
      </c>
      <c r="L151" s="122">
        <v>6.1197849594417102</v>
      </c>
      <c r="M151" s="122">
        <v>1.2437154247348301</v>
      </c>
      <c r="N151" s="209"/>
      <c r="O151" s="209"/>
      <c r="P151" s="210"/>
    </row>
    <row r="152" spans="2:16" x14ac:dyDescent="0.3">
      <c r="B152" s="207"/>
      <c r="C152" s="207"/>
      <c r="D152" s="208"/>
      <c r="E152" s="207"/>
      <c r="F152" s="121">
        <v>5</v>
      </c>
      <c r="G152" s="121">
        <v>169</v>
      </c>
      <c r="H152" s="121">
        <v>14</v>
      </c>
      <c r="I152" s="121">
        <v>5</v>
      </c>
      <c r="J152" s="121">
        <v>54</v>
      </c>
      <c r="K152" s="121">
        <f t="shared" si="4"/>
        <v>242</v>
      </c>
      <c r="L152" s="122">
        <v>8.0317620792667199</v>
      </c>
      <c r="M152" s="122">
        <v>1.83524065054339</v>
      </c>
      <c r="N152" s="209"/>
      <c r="O152" s="209"/>
      <c r="P152" s="210"/>
    </row>
    <row r="153" spans="2:16" x14ac:dyDescent="0.3">
      <c r="B153" s="207"/>
      <c r="C153" s="207"/>
      <c r="D153" s="208"/>
      <c r="E153" s="207"/>
      <c r="F153" s="121">
        <v>6</v>
      </c>
      <c r="G153" s="121">
        <v>161</v>
      </c>
      <c r="H153" s="121">
        <v>7</v>
      </c>
      <c r="I153" s="121">
        <v>8</v>
      </c>
      <c r="J153" s="121">
        <v>34</v>
      </c>
      <c r="K153" s="121">
        <f t="shared" si="4"/>
        <v>210</v>
      </c>
      <c r="L153" s="122">
        <v>8.0719533931508405</v>
      </c>
      <c r="M153" s="122">
        <v>1.97511495165913</v>
      </c>
      <c r="N153" s="209"/>
      <c r="O153" s="209"/>
      <c r="P153" s="210"/>
    </row>
    <row r="154" spans="2:16" x14ac:dyDescent="0.3">
      <c r="B154" s="207"/>
      <c r="C154" s="207"/>
      <c r="D154" s="208" t="s">
        <v>16</v>
      </c>
      <c r="E154" s="207" t="s">
        <v>174</v>
      </c>
      <c r="F154" s="121">
        <v>1</v>
      </c>
      <c r="G154" s="121">
        <v>30</v>
      </c>
      <c r="H154" s="121">
        <v>7</v>
      </c>
      <c r="I154" s="121">
        <v>8</v>
      </c>
      <c r="J154" s="121">
        <v>30</v>
      </c>
      <c r="K154" s="121">
        <v>75</v>
      </c>
      <c r="L154" s="122">
        <v>20</v>
      </c>
      <c r="M154" s="122">
        <v>4.6188021535170103</v>
      </c>
      <c r="N154" s="209">
        <v>14.828822930495299</v>
      </c>
      <c r="O154" s="209">
        <v>0.60554267571675702</v>
      </c>
      <c r="P154" s="210"/>
    </row>
    <row r="155" spans="2:16" x14ac:dyDescent="0.3">
      <c r="B155" s="207"/>
      <c r="C155" s="207"/>
      <c r="D155" s="208"/>
      <c r="E155" s="207"/>
      <c r="F155" s="121">
        <v>2</v>
      </c>
      <c r="G155" s="121">
        <v>36</v>
      </c>
      <c r="H155" s="121">
        <v>5</v>
      </c>
      <c r="I155" s="121">
        <v>11</v>
      </c>
      <c r="J155" s="121">
        <v>35</v>
      </c>
      <c r="K155" s="121">
        <v>87</v>
      </c>
      <c r="L155" s="122">
        <v>18.390804597701099</v>
      </c>
      <c r="M155" s="122">
        <v>4.1534624332151804</v>
      </c>
      <c r="N155" s="209"/>
      <c r="O155" s="209"/>
      <c r="P155" s="210"/>
    </row>
    <row r="156" spans="2:16" x14ac:dyDescent="0.3">
      <c r="B156" s="207"/>
      <c r="C156" s="207"/>
      <c r="D156" s="208"/>
      <c r="E156" s="207"/>
      <c r="F156" s="121">
        <v>3</v>
      </c>
      <c r="G156" s="121">
        <v>97</v>
      </c>
      <c r="H156" s="121">
        <v>13</v>
      </c>
      <c r="I156" s="121">
        <v>16</v>
      </c>
      <c r="J156" s="121">
        <v>96</v>
      </c>
      <c r="K156" s="121">
        <v>222</v>
      </c>
      <c r="L156" s="122">
        <v>13.063063063063099</v>
      </c>
      <c r="M156" s="122">
        <v>2.2617687108603199</v>
      </c>
      <c r="N156" s="209"/>
      <c r="O156" s="209"/>
      <c r="P156" s="210"/>
    </row>
    <row r="157" spans="2:16" x14ac:dyDescent="0.3">
      <c r="B157" s="207"/>
      <c r="C157" s="207"/>
      <c r="D157" s="208"/>
      <c r="E157" s="207"/>
      <c r="F157" s="121">
        <v>4</v>
      </c>
      <c r="G157" s="121">
        <v>74</v>
      </c>
      <c r="H157" s="121">
        <v>19</v>
      </c>
      <c r="I157" s="121">
        <v>15</v>
      </c>
      <c r="J157" s="121">
        <v>83</v>
      </c>
      <c r="K157" s="121">
        <v>191</v>
      </c>
      <c r="L157" s="122">
        <v>17.801047120418801</v>
      </c>
      <c r="M157" s="122">
        <v>2.7678288630199002</v>
      </c>
      <c r="N157" s="209"/>
      <c r="O157" s="209"/>
      <c r="P157" s="210"/>
    </row>
    <row r="158" spans="2:16" x14ac:dyDescent="0.3">
      <c r="B158" s="207"/>
      <c r="C158" s="207"/>
      <c r="D158" s="208"/>
      <c r="E158" s="207"/>
      <c r="F158" s="121">
        <v>5</v>
      </c>
      <c r="G158" s="121">
        <v>46</v>
      </c>
      <c r="H158" s="121">
        <v>9</v>
      </c>
      <c r="I158" s="121">
        <v>13</v>
      </c>
      <c r="J158" s="121">
        <v>51</v>
      </c>
      <c r="K158" s="121">
        <v>119</v>
      </c>
      <c r="L158" s="122">
        <v>18.487394957983199</v>
      </c>
      <c r="M158" s="122">
        <v>3.5585802610736499</v>
      </c>
      <c r="N158" s="209"/>
      <c r="O158" s="209"/>
      <c r="P158" s="210"/>
    </row>
    <row r="159" spans="2:16" x14ac:dyDescent="0.3">
      <c r="B159" s="207"/>
      <c r="C159" s="207"/>
      <c r="D159" s="208"/>
      <c r="E159" s="207"/>
      <c r="F159" s="121">
        <v>6</v>
      </c>
      <c r="G159" s="121">
        <v>28</v>
      </c>
      <c r="H159" s="121">
        <v>5</v>
      </c>
      <c r="I159" s="121">
        <v>5</v>
      </c>
      <c r="J159" s="121">
        <v>28</v>
      </c>
      <c r="K159" s="121">
        <v>66</v>
      </c>
      <c r="L159" s="122">
        <v>15.1515151515152</v>
      </c>
      <c r="M159" s="122">
        <v>4.4134489772995096</v>
      </c>
      <c r="N159" s="209"/>
      <c r="O159" s="209"/>
      <c r="P159" s="210"/>
    </row>
    <row r="160" spans="2:16" x14ac:dyDescent="0.3">
      <c r="B160" s="207"/>
      <c r="C160" s="207"/>
      <c r="D160" s="208"/>
      <c r="E160" s="207"/>
      <c r="F160" s="121">
        <v>7</v>
      </c>
      <c r="G160" s="121">
        <v>67</v>
      </c>
      <c r="H160" s="121">
        <v>11</v>
      </c>
      <c r="I160" s="121">
        <v>17</v>
      </c>
      <c r="J160" s="121">
        <v>59</v>
      </c>
      <c r="K160" s="121">
        <v>154</v>
      </c>
      <c r="L160" s="122">
        <v>18.181818181818201</v>
      </c>
      <c r="M160" s="122">
        <v>3.1080157216264901</v>
      </c>
      <c r="N160" s="209"/>
      <c r="O160" s="209"/>
      <c r="P160" s="210"/>
    </row>
    <row r="161" spans="2:16" x14ac:dyDescent="0.3">
      <c r="B161" s="207"/>
      <c r="C161" s="207"/>
      <c r="D161" s="208"/>
      <c r="E161" s="207"/>
      <c r="F161" s="121">
        <v>8</v>
      </c>
      <c r="G161" s="121">
        <v>102</v>
      </c>
      <c r="H161" s="121">
        <v>16</v>
      </c>
      <c r="I161" s="121">
        <v>19</v>
      </c>
      <c r="J161" s="121">
        <v>90</v>
      </c>
      <c r="K161" s="121">
        <v>227</v>
      </c>
      <c r="L161" s="122">
        <v>15.4185022026432</v>
      </c>
      <c r="M161" s="122">
        <v>2.3968775669372899</v>
      </c>
      <c r="N161" s="209"/>
      <c r="O161" s="209"/>
      <c r="P161" s="210"/>
    </row>
    <row r="162" spans="2:16" x14ac:dyDescent="0.3">
      <c r="B162" s="207"/>
      <c r="C162" s="207"/>
      <c r="D162" s="208"/>
      <c r="E162" s="207" t="s">
        <v>175</v>
      </c>
      <c r="F162" s="121">
        <v>1</v>
      </c>
      <c r="G162" s="121">
        <v>155</v>
      </c>
      <c r="H162" s="121">
        <v>18</v>
      </c>
      <c r="I162" s="121">
        <v>30</v>
      </c>
      <c r="J162" s="121">
        <v>153</v>
      </c>
      <c r="K162" s="121">
        <v>356</v>
      </c>
      <c r="L162" s="122">
        <v>13.483146067415699</v>
      </c>
      <c r="M162" s="122">
        <v>1.8101767395136099</v>
      </c>
      <c r="N162" s="209"/>
      <c r="O162" s="209"/>
      <c r="P162" s="210"/>
    </row>
    <row r="163" spans="2:16" x14ac:dyDescent="0.3">
      <c r="B163" s="207"/>
      <c r="C163" s="207"/>
      <c r="D163" s="208"/>
      <c r="E163" s="207"/>
      <c r="F163" s="121">
        <v>2</v>
      </c>
      <c r="G163" s="121">
        <v>58</v>
      </c>
      <c r="H163" s="121">
        <v>13</v>
      </c>
      <c r="I163" s="121">
        <v>17</v>
      </c>
      <c r="J163" s="121">
        <v>64</v>
      </c>
      <c r="K163" s="121">
        <v>152</v>
      </c>
      <c r="L163" s="122">
        <v>19.7368421052632</v>
      </c>
      <c r="M163" s="122">
        <v>3.22830947515209</v>
      </c>
      <c r="N163" s="209"/>
      <c r="O163" s="209"/>
      <c r="P163" s="210"/>
    </row>
    <row r="164" spans="2:16" x14ac:dyDescent="0.3">
      <c r="B164" s="207"/>
      <c r="C164" s="207"/>
      <c r="D164" s="208"/>
      <c r="E164" s="207"/>
      <c r="F164" s="121">
        <v>3</v>
      </c>
      <c r="G164" s="121">
        <v>39</v>
      </c>
      <c r="H164" s="121">
        <v>4</v>
      </c>
      <c r="I164" s="121">
        <v>5</v>
      </c>
      <c r="J164" s="121">
        <v>35</v>
      </c>
      <c r="K164" s="121">
        <v>83</v>
      </c>
      <c r="L164" s="122">
        <v>10.8433734939759</v>
      </c>
      <c r="M164" s="122">
        <v>3.4128718088947601</v>
      </c>
      <c r="N164" s="209"/>
      <c r="O164" s="209"/>
      <c r="P164" s="210"/>
    </row>
    <row r="165" spans="2:16" x14ac:dyDescent="0.3">
      <c r="B165" s="207"/>
      <c r="C165" s="207"/>
      <c r="D165" s="208"/>
      <c r="E165" s="207"/>
      <c r="F165" s="121">
        <v>4</v>
      </c>
      <c r="G165" s="121">
        <v>156</v>
      </c>
      <c r="H165" s="121">
        <v>13</v>
      </c>
      <c r="I165" s="121">
        <v>24</v>
      </c>
      <c r="J165" s="121">
        <v>147</v>
      </c>
      <c r="K165" s="121">
        <v>340</v>
      </c>
      <c r="L165" s="122">
        <v>10.882352941176499</v>
      </c>
      <c r="M165" s="122">
        <v>1.6888994751032</v>
      </c>
      <c r="N165" s="209"/>
      <c r="O165" s="209"/>
      <c r="P165" s="210"/>
    </row>
    <row r="166" spans="2:16" x14ac:dyDescent="0.3">
      <c r="B166" s="207"/>
      <c r="C166" s="207"/>
      <c r="D166" s="208"/>
      <c r="E166" s="207"/>
      <c r="F166" s="121">
        <v>5</v>
      </c>
      <c r="G166" s="121">
        <v>60</v>
      </c>
      <c r="H166" s="121">
        <v>6</v>
      </c>
      <c r="I166" s="121">
        <v>18</v>
      </c>
      <c r="J166" s="121">
        <v>70</v>
      </c>
      <c r="K166" s="121">
        <v>154</v>
      </c>
      <c r="L166" s="122">
        <v>15.5844155844156</v>
      </c>
      <c r="M166" s="122">
        <v>2.9227805980342301</v>
      </c>
      <c r="N166" s="209"/>
      <c r="O166" s="209"/>
      <c r="P166" s="210"/>
    </row>
    <row r="167" spans="2:16" x14ac:dyDescent="0.3">
      <c r="B167" s="207"/>
      <c r="C167" s="207"/>
      <c r="D167" s="208"/>
      <c r="E167" s="207"/>
      <c r="F167" s="121">
        <v>6</v>
      </c>
      <c r="G167" s="121">
        <v>194</v>
      </c>
      <c r="H167" s="121">
        <v>33</v>
      </c>
      <c r="I167" s="121">
        <v>29</v>
      </c>
      <c r="J167" s="121">
        <v>165</v>
      </c>
      <c r="K167" s="121">
        <v>421</v>
      </c>
      <c r="L167" s="122">
        <v>14.7268408551069</v>
      </c>
      <c r="M167" s="122">
        <v>1.7271097078205799</v>
      </c>
      <c r="N167" s="209"/>
      <c r="O167" s="209"/>
      <c r="P167" s="210"/>
    </row>
    <row r="168" spans="2:16" x14ac:dyDescent="0.3">
      <c r="B168" s="207"/>
      <c r="C168" s="207"/>
      <c r="D168" s="208"/>
      <c r="E168" s="207" t="s">
        <v>35</v>
      </c>
      <c r="F168" s="121">
        <v>1</v>
      </c>
      <c r="G168" s="121">
        <v>209</v>
      </c>
      <c r="H168" s="121">
        <v>18</v>
      </c>
      <c r="I168" s="121">
        <v>20</v>
      </c>
      <c r="J168" s="121">
        <v>54</v>
      </c>
      <c r="K168" s="121">
        <f t="shared" ref="K168:K173" si="7">SUM(G168:J168)</f>
        <v>301</v>
      </c>
      <c r="L168" s="122">
        <v>13.7191741905251</v>
      </c>
      <c r="M168" s="122">
        <v>2.16358962530719</v>
      </c>
      <c r="N168" s="209"/>
      <c r="O168" s="209"/>
      <c r="P168" s="210"/>
    </row>
    <row r="169" spans="2:16" x14ac:dyDescent="0.3">
      <c r="B169" s="207"/>
      <c r="C169" s="207"/>
      <c r="D169" s="208"/>
      <c r="E169" s="207"/>
      <c r="F169" s="121">
        <v>2</v>
      </c>
      <c r="G169" s="121">
        <v>178</v>
      </c>
      <c r="H169" s="121">
        <v>17</v>
      </c>
      <c r="I169" s="121">
        <v>12</v>
      </c>
      <c r="J169" s="121">
        <v>47</v>
      </c>
      <c r="K169" s="121">
        <f t="shared" si="7"/>
        <v>254</v>
      </c>
      <c r="L169" s="122">
        <v>12.319688238072001</v>
      </c>
      <c r="M169" s="122">
        <v>2.2285022750452401</v>
      </c>
      <c r="N169" s="209"/>
      <c r="O169" s="209"/>
      <c r="P169" s="210"/>
    </row>
    <row r="170" spans="2:16" x14ac:dyDescent="0.3">
      <c r="B170" s="207"/>
      <c r="C170" s="207"/>
      <c r="D170" s="208"/>
      <c r="E170" s="207"/>
      <c r="F170" s="121">
        <v>3</v>
      </c>
      <c r="G170" s="121">
        <v>98</v>
      </c>
      <c r="H170" s="121">
        <v>9</v>
      </c>
      <c r="I170" s="121">
        <v>6</v>
      </c>
      <c r="J170" s="121">
        <v>15</v>
      </c>
      <c r="K170" s="121">
        <f t="shared" si="7"/>
        <v>128</v>
      </c>
      <c r="L170" s="122">
        <v>14.351637990424599</v>
      </c>
      <c r="M170" s="122">
        <v>3.3958232488964502</v>
      </c>
      <c r="N170" s="209"/>
      <c r="O170" s="209"/>
      <c r="P170" s="210"/>
    </row>
    <row r="171" spans="2:16" x14ac:dyDescent="0.3">
      <c r="B171" s="207"/>
      <c r="C171" s="207"/>
      <c r="D171" s="208"/>
      <c r="E171" s="207"/>
      <c r="F171" s="121">
        <v>4</v>
      </c>
      <c r="G171" s="121">
        <v>277</v>
      </c>
      <c r="H171" s="121">
        <v>25</v>
      </c>
      <c r="I171" s="121">
        <v>31</v>
      </c>
      <c r="J171" s="121">
        <v>67</v>
      </c>
      <c r="K171" s="121">
        <f t="shared" si="7"/>
        <v>400</v>
      </c>
      <c r="L171" s="122">
        <v>15.494777646557701</v>
      </c>
      <c r="M171" s="122">
        <v>1.9985793539899399</v>
      </c>
      <c r="N171" s="209"/>
      <c r="O171" s="209"/>
      <c r="P171" s="210"/>
    </row>
    <row r="172" spans="2:16" x14ac:dyDescent="0.3">
      <c r="B172" s="207"/>
      <c r="C172" s="207"/>
      <c r="D172" s="208"/>
      <c r="E172" s="207"/>
      <c r="F172" s="121">
        <v>5</v>
      </c>
      <c r="G172" s="121">
        <v>163</v>
      </c>
      <c r="H172" s="121">
        <v>13</v>
      </c>
      <c r="I172" s="121">
        <v>20</v>
      </c>
      <c r="J172" s="121">
        <v>46</v>
      </c>
      <c r="K172" s="121">
        <f t="shared" si="7"/>
        <v>242</v>
      </c>
      <c r="L172" s="122">
        <v>14.5080991929616</v>
      </c>
      <c r="M172" s="122">
        <v>2.4835498138421999</v>
      </c>
      <c r="N172" s="209"/>
      <c r="O172" s="209"/>
      <c r="P172" s="210"/>
    </row>
    <row r="173" spans="2:16" x14ac:dyDescent="0.3">
      <c r="B173" s="207"/>
      <c r="C173" s="207"/>
      <c r="D173" s="208"/>
      <c r="E173" s="207"/>
      <c r="F173" s="121">
        <v>6</v>
      </c>
      <c r="G173" s="121">
        <v>158</v>
      </c>
      <c r="H173" s="121">
        <v>10</v>
      </c>
      <c r="I173" s="121">
        <v>10</v>
      </c>
      <c r="J173" s="121">
        <v>32</v>
      </c>
      <c r="K173" s="121">
        <f t="shared" si="7"/>
        <v>210</v>
      </c>
      <c r="L173" s="122">
        <v>10.9177223790076</v>
      </c>
      <c r="M173" s="122">
        <v>2.3037589496181701</v>
      </c>
      <c r="N173" s="209"/>
      <c r="O173" s="209"/>
      <c r="P173" s="210"/>
    </row>
    <row r="174" spans="2:16" x14ac:dyDescent="0.3">
      <c r="B174" s="207"/>
      <c r="C174" s="207"/>
      <c r="D174" s="208" t="s">
        <v>17</v>
      </c>
      <c r="E174" s="207" t="s">
        <v>174</v>
      </c>
      <c r="F174" s="121">
        <v>1</v>
      </c>
      <c r="G174" s="121">
        <v>26</v>
      </c>
      <c r="H174" s="121">
        <v>11</v>
      </c>
      <c r="I174" s="121">
        <v>15</v>
      </c>
      <c r="J174" s="121">
        <v>23</v>
      </c>
      <c r="K174" s="121">
        <v>75</v>
      </c>
      <c r="L174" s="122">
        <v>34.6666666666667</v>
      </c>
      <c r="M174" s="122">
        <v>5.4953178723817704</v>
      </c>
      <c r="N174" s="209">
        <v>21.913992234338899</v>
      </c>
      <c r="O174" s="209">
        <v>0.72928320427461801</v>
      </c>
      <c r="P174" s="210"/>
    </row>
    <row r="175" spans="2:16" x14ac:dyDescent="0.3">
      <c r="B175" s="207"/>
      <c r="C175" s="207"/>
      <c r="D175" s="208"/>
      <c r="E175" s="207"/>
      <c r="F175" s="121">
        <v>2</v>
      </c>
      <c r="G175" s="121">
        <v>34</v>
      </c>
      <c r="H175" s="121">
        <v>7</v>
      </c>
      <c r="I175" s="121">
        <v>14</v>
      </c>
      <c r="J175" s="121">
        <v>32</v>
      </c>
      <c r="K175" s="121">
        <v>87</v>
      </c>
      <c r="L175" s="122">
        <v>24.137931034482801</v>
      </c>
      <c r="M175" s="122">
        <v>4.5877816100389799</v>
      </c>
      <c r="N175" s="209"/>
      <c r="O175" s="209"/>
      <c r="P175" s="210"/>
    </row>
    <row r="176" spans="2:16" x14ac:dyDescent="0.3">
      <c r="B176" s="207"/>
      <c r="C176" s="207"/>
      <c r="D176" s="208"/>
      <c r="E176" s="207"/>
      <c r="F176" s="121">
        <v>3</v>
      </c>
      <c r="G176" s="121">
        <v>85</v>
      </c>
      <c r="H176" s="121">
        <v>25</v>
      </c>
      <c r="I176" s="121">
        <v>29</v>
      </c>
      <c r="J176" s="121">
        <v>83</v>
      </c>
      <c r="K176" s="121">
        <v>222</v>
      </c>
      <c r="L176" s="122">
        <v>24.324324324324301</v>
      </c>
      <c r="M176" s="122">
        <v>2.8795329940726102</v>
      </c>
      <c r="N176" s="209"/>
      <c r="O176" s="209"/>
      <c r="P176" s="210"/>
    </row>
    <row r="177" spans="2:16" x14ac:dyDescent="0.3">
      <c r="B177" s="207"/>
      <c r="C177" s="207"/>
      <c r="D177" s="208"/>
      <c r="E177" s="207"/>
      <c r="F177" s="121">
        <v>4</v>
      </c>
      <c r="G177" s="121">
        <v>67</v>
      </c>
      <c r="H177" s="121">
        <v>26</v>
      </c>
      <c r="I177" s="121">
        <v>21</v>
      </c>
      <c r="J177" s="121">
        <v>77</v>
      </c>
      <c r="K177" s="121">
        <v>191</v>
      </c>
      <c r="L177" s="122">
        <v>24.6073298429319</v>
      </c>
      <c r="M177" s="122">
        <v>3.1165932386427402</v>
      </c>
      <c r="N177" s="209"/>
      <c r="O177" s="209"/>
      <c r="P177" s="210"/>
    </row>
    <row r="178" spans="2:16" x14ac:dyDescent="0.3">
      <c r="B178" s="207"/>
      <c r="C178" s="207"/>
      <c r="D178" s="208"/>
      <c r="E178" s="207"/>
      <c r="F178" s="121">
        <v>5</v>
      </c>
      <c r="G178" s="121">
        <v>42</v>
      </c>
      <c r="H178" s="121">
        <v>13</v>
      </c>
      <c r="I178" s="121">
        <v>17</v>
      </c>
      <c r="J178" s="121">
        <v>47</v>
      </c>
      <c r="K178" s="121">
        <v>119</v>
      </c>
      <c r="L178" s="122">
        <v>25.210084033613398</v>
      </c>
      <c r="M178" s="122">
        <v>3.98047763949041</v>
      </c>
      <c r="N178" s="209"/>
      <c r="O178" s="209"/>
      <c r="P178" s="210"/>
    </row>
    <row r="179" spans="2:16" x14ac:dyDescent="0.3">
      <c r="B179" s="207"/>
      <c r="C179" s="207"/>
      <c r="D179" s="208"/>
      <c r="E179" s="207"/>
      <c r="F179" s="121">
        <v>6</v>
      </c>
      <c r="G179" s="121">
        <v>25</v>
      </c>
      <c r="H179" s="121">
        <v>8</v>
      </c>
      <c r="I179" s="121">
        <v>10</v>
      </c>
      <c r="J179" s="121">
        <v>23</v>
      </c>
      <c r="K179" s="121">
        <v>66</v>
      </c>
      <c r="L179" s="122">
        <v>27.272727272727298</v>
      </c>
      <c r="M179" s="122">
        <v>5.4820244468684303</v>
      </c>
      <c r="N179" s="209"/>
      <c r="O179" s="209"/>
      <c r="P179" s="210"/>
    </row>
    <row r="180" spans="2:16" x14ac:dyDescent="0.3">
      <c r="B180" s="207"/>
      <c r="C180" s="207"/>
      <c r="D180" s="208"/>
      <c r="E180" s="207"/>
      <c r="F180" s="121">
        <v>7</v>
      </c>
      <c r="G180" s="121">
        <v>59</v>
      </c>
      <c r="H180" s="121">
        <v>19</v>
      </c>
      <c r="I180" s="121">
        <v>21</v>
      </c>
      <c r="J180" s="121">
        <v>55</v>
      </c>
      <c r="K180" s="121">
        <v>154</v>
      </c>
      <c r="L180" s="122">
        <v>25.974025974025999</v>
      </c>
      <c r="M180" s="122">
        <v>3.5334694440957901</v>
      </c>
      <c r="N180" s="209"/>
      <c r="O180" s="209"/>
      <c r="P180" s="210"/>
    </row>
    <row r="181" spans="2:16" x14ac:dyDescent="0.3">
      <c r="B181" s="207"/>
      <c r="C181" s="207"/>
      <c r="D181" s="208"/>
      <c r="E181" s="207"/>
      <c r="F181" s="121">
        <v>8</v>
      </c>
      <c r="G181" s="121">
        <v>90</v>
      </c>
      <c r="H181" s="121">
        <v>28</v>
      </c>
      <c r="I181" s="121">
        <v>25</v>
      </c>
      <c r="J181" s="121">
        <v>84</v>
      </c>
      <c r="K181" s="121">
        <v>227</v>
      </c>
      <c r="L181" s="122">
        <v>23.348017621145399</v>
      </c>
      <c r="M181" s="122">
        <v>2.8078491582516301</v>
      </c>
      <c r="N181" s="209"/>
      <c r="O181" s="209"/>
      <c r="P181" s="210"/>
    </row>
    <row r="182" spans="2:16" x14ac:dyDescent="0.3">
      <c r="B182" s="207"/>
      <c r="C182" s="207"/>
      <c r="D182" s="208"/>
      <c r="E182" s="207" t="s">
        <v>175</v>
      </c>
      <c r="F182" s="121">
        <v>1</v>
      </c>
      <c r="G182" s="121">
        <v>147</v>
      </c>
      <c r="H182" s="121">
        <v>26</v>
      </c>
      <c r="I182" s="121">
        <v>38</v>
      </c>
      <c r="J182" s="121">
        <v>145</v>
      </c>
      <c r="K182" s="121">
        <v>356</v>
      </c>
      <c r="L182" s="122">
        <v>17.977528089887599</v>
      </c>
      <c r="M182" s="122">
        <v>2.0351968217534799</v>
      </c>
      <c r="N182" s="209"/>
      <c r="O182" s="209"/>
      <c r="P182" s="210"/>
    </row>
    <row r="183" spans="2:16" x14ac:dyDescent="0.3">
      <c r="B183" s="207"/>
      <c r="C183" s="207"/>
      <c r="D183" s="208"/>
      <c r="E183" s="207"/>
      <c r="F183" s="121">
        <v>2</v>
      </c>
      <c r="G183" s="121">
        <v>53</v>
      </c>
      <c r="H183" s="121">
        <v>18</v>
      </c>
      <c r="I183" s="121">
        <v>18</v>
      </c>
      <c r="J183" s="121">
        <v>63</v>
      </c>
      <c r="K183" s="121">
        <v>152</v>
      </c>
      <c r="L183" s="122">
        <v>23.684210526315798</v>
      </c>
      <c r="M183" s="122">
        <v>3.4483779790923501</v>
      </c>
      <c r="N183" s="209"/>
      <c r="O183" s="209"/>
      <c r="P183" s="210"/>
    </row>
    <row r="184" spans="2:16" x14ac:dyDescent="0.3">
      <c r="B184" s="207"/>
      <c r="C184" s="207"/>
      <c r="D184" s="208"/>
      <c r="E184" s="207"/>
      <c r="F184" s="121">
        <v>3</v>
      </c>
      <c r="G184" s="121">
        <v>38</v>
      </c>
      <c r="H184" s="121">
        <v>5</v>
      </c>
      <c r="I184" s="121">
        <v>6</v>
      </c>
      <c r="J184" s="121">
        <v>34</v>
      </c>
      <c r="K184" s="121">
        <v>83</v>
      </c>
      <c r="L184" s="122">
        <v>13.253012048192801</v>
      </c>
      <c r="M184" s="122">
        <v>3.7217350476216899</v>
      </c>
      <c r="N184" s="209"/>
      <c r="O184" s="209"/>
      <c r="P184" s="210"/>
    </row>
    <row r="185" spans="2:16" x14ac:dyDescent="0.3">
      <c r="B185" s="207"/>
      <c r="C185" s="207"/>
      <c r="D185" s="208"/>
      <c r="E185" s="207"/>
      <c r="F185" s="121">
        <v>4</v>
      </c>
      <c r="G185" s="121">
        <v>149</v>
      </c>
      <c r="H185" s="121">
        <v>20</v>
      </c>
      <c r="I185" s="121">
        <v>28</v>
      </c>
      <c r="J185" s="121">
        <v>143</v>
      </c>
      <c r="K185" s="121">
        <v>340</v>
      </c>
      <c r="L185" s="122">
        <v>14.117647058823501</v>
      </c>
      <c r="M185" s="122">
        <v>1.8883985959201199</v>
      </c>
      <c r="N185" s="209"/>
      <c r="O185" s="209"/>
      <c r="P185" s="210"/>
    </row>
    <row r="186" spans="2:16" x14ac:dyDescent="0.3">
      <c r="B186" s="207"/>
      <c r="C186" s="207"/>
      <c r="D186" s="208"/>
      <c r="E186" s="207"/>
      <c r="F186" s="121">
        <v>5</v>
      </c>
      <c r="G186" s="121">
        <v>56</v>
      </c>
      <c r="H186" s="121">
        <v>10</v>
      </c>
      <c r="I186" s="121">
        <v>25</v>
      </c>
      <c r="J186" s="121">
        <v>63</v>
      </c>
      <c r="K186" s="121">
        <v>154</v>
      </c>
      <c r="L186" s="122">
        <v>22.727272727272702</v>
      </c>
      <c r="M186" s="122">
        <v>3.3769639279725099</v>
      </c>
      <c r="N186" s="209"/>
      <c r="O186" s="209"/>
      <c r="P186" s="210"/>
    </row>
    <row r="187" spans="2:16" x14ac:dyDescent="0.3">
      <c r="B187" s="207"/>
      <c r="C187" s="207"/>
      <c r="D187" s="208"/>
      <c r="E187" s="207"/>
      <c r="F187" s="121">
        <v>6</v>
      </c>
      <c r="G187" s="121">
        <v>182</v>
      </c>
      <c r="H187" s="121">
        <v>45</v>
      </c>
      <c r="I187" s="121">
        <v>35</v>
      </c>
      <c r="J187" s="121">
        <v>159</v>
      </c>
      <c r="K187" s="121">
        <v>421</v>
      </c>
      <c r="L187" s="122">
        <v>19.002375296912099</v>
      </c>
      <c r="M187" s="122">
        <v>1.9120490946986799</v>
      </c>
      <c r="N187" s="209"/>
      <c r="O187" s="209"/>
      <c r="P187" s="210"/>
    </row>
    <row r="188" spans="2:16" x14ac:dyDescent="0.3">
      <c r="B188" s="207"/>
      <c r="C188" s="207"/>
      <c r="D188" s="208"/>
      <c r="E188" s="207" t="s">
        <v>35</v>
      </c>
      <c r="F188" s="121">
        <v>1</v>
      </c>
      <c r="G188" s="121">
        <v>203</v>
      </c>
      <c r="H188" s="121">
        <v>24</v>
      </c>
      <c r="I188" s="121">
        <v>29</v>
      </c>
      <c r="J188" s="121">
        <v>45</v>
      </c>
      <c r="K188" s="121">
        <v>301</v>
      </c>
      <c r="L188" s="122">
        <v>20.001800355140499</v>
      </c>
      <c r="M188" s="122">
        <v>2.6315282498090098</v>
      </c>
      <c r="N188" s="209"/>
      <c r="O188" s="209"/>
      <c r="P188" s="210"/>
    </row>
    <row r="189" spans="2:16" x14ac:dyDescent="0.3">
      <c r="B189" s="207"/>
      <c r="C189" s="207"/>
      <c r="D189" s="208"/>
      <c r="E189" s="207"/>
      <c r="F189" s="121">
        <v>2</v>
      </c>
      <c r="G189" s="121">
        <v>168</v>
      </c>
      <c r="H189" s="121">
        <v>27</v>
      </c>
      <c r="I189" s="121">
        <v>23</v>
      </c>
      <c r="J189" s="121">
        <v>36</v>
      </c>
      <c r="K189" s="121">
        <v>254</v>
      </c>
      <c r="L189" s="122">
        <v>22.597189148377598</v>
      </c>
      <c r="M189" s="122">
        <v>3.0545783597404101</v>
      </c>
      <c r="N189" s="209"/>
      <c r="O189" s="209"/>
      <c r="P189" s="210"/>
    </row>
    <row r="190" spans="2:16" x14ac:dyDescent="0.3">
      <c r="B190" s="207"/>
      <c r="C190" s="207"/>
      <c r="D190" s="208"/>
      <c r="E190" s="207"/>
      <c r="F190" s="121">
        <v>3</v>
      </c>
      <c r="G190" s="121">
        <v>96</v>
      </c>
      <c r="H190" s="121">
        <v>11</v>
      </c>
      <c r="I190" s="121">
        <v>10</v>
      </c>
      <c r="J190" s="121">
        <v>11</v>
      </c>
      <c r="K190" s="121">
        <v>128</v>
      </c>
      <c r="L190" s="122">
        <v>21.560132479964601</v>
      </c>
      <c r="M190" s="122">
        <v>4.1976253525653702</v>
      </c>
      <c r="N190" s="209"/>
      <c r="O190" s="209"/>
      <c r="P190" s="210"/>
    </row>
    <row r="191" spans="2:16" x14ac:dyDescent="0.3">
      <c r="B191" s="207"/>
      <c r="C191" s="207"/>
      <c r="D191" s="208"/>
      <c r="E191" s="207"/>
      <c r="F191" s="121">
        <v>4</v>
      </c>
      <c r="G191" s="121">
        <v>268</v>
      </c>
      <c r="H191" s="121">
        <v>34</v>
      </c>
      <c r="I191" s="121">
        <v>41</v>
      </c>
      <c r="J191" s="121">
        <v>57</v>
      </c>
      <c r="K191" s="121">
        <v>400</v>
      </c>
      <c r="L191" s="122">
        <v>21.544803289885401</v>
      </c>
      <c r="M191" s="122">
        <v>2.3736463691209999</v>
      </c>
      <c r="N191" s="209"/>
      <c r="O191" s="209"/>
      <c r="P191" s="210"/>
    </row>
    <row r="192" spans="2:16" x14ac:dyDescent="0.3">
      <c r="B192" s="207"/>
      <c r="C192" s="207"/>
      <c r="D192" s="208"/>
      <c r="E192" s="207"/>
      <c r="F192" s="121">
        <v>5</v>
      </c>
      <c r="G192" s="121">
        <v>149</v>
      </c>
      <c r="H192" s="121">
        <v>27</v>
      </c>
      <c r="I192" s="121">
        <v>25</v>
      </c>
      <c r="J192" s="121">
        <v>41</v>
      </c>
      <c r="K192" s="121">
        <v>242</v>
      </c>
      <c r="L192" s="122">
        <v>23.160860813895098</v>
      </c>
      <c r="M192" s="122">
        <v>3.1704173720351001</v>
      </c>
      <c r="N192" s="209"/>
      <c r="O192" s="209"/>
      <c r="P192" s="210"/>
    </row>
    <row r="193" spans="2:16" x14ac:dyDescent="0.3">
      <c r="B193" s="207"/>
      <c r="C193" s="207"/>
      <c r="D193" s="208"/>
      <c r="E193" s="207"/>
      <c r="F193" s="121">
        <v>6</v>
      </c>
      <c r="G193" s="121">
        <v>153</v>
      </c>
      <c r="H193" s="121">
        <v>15</v>
      </c>
      <c r="I193" s="121">
        <v>16</v>
      </c>
      <c r="J193" s="121">
        <v>26</v>
      </c>
      <c r="K193" s="121">
        <v>210</v>
      </c>
      <c r="L193" s="122">
        <v>17.787715438877299</v>
      </c>
      <c r="M193" s="122">
        <v>2.9631966006607402</v>
      </c>
      <c r="N193" s="209"/>
      <c r="O193" s="209"/>
      <c r="P193" s="210"/>
    </row>
    <row r="194" spans="2:16" x14ac:dyDescent="0.3">
      <c r="B194" s="207" t="s">
        <v>352</v>
      </c>
      <c r="C194" s="207">
        <v>2000</v>
      </c>
      <c r="D194" s="208" t="s">
        <v>117</v>
      </c>
      <c r="E194" s="207" t="s">
        <v>174</v>
      </c>
      <c r="F194" s="121">
        <v>1</v>
      </c>
      <c r="G194" s="121">
        <v>55</v>
      </c>
      <c r="H194" s="121">
        <v>6</v>
      </c>
      <c r="I194" s="121">
        <v>3</v>
      </c>
      <c r="J194" s="121">
        <v>51</v>
      </c>
      <c r="K194" s="121">
        <f t="shared" ref="K194:K207" si="8">SUM(G194:J194)</f>
        <v>115</v>
      </c>
      <c r="L194" s="122">
        <v>5.4872563718140901</v>
      </c>
      <c r="M194" s="122">
        <v>3.1680689433793598</v>
      </c>
      <c r="N194" s="209">
        <v>4.2514291019302002</v>
      </c>
      <c r="O194" s="209">
        <v>0.52333276770213499</v>
      </c>
    </row>
    <row r="195" spans="2:16" x14ac:dyDescent="0.3">
      <c r="B195" s="207"/>
      <c r="C195" s="207"/>
      <c r="D195" s="208"/>
      <c r="E195" s="207"/>
      <c r="F195" s="121">
        <v>2</v>
      </c>
      <c r="G195" s="121">
        <v>115</v>
      </c>
      <c r="H195" s="121">
        <v>8</v>
      </c>
      <c r="I195" s="121">
        <v>4</v>
      </c>
      <c r="J195" s="121">
        <v>107</v>
      </c>
      <c r="K195" s="121">
        <f t="shared" si="8"/>
        <v>234</v>
      </c>
      <c r="L195" s="122">
        <v>3.5337211807800002</v>
      </c>
      <c r="M195" s="122">
        <v>1.7668605903900001</v>
      </c>
      <c r="N195" s="209"/>
      <c r="O195" s="209"/>
    </row>
    <row r="196" spans="2:16" x14ac:dyDescent="0.3">
      <c r="B196" s="207"/>
      <c r="C196" s="207"/>
      <c r="D196" s="208"/>
      <c r="E196" s="207"/>
      <c r="F196" s="121">
        <v>3</v>
      </c>
      <c r="G196" s="121">
        <v>130</v>
      </c>
      <c r="H196" s="121">
        <v>8</v>
      </c>
      <c r="I196" s="121">
        <v>5</v>
      </c>
      <c r="J196" s="121">
        <v>106</v>
      </c>
      <c r="K196" s="121">
        <f t="shared" si="8"/>
        <v>249</v>
      </c>
      <c r="L196" s="122">
        <v>4.1053101294065204</v>
      </c>
      <c r="M196" s="122">
        <v>1.83595050361429</v>
      </c>
      <c r="N196" s="209"/>
      <c r="O196" s="209"/>
    </row>
    <row r="197" spans="2:16" x14ac:dyDescent="0.3">
      <c r="B197" s="207"/>
      <c r="C197" s="207"/>
      <c r="D197" s="208"/>
      <c r="E197" s="207"/>
      <c r="F197" s="121">
        <v>4</v>
      </c>
      <c r="G197" s="121">
        <v>103</v>
      </c>
      <c r="H197" s="121">
        <v>16</v>
      </c>
      <c r="I197" s="121">
        <v>2</v>
      </c>
      <c r="J197" s="121">
        <v>83</v>
      </c>
      <c r="K197" s="121">
        <f t="shared" si="8"/>
        <v>204</v>
      </c>
      <c r="L197" s="122">
        <v>2.2222222222222201</v>
      </c>
      <c r="M197" s="122">
        <v>1.5713484026367699</v>
      </c>
      <c r="N197" s="209"/>
      <c r="O197" s="209"/>
    </row>
    <row r="198" spans="2:16" x14ac:dyDescent="0.3">
      <c r="B198" s="207"/>
      <c r="C198" s="207"/>
      <c r="D198" s="208"/>
      <c r="E198" s="207"/>
      <c r="F198" s="121">
        <v>5</v>
      </c>
      <c r="G198" s="121">
        <v>58</v>
      </c>
      <c r="H198" s="121">
        <v>31</v>
      </c>
      <c r="I198" s="121">
        <v>0</v>
      </c>
      <c r="J198" s="121">
        <v>92</v>
      </c>
      <c r="K198" s="121">
        <f t="shared" si="8"/>
        <v>181</v>
      </c>
      <c r="L198" s="122">
        <v>0</v>
      </c>
      <c r="M198" s="122" t="s">
        <v>76</v>
      </c>
      <c r="N198" s="209"/>
      <c r="O198" s="209"/>
    </row>
    <row r="199" spans="2:16" x14ac:dyDescent="0.3">
      <c r="B199" s="207"/>
      <c r="C199" s="207"/>
      <c r="D199" s="208"/>
      <c r="E199" s="207"/>
      <c r="F199" s="121">
        <v>6</v>
      </c>
      <c r="G199" s="121">
        <v>29</v>
      </c>
      <c r="H199" s="121">
        <v>6</v>
      </c>
      <c r="I199" s="121">
        <v>4</v>
      </c>
      <c r="J199" s="121">
        <v>37</v>
      </c>
      <c r="K199" s="121">
        <f t="shared" si="8"/>
        <v>76</v>
      </c>
      <c r="L199" s="122">
        <v>11.164274322169099</v>
      </c>
      <c r="M199" s="122">
        <v>5.5821371610845301</v>
      </c>
      <c r="N199" s="209"/>
      <c r="O199" s="209"/>
    </row>
    <row r="200" spans="2:16" x14ac:dyDescent="0.3">
      <c r="B200" s="207"/>
      <c r="C200" s="207"/>
      <c r="D200" s="208"/>
      <c r="E200" s="207"/>
      <c r="F200" s="121">
        <v>7</v>
      </c>
      <c r="G200" s="121">
        <v>110</v>
      </c>
      <c r="H200" s="121">
        <v>6</v>
      </c>
      <c r="I200" s="121">
        <v>7</v>
      </c>
      <c r="J200" s="121">
        <v>86</v>
      </c>
      <c r="K200" s="121">
        <f t="shared" si="8"/>
        <v>209</v>
      </c>
      <c r="L200" s="122">
        <v>6.6413119044698004</v>
      </c>
      <c r="M200" s="122">
        <v>2.51017995406283</v>
      </c>
      <c r="N200" s="209"/>
      <c r="O200" s="209"/>
    </row>
    <row r="201" spans="2:16" x14ac:dyDescent="0.3">
      <c r="B201" s="207"/>
      <c r="C201" s="207"/>
      <c r="D201" s="208"/>
      <c r="E201" s="207"/>
      <c r="F201" s="121">
        <v>8</v>
      </c>
      <c r="G201" s="121">
        <v>114</v>
      </c>
      <c r="H201" s="121">
        <v>13</v>
      </c>
      <c r="I201" s="121">
        <v>3</v>
      </c>
      <c r="J201" s="121">
        <v>100</v>
      </c>
      <c r="K201" s="121">
        <f t="shared" si="8"/>
        <v>230</v>
      </c>
      <c r="L201" s="122">
        <v>2.83166109253066</v>
      </c>
      <c r="M201" s="122">
        <v>1.6348602940263699</v>
      </c>
      <c r="N201" s="209"/>
      <c r="O201" s="209"/>
    </row>
    <row r="202" spans="2:16" x14ac:dyDescent="0.3">
      <c r="B202" s="207"/>
      <c r="C202" s="207"/>
      <c r="D202" s="208"/>
      <c r="E202" s="207" t="s">
        <v>175</v>
      </c>
      <c r="F202" s="121">
        <v>1</v>
      </c>
      <c r="G202" s="121">
        <v>222</v>
      </c>
      <c r="H202" s="121">
        <v>21</v>
      </c>
      <c r="I202" s="121">
        <v>8</v>
      </c>
      <c r="J202" s="121">
        <v>191</v>
      </c>
      <c r="K202" s="121">
        <f t="shared" si="8"/>
        <v>442</v>
      </c>
      <c r="L202" s="122">
        <v>3.8245130828251002</v>
      </c>
      <c r="M202" s="122">
        <v>1.3521695678011501</v>
      </c>
      <c r="N202" s="209"/>
      <c r="O202" s="209"/>
    </row>
    <row r="203" spans="2:16" x14ac:dyDescent="0.3">
      <c r="B203" s="207"/>
      <c r="C203" s="207"/>
      <c r="D203" s="208"/>
      <c r="E203" s="207"/>
      <c r="F203" s="121">
        <v>2</v>
      </c>
      <c r="G203" s="121">
        <v>84</v>
      </c>
      <c r="H203" s="121">
        <v>5</v>
      </c>
      <c r="I203" s="121">
        <v>1</v>
      </c>
      <c r="J203" s="121">
        <v>86</v>
      </c>
      <c r="K203" s="121">
        <f t="shared" si="8"/>
        <v>176</v>
      </c>
      <c r="L203" s="122">
        <v>1.1898395721925099</v>
      </c>
      <c r="M203" s="122">
        <v>1.1898395721925099</v>
      </c>
      <c r="N203" s="209"/>
      <c r="O203" s="209"/>
    </row>
    <row r="204" spans="2:16" x14ac:dyDescent="0.3">
      <c r="B204" s="207"/>
      <c r="C204" s="207"/>
      <c r="D204" s="208"/>
      <c r="E204" s="207"/>
      <c r="F204" s="121">
        <v>3</v>
      </c>
      <c r="G204" s="121">
        <v>40</v>
      </c>
      <c r="H204" s="121">
        <v>14</v>
      </c>
      <c r="I204" s="121">
        <v>1</v>
      </c>
      <c r="J204" s="121">
        <v>54</v>
      </c>
      <c r="K204" s="121">
        <f t="shared" si="8"/>
        <v>109</v>
      </c>
      <c r="L204" s="122">
        <v>2.4166480196912099</v>
      </c>
      <c r="M204" s="122">
        <v>2.4166480196912099</v>
      </c>
      <c r="N204" s="209"/>
      <c r="O204" s="209"/>
    </row>
    <row r="205" spans="2:16" x14ac:dyDescent="0.3">
      <c r="B205" s="207"/>
      <c r="C205" s="207"/>
      <c r="D205" s="208"/>
      <c r="E205" s="207"/>
      <c r="F205" s="121">
        <v>4</v>
      </c>
      <c r="G205" s="121">
        <v>191</v>
      </c>
      <c r="H205" s="121">
        <v>13</v>
      </c>
      <c r="I205" s="121">
        <v>11</v>
      </c>
      <c r="J205" s="121">
        <v>207</v>
      </c>
      <c r="K205" s="121">
        <f t="shared" si="8"/>
        <v>422</v>
      </c>
      <c r="L205" s="122">
        <v>5.2648866782412798</v>
      </c>
      <c r="M205" s="122">
        <v>1.58742306140609</v>
      </c>
      <c r="N205" s="209"/>
      <c r="O205" s="209"/>
    </row>
    <row r="206" spans="2:16" x14ac:dyDescent="0.3">
      <c r="B206" s="207"/>
      <c r="C206" s="207"/>
      <c r="D206" s="208"/>
      <c r="E206" s="207"/>
      <c r="F206" s="121">
        <v>5</v>
      </c>
      <c r="G206" s="121">
        <v>92</v>
      </c>
      <c r="H206" s="121">
        <v>3</v>
      </c>
      <c r="I206" s="121">
        <v>3</v>
      </c>
      <c r="J206" s="121">
        <v>95</v>
      </c>
      <c r="K206" s="121">
        <f t="shared" si="8"/>
        <v>193</v>
      </c>
      <c r="L206" s="122">
        <v>3.1088082901554399</v>
      </c>
      <c r="M206" s="122">
        <v>1.79487130318018</v>
      </c>
      <c r="N206" s="209"/>
      <c r="O206" s="209"/>
    </row>
    <row r="207" spans="2:16" x14ac:dyDescent="0.3">
      <c r="B207" s="207"/>
      <c r="C207" s="207"/>
      <c r="D207" s="208"/>
      <c r="E207" s="207"/>
      <c r="F207" s="121">
        <v>6</v>
      </c>
      <c r="G207" s="121">
        <v>196</v>
      </c>
      <c r="H207" s="121">
        <v>15</v>
      </c>
      <c r="I207" s="121">
        <v>15</v>
      </c>
      <c r="J207" s="121">
        <v>232</v>
      </c>
      <c r="K207" s="121">
        <f t="shared" si="8"/>
        <v>458</v>
      </c>
      <c r="L207" s="122">
        <v>6.5502183406113499</v>
      </c>
      <c r="M207" s="122">
        <v>1.6912591031473401</v>
      </c>
      <c r="N207" s="209"/>
      <c r="O207" s="209"/>
    </row>
    <row r="208" spans="2:16" x14ac:dyDescent="0.3">
      <c r="B208" s="207"/>
      <c r="C208" s="207">
        <v>2013</v>
      </c>
      <c r="D208" s="208"/>
      <c r="E208" s="207" t="s">
        <v>175</v>
      </c>
      <c r="F208" s="121">
        <v>1</v>
      </c>
      <c r="G208" s="121">
        <v>115</v>
      </c>
      <c r="H208" s="121">
        <v>10</v>
      </c>
      <c r="I208" s="121">
        <v>12</v>
      </c>
      <c r="J208" s="121">
        <v>123</v>
      </c>
      <c r="K208" s="121">
        <v>260</v>
      </c>
      <c r="L208" s="122">
        <v>9.0854027861901905</v>
      </c>
      <c r="M208" s="122">
        <v>2.62272987215154</v>
      </c>
      <c r="N208" s="209">
        <v>5.9216036892381503</v>
      </c>
      <c r="O208" s="209">
        <v>1.0308188897211901</v>
      </c>
    </row>
    <row r="209" spans="2:15" x14ac:dyDescent="0.3">
      <c r="B209" s="207"/>
      <c r="C209" s="207"/>
      <c r="D209" s="208"/>
      <c r="E209" s="207"/>
      <c r="F209" s="121">
        <v>2</v>
      </c>
      <c r="G209" s="121">
        <v>147</v>
      </c>
      <c r="H209" s="121">
        <v>9</v>
      </c>
      <c r="I209" s="121">
        <v>9</v>
      </c>
      <c r="J209" s="121">
        <v>149</v>
      </c>
      <c r="K209" s="121">
        <v>314</v>
      </c>
      <c r="L209" s="122">
        <v>5.7324840764331197</v>
      </c>
      <c r="M209" s="122">
        <v>1.9108280254777099</v>
      </c>
      <c r="N209" s="209"/>
      <c r="O209" s="209"/>
    </row>
    <row r="210" spans="2:15" x14ac:dyDescent="0.3">
      <c r="B210" s="207"/>
      <c r="C210" s="207"/>
      <c r="D210" s="208"/>
      <c r="E210" s="207"/>
      <c r="F210" s="121">
        <v>3</v>
      </c>
      <c r="G210" s="121">
        <v>138</v>
      </c>
      <c r="H210" s="121">
        <v>30</v>
      </c>
      <c r="I210" s="121">
        <v>8</v>
      </c>
      <c r="J210" s="121">
        <v>180</v>
      </c>
      <c r="K210" s="121">
        <v>356</v>
      </c>
      <c r="L210" s="122">
        <v>5.1716176696937</v>
      </c>
      <c r="M210" s="122">
        <v>1.8284429619722899</v>
      </c>
      <c r="N210" s="209"/>
      <c r="O210" s="209"/>
    </row>
    <row r="211" spans="2:15" x14ac:dyDescent="0.3">
      <c r="B211" s="207"/>
      <c r="C211" s="207"/>
      <c r="D211" s="208"/>
      <c r="E211" s="207"/>
      <c r="F211" s="121">
        <v>4</v>
      </c>
      <c r="G211" s="121">
        <v>105</v>
      </c>
      <c r="H211" s="121">
        <v>18</v>
      </c>
      <c r="I211" s="121">
        <v>4</v>
      </c>
      <c r="J211" s="121">
        <v>128</v>
      </c>
      <c r="K211" s="121">
        <v>255</v>
      </c>
      <c r="L211" s="122">
        <v>3.54020507285483</v>
      </c>
      <c r="M211" s="122">
        <v>1.7701025364274201</v>
      </c>
      <c r="N211" s="209"/>
      <c r="O211" s="209"/>
    </row>
    <row r="212" spans="2:15" x14ac:dyDescent="0.3">
      <c r="B212" s="207" t="s">
        <v>173</v>
      </c>
      <c r="C212" s="207">
        <v>2013</v>
      </c>
      <c r="D212" s="208"/>
      <c r="E212" s="207" t="s">
        <v>175</v>
      </c>
      <c r="F212" s="121">
        <v>1</v>
      </c>
      <c r="G212" s="121">
        <v>230</v>
      </c>
      <c r="H212" s="121">
        <v>15</v>
      </c>
      <c r="I212" s="121">
        <v>7</v>
      </c>
      <c r="J212" s="121">
        <v>254</v>
      </c>
      <c r="K212" s="121">
        <f>SUM(G212:J212)</f>
        <v>506</v>
      </c>
      <c r="L212" s="122">
        <f>200*I212*(G212+H212)/(G212+I212)/K212</f>
        <v>2.8601924584313139</v>
      </c>
      <c r="M212" s="122">
        <f>L212/SQRT(I212)</f>
        <v>1.0810511352559575</v>
      </c>
      <c r="N212" s="209">
        <v>4.8965517241379297</v>
      </c>
      <c r="O212" s="209">
        <v>0.69950738916256205</v>
      </c>
    </row>
    <row r="213" spans="2:15" x14ac:dyDescent="0.3">
      <c r="B213" s="207"/>
      <c r="C213" s="207"/>
      <c r="D213" s="208"/>
      <c r="E213" s="207"/>
      <c r="F213" s="121">
        <v>2</v>
      </c>
      <c r="G213" s="121">
        <v>193</v>
      </c>
      <c r="H213" s="121">
        <v>16</v>
      </c>
      <c r="I213" s="121">
        <v>11</v>
      </c>
      <c r="J213" s="121">
        <v>219</v>
      </c>
      <c r="K213" s="121">
        <f>SUM(G213:J213)</f>
        <v>439</v>
      </c>
      <c r="L213" s="122">
        <f>200*I213*(G213+H213)/(G213+I213)/K213</f>
        <v>5.1342176961900936</v>
      </c>
      <c r="M213" s="122">
        <f>L213/SQRT(I213)</f>
        <v>1.5480248809332231</v>
      </c>
      <c r="N213" s="209"/>
      <c r="O213" s="209"/>
    </row>
    <row r="214" spans="2:15" x14ac:dyDescent="0.3">
      <c r="B214" s="207"/>
      <c r="C214" s="207"/>
      <c r="D214" s="208"/>
      <c r="E214" s="207"/>
      <c r="F214" s="121">
        <v>3</v>
      </c>
      <c r="G214" s="121">
        <v>147</v>
      </c>
      <c r="H214" s="121">
        <v>7</v>
      </c>
      <c r="I214" s="121">
        <v>8</v>
      </c>
      <c r="J214" s="121">
        <v>151</v>
      </c>
      <c r="K214" s="121">
        <f>SUM(G214:J214)</f>
        <v>313</v>
      </c>
      <c r="L214" s="122">
        <f>200*I214*(G214+H214)/(G214+I214)/K214</f>
        <v>5.0788415953828716</v>
      </c>
      <c r="M214" s="122">
        <f>L214/SQRT(I214)</f>
        <v>1.795641666333766</v>
      </c>
      <c r="N214" s="209"/>
      <c r="O214" s="209"/>
    </row>
    <row r="215" spans="2:15" x14ac:dyDescent="0.3">
      <c r="B215" s="207"/>
      <c r="C215" s="207"/>
      <c r="D215" s="208"/>
      <c r="E215" s="207"/>
      <c r="F215" s="121">
        <v>4</v>
      </c>
      <c r="G215" s="121">
        <v>187</v>
      </c>
      <c r="H215" s="121">
        <v>10</v>
      </c>
      <c r="I215" s="121">
        <v>10</v>
      </c>
      <c r="J215" s="121">
        <v>181</v>
      </c>
      <c r="K215" s="121">
        <f>SUM(G215:J215)</f>
        <v>388</v>
      </c>
      <c r="L215" s="122">
        <f>200*I215*(G215+H215)/(G215+I215)/K215</f>
        <v>5.1546391752577323</v>
      </c>
      <c r="M215" s="122">
        <f>L215/SQRT(I215)</f>
        <v>1.6300400310146286</v>
      </c>
      <c r="N215" s="209"/>
      <c r="O215" s="209"/>
    </row>
    <row r="216" spans="2:15" x14ac:dyDescent="0.3">
      <c r="B216" s="207"/>
      <c r="C216" s="207"/>
      <c r="D216" s="208"/>
      <c r="E216" s="207"/>
      <c r="F216" s="121">
        <v>5</v>
      </c>
      <c r="G216" s="121">
        <v>174</v>
      </c>
      <c r="H216" s="121">
        <v>15</v>
      </c>
      <c r="I216" s="121">
        <v>13</v>
      </c>
      <c r="J216" s="121">
        <v>182</v>
      </c>
      <c r="K216" s="121">
        <f>SUM(G216:J216)</f>
        <v>384</v>
      </c>
      <c r="L216" s="122">
        <f>200*I216*(G216+H216)/(G216+I216)/K216</f>
        <v>6.8432486631016047</v>
      </c>
      <c r="M216" s="122">
        <f>L216/SQRT(I216)</f>
        <v>1.8979756881202485</v>
      </c>
      <c r="N216" s="209"/>
      <c r="O216" s="209"/>
    </row>
    <row r="217" spans="2:15" x14ac:dyDescent="0.3">
      <c r="D217" s="123"/>
    </row>
    <row r="218" spans="2:15" x14ac:dyDescent="0.3">
      <c r="B218" s="118" t="s">
        <v>189</v>
      </c>
      <c r="D218" s="123"/>
    </row>
    <row r="219" spans="2:15" x14ac:dyDescent="0.3">
      <c r="D219" s="123"/>
    </row>
    <row r="220" spans="2:15" x14ac:dyDescent="0.3">
      <c r="D220" s="123"/>
    </row>
    <row r="221" spans="2:15" x14ac:dyDescent="0.3">
      <c r="D221" s="123"/>
    </row>
  </sheetData>
  <mergeCells count="101">
    <mergeCell ref="B4:B37"/>
    <mergeCell ref="C4:C11"/>
    <mergeCell ref="D4:D50"/>
    <mergeCell ref="E4:E113"/>
    <mergeCell ref="N4:N11"/>
    <mergeCell ref="O4:O11"/>
    <mergeCell ref="C12:C23"/>
    <mergeCell ref="N12:N23"/>
    <mergeCell ref="O12:O23"/>
    <mergeCell ref="C24:C32"/>
    <mergeCell ref="N24:N32"/>
    <mergeCell ref="O24:O32"/>
    <mergeCell ref="C33:C37"/>
    <mergeCell ref="N33:N37"/>
    <mergeCell ref="O33:O37"/>
    <mergeCell ref="B38:B50"/>
    <mergeCell ref="C38:C44"/>
    <mergeCell ref="N38:N44"/>
    <mergeCell ref="O38:O44"/>
    <mergeCell ref="C45:C50"/>
    <mergeCell ref="N45:N50"/>
    <mergeCell ref="O45:O50"/>
    <mergeCell ref="B51:B65"/>
    <mergeCell ref="C51:C60"/>
    <mergeCell ref="D51:D71"/>
    <mergeCell ref="N51:N60"/>
    <mergeCell ref="O51:O60"/>
    <mergeCell ref="C61:C65"/>
    <mergeCell ref="N61:N65"/>
    <mergeCell ref="O61:O65"/>
    <mergeCell ref="B66:B71"/>
    <mergeCell ref="C66:C71"/>
    <mergeCell ref="N66:N71"/>
    <mergeCell ref="O66:O71"/>
    <mergeCell ref="B72:B86"/>
    <mergeCell ref="C72:C81"/>
    <mergeCell ref="D72:D92"/>
    <mergeCell ref="N72:N81"/>
    <mergeCell ref="O72:O81"/>
    <mergeCell ref="C82:C86"/>
    <mergeCell ref="N82:N86"/>
    <mergeCell ref="O82:O86"/>
    <mergeCell ref="B87:B92"/>
    <mergeCell ref="C87:C92"/>
    <mergeCell ref="N87:N92"/>
    <mergeCell ref="O87:O92"/>
    <mergeCell ref="B93:B107"/>
    <mergeCell ref="C93:C102"/>
    <mergeCell ref="D93:D113"/>
    <mergeCell ref="N93:N102"/>
    <mergeCell ref="O93:O102"/>
    <mergeCell ref="C103:C107"/>
    <mergeCell ref="N103:N107"/>
    <mergeCell ref="O103:O107"/>
    <mergeCell ref="B108:B113"/>
    <mergeCell ref="C108:C113"/>
    <mergeCell ref="N108:N113"/>
    <mergeCell ref="O108:O113"/>
    <mergeCell ref="O114:O133"/>
    <mergeCell ref="P114:P193"/>
    <mergeCell ref="E122:E127"/>
    <mergeCell ref="E128:E133"/>
    <mergeCell ref="D134:D153"/>
    <mergeCell ref="E134:E141"/>
    <mergeCell ref="N134:N153"/>
    <mergeCell ref="O134:O153"/>
    <mergeCell ref="E142:E147"/>
    <mergeCell ref="E148:E153"/>
    <mergeCell ref="D154:D173"/>
    <mergeCell ref="E154:E161"/>
    <mergeCell ref="N154:N173"/>
    <mergeCell ref="O154:O173"/>
    <mergeCell ref="E162:E167"/>
    <mergeCell ref="E168:E173"/>
    <mergeCell ref="D174:D193"/>
    <mergeCell ref="E174:E181"/>
    <mergeCell ref="N174:N193"/>
    <mergeCell ref="O174:O193"/>
    <mergeCell ref="E182:E187"/>
    <mergeCell ref="E188:E193"/>
    <mergeCell ref="O194:O207"/>
    <mergeCell ref="E202:E207"/>
    <mergeCell ref="C208:C211"/>
    <mergeCell ref="E208:E211"/>
    <mergeCell ref="N208:N211"/>
    <mergeCell ref="O208:O211"/>
    <mergeCell ref="B212:B216"/>
    <mergeCell ref="C212:C216"/>
    <mergeCell ref="E212:E216"/>
    <mergeCell ref="N212:N216"/>
    <mergeCell ref="O212:O216"/>
    <mergeCell ref="B114:B193"/>
    <mergeCell ref="C114:C193"/>
    <mergeCell ref="D114:D133"/>
    <mergeCell ref="E114:E121"/>
    <mergeCell ref="N114:N133"/>
    <mergeCell ref="B194:B211"/>
    <mergeCell ref="C194:C207"/>
    <mergeCell ref="D194:D216"/>
    <mergeCell ref="E194:E201"/>
    <mergeCell ref="N194:N20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47"/>
  <sheetViews>
    <sheetView zoomScaleNormal="100" workbookViewId="0"/>
  </sheetViews>
  <sheetFormatPr defaultColWidth="9.109375" defaultRowHeight="15.6" x14ac:dyDescent="0.3"/>
  <cols>
    <col min="1" max="1" width="9.109375" style="14"/>
    <col min="2" max="2" width="33.6640625" style="14" customWidth="1"/>
    <col min="3" max="3" width="10.44140625" style="14" customWidth="1"/>
    <col min="4" max="4" width="14.109375" style="14" customWidth="1"/>
    <col min="5" max="5" width="13.33203125" style="14" customWidth="1"/>
    <col min="6" max="6" width="15" style="14" customWidth="1"/>
    <col min="7" max="7" width="11.44140625" style="14" customWidth="1"/>
    <col min="8" max="8" width="13.33203125" style="14" customWidth="1"/>
    <col min="9" max="1024" width="9.109375" style="14"/>
    <col min="1025" max="16384" width="9.109375" style="13"/>
  </cols>
  <sheetData>
    <row r="1" spans="2:10" ht="19.2" x14ac:dyDescent="0.45">
      <c r="B1" s="13" t="s">
        <v>369</v>
      </c>
    </row>
    <row r="2" spans="2:10" x14ac:dyDescent="0.3">
      <c r="B2" s="4"/>
      <c r="C2" s="4"/>
      <c r="D2" s="161"/>
      <c r="E2" s="161"/>
      <c r="F2" s="161"/>
      <c r="G2" s="161"/>
      <c r="H2" s="161"/>
    </row>
    <row r="3" spans="2:10" ht="15" customHeight="1" x14ac:dyDescent="0.3">
      <c r="B3" s="4"/>
      <c r="C3" s="4"/>
      <c r="D3" s="162" t="s">
        <v>72</v>
      </c>
      <c r="E3" s="162"/>
      <c r="F3" s="162"/>
      <c r="G3" s="162"/>
      <c r="H3" s="162"/>
    </row>
    <row r="4" spans="2:10" x14ac:dyDescent="0.3">
      <c r="B4" s="6" t="s">
        <v>73</v>
      </c>
      <c r="C4" s="6" t="s">
        <v>74</v>
      </c>
      <c r="D4" s="22" t="s">
        <v>15</v>
      </c>
      <c r="E4" s="22" t="s">
        <v>16</v>
      </c>
      <c r="F4" s="22" t="s">
        <v>17</v>
      </c>
      <c r="G4" s="22" t="s">
        <v>22</v>
      </c>
      <c r="H4" s="22" t="s">
        <v>23</v>
      </c>
    </row>
    <row r="5" spans="2:10" x14ac:dyDescent="0.3">
      <c r="B5" s="159" t="s">
        <v>75</v>
      </c>
      <c r="C5" s="8">
        <v>1994</v>
      </c>
      <c r="D5" s="8" t="s">
        <v>76</v>
      </c>
      <c r="E5" s="8" t="s">
        <v>76</v>
      </c>
      <c r="F5" s="8" t="s">
        <v>76</v>
      </c>
      <c r="G5" s="8" t="s">
        <v>76</v>
      </c>
      <c r="H5" s="8" t="s">
        <v>77</v>
      </c>
    </row>
    <row r="6" spans="2:10" x14ac:dyDescent="0.3">
      <c r="B6" s="159"/>
      <c r="C6" s="8">
        <v>2013</v>
      </c>
      <c r="D6" s="8" t="s">
        <v>78</v>
      </c>
      <c r="E6" s="8" t="s">
        <v>79</v>
      </c>
      <c r="F6" s="8" t="s">
        <v>80</v>
      </c>
      <c r="G6" s="8" t="s">
        <v>81</v>
      </c>
      <c r="H6" s="8" t="s">
        <v>82</v>
      </c>
    </row>
    <row r="7" spans="2:10" x14ac:dyDescent="0.3">
      <c r="B7" s="159" t="s">
        <v>83</v>
      </c>
      <c r="C7" s="8">
        <v>1991</v>
      </c>
      <c r="D7" s="8" t="s">
        <v>76</v>
      </c>
      <c r="E7" s="8" t="s">
        <v>76</v>
      </c>
      <c r="F7" s="8" t="s">
        <v>76</v>
      </c>
      <c r="G7" s="8" t="s">
        <v>76</v>
      </c>
      <c r="H7" s="8" t="s">
        <v>84</v>
      </c>
    </row>
    <row r="8" spans="2:10" x14ac:dyDescent="0.3">
      <c r="B8" s="159"/>
      <c r="C8" s="8">
        <v>1993</v>
      </c>
      <c r="D8" s="8" t="s">
        <v>76</v>
      </c>
      <c r="E8" s="8" t="s">
        <v>76</v>
      </c>
      <c r="F8" s="8" t="s">
        <v>76</v>
      </c>
      <c r="G8" s="8" t="s">
        <v>76</v>
      </c>
      <c r="H8" s="8" t="s">
        <v>85</v>
      </c>
    </row>
    <row r="9" spans="2:10" ht="17.25" customHeight="1" x14ac:dyDescent="0.3">
      <c r="B9" s="159"/>
      <c r="C9" s="8">
        <v>1994</v>
      </c>
      <c r="D9" s="8" t="s">
        <v>86</v>
      </c>
      <c r="E9" s="8" t="s">
        <v>87</v>
      </c>
      <c r="F9" s="8" t="s">
        <v>88</v>
      </c>
      <c r="G9" s="8" t="s">
        <v>76</v>
      </c>
      <c r="H9" s="8" t="s">
        <v>89</v>
      </c>
    </row>
    <row r="10" spans="2:10" x14ac:dyDescent="0.3">
      <c r="B10" s="159"/>
      <c r="C10" s="8">
        <v>2000</v>
      </c>
      <c r="D10" s="8" t="s">
        <v>90</v>
      </c>
      <c r="E10" s="8" t="s">
        <v>91</v>
      </c>
      <c r="F10" s="8" t="s">
        <v>92</v>
      </c>
      <c r="G10" s="8" t="s">
        <v>93</v>
      </c>
      <c r="H10" s="8" t="s">
        <v>94</v>
      </c>
    </row>
    <row r="11" spans="2:10" x14ac:dyDescent="0.3">
      <c r="B11" s="159"/>
      <c r="C11" s="8">
        <v>2013</v>
      </c>
      <c r="D11" s="8" t="s">
        <v>95</v>
      </c>
      <c r="E11" s="8" t="s">
        <v>96</v>
      </c>
      <c r="F11" s="8" t="s">
        <v>97</v>
      </c>
      <c r="G11" s="8" t="s">
        <v>98</v>
      </c>
      <c r="H11" s="8" t="s">
        <v>99</v>
      </c>
    </row>
    <row r="12" spans="2:10" ht="31.2" x14ac:dyDescent="0.3">
      <c r="B12" s="8" t="s">
        <v>100</v>
      </c>
      <c r="C12" s="8" t="s">
        <v>76</v>
      </c>
      <c r="D12" s="8">
        <v>10.7</v>
      </c>
      <c r="E12" s="8">
        <v>17.899999999999999</v>
      </c>
      <c r="F12" s="8">
        <v>28.6</v>
      </c>
      <c r="G12" s="8">
        <v>3.9</v>
      </c>
      <c r="H12" s="8">
        <v>27.8</v>
      </c>
    </row>
    <row r="13" spans="2:10" x14ac:dyDescent="0.3">
      <c r="B13" s="8" t="s">
        <v>101</v>
      </c>
      <c r="C13" s="8" t="s">
        <v>76</v>
      </c>
      <c r="D13" s="8">
        <v>9.6</v>
      </c>
      <c r="E13" s="8">
        <v>15.1</v>
      </c>
      <c r="F13" s="8">
        <v>21.8</v>
      </c>
      <c r="G13" s="8">
        <v>3.75</v>
      </c>
      <c r="H13" s="8">
        <v>21.4</v>
      </c>
    </row>
    <row r="14" spans="2:10" x14ac:dyDescent="0.3">
      <c r="B14" s="8" t="s">
        <v>193</v>
      </c>
      <c r="C14" s="8" t="s">
        <v>76</v>
      </c>
      <c r="D14" s="8">
        <v>10.6</v>
      </c>
      <c r="E14" s="8">
        <v>17.2</v>
      </c>
      <c r="F14" s="8">
        <v>25.9</v>
      </c>
      <c r="G14" s="8">
        <v>3.9</v>
      </c>
      <c r="H14" s="8">
        <v>25.3</v>
      </c>
    </row>
    <row r="15" spans="2:10" x14ac:dyDescent="0.3">
      <c r="I15" s="23"/>
      <c r="J15" s="23"/>
    </row>
    <row r="16" spans="2:10" x14ac:dyDescent="0.3">
      <c r="I16" s="23"/>
      <c r="J16" s="23"/>
    </row>
    <row r="17" spans="2:10" x14ac:dyDescent="0.3">
      <c r="D17" s="163" t="s">
        <v>194</v>
      </c>
      <c r="E17" s="163"/>
      <c r="F17" s="163"/>
      <c r="G17" s="163"/>
      <c r="H17" s="163"/>
      <c r="I17" s="23"/>
      <c r="J17" s="23"/>
    </row>
    <row r="18" spans="2:10" x14ac:dyDescent="0.3">
      <c r="B18" s="6" t="s">
        <v>73</v>
      </c>
      <c r="C18" s="6" t="s">
        <v>74</v>
      </c>
      <c r="D18" s="22" t="s">
        <v>62</v>
      </c>
      <c r="E18" s="22" t="s">
        <v>65</v>
      </c>
      <c r="F18" s="22" t="s">
        <v>47</v>
      </c>
      <c r="G18" s="22" t="s">
        <v>50</v>
      </c>
      <c r="H18" s="22" t="s">
        <v>53</v>
      </c>
      <c r="I18" s="23"/>
      <c r="J18" s="23"/>
    </row>
    <row r="19" spans="2:10" ht="15" customHeight="1" x14ac:dyDescent="0.3">
      <c r="B19" s="159" t="s">
        <v>83</v>
      </c>
      <c r="C19" s="8">
        <v>1991</v>
      </c>
      <c r="D19" s="24">
        <v>2.9369527145359</v>
      </c>
      <c r="E19" s="24">
        <v>3.0714285714285698</v>
      </c>
      <c r="F19" s="24"/>
      <c r="G19" s="24"/>
      <c r="H19" s="24"/>
      <c r="I19" s="23"/>
      <c r="J19" s="23"/>
    </row>
    <row r="20" spans="2:10" x14ac:dyDescent="0.3">
      <c r="B20" s="159"/>
      <c r="C20" s="8">
        <v>1993</v>
      </c>
      <c r="D20" s="24">
        <v>2.9945504087193502</v>
      </c>
      <c r="E20" s="24">
        <v>3.0827489481065902</v>
      </c>
      <c r="F20" s="24"/>
      <c r="G20" s="24"/>
      <c r="H20" s="24"/>
      <c r="I20" s="23"/>
      <c r="J20" s="23"/>
    </row>
    <row r="21" spans="2:10" x14ac:dyDescent="0.3">
      <c r="B21" s="159"/>
      <c r="C21" s="8">
        <v>1994</v>
      </c>
      <c r="D21" s="24">
        <v>3.0259481037924201</v>
      </c>
      <c r="E21" s="24">
        <v>3.1129363449691998</v>
      </c>
      <c r="F21" s="24"/>
      <c r="G21" s="24"/>
      <c r="H21" s="24"/>
      <c r="I21" s="23"/>
      <c r="J21" s="23"/>
    </row>
    <row r="22" spans="2:10" x14ac:dyDescent="0.3">
      <c r="B22" s="159"/>
      <c r="C22" s="8">
        <v>1994</v>
      </c>
      <c r="D22" s="24"/>
      <c r="E22" s="24"/>
      <c r="F22" s="24">
        <v>2.98663101604278</v>
      </c>
      <c r="G22" s="24">
        <v>2.9946380697050898</v>
      </c>
      <c r="H22" s="24"/>
      <c r="I22" s="23"/>
      <c r="J22" s="23"/>
    </row>
    <row r="23" spans="2:10" x14ac:dyDescent="0.3">
      <c r="B23" s="159"/>
      <c r="C23" s="8">
        <v>1994</v>
      </c>
      <c r="D23" s="24"/>
      <c r="E23" s="24"/>
      <c r="F23" s="25"/>
      <c r="G23" s="24">
        <v>2.8820375335120598</v>
      </c>
      <c r="H23" s="24">
        <v>2.8975741239892199</v>
      </c>
      <c r="I23" s="23"/>
      <c r="J23" s="23"/>
    </row>
    <row r="24" spans="2:10" x14ac:dyDescent="0.3">
      <c r="B24" s="159"/>
      <c r="C24" s="8">
        <v>1994</v>
      </c>
      <c r="D24" s="24"/>
      <c r="E24" s="24"/>
      <c r="F24" s="24">
        <v>2.7647058823529398</v>
      </c>
      <c r="G24" s="25"/>
      <c r="H24" s="24">
        <v>2.7870619946091599</v>
      </c>
      <c r="I24" s="23"/>
      <c r="J24" s="23"/>
    </row>
    <row r="25" spans="2:10" x14ac:dyDescent="0.3">
      <c r="B25" s="159"/>
      <c r="C25" s="8">
        <v>2000</v>
      </c>
      <c r="D25" s="24">
        <v>3.2224880382775098</v>
      </c>
      <c r="E25" s="24">
        <v>3.3591022443890299</v>
      </c>
      <c r="F25" s="24"/>
      <c r="G25" s="25"/>
      <c r="H25" s="24"/>
      <c r="I25" s="23"/>
      <c r="J25" s="23"/>
    </row>
    <row r="26" spans="2:10" x14ac:dyDescent="0.3">
      <c r="B26" s="159"/>
      <c r="C26" s="8">
        <v>2000</v>
      </c>
      <c r="D26" s="24"/>
      <c r="E26" s="24"/>
      <c r="F26" s="24">
        <v>3.1779661016949201</v>
      </c>
      <c r="G26" s="24">
        <v>3.1869688385269099</v>
      </c>
      <c r="H26" s="24"/>
      <c r="I26" s="23"/>
      <c r="J26" s="23"/>
    </row>
    <row r="27" spans="2:10" x14ac:dyDescent="0.3">
      <c r="B27" s="159"/>
      <c r="C27" s="8">
        <v>2000</v>
      </c>
      <c r="D27" s="24"/>
      <c r="E27" s="24"/>
      <c r="F27" s="24"/>
      <c r="G27" s="24">
        <v>3.0679886685552402</v>
      </c>
      <c r="H27" s="24">
        <v>3.0083333333333302</v>
      </c>
      <c r="I27" s="23"/>
      <c r="J27" s="23"/>
    </row>
    <row r="28" spans="2:10" x14ac:dyDescent="0.3">
      <c r="B28" s="159"/>
      <c r="C28" s="8">
        <v>2000</v>
      </c>
      <c r="D28" s="24"/>
      <c r="E28" s="24"/>
      <c r="F28" s="24">
        <v>2.9293785310734499</v>
      </c>
      <c r="G28" s="25"/>
      <c r="H28" s="24">
        <v>2.88055555555556</v>
      </c>
      <c r="I28" s="23"/>
      <c r="J28" s="23"/>
    </row>
    <row r="29" spans="2:10" x14ac:dyDescent="0.3">
      <c r="B29" s="159"/>
      <c r="C29" s="8">
        <v>2013</v>
      </c>
      <c r="D29" s="24">
        <v>2.7693836978131201</v>
      </c>
      <c r="E29" s="24">
        <v>2.7749003984063698</v>
      </c>
      <c r="F29" s="24"/>
      <c r="G29" s="25"/>
      <c r="H29" s="24"/>
      <c r="I29" s="23"/>
      <c r="J29" s="23"/>
    </row>
    <row r="30" spans="2:10" x14ac:dyDescent="0.3">
      <c r="B30" s="159"/>
      <c r="C30" s="8">
        <v>2013</v>
      </c>
      <c r="D30" s="24"/>
      <c r="E30" s="24"/>
      <c r="F30" s="24">
        <v>3.1104100946372202</v>
      </c>
      <c r="G30" s="24">
        <v>2.9</v>
      </c>
      <c r="H30" s="24"/>
      <c r="I30" s="23"/>
      <c r="J30" s="23"/>
    </row>
    <row r="31" spans="2:10" x14ac:dyDescent="0.3">
      <c r="B31" s="159"/>
      <c r="C31" s="8">
        <v>2013</v>
      </c>
      <c r="D31" s="24"/>
      <c r="E31" s="24"/>
      <c r="F31" s="24">
        <v>2.7949526813880099</v>
      </c>
      <c r="G31" s="25"/>
      <c r="H31" s="24">
        <v>2.5681159420289901</v>
      </c>
      <c r="I31" s="23"/>
      <c r="J31" s="23"/>
    </row>
    <row r="32" spans="2:10" ht="15" customHeight="1" x14ac:dyDescent="0.3">
      <c r="B32" s="159" t="s">
        <v>75</v>
      </c>
      <c r="C32" s="8">
        <v>1994</v>
      </c>
      <c r="D32" s="24">
        <v>2.92</v>
      </c>
      <c r="E32" s="24">
        <v>2.8413173652694601</v>
      </c>
      <c r="F32" s="24"/>
      <c r="G32" s="24"/>
      <c r="H32" s="24"/>
    </row>
    <row r="33" spans="2:10" x14ac:dyDescent="0.3">
      <c r="B33" s="159"/>
      <c r="C33" s="8">
        <v>2013</v>
      </c>
      <c r="D33" s="24">
        <v>2.9620253164557</v>
      </c>
      <c r="E33" s="24">
        <v>3.01546391752577</v>
      </c>
      <c r="F33" s="24"/>
      <c r="G33" s="24"/>
      <c r="H33" s="24"/>
    </row>
    <row r="34" spans="2:10" x14ac:dyDescent="0.3">
      <c r="B34" s="159"/>
      <c r="C34" s="8">
        <v>2013</v>
      </c>
      <c r="D34" s="24"/>
      <c r="E34" s="24"/>
      <c r="F34" s="24">
        <v>3.1025641025641</v>
      </c>
      <c r="G34" s="24">
        <v>2.8304093567251498</v>
      </c>
      <c r="H34" s="24"/>
    </row>
    <row r="35" spans="2:10" x14ac:dyDescent="0.3">
      <c r="B35" s="159"/>
      <c r="C35" s="8">
        <v>2013</v>
      </c>
      <c r="D35" s="24"/>
      <c r="E35" s="24"/>
      <c r="F35" s="24"/>
      <c r="G35" s="24">
        <v>2.6695906432748502</v>
      </c>
      <c r="H35" s="24">
        <v>2.8354037267080701</v>
      </c>
    </row>
    <row r="36" spans="2:10" x14ac:dyDescent="0.3">
      <c r="B36" s="159"/>
      <c r="C36" s="8">
        <v>2013</v>
      </c>
      <c r="D36" s="24"/>
      <c r="E36" s="24"/>
      <c r="F36" s="24">
        <v>2.8910256410256401</v>
      </c>
      <c r="G36" s="25"/>
      <c r="H36" s="24">
        <v>2.8012422360248399</v>
      </c>
    </row>
    <row r="37" spans="2:10" x14ac:dyDescent="0.3">
      <c r="B37" s="23"/>
      <c r="C37" s="23"/>
      <c r="D37" s="23"/>
      <c r="E37" s="23"/>
      <c r="F37" s="23"/>
      <c r="G37" s="23"/>
    </row>
    <row r="38" spans="2:10" x14ac:dyDescent="0.3">
      <c r="B38" s="23"/>
      <c r="C38" s="23"/>
      <c r="D38" s="23"/>
      <c r="E38" s="23"/>
      <c r="F38" s="23"/>
      <c r="G38" s="23"/>
    </row>
    <row r="39" spans="2:10" x14ac:dyDescent="0.3">
      <c r="B39" s="23"/>
      <c r="C39" s="23"/>
      <c r="D39" s="23"/>
      <c r="E39" s="23"/>
      <c r="F39" s="23"/>
      <c r="G39" s="23"/>
    </row>
    <row r="40" spans="2:10" x14ac:dyDescent="0.3">
      <c r="B40" s="23"/>
      <c r="C40" s="23"/>
      <c r="D40" s="23"/>
      <c r="E40" s="23"/>
      <c r="F40" s="23"/>
      <c r="G40" s="23"/>
    </row>
    <row r="41" spans="2:10" x14ac:dyDescent="0.3">
      <c r="B41" s="23"/>
      <c r="C41" s="23"/>
      <c r="D41" s="23"/>
      <c r="E41" s="23"/>
      <c r="F41" s="23"/>
      <c r="G41" s="23"/>
    </row>
    <row r="42" spans="2:10" x14ac:dyDescent="0.3">
      <c r="B42" s="23"/>
      <c r="C42" s="23"/>
      <c r="D42" s="23"/>
      <c r="E42" s="23"/>
      <c r="F42" s="23"/>
      <c r="G42" s="23"/>
      <c r="I42" s="23"/>
      <c r="J42" s="23"/>
    </row>
    <row r="43" spans="2:10" x14ac:dyDescent="0.3">
      <c r="B43" s="23"/>
      <c r="C43" s="23"/>
      <c r="D43" s="23"/>
      <c r="E43" s="23"/>
      <c r="F43" s="23"/>
      <c r="G43" s="23"/>
    </row>
    <row r="44" spans="2:10" x14ac:dyDescent="0.3">
      <c r="B44" s="23"/>
      <c r="C44" s="23"/>
      <c r="D44" s="23"/>
      <c r="E44" s="23"/>
      <c r="F44" s="23"/>
      <c r="G44" s="23"/>
    </row>
    <row r="45" spans="2:10" x14ac:dyDescent="0.3">
      <c r="B45" s="23"/>
      <c r="C45" s="23"/>
      <c r="D45" s="23"/>
      <c r="E45" s="23"/>
      <c r="F45" s="23"/>
      <c r="G45" s="23"/>
    </row>
    <row r="46" spans="2:10" x14ac:dyDescent="0.3">
      <c r="B46" s="23"/>
      <c r="C46" s="23"/>
      <c r="D46" s="23"/>
      <c r="E46" s="23"/>
      <c r="F46" s="23"/>
      <c r="G46" s="23"/>
    </row>
    <row r="47" spans="2:10" x14ac:dyDescent="0.3">
      <c r="D47" s="23"/>
      <c r="E47" s="23"/>
      <c r="F47" s="23"/>
      <c r="G47" s="23"/>
      <c r="H47" s="23"/>
    </row>
  </sheetData>
  <mergeCells count="7">
    <mergeCell ref="B19:B31"/>
    <mergeCell ref="B32:B36"/>
    <mergeCell ref="D2:H2"/>
    <mergeCell ref="D3:H3"/>
    <mergeCell ref="B5:B6"/>
    <mergeCell ref="B7:B11"/>
    <mergeCell ref="D17:H1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10"/>
  <sheetViews>
    <sheetView zoomScaleNormal="100" workbookViewId="0"/>
  </sheetViews>
  <sheetFormatPr defaultColWidth="9.109375" defaultRowHeight="15.6" x14ac:dyDescent="0.3"/>
  <cols>
    <col min="1" max="1" width="9.109375" style="14"/>
    <col min="2" max="2" width="24.109375" style="14" customWidth="1"/>
    <col min="3" max="1024" width="9.109375" style="14"/>
    <col min="1025" max="16384" width="9.109375" style="13"/>
  </cols>
  <sheetData>
    <row r="1" spans="2:6" x14ac:dyDescent="0.3">
      <c r="B1" s="5" t="s">
        <v>368</v>
      </c>
    </row>
    <row r="2" spans="2:6" x14ac:dyDescent="0.3">
      <c r="B2" s="4"/>
      <c r="C2" s="4"/>
      <c r="D2" s="4"/>
      <c r="E2" s="4"/>
      <c r="F2" s="4"/>
    </row>
    <row r="3" spans="2:6" x14ac:dyDescent="0.3">
      <c r="B3" s="7" t="s">
        <v>102</v>
      </c>
      <c r="C3" s="7" t="s">
        <v>195</v>
      </c>
      <c r="D3" s="7" t="s">
        <v>104</v>
      </c>
      <c r="E3" s="7" t="s">
        <v>105</v>
      </c>
      <c r="F3" s="4"/>
    </row>
    <row r="4" spans="2:6" x14ac:dyDescent="0.3">
      <c r="B4" s="26" t="s">
        <v>106</v>
      </c>
      <c r="C4" s="26">
        <v>4000</v>
      </c>
      <c r="D4" s="26">
        <v>4067</v>
      </c>
      <c r="E4" s="26">
        <v>4079</v>
      </c>
      <c r="F4" s="4"/>
    </row>
    <row r="5" spans="2:6" x14ac:dyDescent="0.3">
      <c r="B5" s="26" t="s">
        <v>107</v>
      </c>
      <c r="C5" s="26">
        <v>826</v>
      </c>
      <c r="D5" s="26">
        <v>770</v>
      </c>
      <c r="E5" s="26">
        <v>757</v>
      </c>
      <c r="F5" s="4"/>
    </row>
    <row r="6" spans="2:6" x14ac:dyDescent="0.3">
      <c r="B6" s="26" t="s">
        <v>108</v>
      </c>
      <c r="C6" s="26">
        <f>C4+C5</f>
        <v>4826</v>
      </c>
      <c r="D6" s="26">
        <f>D4+D5</f>
        <v>4837</v>
      </c>
      <c r="E6" s="26">
        <f>E4+E5</f>
        <v>4836</v>
      </c>
      <c r="F6" s="4"/>
    </row>
    <row r="7" spans="2:6" x14ac:dyDescent="0.3">
      <c r="B7" s="26" t="s">
        <v>109</v>
      </c>
      <c r="C7" s="26">
        <v>34</v>
      </c>
      <c r="D7" s="26">
        <v>27</v>
      </c>
      <c r="E7" s="26">
        <v>29</v>
      </c>
      <c r="F7" s="4"/>
    </row>
    <row r="8" spans="2:6" x14ac:dyDescent="0.3">
      <c r="B8" s="26" t="s">
        <v>110</v>
      </c>
      <c r="C8" s="26">
        <v>36</v>
      </c>
      <c r="D8" s="26">
        <v>35</v>
      </c>
      <c r="E8" s="26">
        <v>31</v>
      </c>
      <c r="F8" s="4"/>
    </row>
    <row r="9" spans="2:6" x14ac:dyDescent="0.3">
      <c r="B9" s="26" t="s">
        <v>3</v>
      </c>
      <c r="C9" s="26">
        <v>4896</v>
      </c>
      <c r="D9" s="26">
        <v>4896</v>
      </c>
      <c r="E9" s="26">
        <v>4896</v>
      </c>
      <c r="F9" s="4"/>
    </row>
    <row r="10" spans="2:6" x14ac:dyDescent="0.3">
      <c r="B10" s="27" t="s">
        <v>111</v>
      </c>
      <c r="C10" s="28">
        <f>C6*100/C9</f>
        <v>98.570261437908499</v>
      </c>
      <c r="D10" s="28">
        <f>D6*100/D9</f>
        <v>98.794934640522882</v>
      </c>
      <c r="E10" s="28">
        <f>E6*100/E9</f>
        <v>98.774509803921575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I19"/>
  <sheetViews>
    <sheetView zoomScaleNormal="100" workbookViewId="0"/>
  </sheetViews>
  <sheetFormatPr defaultColWidth="9.109375" defaultRowHeight="15.6" x14ac:dyDescent="0.3"/>
  <cols>
    <col min="1" max="1" width="9.109375" style="30"/>
    <col min="2" max="2" width="14.6640625" style="30" customWidth="1"/>
    <col min="3" max="3" width="12.109375" style="30" customWidth="1"/>
    <col min="4" max="4" width="13.44140625" style="30" bestFit="1" customWidth="1"/>
    <col min="5" max="5" width="20.109375" style="30" bestFit="1" customWidth="1"/>
    <col min="6" max="6" width="17.6640625" style="30" bestFit="1" customWidth="1"/>
    <col min="7" max="7" width="22" style="30" bestFit="1" customWidth="1"/>
    <col min="8" max="8" width="21.109375" style="30" bestFit="1" customWidth="1"/>
    <col min="9" max="9" width="9.109375" style="30"/>
    <col min="10" max="16" width="9.109375" style="29"/>
    <col min="17" max="1023" width="9.109375" style="30"/>
    <col min="1024" max="16384" width="9.109375" style="29"/>
  </cols>
  <sheetData>
    <row r="1" spans="1:14" x14ac:dyDescent="0.3">
      <c r="A1" s="29"/>
      <c r="B1" s="30" t="s">
        <v>367</v>
      </c>
    </row>
    <row r="3" spans="1:14" x14ac:dyDescent="0.3">
      <c r="B3" s="31" t="s">
        <v>40</v>
      </c>
      <c r="C3" s="31" t="s">
        <v>1</v>
      </c>
      <c r="D3" s="31" t="s">
        <v>112</v>
      </c>
      <c r="E3" s="31" t="s">
        <v>113</v>
      </c>
      <c r="F3" s="31" t="s">
        <v>188</v>
      </c>
      <c r="G3" s="31" t="s">
        <v>114</v>
      </c>
      <c r="H3" s="31" t="s">
        <v>115</v>
      </c>
    </row>
    <row r="4" spans="1:14" x14ac:dyDescent="0.3">
      <c r="B4" s="32" t="s">
        <v>4</v>
      </c>
      <c r="C4" s="33">
        <v>322.14494000000002</v>
      </c>
      <c r="D4" s="34">
        <v>3446</v>
      </c>
      <c r="E4" s="33">
        <v>10.697048353452301</v>
      </c>
      <c r="F4" s="33">
        <v>82.746225037711284</v>
      </c>
      <c r="G4" s="35">
        <v>145</v>
      </c>
      <c r="H4" s="35">
        <v>155</v>
      </c>
    </row>
    <row r="5" spans="1:14" x14ac:dyDescent="0.3">
      <c r="B5" s="32" t="s">
        <v>5</v>
      </c>
      <c r="C5" s="33">
        <v>241.809605</v>
      </c>
      <c r="D5" s="34">
        <v>1850</v>
      </c>
      <c r="E5" s="33">
        <v>7.6506472933529697</v>
      </c>
      <c r="F5" s="33">
        <v>84.784644100469052</v>
      </c>
      <c r="G5" s="35">
        <v>95</v>
      </c>
      <c r="H5" s="35">
        <v>97</v>
      </c>
      <c r="N5" s="36"/>
    </row>
    <row r="6" spans="1:14" x14ac:dyDescent="0.3">
      <c r="B6" s="37" t="s">
        <v>15</v>
      </c>
      <c r="C6" s="38">
        <v>3.069547</v>
      </c>
      <c r="D6" s="39">
        <v>74</v>
      </c>
      <c r="E6" s="40">
        <v>24.107790000000001</v>
      </c>
      <c r="F6" s="40">
        <v>69.052599618119544</v>
      </c>
      <c r="G6" s="41" t="s">
        <v>76</v>
      </c>
      <c r="H6" s="41" t="s">
        <v>76</v>
      </c>
      <c r="N6" s="42"/>
    </row>
    <row r="7" spans="1:14" x14ac:dyDescent="0.3">
      <c r="B7" s="37" t="s">
        <v>16</v>
      </c>
      <c r="C7" s="38">
        <v>5.7382559999999998</v>
      </c>
      <c r="D7" s="39">
        <v>89</v>
      </c>
      <c r="E7" s="40">
        <v>15.50994</v>
      </c>
      <c r="F7" s="40">
        <v>72.910898363544604</v>
      </c>
      <c r="G7" s="41" t="s">
        <v>76</v>
      </c>
      <c r="H7" s="41" t="s">
        <v>76</v>
      </c>
      <c r="N7" s="36"/>
    </row>
    <row r="8" spans="1:14" x14ac:dyDescent="0.3">
      <c r="B8" s="37" t="s">
        <v>17</v>
      </c>
      <c r="C8" s="38">
        <v>8.8078029999999998</v>
      </c>
      <c r="D8" s="39">
        <v>163</v>
      </c>
      <c r="E8" s="40">
        <v>18.506319999999999</v>
      </c>
      <c r="F8" s="40">
        <v>71.566269136582648</v>
      </c>
      <c r="G8" s="41" t="s">
        <v>76</v>
      </c>
      <c r="H8" s="41" t="s">
        <v>76</v>
      </c>
      <c r="N8" s="42"/>
    </row>
    <row r="9" spans="1:14" x14ac:dyDescent="0.3">
      <c r="B9" s="32" t="s">
        <v>8</v>
      </c>
      <c r="C9" s="33">
        <v>261.29895399999998</v>
      </c>
      <c r="D9" s="34">
        <v>2620</v>
      </c>
      <c r="E9" s="33">
        <v>10.0268292692821</v>
      </c>
      <c r="F9" s="33">
        <v>81.090046384188739</v>
      </c>
      <c r="G9" s="35">
        <v>86</v>
      </c>
      <c r="H9" s="35">
        <v>89</v>
      </c>
      <c r="N9" s="36"/>
    </row>
    <row r="10" spans="1:14" x14ac:dyDescent="0.3">
      <c r="B10" s="32" t="s">
        <v>10</v>
      </c>
      <c r="C10" s="33">
        <v>256.24939599999999</v>
      </c>
      <c r="D10" s="34">
        <v>2708</v>
      </c>
      <c r="E10" s="33">
        <v>10.5678297871968</v>
      </c>
      <c r="F10" s="33">
        <v>85.995544746571824</v>
      </c>
      <c r="G10" s="35">
        <v>114</v>
      </c>
      <c r="H10" s="35">
        <v>117</v>
      </c>
      <c r="N10" s="42"/>
    </row>
    <row r="11" spans="1:14" x14ac:dyDescent="0.3">
      <c r="B11" s="32" t="s">
        <v>11</v>
      </c>
      <c r="C11" s="33">
        <v>250.60124200000001</v>
      </c>
      <c r="D11" s="34">
        <v>2851</v>
      </c>
      <c r="E11" s="33">
        <v>11.376639545944499</v>
      </c>
      <c r="F11" s="33">
        <v>76.201271181249766</v>
      </c>
      <c r="G11" s="35">
        <v>107</v>
      </c>
      <c r="H11" s="35">
        <v>109</v>
      </c>
      <c r="N11" s="36"/>
    </row>
    <row r="12" spans="1:14" x14ac:dyDescent="0.3">
      <c r="B12" s="32" t="s">
        <v>18</v>
      </c>
      <c r="C12" s="33">
        <v>203.272829</v>
      </c>
      <c r="D12" s="34">
        <v>2275</v>
      </c>
      <c r="E12" s="33">
        <v>11.191854864183499</v>
      </c>
      <c r="F12" s="33">
        <v>75.708861217255958</v>
      </c>
      <c r="G12" s="35">
        <v>63</v>
      </c>
      <c r="H12" s="35">
        <v>66</v>
      </c>
      <c r="N12" s="42"/>
    </row>
    <row r="13" spans="1:14" x14ac:dyDescent="0.3">
      <c r="B13" s="32" t="s">
        <v>19</v>
      </c>
      <c r="C13" s="33">
        <v>209.63017600000001</v>
      </c>
      <c r="D13" s="34">
        <v>2025</v>
      </c>
      <c r="E13" s="33">
        <v>9.6598688158330805</v>
      </c>
      <c r="F13" s="33">
        <v>74.033296141486815</v>
      </c>
      <c r="G13" s="35">
        <v>52</v>
      </c>
      <c r="H13" s="35">
        <v>57</v>
      </c>
      <c r="N13" s="36"/>
    </row>
    <row r="14" spans="1:14" x14ac:dyDescent="0.3">
      <c r="B14" s="32" t="s">
        <v>20</v>
      </c>
      <c r="C14" s="33">
        <v>179.79216199999999</v>
      </c>
      <c r="D14" s="34">
        <v>2166</v>
      </c>
      <c r="E14" s="33">
        <v>12.0472437502587</v>
      </c>
      <c r="F14" s="33">
        <v>84.994999948885422</v>
      </c>
      <c r="G14" s="35">
        <v>47</v>
      </c>
      <c r="H14" s="35">
        <v>49</v>
      </c>
      <c r="N14" s="42"/>
    </row>
    <row r="15" spans="1:14" x14ac:dyDescent="0.3">
      <c r="B15" s="32" t="s">
        <v>21</v>
      </c>
      <c r="C15" s="33">
        <v>166.442543</v>
      </c>
      <c r="D15" s="34">
        <v>1952</v>
      </c>
      <c r="E15" s="33">
        <v>11.7277708259961</v>
      </c>
      <c r="F15" s="33">
        <v>84.338271616049511</v>
      </c>
      <c r="G15" s="35">
        <v>58</v>
      </c>
      <c r="H15" s="35">
        <v>62</v>
      </c>
    </row>
    <row r="16" spans="1:14" x14ac:dyDescent="0.3">
      <c r="B16" s="37" t="s">
        <v>22</v>
      </c>
      <c r="C16" s="38">
        <v>1.625623</v>
      </c>
      <c r="D16" s="39">
        <v>27</v>
      </c>
      <c r="E16" s="40">
        <v>16.609020000000001</v>
      </c>
      <c r="F16" s="40">
        <v>79.528771431014434</v>
      </c>
      <c r="G16" s="37" t="s">
        <v>76</v>
      </c>
      <c r="H16" s="41" t="s">
        <v>76</v>
      </c>
    </row>
    <row r="17" spans="2:8" x14ac:dyDescent="0.3">
      <c r="B17" s="37" t="s">
        <v>23</v>
      </c>
      <c r="C17" s="38">
        <v>12.61458</v>
      </c>
      <c r="D17" s="39">
        <v>212</v>
      </c>
      <c r="E17" s="40">
        <v>16.805949999999999</v>
      </c>
      <c r="F17" s="40">
        <v>82.24299976693635</v>
      </c>
      <c r="G17" s="37" t="s">
        <v>76</v>
      </c>
      <c r="H17" s="41" t="s">
        <v>76</v>
      </c>
    </row>
    <row r="18" spans="2:8" x14ac:dyDescent="0.3">
      <c r="B18" s="32" t="s">
        <v>24</v>
      </c>
      <c r="C18" s="33">
        <v>155.092274</v>
      </c>
      <c r="D18" s="34">
        <v>1783</v>
      </c>
      <c r="E18" s="33">
        <v>11.496381824925701</v>
      </c>
      <c r="F18" s="33">
        <v>84.327912427152881</v>
      </c>
      <c r="G18" s="35">
        <v>51</v>
      </c>
      <c r="H18" s="35">
        <v>54</v>
      </c>
    </row>
    <row r="19" spans="2:8" x14ac:dyDescent="0.3">
      <c r="B19" s="32" t="s">
        <v>3</v>
      </c>
      <c r="C19" s="33">
        <v>2246.3341209999999</v>
      </c>
      <c r="D19" s="34">
        <v>23676</v>
      </c>
      <c r="E19" s="33">
        <v>10.539839010886</v>
      </c>
      <c r="F19" s="33">
        <v>81.370748630497246</v>
      </c>
      <c r="G19" s="32" t="s">
        <v>76</v>
      </c>
      <c r="H19" s="32" t="s">
        <v>76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O143"/>
  <sheetViews>
    <sheetView zoomScaleNormal="100" workbookViewId="0"/>
  </sheetViews>
  <sheetFormatPr defaultColWidth="9.109375" defaultRowHeight="15.6" x14ac:dyDescent="0.3"/>
  <cols>
    <col min="1" max="1" width="11.33203125" style="30" bestFit="1" customWidth="1"/>
    <col min="2" max="2" width="24.77734375" style="30" bestFit="1" customWidth="1"/>
    <col min="3" max="14" width="15.109375" style="30" customWidth="1"/>
    <col min="15" max="15" width="17.33203125" style="30" bestFit="1" customWidth="1"/>
    <col min="16" max="17" width="15.109375" style="30" customWidth="1"/>
    <col min="18" max="18" width="9.109375" style="30" bestFit="1" customWidth="1"/>
    <col min="19" max="19" width="13.109375" style="30" bestFit="1" customWidth="1"/>
    <col min="20" max="21" width="9.44140625" style="30" bestFit="1" customWidth="1"/>
    <col min="22" max="32" width="9.109375" style="30" bestFit="1" customWidth="1"/>
    <col min="33" max="1003" width="9.109375" style="30"/>
    <col min="1004" max="16384" width="9.109375" style="29"/>
  </cols>
  <sheetData>
    <row r="1" spans="2:35" x14ac:dyDescent="0.3">
      <c r="B1" s="47" t="s">
        <v>366</v>
      </c>
    </row>
    <row r="3" spans="2:35" x14ac:dyDescent="0.3">
      <c r="B3" s="31" t="s">
        <v>116</v>
      </c>
      <c r="C3" s="165" t="s">
        <v>122</v>
      </c>
      <c r="D3" s="165"/>
      <c r="E3" s="165"/>
      <c r="F3" s="165"/>
      <c r="G3" s="165"/>
      <c r="H3" s="165"/>
      <c r="I3" s="165"/>
      <c r="J3" s="165"/>
      <c r="K3" s="165" t="s">
        <v>123</v>
      </c>
      <c r="L3" s="165"/>
      <c r="M3" s="165"/>
      <c r="N3" s="165"/>
      <c r="O3" s="165"/>
      <c r="P3" s="165"/>
      <c r="Q3" s="48"/>
    </row>
    <row r="4" spans="2:35" x14ac:dyDescent="0.3">
      <c r="B4" s="31" t="s">
        <v>124</v>
      </c>
      <c r="C4" s="165" t="s">
        <v>125</v>
      </c>
      <c r="D4" s="165"/>
      <c r="E4" s="165"/>
      <c r="F4" s="165" t="s">
        <v>126</v>
      </c>
      <c r="G4" s="165"/>
      <c r="H4" s="165"/>
      <c r="I4" s="31" t="s">
        <v>128</v>
      </c>
      <c r="J4" s="31" t="s">
        <v>127</v>
      </c>
      <c r="K4" s="31" t="s">
        <v>129</v>
      </c>
      <c r="L4" s="165" t="s">
        <v>130</v>
      </c>
      <c r="M4" s="165"/>
      <c r="N4" s="165"/>
      <c r="O4" s="165"/>
      <c r="P4" s="165"/>
      <c r="Q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</row>
    <row r="5" spans="2:35" s="48" customFormat="1" x14ac:dyDescent="0.3">
      <c r="B5" s="31" t="s">
        <v>131</v>
      </c>
      <c r="C5" s="31" t="s">
        <v>132</v>
      </c>
      <c r="D5" s="31" t="s">
        <v>133</v>
      </c>
      <c r="E5" s="31" t="s">
        <v>125</v>
      </c>
      <c r="F5" s="31" t="s">
        <v>134</v>
      </c>
      <c r="G5" s="31" t="s">
        <v>126</v>
      </c>
      <c r="H5" s="31" t="s">
        <v>135</v>
      </c>
      <c r="I5" s="31" t="s">
        <v>128</v>
      </c>
      <c r="J5" s="31" t="s">
        <v>136</v>
      </c>
      <c r="K5" s="31" t="s">
        <v>129</v>
      </c>
      <c r="L5" s="31" t="s">
        <v>137</v>
      </c>
      <c r="M5" s="31" t="s">
        <v>138</v>
      </c>
      <c r="N5" s="31" t="s">
        <v>139</v>
      </c>
      <c r="O5" s="31" t="s">
        <v>140</v>
      </c>
      <c r="P5" s="31" t="s">
        <v>141</v>
      </c>
      <c r="Q5" s="31" t="s">
        <v>182</v>
      </c>
    </row>
    <row r="6" spans="2:35" s="48" customFormat="1" x14ac:dyDescent="0.3">
      <c r="B6" s="49" t="s">
        <v>4</v>
      </c>
      <c r="C6" s="50">
        <v>83405108</v>
      </c>
      <c r="D6" s="50">
        <v>138300664</v>
      </c>
      <c r="E6" s="50">
        <v>12809755</v>
      </c>
      <c r="F6" s="50">
        <v>1573179</v>
      </c>
      <c r="G6" s="50">
        <v>533453</v>
      </c>
      <c r="H6" s="50">
        <v>328089</v>
      </c>
      <c r="I6" s="50">
        <v>190512</v>
      </c>
      <c r="J6" s="50">
        <v>0</v>
      </c>
      <c r="K6" s="50">
        <v>6954762</v>
      </c>
      <c r="L6" s="50">
        <v>10421486</v>
      </c>
      <c r="M6" s="50">
        <v>4407083</v>
      </c>
      <c r="N6" s="50">
        <v>3294959</v>
      </c>
      <c r="O6" s="50">
        <v>3717803</v>
      </c>
      <c r="P6" s="50">
        <v>625924</v>
      </c>
      <c r="Q6" s="51">
        <f>SUM(C6:P6)/1000000</f>
        <v>266.56277699999998</v>
      </c>
    </row>
    <row r="7" spans="2:35" s="48" customFormat="1" x14ac:dyDescent="0.3">
      <c r="B7" s="49" t="s">
        <v>5</v>
      </c>
      <c r="C7" s="50">
        <v>57379380</v>
      </c>
      <c r="D7" s="50">
        <v>112559741</v>
      </c>
      <c r="E7" s="50">
        <v>10962183</v>
      </c>
      <c r="F7" s="50">
        <v>1261510</v>
      </c>
      <c r="G7" s="50">
        <v>356841</v>
      </c>
      <c r="H7" s="50">
        <v>230517</v>
      </c>
      <c r="I7" s="50">
        <v>74284</v>
      </c>
      <c r="J7" s="50">
        <v>5088</v>
      </c>
      <c r="K7" s="50">
        <v>5162476</v>
      </c>
      <c r="L7" s="50">
        <v>8297124</v>
      </c>
      <c r="M7" s="50">
        <v>3133568</v>
      </c>
      <c r="N7" s="50">
        <v>2591156</v>
      </c>
      <c r="O7" s="50">
        <v>2616480</v>
      </c>
      <c r="P7" s="50">
        <v>387065</v>
      </c>
      <c r="Q7" s="51">
        <f t="shared" ref="Q7:Q20" si="0">SUM(C7:P7)/1000000</f>
        <v>205.017413</v>
      </c>
    </row>
    <row r="8" spans="2:35" s="48" customFormat="1" x14ac:dyDescent="0.3">
      <c r="B8" s="52" t="s">
        <v>119</v>
      </c>
      <c r="C8" s="53">
        <v>854146</v>
      </c>
      <c r="D8" s="53">
        <v>690455</v>
      </c>
      <c r="E8" s="53">
        <v>124015</v>
      </c>
      <c r="F8" s="53">
        <v>18501</v>
      </c>
      <c r="G8" s="53">
        <v>4217</v>
      </c>
      <c r="H8" s="53">
        <v>8403</v>
      </c>
      <c r="I8" s="53">
        <v>2366</v>
      </c>
      <c r="J8" s="53">
        <v>0</v>
      </c>
      <c r="K8" s="53">
        <v>145115</v>
      </c>
      <c r="L8" s="53">
        <v>64214</v>
      </c>
      <c r="M8" s="53">
        <v>82124</v>
      </c>
      <c r="N8" s="53">
        <v>43977</v>
      </c>
      <c r="O8" s="53">
        <v>71834</v>
      </c>
      <c r="P8" s="53">
        <v>10235</v>
      </c>
      <c r="Q8" s="54">
        <f>SUM(C8:P8)/1000000</f>
        <v>2.119602</v>
      </c>
    </row>
    <row r="9" spans="2:35" s="48" customFormat="1" x14ac:dyDescent="0.3">
      <c r="B9" s="52" t="s">
        <v>120</v>
      </c>
      <c r="C9" s="53">
        <v>1802603</v>
      </c>
      <c r="D9" s="53">
        <v>1516545</v>
      </c>
      <c r="E9" s="53">
        <v>156635</v>
      </c>
      <c r="F9" s="53">
        <v>42501</v>
      </c>
      <c r="G9" s="53">
        <v>1911</v>
      </c>
      <c r="H9" s="53">
        <v>2369</v>
      </c>
      <c r="I9" s="53">
        <v>1215</v>
      </c>
      <c r="J9" s="53">
        <v>0</v>
      </c>
      <c r="K9" s="53">
        <v>270663</v>
      </c>
      <c r="L9" s="53">
        <v>96446</v>
      </c>
      <c r="M9" s="53">
        <v>108732</v>
      </c>
      <c r="N9" s="53">
        <v>49152</v>
      </c>
      <c r="O9" s="53">
        <v>110746</v>
      </c>
      <c r="P9" s="53">
        <v>24296</v>
      </c>
      <c r="Q9" s="54">
        <f t="shared" si="0"/>
        <v>4.1838139999999999</v>
      </c>
    </row>
    <row r="10" spans="2:35" s="48" customFormat="1" x14ac:dyDescent="0.3">
      <c r="B10" s="52" t="s">
        <v>121</v>
      </c>
      <c r="C10" s="53">
        <v>2656749</v>
      </c>
      <c r="D10" s="53">
        <v>2207000</v>
      </c>
      <c r="E10" s="53">
        <v>280650</v>
      </c>
      <c r="F10" s="53">
        <v>61002</v>
      </c>
      <c r="G10" s="53">
        <v>6128</v>
      </c>
      <c r="H10" s="53">
        <v>10772</v>
      </c>
      <c r="I10" s="53">
        <v>3581</v>
      </c>
      <c r="J10" s="53">
        <v>0</v>
      </c>
      <c r="K10" s="53">
        <v>415778</v>
      </c>
      <c r="L10" s="53">
        <v>160660</v>
      </c>
      <c r="M10" s="53">
        <v>190856</v>
      </c>
      <c r="N10" s="53">
        <v>93129</v>
      </c>
      <c r="O10" s="53">
        <v>182580</v>
      </c>
      <c r="P10" s="53">
        <v>34531</v>
      </c>
      <c r="Q10" s="54">
        <f t="shared" si="0"/>
        <v>6.3034160000000004</v>
      </c>
    </row>
    <row r="11" spans="2:35" s="48" customFormat="1" x14ac:dyDescent="0.3">
      <c r="B11" s="49" t="s">
        <v>8</v>
      </c>
      <c r="C11" s="50">
        <v>62064757</v>
      </c>
      <c r="D11" s="50">
        <v>115856027</v>
      </c>
      <c r="E11" s="50">
        <v>11623481</v>
      </c>
      <c r="F11" s="50">
        <v>1085281</v>
      </c>
      <c r="G11" s="50">
        <v>377834</v>
      </c>
      <c r="H11" s="50">
        <v>282891</v>
      </c>
      <c r="I11" s="50">
        <v>136844</v>
      </c>
      <c r="J11" s="50">
        <v>0</v>
      </c>
      <c r="K11" s="50">
        <v>4361706</v>
      </c>
      <c r="L11" s="50">
        <v>7725040</v>
      </c>
      <c r="M11" s="50">
        <v>3233909</v>
      </c>
      <c r="N11" s="50">
        <v>2307118</v>
      </c>
      <c r="O11" s="50">
        <v>2463961</v>
      </c>
      <c r="P11" s="50">
        <v>368594</v>
      </c>
      <c r="Q11" s="51">
        <f t="shared" si="0"/>
        <v>211.88744299999999</v>
      </c>
    </row>
    <row r="12" spans="2:35" s="48" customFormat="1" x14ac:dyDescent="0.3">
      <c r="B12" s="49" t="s">
        <v>10</v>
      </c>
      <c r="C12" s="50">
        <v>59435593</v>
      </c>
      <c r="D12" s="50">
        <v>124426878</v>
      </c>
      <c r="E12" s="50">
        <v>12477183</v>
      </c>
      <c r="F12" s="50">
        <v>1087613</v>
      </c>
      <c r="G12" s="50">
        <v>360787</v>
      </c>
      <c r="H12" s="50">
        <v>258348</v>
      </c>
      <c r="I12" s="50">
        <v>99706</v>
      </c>
      <c r="J12" s="50">
        <v>1511</v>
      </c>
      <c r="K12" s="50">
        <v>4743190</v>
      </c>
      <c r="L12" s="50">
        <v>9168062</v>
      </c>
      <c r="M12" s="50">
        <v>2954277</v>
      </c>
      <c r="N12" s="50">
        <v>2642258</v>
      </c>
      <c r="O12" s="50">
        <v>2255546</v>
      </c>
      <c r="P12" s="50">
        <v>452112</v>
      </c>
      <c r="Q12" s="51">
        <f t="shared" si="0"/>
        <v>220.36306400000001</v>
      </c>
    </row>
    <row r="13" spans="2:35" s="48" customFormat="1" x14ac:dyDescent="0.3">
      <c r="B13" s="49" t="s">
        <v>11</v>
      </c>
      <c r="C13" s="50">
        <v>59186087</v>
      </c>
      <c r="D13" s="50">
        <v>101237427</v>
      </c>
      <c r="E13" s="50">
        <v>9665890</v>
      </c>
      <c r="F13" s="50">
        <v>1029489</v>
      </c>
      <c r="G13" s="50">
        <v>324430</v>
      </c>
      <c r="H13" s="50">
        <v>234250</v>
      </c>
      <c r="I13" s="50">
        <v>106064</v>
      </c>
      <c r="J13" s="50">
        <v>0</v>
      </c>
      <c r="K13" s="50">
        <v>3915893</v>
      </c>
      <c r="L13" s="50">
        <v>7327303</v>
      </c>
      <c r="M13" s="50">
        <v>2948745</v>
      </c>
      <c r="N13" s="50">
        <v>2233530</v>
      </c>
      <c r="O13" s="50">
        <v>2340715</v>
      </c>
      <c r="P13" s="50">
        <v>411509</v>
      </c>
      <c r="Q13" s="51">
        <f t="shared" si="0"/>
        <v>190.961332</v>
      </c>
    </row>
    <row r="14" spans="2:35" s="48" customFormat="1" x14ac:dyDescent="0.3">
      <c r="B14" s="49" t="s">
        <v>18</v>
      </c>
      <c r="C14" s="50">
        <v>44220252</v>
      </c>
      <c r="D14" s="50">
        <v>84218043</v>
      </c>
      <c r="E14" s="50">
        <v>8527379</v>
      </c>
      <c r="F14" s="50">
        <v>895859</v>
      </c>
      <c r="G14" s="50">
        <v>170818</v>
      </c>
      <c r="H14" s="50">
        <v>191665</v>
      </c>
      <c r="I14" s="50">
        <v>96018</v>
      </c>
      <c r="J14" s="50">
        <v>0</v>
      </c>
      <c r="K14" s="50">
        <v>3631350</v>
      </c>
      <c r="L14" s="50">
        <v>6057384</v>
      </c>
      <c r="M14" s="50">
        <v>2024290</v>
      </c>
      <c r="N14" s="50">
        <v>1942643</v>
      </c>
      <c r="O14" s="50">
        <v>1637221</v>
      </c>
      <c r="P14" s="50">
        <v>282622</v>
      </c>
      <c r="Q14" s="51">
        <f t="shared" si="0"/>
        <v>153.895544</v>
      </c>
    </row>
    <row r="15" spans="2:35" s="48" customFormat="1" x14ac:dyDescent="0.3">
      <c r="B15" s="49" t="s">
        <v>19</v>
      </c>
      <c r="C15" s="50">
        <v>42967827</v>
      </c>
      <c r="D15" s="50">
        <v>87299311</v>
      </c>
      <c r="E15" s="50">
        <v>7974124</v>
      </c>
      <c r="F15" s="50">
        <v>818723</v>
      </c>
      <c r="G15" s="50">
        <v>261256</v>
      </c>
      <c r="H15" s="50">
        <v>151091</v>
      </c>
      <c r="I15" s="50">
        <v>79109</v>
      </c>
      <c r="J15" s="50">
        <v>0</v>
      </c>
      <c r="K15" s="50">
        <v>3195440</v>
      </c>
      <c r="L15" s="50">
        <v>6508385</v>
      </c>
      <c r="M15" s="50">
        <v>2194047</v>
      </c>
      <c r="N15" s="50">
        <v>1626608</v>
      </c>
      <c r="O15" s="50">
        <v>1838597</v>
      </c>
      <c r="P15" s="50">
        <v>281611</v>
      </c>
      <c r="Q15" s="51">
        <f t="shared" si="0"/>
        <v>155.19612900000001</v>
      </c>
    </row>
    <row r="16" spans="2:35" s="48" customFormat="1" x14ac:dyDescent="0.3">
      <c r="B16" s="49" t="s">
        <v>20</v>
      </c>
      <c r="C16" s="50">
        <v>46247480</v>
      </c>
      <c r="D16" s="50">
        <v>81304522</v>
      </c>
      <c r="E16" s="50">
        <v>7722910</v>
      </c>
      <c r="F16" s="50">
        <v>967479</v>
      </c>
      <c r="G16" s="50">
        <v>248035</v>
      </c>
      <c r="H16" s="50">
        <v>170182</v>
      </c>
      <c r="I16" s="50">
        <v>42755</v>
      </c>
      <c r="J16" s="50">
        <v>0</v>
      </c>
      <c r="K16" s="50">
        <v>3505233</v>
      </c>
      <c r="L16" s="50">
        <v>6206687</v>
      </c>
      <c r="M16" s="50">
        <v>2310731</v>
      </c>
      <c r="N16" s="50">
        <v>1869788</v>
      </c>
      <c r="O16" s="50">
        <v>1827237</v>
      </c>
      <c r="P16" s="50">
        <v>391309</v>
      </c>
      <c r="Q16" s="51">
        <f t="shared" si="0"/>
        <v>152.814348</v>
      </c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1003" s="48" customFormat="1" x14ac:dyDescent="0.3">
      <c r="B17" s="49" t="s">
        <v>21</v>
      </c>
      <c r="C17" s="50">
        <v>40107123</v>
      </c>
      <c r="D17" s="50">
        <v>77395129</v>
      </c>
      <c r="E17" s="50">
        <v>7322102</v>
      </c>
      <c r="F17" s="50">
        <v>789638</v>
      </c>
      <c r="G17" s="50">
        <v>208511</v>
      </c>
      <c r="H17" s="50">
        <v>183237</v>
      </c>
      <c r="I17" s="50">
        <v>76797</v>
      </c>
      <c r="J17" s="50">
        <v>0</v>
      </c>
      <c r="K17" s="50">
        <v>3166748</v>
      </c>
      <c r="L17" s="50">
        <v>5546767</v>
      </c>
      <c r="M17" s="50">
        <v>2053765</v>
      </c>
      <c r="N17" s="50">
        <v>1552520</v>
      </c>
      <c r="O17" s="50">
        <v>1638639</v>
      </c>
      <c r="P17" s="50">
        <v>333788</v>
      </c>
      <c r="Q17" s="51">
        <f t="shared" si="0"/>
        <v>140.374764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1003" s="48" customFormat="1" x14ac:dyDescent="0.3">
      <c r="B18" s="55" t="s">
        <v>117</v>
      </c>
      <c r="C18" s="53">
        <v>565091</v>
      </c>
      <c r="D18" s="53">
        <v>475432</v>
      </c>
      <c r="E18" s="53">
        <v>40963</v>
      </c>
      <c r="F18" s="53">
        <v>1454</v>
      </c>
      <c r="G18" s="53">
        <v>469</v>
      </c>
      <c r="H18" s="53">
        <v>0</v>
      </c>
      <c r="I18" s="53">
        <v>1603</v>
      </c>
      <c r="J18" s="53">
        <v>0</v>
      </c>
      <c r="K18" s="53">
        <v>49791</v>
      </c>
      <c r="L18" s="53">
        <v>66102</v>
      </c>
      <c r="M18" s="53">
        <v>28949</v>
      </c>
      <c r="N18" s="53">
        <v>19543</v>
      </c>
      <c r="O18" s="53">
        <v>38355</v>
      </c>
      <c r="P18" s="53">
        <v>5086</v>
      </c>
      <c r="Q18" s="54">
        <f t="shared" si="0"/>
        <v>1.2928379999999999</v>
      </c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1003" s="48" customFormat="1" x14ac:dyDescent="0.3">
      <c r="B19" s="55" t="s">
        <v>118</v>
      </c>
      <c r="C19" s="53">
        <v>3643378</v>
      </c>
      <c r="D19" s="53">
        <v>4881074</v>
      </c>
      <c r="E19" s="53">
        <v>471055</v>
      </c>
      <c r="F19" s="53">
        <v>106700</v>
      </c>
      <c r="G19" s="53">
        <v>34711</v>
      </c>
      <c r="H19" s="53">
        <v>17302</v>
      </c>
      <c r="I19" s="53">
        <v>8344</v>
      </c>
      <c r="J19" s="53">
        <v>0</v>
      </c>
      <c r="K19" s="53">
        <v>280105</v>
      </c>
      <c r="L19" s="53">
        <v>414058</v>
      </c>
      <c r="M19" s="53">
        <v>203167</v>
      </c>
      <c r="N19" s="53">
        <v>111717</v>
      </c>
      <c r="O19" s="53">
        <v>167064</v>
      </c>
      <c r="P19" s="53">
        <v>35934</v>
      </c>
      <c r="Q19" s="54">
        <f t="shared" si="0"/>
        <v>10.374609</v>
      </c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1003" s="48" customFormat="1" x14ac:dyDescent="0.3">
      <c r="B20" s="49" t="s">
        <v>24</v>
      </c>
      <c r="C20" s="50">
        <v>36994256</v>
      </c>
      <c r="D20" s="50">
        <v>71859098</v>
      </c>
      <c r="E20" s="50">
        <v>6560832</v>
      </c>
      <c r="F20" s="50">
        <v>808316</v>
      </c>
      <c r="G20" s="50">
        <v>191514</v>
      </c>
      <c r="H20" s="50">
        <v>187479</v>
      </c>
      <c r="I20" s="50">
        <v>80498</v>
      </c>
      <c r="J20" s="50">
        <v>0</v>
      </c>
      <c r="K20" s="50">
        <v>3014522</v>
      </c>
      <c r="L20" s="50">
        <v>5824315</v>
      </c>
      <c r="M20" s="50">
        <v>1872923</v>
      </c>
      <c r="N20" s="50">
        <v>1611644</v>
      </c>
      <c r="O20" s="50">
        <v>1507818</v>
      </c>
      <c r="P20" s="50">
        <v>272862</v>
      </c>
      <c r="Q20" s="51">
        <f t="shared" si="0"/>
        <v>130.78607700000001</v>
      </c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1003" s="48" customFormat="1" x14ac:dyDescent="0.3">
      <c r="B21" s="32" t="s">
        <v>182</v>
      </c>
      <c r="C21" s="51">
        <f>(C6+C7+C11+C12+C13+C14+C15+C16+C17+C20)/1000000</f>
        <v>532.00786300000004</v>
      </c>
      <c r="D21" s="51">
        <f t="shared" ref="D21:P21" si="1">(D6+D7+D11+D12+D13+D14+D15+D16+D17+D20)/1000000</f>
        <v>994.45684000000006</v>
      </c>
      <c r="E21" s="51">
        <f t="shared" si="1"/>
        <v>95.645838999999995</v>
      </c>
      <c r="F21" s="51">
        <f t="shared" si="1"/>
        <v>10.317087000000001</v>
      </c>
      <c r="G21" s="51">
        <f t="shared" si="1"/>
        <v>3.0334789999999998</v>
      </c>
      <c r="H21" s="51">
        <f t="shared" si="1"/>
        <v>2.217749</v>
      </c>
      <c r="I21" s="51">
        <f t="shared" si="1"/>
        <v>0.98258699999999999</v>
      </c>
      <c r="J21" s="51">
        <f t="shared" si="1"/>
        <v>6.5989999999999998E-3</v>
      </c>
      <c r="K21" s="51">
        <f t="shared" si="1"/>
        <v>41.651319999999998</v>
      </c>
      <c r="L21" s="51">
        <f t="shared" si="1"/>
        <v>73.082553000000004</v>
      </c>
      <c r="M21" s="51">
        <f t="shared" si="1"/>
        <v>27.133337999999998</v>
      </c>
      <c r="N21" s="51">
        <f t="shared" si="1"/>
        <v>21.672224</v>
      </c>
      <c r="O21" s="51">
        <f t="shared" si="1"/>
        <v>21.844017000000001</v>
      </c>
      <c r="P21" s="51">
        <f t="shared" si="1"/>
        <v>3.8073959999999998</v>
      </c>
      <c r="Q21" s="51">
        <f>Q6+Q7+Q11+Q12+Q13+Q14+Q15+Q16+Q17+Q20</f>
        <v>1827.8588909999999</v>
      </c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1003" s="48" customFormat="1" ht="15.75" customHeight="1" x14ac:dyDescent="0.3">
      <c r="B22" s="49" t="s">
        <v>183</v>
      </c>
      <c r="C22" s="51">
        <f>C21*100/2246.334121</f>
        <v>23.683380759188498</v>
      </c>
      <c r="D22" s="51">
        <f t="shared" ref="D22:Q22" si="2">D21*100/2246.334121</f>
        <v>44.270210326382703</v>
      </c>
      <c r="E22" s="51">
        <f t="shared" si="2"/>
        <v>4.2578634276107321</v>
      </c>
      <c r="F22" s="51">
        <f t="shared" si="2"/>
        <v>0.45928550448261662</v>
      </c>
      <c r="G22" s="51">
        <f t="shared" si="2"/>
        <v>0.13504130893268837</v>
      </c>
      <c r="H22" s="51">
        <f t="shared" si="2"/>
        <v>9.8727476881877455E-2</v>
      </c>
      <c r="I22" s="51">
        <f t="shared" si="2"/>
        <v>4.3741800955353072E-2</v>
      </c>
      <c r="J22" s="51">
        <f t="shared" si="2"/>
        <v>2.9376751830054225E-4</v>
      </c>
      <c r="K22" s="51">
        <f t="shared" si="2"/>
        <v>1.8541907728961571</v>
      </c>
      <c r="L22" s="51">
        <f t="shared" si="2"/>
        <v>3.2534141878887488</v>
      </c>
      <c r="M22" s="51">
        <f t="shared" si="2"/>
        <v>1.2078941305455067</v>
      </c>
      <c r="N22" s="51">
        <f t="shared" si="2"/>
        <v>0.96478185490732715</v>
      </c>
      <c r="O22" s="51">
        <f t="shared" si="2"/>
        <v>0.97242955960067523</v>
      </c>
      <c r="P22" s="51">
        <f t="shared" si="2"/>
        <v>0.16949375270607842</v>
      </c>
      <c r="Q22" s="51">
        <f t="shared" si="2"/>
        <v>81.370748630497246</v>
      </c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1003" s="48" customFormat="1" x14ac:dyDescent="0.3">
      <c r="A23" s="47"/>
      <c r="B23" s="49" t="s">
        <v>184</v>
      </c>
      <c r="C23" s="51">
        <f t="shared" ref="C23:P23" si="3">C21*100/$Q$21</f>
        <v>29.105521526825569</v>
      </c>
      <c r="D23" s="51">
        <f t="shared" si="3"/>
        <v>54.405558596262566</v>
      </c>
      <c r="E23" s="51">
        <f t="shared" si="3"/>
        <v>5.232670829840333</v>
      </c>
      <c r="F23" s="51">
        <f t="shared" si="3"/>
        <v>0.56443563837445054</v>
      </c>
      <c r="G23" s="51">
        <f t="shared" si="3"/>
        <v>0.16595805151788384</v>
      </c>
      <c r="H23" s="51">
        <f t="shared" si="3"/>
        <v>0.12133042714181815</v>
      </c>
      <c r="I23" s="51">
        <f t="shared" si="3"/>
        <v>5.3756173676100256E-2</v>
      </c>
      <c r="J23" s="51">
        <f t="shared" si="3"/>
        <v>3.6102349215752451E-4</v>
      </c>
      <c r="K23" s="51">
        <f t="shared" si="3"/>
        <v>2.278694499071154</v>
      </c>
      <c r="L23" s="51">
        <f t="shared" si="3"/>
        <v>3.9982601151458366</v>
      </c>
      <c r="M23" s="51">
        <f t="shared" si="3"/>
        <v>1.4844328593196641</v>
      </c>
      <c r="N23" s="51">
        <f t="shared" si="3"/>
        <v>1.18566176561602</v>
      </c>
      <c r="O23" s="51">
        <f t="shared" si="3"/>
        <v>1.1950603576433296</v>
      </c>
      <c r="P23" s="51">
        <f t="shared" si="3"/>
        <v>0.20829813607313083</v>
      </c>
      <c r="Q23" s="51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1003" s="48" customFormat="1" x14ac:dyDescent="0.3"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</row>
    <row r="25" spans="1:1003" s="48" customFormat="1" x14ac:dyDescent="0.3">
      <c r="A25" s="47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1003" s="48" customFormat="1" x14ac:dyDescent="0.3">
      <c r="M26" s="30"/>
      <c r="N26" s="30"/>
      <c r="O26" s="30"/>
      <c r="P26" s="30"/>
      <c r="Q26" s="30"/>
      <c r="R26" s="30"/>
      <c r="S26" s="30"/>
      <c r="T26" s="30"/>
      <c r="U26" s="30"/>
    </row>
    <row r="27" spans="1:1003" s="48" customFormat="1" x14ac:dyDescent="0.3">
      <c r="M27" s="30"/>
      <c r="N27" s="30"/>
      <c r="O27" s="30"/>
      <c r="P27" s="30"/>
      <c r="Q27" s="30"/>
      <c r="R27" s="30"/>
      <c r="S27" s="30"/>
      <c r="T27" s="30"/>
      <c r="U27" s="30"/>
    </row>
    <row r="28" spans="1:1003" x14ac:dyDescent="0.3">
      <c r="A28" s="48"/>
      <c r="B28" s="48"/>
      <c r="C28" s="48"/>
      <c r="D28" s="48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</row>
    <row r="29" spans="1:1003" x14ac:dyDescent="0.3">
      <c r="A29" s="48"/>
      <c r="B29" s="48"/>
      <c r="C29" s="48"/>
      <c r="D29" s="48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</row>
    <row r="30" spans="1:1003" x14ac:dyDescent="0.3">
      <c r="A30" s="48"/>
      <c r="B30" s="48"/>
      <c r="C30" s="48"/>
      <c r="D30" s="48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</row>
    <row r="31" spans="1:1003" x14ac:dyDescent="0.3">
      <c r="A31" s="48"/>
      <c r="B31" s="48"/>
      <c r="C31" s="48"/>
      <c r="D31" s="48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</row>
    <row r="32" spans="1:1003" x14ac:dyDescent="0.3">
      <c r="A32" s="48"/>
      <c r="B32" s="48"/>
      <c r="C32" s="48"/>
      <c r="D32" s="48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</row>
    <row r="33" spans="1:1003" x14ac:dyDescent="0.3">
      <c r="A33" s="48"/>
      <c r="B33" s="48"/>
      <c r="C33" s="48"/>
      <c r="D33" s="48"/>
      <c r="ALD33" s="29"/>
      <c r="ALE33" s="29"/>
      <c r="ALF33" s="29"/>
      <c r="ALG33" s="29"/>
      <c r="ALH33" s="29"/>
      <c r="ALI33" s="29"/>
      <c r="ALJ33" s="29"/>
      <c r="ALK33" s="29"/>
      <c r="ALL33" s="29"/>
      <c r="ALM33" s="29"/>
      <c r="ALN33" s="29"/>
      <c r="ALO33" s="29"/>
    </row>
    <row r="34" spans="1:1003" x14ac:dyDescent="0.3">
      <c r="A34" s="48"/>
      <c r="B34" s="48"/>
      <c r="C34" s="48"/>
      <c r="D34" s="48"/>
      <c r="ALD34" s="29"/>
      <c r="ALE34" s="29"/>
      <c r="ALF34" s="29"/>
      <c r="ALG34" s="29"/>
      <c r="ALH34" s="29"/>
      <c r="ALI34" s="29"/>
      <c r="ALJ34" s="29"/>
      <c r="ALK34" s="29"/>
      <c r="ALL34" s="29"/>
      <c r="ALM34" s="29"/>
      <c r="ALN34" s="29"/>
      <c r="ALO34" s="29"/>
    </row>
    <row r="35" spans="1:1003" x14ac:dyDescent="0.3">
      <c r="A35" s="48"/>
      <c r="B35" s="48"/>
      <c r="C35" s="48"/>
      <c r="D35" s="48"/>
      <c r="ALD35" s="29"/>
      <c r="ALE35" s="29"/>
      <c r="ALF35" s="29"/>
      <c r="ALG35" s="29"/>
      <c r="ALH35" s="29"/>
      <c r="ALI35" s="29"/>
      <c r="ALJ35" s="29"/>
      <c r="ALK35" s="29"/>
      <c r="ALL35" s="29"/>
      <c r="ALM35" s="29"/>
      <c r="ALN35" s="29"/>
      <c r="ALO35" s="29"/>
    </row>
    <row r="36" spans="1:1003" x14ac:dyDescent="0.3">
      <c r="A36" s="48"/>
      <c r="B36" s="48"/>
      <c r="C36" s="48"/>
      <c r="D36" s="48"/>
      <c r="ALD36" s="29"/>
      <c r="ALE36" s="29"/>
      <c r="ALF36" s="29"/>
      <c r="ALG36" s="29"/>
      <c r="ALH36" s="29"/>
      <c r="ALI36" s="29"/>
      <c r="ALJ36" s="29"/>
      <c r="ALK36" s="29"/>
      <c r="ALL36" s="29"/>
      <c r="ALM36" s="29"/>
      <c r="ALN36" s="29"/>
      <c r="ALO36" s="29"/>
    </row>
    <row r="37" spans="1:1003" x14ac:dyDescent="0.3"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</row>
    <row r="38" spans="1:1003" x14ac:dyDescent="0.3">
      <c r="ALD38" s="29"/>
      <c r="ALE38" s="29"/>
      <c r="ALF38" s="29"/>
      <c r="ALG38" s="29"/>
      <c r="ALH38" s="29"/>
      <c r="ALI38" s="29"/>
      <c r="ALJ38" s="29"/>
      <c r="ALK38" s="29"/>
      <c r="ALL38" s="29"/>
      <c r="ALM38" s="29"/>
      <c r="ALN38" s="29"/>
      <c r="ALO38" s="29"/>
    </row>
    <row r="39" spans="1:1003" x14ac:dyDescent="0.3"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</row>
    <row r="40" spans="1:1003" x14ac:dyDescent="0.3">
      <c r="A40" s="48"/>
      <c r="B40" s="48"/>
      <c r="C40" s="48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</row>
    <row r="41" spans="1:1003" x14ac:dyDescent="0.3"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</row>
    <row r="42" spans="1:1003" x14ac:dyDescent="0.3"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</row>
    <row r="43" spans="1:1003" x14ac:dyDescent="0.3"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</row>
    <row r="44" spans="1:1003" x14ac:dyDescent="0.3"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</row>
    <row r="45" spans="1:1003" x14ac:dyDescent="0.3"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</row>
    <row r="46" spans="1:1003" x14ac:dyDescent="0.3">
      <c r="ALD46" s="29"/>
      <c r="ALE46" s="29"/>
      <c r="ALF46" s="29"/>
      <c r="ALG46" s="29"/>
      <c r="ALH46" s="29"/>
      <c r="ALI46" s="29"/>
      <c r="ALJ46" s="29"/>
      <c r="ALK46" s="29"/>
      <c r="ALL46" s="29"/>
      <c r="ALM46" s="29"/>
      <c r="ALN46" s="29"/>
      <c r="ALO46" s="29"/>
    </row>
    <row r="47" spans="1:1003" x14ac:dyDescent="0.3">
      <c r="ALD47" s="29"/>
      <c r="ALE47" s="29"/>
      <c r="ALF47" s="29"/>
      <c r="ALG47" s="29"/>
      <c r="ALH47" s="29"/>
      <c r="ALI47" s="29"/>
      <c r="ALJ47" s="29"/>
      <c r="ALK47" s="29"/>
      <c r="ALL47" s="29"/>
      <c r="ALM47" s="29"/>
      <c r="ALN47" s="29"/>
      <c r="ALO47" s="29"/>
    </row>
    <row r="48" spans="1:1003" x14ac:dyDescent="0.3">
      <c r="ALD48" s="29"/>
      <c r="ALE48" s="29"/>
      <c r="ALF48" s="29"/>
      <c r="ALG48" s="29"/>
      <c r="ALH48" s="29"/>
      <c r="ALI48" s="29"/>
      <c r="ALJ48" s="29"/>
      <c r="ALK48" s="29"/>
      <c r="ALL48" s="29"/>
      <c r="ALM48" s="29"/>
      <c r="ALN48" s="29"/>
      <c r="ALO48" s="29"/>
    </row>
    <row r="49" spans="992:1003" x14ac:dyDescent="0.3">
      <c r="ALD49" s="29"/>
      <c r="ALE49" s="29"/>
      <c r="ALF49" s="29"/>
      <c r="ALG49" s="29"/>
      <c r="ALH49" s="29"/>
      <c r="ALI49" s="29"/>
      <c r="ALJ49" s="29"/>
      <c r="ALK49" s="29"/>
      <c r="ALL49" s="29"/>
      <c r="ALM49" s="29"/>
      <c r="ALN49" s="29"/>
      <c r="ALO49" s="29"/>
    </row>
    <row r="85" spans="1:1003" x14ac:dyDescent="0.3">
      <c r="O85" s="29"/>
      <c r="ALO85" s="29"/>
    </row>
    <row r="86" spans="1:1003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AKY86" s="29"/>
      <c r="AKZ86" s="29"/>
      <c r="ALA86" s="29"/>
      <c r="ALB86" s="29"/>
      <c r="ALC86" s="29"/>
      <c r="ALD86" s="29"/>
      <c r="ALE86" s="29"/>
      <c r="ALF86" s="29"/>
      <c r="ALG86" s="29"/>
      <c r="ALH86" s="29"/>
      <c r="ALI86" s="29"/>
      <c r="ALJ86" s="29"/>
      <c r="ALK86" s="29"/>
      <c r="ALL86" s="29"/>
      <c r="ALM86" s="29"/>
      <c r="ALN86" s="29"/>
      <c r="ALO86" s="29"/>
    </row>
    <row r="87" spans="1:1003" x14ac:dyDescent="0.3">
      <c r="A87" s="29"/>
      <c r="N87" s="29"/>
      <c r="O87" s="29"/>
      <c r="P87" s="29"/>
      <c r="Q87" s="29"/>
      <c r="R87" s="29"/>
      <c r="S87" s="29"/>
      <c r="AKY87" s="29"/>
      <c r="AKZ87" s="29"/>
      <c r="ALA87" s="29"/>
      <c r="ALB87" s="29"/>
      <c r="ALC87" s="29"/>
      <c r="ALD87" s="29"/>
      <c r="ALE87" s="29"/>
      <c r="ALF87" s="29"/>
      <c r="ALG87" s="29"/>
      <c r="ALH87" s="29"/>
      <c r="ALI87" s="29"/>
      <c r="ALJ87" s="29"/>
      <c r="ALK87" s="29"/>
      <c r="ALL87" s="29"/>
      <c r="ALM87" s="29"/>
      <c r="ALN87" s="29"/>
      <c r="ALO87" s="29"/>
    </row>
    <row r="88" spans="1:1003" x14ac:dyDescent="0.3">
      <c r="A88" s="29"/>
      <c r="N88" s="29"/>
      <c r="O88" s="29"/>
      <c r="P88" s="29"/>
      <c r="Q88" s="29"/>
      <c r="R88" s="29"/>
      <c r="S88" s="29"/>
      <c r="AKY88" s="29"/>
      <c r="AKZ88" s="29"/>
      <c r="ALA88" s="29"/>
      <c r="ALB88" s="29"/>
      <c r="ALC88" s="29"/>
      <c r="ALD88" s="29"/>
      <c r="ALE88" s="29"/>
      <c r="ALF88" s="29"/>
      <c r="ALG88" s="29"/>
      <c r="ALH88" s="29"/>
      <c r="ALI88" s="29"/>
      <c r="ALJ88" s="29"/>
      <c r="ALK88" s="29"/>
      <c r="ALL88" s="29"/>
      <c r="ALM88" s="29"/>
      <c r="ALN88" s="29"/>
      <c r="ALO88" s="29"/>
    </row>
    <row r="89" spans="1:1003" x14ac:dyDescent="0.3">
      <c r="A89" s="29"/>
      <c r="N89" s="29"/>
      <c r="O89" s="29"/>
      <c r="P89" s="29"/>
      <c r="Q89" s="29"/>
      <c r="R89" s="29"/>
      <c r="S89" s="29"/>
      <c r="AKY89" s="29"/>
      <c r="AKZ89" s="29"/>
      <c r="ALA89" s="29"/>
      <c r="ALB89" s="29"/>
      <c r="ALC89" s="29"/>
      <c r="ALD89" s="29"/>
      <c r="ALE89" s="29"/>
      <c r="ALF89" s="29"/>
      <c r="ALG89" s="29"/>
      <c r="ALH89" s="29"/>
      <c r="ALI89" s="29"/>
      <c r="ALJ89" s="29"/>
      <c r="ALK89" s="29"/>
      <c r="ALL89" s="29"/>
      <c r="ALM89" s="29"/>
      <c r="ALN89" s="29"/>
      <c r="ALO89" s="29"/>
    </row>
    <row r="90" spans="1:1003" x14ac:dyDescent="0.3">
      <c r="A90" s="29"/>
      <c r="N90" s="29"/>
      <c r="O90" s="29"/>
      <c r="P90" s="29"/>
      <c r="Q90" s="29"/>
      <c r="R90" s="29"/>
      <c r="S90" s="29"/>
      <c r="AKY90" s="29"/>
      <c r="AKZ90" s="29"/>
      <c r="ALA90" s="29"/>
      <c r="ALB90" s="29"/>
      <c r="ALC90" s="29"/>
      <c r="ALD90" s="29"/>
      <c r="ALE90" s="29"/>
      <c r="ALF90" s="29"/>
      <c r="ALG90" s="29"/>
      <c r="ALH90" s="29"/>
      <c r="ALI90" s="29"/>
      <c r="ALJ90" s="29"/>
      <c r="ALK90" s="29"/>
      <c r="ALL90" s="29"/>
      <c r="ALM90" s="29"/>
      <c r="ALN90" s="29"/>
      <c r="ALO90" s="29"/>
    </row>
    <row r="91" spans="1:1003" x14ac:dyDescent="0.3">
      <c r="A91" s="29"/>
      <c r="N91" s="29"/>
      <c r="O91" s="29"/>
      <c r="P91" s="29"/>
      <c r="Q91" s="29"/>
      <c r="R91" s="29"/>
      <c r="S91" s="29"/>
      <c r="AKY91" s="29"/>
      <c r="AKZ91" s="29"/>
      <c r="ALA91" s="29"/>
      <c r="ALB91" s="29"/>
      <c r="ALC91" s="29"/>
      <c r="ALD91" s="29"/>
      <c r="ALE91" s="29"/>
      <c r="ALF91" s="29"/>
      <c r="ALG91" s="29"/>
      <c r="ALH91" s="29"/>
      <c r="ALI91" s="29"/>
      <c r="ALJ91" s="29"/>
      <c r="ALK91" s="29"/>
      <c r="ALL91" s="29"/>
      <c r="ALM91" s="29"/>
      <c r="ALN91" s="29"/>
      <c r="ALO91" s="29"/>
    </row>
    <row r="92" spans="1:1003" x14ac:dyDescent="0.3">
      <c r="A92" s="29"/>
      <c r="N92" s="29"/>
      <c r="O92" s="29"/>
      <c r="P92" s="29"/>
      <c r="Q92" s="29"/>
      <c r="R92" s="29"/>
      <c r="S92" s="29"/>
      <c r="AKY92" s="29"/>
      <c r="AKZ92" s="29"/>
      <c r="ALA92" s="29"/>
      <c r="ALB92" s="29"/>
      <c r="ALC92" s="29"/>
      <c r="ALD92" s="29"/>
      <c r="ALE92" s="29"/>
      <c r="ALF92" s="29"/>
      <c r="ALG92" s="29"/>
      <c r="ALH92" s="29"/>
      <c r="ALI92" s="29"/>
      <c r="ALJ92" s="29"/>
      <c r="ALK92" s="29"/>
      <c r="ALL92" s="29"/>
      <c r="ALM92" s="29"/>
      <c r="ALN92" s="29"/>
      <c r="ALO92" s="29"/>
    </row>
    <row r="93" spans="1:1003" x14ac:dyDescent="0.3">
      <c r="A93" s="29"/>
      <c r="N93" s="29"/>
      <c r="O93" s="29"/>
      <c r="P93" s="29"/>
      <c r="Q93" s="29"/>
      <c r="R93" s="29"/>
      <c r="S93" s="29"/>
      <c r="AKY93" s="29"/>
      <c r="AKZ93" s="29"/>
      <c r="ALA93" s="29"/>
      <c r="ALB93" s="29"/>
      <c r="ALC93" s="29"/>
      <c r="ALD93" s="29"/>
      <c r="ALE93" s="29"/>
      <c r="ALF93" s="29"/>
      <c r="ALG93" s="29"/>
      <c r="ALH93" s="29"/>
      <c r="ALI93" s="29"/>
      <c r="ALJ93" s="29"/>
      <c r="ALK93" s="29"/>
      <c r="ALL93" s="29"/>
      <c r="ALM93" s="29"/>
      <c r="ALN93" s="29"/>
      <c r="ALO93" s="29"/>
    </row>
    <row r="94" spans="1:1003" x14ac:dyDescent="0.3">
      <c r="A94" s="29"/>
      <c r="N94" s="29"/>
      <c r="O94" s="29"/>
      <c r="P94" s="29"/>
      <c r="Q94" s="29"/>
      <c r="R94" s="29"/>
      <c r="S94" s="29"/>
      <c r="AKY94" s="29"/>
      <c r="AKZ94" s="29"/>
      <c r="ALA94" s="29"/>
      <c r="ALB94" s="29"/>
      <c r="ALC94" s="29"/>
      <c r="ALD94" s="29"/>
      <c r="ALE94" s="29"/>
      <c r="ALF94" s="29"/>
      <c r="ALG94" s="29"/>
      <c r="ALH94" s="29"/>
      <c r="ALI94" s="29"/>
      <c r="ALJ94" s="29"/>
      <c r="ALK94" s="29"/>
      <c r="ALL94" s="29"/>
      <c r="ALM94" s="29"/>
      <c r="ALN94" s="29"/>
      <c r="ALO94" s="29"/>
    </row>
    <row r="95" spans="1:1003" x14ac:dyDescent="0.3">
      <c r="A95" s="29"/>
      <c r="N95" s="29"/>
      <c r="O95" s="29"/>
      <c r="P95" s="29"/>
      <c r="Q95" s="29"/>
      <c r="R95" s="29"/>
      <c r="S95" s="29"/>
      <c r="AKY95" s="29"/>
      <c r="AKZ95" s="29"/>
      <c r="ALA95" s="29"/>
      <c r="ALB95" s="29"/>
      <c r="ALC95" s="29"/>
      <c r="ALD95" s="29"/>
      <c r="ALE95" s="29"/>
      <c r="ALF95" s="29"/>
      <c r="ALG95" s="29"/>
      <c r="ALH95" s="29"/>
      <c r="ALI95" s="29"/>
      <c r="ALJ95" s="29"/>
      <c r="ALK95" s="29"/>
      <c r="ALL95" s="29"/>
      <c r="ALM95" s="29"/>
      <c r="ALN95" s="29"/>
      <c r="ALO95" s="29"/>
    </row>
    <row r="96" spans="1:1003" x14ac:dyDescent="0.3">
      <c r="A96" s="29"/>
      <c r="N96" s="29"/>
      <c r="O96" s="29"/>
      <c r="P96" s="29"/>
      <c r="Q96" s="29"/>
      <c r="R96" s="29"/>
      <c r="S96" s="29"/>
      <c r="AKY96" s="29"/>
      <c r="AKZ96" s="29"/>
      <c r="ALA96" s="29"/>
      <c r="ALB96" s="29"/>
      <c r="ALC96" s="29"/>
      <c r="ALD96" s="29"/>
      <c r="ALE96" s="29"/>
      <c r="ALF96" s="29"/>
      <c r="ALG96" s="29"/>
      <c r="ALH96" s="29"/>
      <c r="ALI96" s="29"/>
      <c r="ALJ96" s="29"/>
      <c r="ALK96" s="29"/>
      <c r="ALL96" s="29"/>
      <c r="ALM96" s="29"/>
      <c r="ALN96" s="29"/>
      <c r="ALO96" s="29"/>
    </row>
    <row r="97" spans="1:1003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AKY97" s="29"/>
      <c r="AKZ97" s="29"/>
      <c r="ALA97" s="29"/>
      <c r="ALB97" s="29"/>
      <c r="ALC97" s="29"/>
      <c r="ALD97" s="29"/>
      <c r="ALE97" s="29"/>
      <c r="ALF97" s="29"/>
      <c r="ALG97" s="29"/>
      <c r="ALH97" s="29"/>
      <c r="ALI97" s="29"/>
      <c r="ALJ97" s="29"/>
      <c r="ALK97" s="29"/>
      <c r="ALL97" s="29"/>
      <c r="ALM97" s="29"/>
      <c r="ALN97" s="29"/>
      <c r="ALO97" s="29"/>
    </row>
    <row r="98" spans="1:1003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AKY98" s="29"/>
      <c r="AKZ98" s="29"/>
      <c r="ALA98" s="29"/>
      <c r="ALB98" s="29"/>
      <c r="ALC98" s="29"/>
      <c r="ALD98" s="29"/>
      <c r="ALE98" s="29"/>
      <c r="ALF98" s="29"/>
      <c r="ALG98" s="29"/>
      <c r="ALH98" s="29"/>
      <c r="ALI98" s="29"/>
      <c r="ALJ98" s="29"/>
      <c r="ALK98" s="29"/>
      <c r="ALL98" s="29"/>
      <c r="ALM98" s="29"/>
      <c r="ALN98" s="29"/>
      <c r="ALO98" s="29"/>
    </row>
    <row r="99" spans="1:1003" x14ac:dyDescent="0.3"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AKY99" s="29"/>
      <c r="AKZ99" s="29"/>
      <c r="ALA99" s="29"/>
      <c r="ALB99" s="29"/>
      <c r="ALC99" s="29"/>
      <c r="ALD99" s="29"/>
      <c r="ALE99" s="29"/>
      <c r="ALF99" s="29"/>
      <c r="ALG99" s="29"/>
      <c r="ALH99" s="29"/>
      <c r="ALI99" s="29"/>
      <c r="ALJ99" s="29"/>
      <c r="ALK99" s="29"/>
      <c r="ALL99" s="29"/>
      <c r="ALM99" s="29"/>
      <c r="ALN99" s="29"/>
      <c r="ALO99" s="29"/>
    </row>
    <row r="100" spans="1:1003" x14ac:dyDescent="0.3">
      <c r="Q100" s="29"/>
      <c r="R100" s="29"/>
      <c r="S100" s="29"/>
      <c r="AKY100" s="29"/>
      <c r="AKZ100" s="29"/>
      <c r="ALA100" s="29"/>
      <c r="ALB100" s="29"/>
      <c r="ALC100" s="29"/>
      <c r="ALD100" s="29"/>
      <c r="ALE100" s="29"/>
      <c r="ALF100" s="29"/>
      <c r="ALG100" s="29"/>
      <c r="ALH100" s="29"/>
      <c r="ALI100" s="29"/>
      <c r="ALJ100" s="29"/>
      <c r="ALK100" s="29"/>
      <c r="ALL100" s="29"/>
      <c r="ALM100" s="29"/>
      <c r="ALN100" s="29"/>
      <c r="ALO100" s="29"/>
    </row>
    <row r="101" spans="1:1003" x14ac:dyDescent="0.3">
      <c r="Q101" s="29"/>
      <c r="R101" s="29"/>
      <c r="S101" s="29"/>
      <c r="AKY101" s="29"/>
      <c r="AKZ101" s="29"/>
      <c r="ALA101" s="29"/>
      <c r="ALB101" s="29"/>
      <c r="ALC101" s="29"/>
      <c r="ALD101" s="29"/>
      <c r="ALE101" s="29"/>
      <c r="ALF101" s="29"/>
      <c r="ALG101" s="29"/>
      <c r="ALH101" s="29"/>
      <c r="ALI101" s="29"/>
      <c r="ALJ101" s="29"/>
      <c r="ALK101" s="29"/>
      <c r="ALL101" s="29"/>
      <c r="ALM101" s="29"/>
      <c r="ALN101" s="29"/>
      <c r="ALO101" s="29"/>
    </row>
    <row r="102" spans="1:1003" x14ac:dyDescent="0.3">
      <c r="Q102" s="29"/>
      <c r="R102" s="29"/>
      <c r="S102" s="29"/>
      <c r="AKY102" s="29"/>
      <c r="AKZ102" s="29"/>
      <c r="ALA102" s="29"/>
      <c r="ALB102" s="29"/>
      <c r="ALC102" s="29"/>
      <c r="ALD102" s="29"/>
      <c r="ALE102" s="29"/>
      <c r="ALF102" s="29"/>
      <c r="ALG102" s="29"/>
      <c r="ALH102" s="29"/>
      <c r="ALI102" s="29"/>
      <c r="ALJ102" s="29"/>
      <c r="ALK102" s="29"/>
      <c r="ALL102" s="29"/>
      <c r="ALM102" s="29"/>
      <c r="ALN102" s="29"/>
      <c r="ALO102" s="29"/>
    </row>
    <row r="103" spans="1:1003" x14ac:dyDescent="0.3">
      <c r="Q103" s="29"/>
      <c r="R103" s="29"/>
      <c r="S103" s="29"/>
      <c r="AKY103" s="29"/>
      <c r="AKZ103" s="29"/>
      <c r="ALA103" s="29"/>
      <c r="ALB103" s="29"/>
      <c r="ALC103" s="29"/>
      <c r="ALD103" s="29"/>
      <c r="ALE103" s="29"/>
      <c r="ALF103" s="29"/>
      <c r="ALG103" s="29"/>
      <c r="ALH103" s="29"/>
      <c r="ALI103" s="29"/>
      <c r="ALJ103" s="29"/>
      <c r="ALK103" s="29"/>
      <c r="ALL103" s="29"/>
      <c r="ALM103" s="29"/>
      <c r="ALN103" s="29"/>
      <c r="ALO103" s="29"/>
    </row>
    <row r="104" spans="1:1003" x14ac:dyDescent="0.3">
      <c r="Q104" s="29"/>
      <c r="R104" s="29"/>
      <c r="S104" s="29"/>
      <c r="AKY104" s="29"/>
      <c r="AKZ104" s="29"/>
      <c r="ALA104" s="29"/>
      <c r="ALB104" s="29"/>
      <c r="ALC104" s="29"/>
      <c r="ALD104" s="29"/>
      <c r="ALE104" s="29"/>
      <c r="ALF104" s="29"/>
      <c r="ALG104" s="29"/>
      <c r="ALH104" s="29"/>
      <c r="ALI104" s="29"/>
      <c r="ALJ104" s="29"/>
      <c r="ALK104" s="29"/>
      <c r="ALL104" s="29"/>
      <c r="ALM104" s="29"/>
      <c r="ALN104" s="29"/>
      <c r="ALO104" s="29"/>
    </row>
    <row r="105" spans="1:1003" x14ac:dyDescent="0.3">
      <c r="Q105" s="29"/>
      <c r="R105" s="29"/>
      <c r="S105" s="29"/>
      <c r="AKY105" s="29"/>
      <c r="AKZ105" s="29"/>
      <c r="ALA105" s="29"/>
      <c r="ALB105" s="29"/>
      <c r="ALC105" s="29"/>
      <c r="ALD105" s="29"/>
      <c r="ALE105" s="29"/>
      <c r="ALF105" s="29"/>
      <c r="ALG105" s="29"/>
      <c r="ALH105" s="29"/>
      <c r="ALI105" s="29"/>
      <c r="ALJ105" s="29"/>
      <c r="ALK105" s="29"/>
      <c r="ALL105" s="29"/>
      <c r="ALM105" s="29"/>
      <c r="ALN105" s="29"/>
      <c r="ALO105" s="29"/>
    </row>
    <row r="106" spans="1:1003" x14ac:dyDescent="0.3">
      <c r="Q106" s="29"/>
      <c r="R106" s="29"/>
      <c r="S106" s="29"/>
      <c r="AKY106" s="29"/>
      <c r="AKZ106" s="29"/>
      <c r="ALA106" s="29"/>
      <c r="ALB106" s="29"/>
      <c r="ALC106" s="29"/>
      <c r="ALD106" s="29"/>
      <c r="ALE106" s="29"/>
      <c r="ALF106" s="29"/>
      <c r="ALG106" s="29"/>
      <c r="ALH106" s="29"/>
      <c r="ALI106" s="29"/>
      <c r="ALJ106" s="29"/>
      <c r="ALK106" s="29"/>
      <c r="ALL106" s="29"/>
      <c r="ALM106" s="29"/>
      <c r="ALN106" s="29"/>
      <c r="ALO106" s="29"/>
    </row>
    <row r="107" spans="1:1003" x14ac:dyDescent="0.3">
      <c r="Q107" s="29"/>
      <c r="R107" s="29"/>
      <c r="S107" s="29"/>
      <c r="AKY107" s="29"/>
      <c r="AKZ107" s="29"/>
      <c r="ALA107" s="29"/>
      <c r="ALB107" s="29"/>
      <c r="ALC107" s="29"/>
      <c r="ALD107" s="29"/>
      <c r="ALE107" s="29"/>
      <c r="ALF107" s="29"/>
      <c r="ALG107" s="29"/>
      <c r="ALH107" s="29"/>
      <c r="ALI107" s="29"/>
      <c r="ALJ107" s="29"/>
      <c r="ALK107" s="29"/>
      <c r="ALL107" s="29"/>
      <c r="ALM107" s="29"/>
      <c r="ALN107" s="29"/>
      <c r="ALO107" s="29"/>
    </row>
    <row r="108" spans="1:1003" x14ac:dyDescent="0.3">
      <c r="Q108" s="29"/>
      <c r="R108" s="29"/>
      <c r="S108" s="29"/>
      <c r="AKY108" s="29"/>
      <c r="AKZ108" s="29"/>
      <c r="ALA108" s="29"/>
      <c r="ALB108" s="29"/>
      <c r="ALC108" s="29"/>
      <c r="ALD108" s="29"/>
      <c r="ALE108" s="29"/>
      <c r="ALF108" s="29"/>
      <c r="ALG108" s="29"/>
      <c r="ALH108" s="29"/>
      <c r="ALI108" s="29"/>
      <c r="ALJ108" s="29"/>
      <c r="ALK108" s="29"/>
      <c r="ALL108" s="29"/>
      <c r="ALM108" s="29"/>
      <c r="ALN108" s="29"/>
      <c r="ALO108" s="29"/>
    </row>
    <row r="109" spans="1:1003" x14ac:dyDescent="0.3">
      <c r="Q109" s="29"/>
      <c r="R109" s="29"/>
      <c r="S109" s="29"/>
      <c r="AKY109" s="29"/>
      <c r="AKZ109" s="29"/>
      <c r="ALA109" s="29"/>
      <c r="ALB109" s="29"/>
      <c r="ALC109" s="29"/>
      <c r="ALD109" s="29"/>
      <c r="ALE109" s="29"/>
      <c r="ALF109" s="29"/>
      <c r="ALG109" s="29"/>
      <c r="ALH109" s="29"/>
      <c r="ALI109" s="29"/>
      <c r="ALJ109" s="29"/>
      <c r="ALK109" s="29"/>
      <c r="ALL109" s="29"/>
      <c r="ALM109" s="29"/>
      <c r="ALN109" s="29"/>
      <c r="ALO109" s="29"/>
    </row>
    <row r="110" spans="1:1003" x14ac:dyDescent="0.3">
      <c r="Q110" s="29"/>
      <c r="R110" s="29"/>
      <c r="S110" s="29"/>
      <c r="AKY110" s="29"/>
      <c r="AKZ110" s="29"/>
      <c r="ALA110" s="29"/>
      <c r="ALB110" s="29"/>
      <c r="ALC110" s="29"/>
      <c r="ALD110" s="29"/>
      <c r="ALE110" s="29"/>
      <c r="ALF110" s="29"/>
      <c r="ALG110" s="29"/>
      <c r="ALH110" s="29"/>
      <c r="ALI110" s="29"/>
      <c r="ALJ110" s="29"/>
      <c r="ALK110" s="29"/>
      <c r="ALL110" s="29"/>
      <c r="ALM110" s="29"/>
      <c r="ALN110" s="29"/>
      <c r="ALO110" s="29"/>
    </row>
    <row r="111" spans="1:1003" x14ac:dyDescent="0.3">
      <c r="Q111" s="29"/>
      <c r="R111" s="29"/>
      <c r="S111" s="29"/>
      <c r="AKY111" s="29"/>
      <c r="AKZ111" s="29"/>
      <c r="ALA111" s="29"/>
      <c r="ALB111" s="29"/>
      <c r="ALC111" s="29"/>
      <c r="ALD111" s="29"/>
      <c r="ALE111" s="29"/>
      <c r="ALF111" s="29"/>
      <c r="ALG111" s="29"/>
      <c r="ALH111" s="29"/>
      <c r="ALI111" s="29"/>
      <c r="ALJ111" s="29"/>
      <c r="ALK111" s="29"/>
      <c r="ALL111" s="29"/>
      <c r="ALM111" s="29"/>
      <c r="ALN111" s="29"/>
      <c r="ALO111" s="29"/>
    </row>
    <row r="112" spans="1:1003" x14ac:dyDescent="0.3">
      <c r="Q112" s="29"/>
      <c r="R112" s="29"/>
      <c r="S112" s="29"/>
      <c r="AKY112" s="29"/>
      <c r="AKZ112" s="29"/>
      <c r="ALA112" s="29"/>
      <c r="ALB112" s="29"/>
      <c r="ALC112" s="29"/>
      <c r="ALD112" s="29"/>
      <c r="ALE112" s="29"/>
      <c r="ALF112" s="29"/>
      <c r="ALG112" s="29"/>
      <c r="ALH112" s="29"/>
      <c r="ALI112" s="29"/>
      <c r="ALJ112" s="29"/>
      <c r="ALK112" s="29"/>
      <c r="ALL112" s="29"/>
      <c r="ALM112" s="29"/>
      <c r="ALN112" s="29"/>
      <c r="ALO112" s="29"/>
    </row>
    <row r="113" spans="1:1003" x14ac:dyDescent="0.3">
      <c r="Q113" s="29"/>
      <c r="R113" s="29"/>
      <c r="S113" s="29"/>
      <c r="AKY113" s="29"/>
      <c r="AKZ113" s="29"/>
      <c r="ALA113" s="29"/>
      <c r="ALB113" s="29"/>
      <c r="ALC113" s="29"/>
      <c r="ALD113" s="29"/>
      <c r="ALE113" s="29"/>
      <c r="ALF113" s="29"/>
      <c r="ALG113" s="29"/>
      <c r="ALH113" s="29"/>
      <c r="ALI113" s="29"/>
      <c r="ALJ113" s="29"/>
      <c r="ALK113" s="29"/>
      <c r="ALL113" s="29"/>
      <c r="ALM113" s="29"/>
      <c r="ALN113" s="29"/>
      <c r="ALO113" s="29"/>
    </row>
    <row r="114" spans="1:1003" x14ac:dyDescent="0.3">
      <c r="Q114" s="29"/>
      <c r="R114" s="29"/>
      <c r="S114" s="29"/>
      <c r="AKY114" s="29"/>
      <c r="AKZ114" s="29"/>
      <c r="ALA114" s="29"/>
      <c r="ALB114" s="29"/>
      <c r="ALC114" s="29"/>
      <c r="ALD114" s="29"/>
      <c r="ALE114" s="29"/>
      <c r="ALF114" s="29"/>
      <c r="ALG114" s="29"/>
      <c r="ALH114" s="29"/>
      <c r="ALI114" s="29"/>
      <c r="ALJ114" s="29"/>
      <c r="ALK114" s="29"/>
      <c r="ALL114" s="29"/>
      <c r="ALM114" s="29"/>
      <c r="ALN114" s="29"/>
      <c r="ALO114" s="29"/>
    </row>
    <row r="115" spans="1:1003" x14ac:dyDescent="0.3">
      <c r="Q115" s="29"/>
      <c r="R115" s="29"/>
      <c r="S115" s="29"/>
      <c r="AKY115" s="29"/>
      <c r="AKZ115" s="29"/>
      <c r="ALA115" s="29"/>
      <c r="ALB115" s="29"/>
      <c r="ALC115" s="29"/>
      <c r="ALD115" s="29"/>
      <c r="ALE115" s="29"/>
      <c r="ALF115" s="29"/>
      <c r="ALG115" s="29"/>
      <c r="ALH115" s="29"/>
      <c r="ALI115" s="29"/>
      <c r="ALJ115" s="29"/>
      <c r="ALK115" s="29"/>
      <c r="ALL115" s="29"/>
      <c r="ALM115" s="29"/>
      <c r="ALN115" s="29"/>
      <c r="ALO115" s="29"/>
    </row>
    <row r="116" spans="1:1003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AKY116" s="29"/>
      <c r="AKZ116" s="29"/>
      <c r="ALA116" s="29"/>
      <c r="ALB116" s="29"/>
      <c r="ALC116" s="29"/>
      <c r="ALD116" s="29"/>
      <c r="ALE116" s="29"/>
      <c r="ALF116" s="29"/>
      <c r="ALG116" s="29"/>
      <c r="ALH116" s="29"/>
      <c r="ALI116" s="29"/>
      <c r="ALJ116" s="29"/>
      <c r="ALK116" s="29"/>
      <c r="ALL116" s="29"/>
      <c r="ALM116" s="29"/>
      <c r="ALN116" s="29"/>
      <c r="ALO116" s="29"/>
    </row>
    <row r="117" spans="1:1003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AKY117" s="29"/>
      <c r="AKZ117" s="29"/>
      <c r="ALA117" s="29"/>
      <c r="ALB117" s="29"/>
      <c r="ALC117" s="29"/>
      <c r="ALD117" s="29"/>
      <c r="ALE117" s="29"/>
      <c r="ALF117" s="29"/>
      <c r="ALG117" s="29"/>
      <c r="ALH117" s="29"/>
      <c r="ALI117" s="29"/>
      <c r="ALJ117" s="29"/>
      <c r="ALK117" s="29"/>
      <c r="ALL117" s="29"/>
      <c r="ALM117" s="29"/>
      <c r="ALN117" s="29"/>
      <c r="ALO117" s="29"/>
    </row>
    <row r="118" spans="1:1003" x14ac:dyDescent="0.3"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</row>
    <row r="119" spans="1:1003" x14ac:dyDescent="0.3">
      <c r="B119" s="164"/>
      <c r="C119" s="164"/>
      <c r="D119" s="164"/>
      <c r="E119" s="164"/>
      <c r="F119" s="164"/>
      <c r="G119" s="164"/>
      <c r="H119" s="48"/>
      <c r="I119" s="48"/>
      <c r="J119" s="48"/>
      <c r="K119" s="164"/>
      <c r="L119" s="164"/>
      <c r="M119" s="164"/>
      <c r="N119" s="164"/>
      <c r="O119" s="164"/>
    </row>
    <row r="120" spans="1:1003" x14ac:dyDescent="0.3"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1:1003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</row>
    <row r="122" spans="1:1003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</row>
    <row r="123" spans="1:1003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</row>
    <row r="124" spans="1:1003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</row>
    <row r="125" spans="1:1003" x14ac:dyDescent="0.3">
      <c r="A125" s="29"/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</row>
    <row r="126" spans="1:1003" x14ac:dyDescent="0.3">
      <c r="A126" s="29"/>
      <c r="B126" s="164"/>
      <c r="C126" s="164"/>
      <c r="D126" s="164"/>
      <c r="E126" s="164"/>
      <c r="F126" s="164"/>
      <c r="G126" s="48"/>
      <c r="H126" s="48"/>
      <c r="I126" s="48"/>
      <c r="J126" s="164"/>
      <c r="K126" s="164"/>
      <c r="L126" s="164"/>
      <c r="M126" s="164"/>
      <c r="N126" s="164"/>
    </row>
    <row r="127" spans="1:1003" x14ac:dyDescent="0.3">
      <c r="A127" s="2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</row>
    <row r="128" spans="1:1003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3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</row>
    <row r="130" spans="1:13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</row>
    <row r="131" spans="1:13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</row>
    <row r="132" spans="1:13" x14ac:dyDescent="0.3">
      <c r="C132" s="29"/>
      <c r="J132" s="29"/>
    </row>
    <row r="133" spans="1:13" x14ac:dyDescent="0.3">
      <c r="B133" s="29"/>
      <c r="C133" s="29"/>
      <c r="D133" s="29"/>
    </row>
    <row r="134" spans="1:13" x14ac:dyDescent="0.3">
      <c r="B134" s="29"/>
      <c r="C134" s="29"/>
      <c r="D134" s="29"/>
    </row>
    <row r="135" spans="1:13" x14ac:dyDescent="0.3">
      <c r="B135" s="29"/>
      <c r="C135" s="29"/>
      <c r="D135" s="29"/>
    </row>
    <row r="136" spans="1:13" x14ac:dyDescent="0.3">
      <c r="B136" s="29"/>
      <c r="C136" s="29"/>
      <c r="D136" s="29"/>
    </row>
    <row r="137" spans="1:13" x14ac:dyDescent="0.3">
      <c r="B137" s="29"/>
      <c r="C137" s="29"/>
      <c r="D137" s="29"/>
    </row>
    <row r="138" spans="1:13" x14ac:dyDescent="0.3">
      <c r="B138" s="29"/>
      <c r="C138" s="29"/>
      <c r="D138" s="29"/>
    </row>
    <row r="139" spans="1:13" x14ac:dyDescent="0.3">
      <c r="B139" s="29"/>
      <c r="C139" s="29"/>
      <c r="D139" s="29"/>
    </row>
    <row r="140" spans="1:13" x14ac:dyDescent="0.3">
      <c r="B140" s="29"/>
      <c r="C140" s="29"/>
      <c r="D140" s="29"/>
    </row>
    <row r="141" spans="1:13" x14ac:dyDescent="0.3">
      <c r="B141" s="29"/>
      <c r="C141" s="29"/>
      <c r="D141" s="29"/>
    </row>
    <row r="142" spans="1:13" x14ac:dyDescent="0.3">
      <c r="B142" s="29"/>
      <c r="C142" s="29"/>
      <c r="D142" s="29"/>
    </row>
    <row r="143" spans="1:13" x14ac:dyDescent="0.3">
      <c r="B143" s="29"/>
      <c r="C143" s="29"/>
      <c r="D143" s="29"/>
    </row>
  </sheetData>
  <mergeCells count="15">
    <mergeCell ref="C3:J3"/>
    <mergeCell ref="K3:P3"/>
    <mergeCell ref="C4:E4"/>
    <mergeCell ref="F4:H4"/>
    <mergeCell ref="L4:P4"/>
    <mergeCell ref="B118:I118"/>
    <mergeCell ref="J118:O118"/>
    <mergeCell ref="B119:D119"/>
    <mergeCell ref="E119:G119"/>
    <mergeCell ref="K119:O119"/>
    <mergeCell ref="B125:H125"/>
    <mergeCell ref="I125:N125"/>
    <mergeCell ref="B126:C126"/>
    <mergeCell ref="D126:F126"/>
    <mergeCell ref="J126:N12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22"/>
  <sheetViews>
    <sheetView zoomScaleNormal="100" workbookViewId="0"/>
  </sheetViews>
  <sheetFormatPr defaultColWidth="10.44140625" defaultRowHeight="15.6" x14ac:dyDescent="0.3"/>
  <cols>
    <col min="1" max="1" width="10.44140625" style="43"/>
    <col min="2" max="2" width="26" style="43" customWidth="1"/>
    <col min="3" max="3" width="14.109375" style="43" bestFit="1" customWidth="1"/>
    <col min="4" max="4" width="13.109375" style="43" bestFit="1" customWidth="1"/>
    <col min="5" max="5" width="21" style="43" bestFit="1" customWidth="1"/>
    <col min="6" max="6" width="20.109375" style="43" bestFit="1" customWidth="1"/>
    <col min="7" max="7" width="10.33203125" style="56" bestFit="1" customWidth="1"/>
    <col min="8" max="16384" width="10.44140625" style="43"/>
  </cols>
  <sheetData>
    <row r="1" spans="2:7" x14ac:dyDescent="0.3">
      <c r="B1" s="43" t="s">
        <v>365</v>
      </c>
    </row>
    <row r="3" spans="2:7" x14ac:dyDescent="0.3">
      <c r="C3" s="166" t="s">
        <v>187</v>
      </c>
      <c r="D3" s="166"/>
      <c r="E3" s="166"/>
      <c r="F3" s="166"/>
    </row>
    <row r="4" spans="2:7" x14ac:dyDescent="0.3">
      <c r="B4" s="57" t="s">
        <v>186</v>
      </c>
      <c r="C4" s="58" t="s">
        <v>178</v>
      </c>
      <c r="D4" s="58" t="s">
        <v>179</v>
      </c>
      <c r="E4" s="58" t="s">
        <v>181</v>
      </c>
      <c r="F4" s="58" t="s">
        <v>180</v>
      </c>
      <c r="G4" s="59" t="s">
        <v>182</v>
      </c>
    </row>
    <row r="5" spans="2:7" x14ac:dyDescent="0.3">
      <c r="B5" s="44" t="s">
        <v>4</v>
      </c>
      <c r="C5" s="60">
        <v>7349071</v>
      </c>
      <c r="D5" s="60">
        <v>290</v>
      </c>
      <c r="E5" s="60">
        <v>36225</v>
      </c>
      <c r="F5" s="60">
        <v>1335924</v>
      </c>
      <c r="G5" s="61">
        <f>SUM(C5:F5)/1000000</f>
        <v>8.7215100000000003</v>
      </c>
    </row>
    <row r="6" spans="2:7" x14ac:dyDescent="0.3">
      <c r="B6" s="44" t="s">
        <v>5</v>
      </c>
      <c r="C6" s="60">
        <v>107393</v>
      </c>
      <c r="D6" s="60">
        <v>0</v>
      </c>
      <c r="E6" s="60">
        <v>295633</v>
      </c>
      <c r="F6" s="60">
        <v>228841</v>
      </c>
      <c r="G6" s="61">
        <f t="shared" ref="G6:G19" si="0">SUM(C6:F6)/1000000</f>
        <v>0.63186699999999996</v>
      </c>
    </row>
    <row r="7" spans="2:7" x14ac:dyDescent="0.3">
      <c r="B7" s="46" t="s">
        <v>119</v>
      </c>
      <c r="C7" s="62">
        <v>0</v>
      </c>
      <c r="D7" s="62">
        <v>0</v>
      </c>
      <c r="E7" s="62">
        <v>0</v>
      </c>
      <c r="F7" s="62">
        <v>0</v>
      </c>
      <c r="G7" s="63">
        <f t="shared" si="0"/>
        <v>0</v>
      </c>
    </row>
    <row r="8" spans="2:7" x14ac:dyDescent="0.3">
      <c r="B8" s="46" t="s">
        <v>120</v>
      </c>
      <c r="C8" s="62">
        <v>0</v>
      </c>
      <c r="D8" s="62">
        <v>0</v>
      </c>
      <c r="E8" s="62">
        <v>0</v>
      </c>
      <c r="F8" s="62">
        <v>0</v>
      </c>
      <c r="G8" s="63">
        <f t="shared" si="0"/>
        <v>0</v>
      </c>
    </row>
    <row r="9" spans="2:7" x14ac:dyDescent="0.3">
      <c r="B9" s="46" t="s">
        <v>121</v>
      </c>
      <c r="C9" s="62">
        <v>0</v>
      </c>
      <c r="D9" s="62">
        <v>0</v>
      </c>
      <c r="E9" s="62">
        <v>0</v>
      </c>
      <c r="F9" s="62">
        <v>0</v>
      </c>
      <c r="G9" s="63">
        <f t="shared" si="0"/>
        <v>0</v>
      </c>
    </row>
    <row r="10" spans="2:7" x14ac:dyDescent="0.3">
      <c r="B10" s="44" t="s">
        <v>8</v>
      </c>
      <c r="C10" s="60">
        <v>11915543</v>
      </c>
      <c r="D10" s="60">
        <v>0</v>
      </c>
      <c r="E10" s="60">
        <v>24418</v>
      </c>
      <c r="F10" s="60">
        <v>284476</v>
      </c>
      <c r="G10" s="61">
        <f t="shared" si="0"/>
        <v>12.224437</v>
      </c>
    </row>
    <row r="11" spans="2:7" x14ac:dyDescent="0.3">
      <c r="B11" s="44" t="s">
        <v>10</v>
      </c>
      <c r="C11" s="60">
        <v>340526</v>
      </c>
      <c r="D11" s="60">
        <v>0</v>
      </c>
      <c r="E11" s="60">
        <v>323214</v>
      </c>
      <c r="F11" s="60">
        <v>167569</v>
      </c>
      <c r="G11" s="61">
        <f t="shared" si="0"/>
        <v>0.83130899999999996</v>
      </c>
    </row>
    <row r="12" spans="2:7" x14ac:dyDescent="0.3">
      <c r="B12" s="44" t="s">
        <v>11</v>
      </c>
      <c r="C12" s="60">
        <v>24162352</v>
      </c>
      <c r="D12" s="60">
        <v>0</v>
      </c>
      <c r="E12" s="60">
        <v>309957</v>
      </c>
      <c r="F12" s="60">
        <v>205068</v>
      </c>
      <c r="G12" s="61">
        <f t="shared" si="0"/>
        <v>24.677377</v>
      </c>
    </row>
    <row r="13" spans="2:7" x14ac:dyDescent="0.3">
      <c r="B13" s="44" t="s">
        <v>18</v>
      </c>
      <c r="C13" s="60">
        <v>16699683</v>
      </c>
      <c r="D13" s="60">
        <v>1816767</v>
      </c>
      <c r="E13" s="60">
        <v>2926</v>
      </c>
      <c r="F13" s="60">
        <v>1002167</v>
      </c>
      <c r="G13" s="61">
        <f t="shared" si="0"/>
        <v>19.521543000000001</v>
      </c>
    </row>
    <row r="14" spans="2:7" x14ac:dyDescent="0.3">
      <c r="B14" s="44" t="s">
        <v>19</v>
      </c>
      <c r="C14" s="60">
        <v>22508604</v>
      </c>
      <c r="D14" s="60">
        <v>6109</v>
      </c>
      <c r="E14" s="60">
        <v>4562</v>
      </c>
      <c r="F14" s="60">
        <v>2086859</v>
      </c>
      <c r="G14" s="61">
        <f t="shared" si="0"/>
        <v>24.606134000000001</v>
      </c>
    </row>
    <row r="15" spans="2:7" x14ac:dyDescent="0.3">
      <c r="B15" s="44" t="s">
        <v>20</v>
      </c>
      <c r="C15" s="60">
        <v>223587</v>
      </c>
      <c r="D15" s="60">
        <v>400</v>
      </c>
      <c r="E15" s="60">
        <v>57137</v>
      </c>
      <c r="F15" s="60">
        <v>205635</v>
      </c>
      <c r="G15" s="61">
        <f t="shared" si="0"/>
        <v>0.486759</v>
      </c>
    </row>
    <row r="16" spans="2:7" x14ac:dyDescent="0.3">
      <c r="B16" s="44" t="s">
        <v>21</v>
      </c>
      <c r="C16" s="60">
        <v>674264</v>
      </c>
      <c r="D16" s="60">
        <v>0</v>
      </c>
      <c r="E16" s="60">
        <v>7955</v>
      </c>
      <c r="F16" s="60">
        <v>1263305</v>
      </c>
      <c r="G16" s="61">
        <f t="shared" si="0"/>
        <v>1.945524</v>
      </c>
    </row>
    <row r="17" spans="2:7" x14ac:dyDescent="0.3">
      <c r="B17" s="46" t="s">
        <v>117</v>
      </c>
      <c r="C17" s="62">
        <v>0</v>
      </c>
      <c r="D17" s="62">
        <v>0</v>
      </c>
      <c r="E17" s="62">
        <v>0</v>
      </c>
      <c r="F17" s="62">
        <v>0</v>
      </c>
      <c r="G17" s="63">
        <f t="shared" si="0"/>
        <v>0</v>
      </c>
    </row>
    <row r="18" spans="2:7" x14ac:dyDescent="0.3">
      <c r="B18" s="46" t="s">
        <v>118</v>
      </c>
      <c r="C18" s="62">
        <v>0</v>
      </c>
      <c r="D18" s="62">
        <v>0</v>
      </c>
      <c r="E18" s="62">
        <v>392</v>
      </c>
      <c r="F18" s="62">
        <v>0</v>
      </c>
      <c r="G18" s="63">
        <f t="shared" si="0"/>
        <v>3.9199999999999999E-4</v>
      </c>
    </row>
    <row r="19" spans="2:7" x14ac:dyDescent="0.3">
      <c r="B19" s="44" t="s">
        <v>24</v>
      </c>
      <c r="C19" s="60">
        <v>46874</v>
      </c>
      <c r="D19" s="60">
        <v>46874</v>
      </c>
      <c r="E19" s="60">
        <v>46874</v>
      </c>
      <c r="F19" s="60">
        <v>46874</v>
      </c>
      <c r="G19" s="61">
        <f t="shared" si="0"/>
        <v>0.187496</v>
      </c>
    </row>
    <row r="20" spans="2:7" x14ac:dyDescent="0.3">
      <c r="B20" s="57" t="s">
        <v>182</v>
      </c>
      <c r="C20" s="45">
        <f>(C5+C6+C10+C11+C12+C13+C14+C15+C16+C19)/1000000</f>
        <v>84.027896999999996</v>
      </c>
      <c r="D20" s="45">
        <f t="shared" ref="D20:F20" si="1">(D5+D6+D10+D11+D12+D13+D14+D15+D16+D19)/1000000</f>
        <v>1.8704400000000001</v>
      </c>
      <c r="E20" s="45">
        <f t="shared" si="1"/>
        <v>1.1089009999999999</v>
      </c>
      <c r="F20" s="45">
        <f t="shared" si="1"/>
        <v>6.8267179999999996</v>
      </c>
      <c r="G20" s="61">
        <f>SUM(C20:F20)</f>
        <v>93.833956000000001</v>
      </c>
    </row>
    <row r="21" spans="2:7" x14ac:dyDescent="0.3">
      <c r="B21" s="57" t="s">
        <v>183</v>
      </c>
      <c r="C21" s="45">
        <f>C20/2246.334</f>
        <v>3.7406679950532734E-2</v>
      </c>
      <c r="D21" s="45">
        <f t="shared" ref="D21:F21" si="2">D20/2246.334</f>
        <v>8.3266335282286617E-4</v>
      </c>
      <c r="E21" s="45">
        <f>E20/2246.334</f>
        <v>4.9364920799845437E-4</v>
      </c>
      <c r="F21" s="45">
        <f t="shared" si="2"/>
        <v>3.0390485119309953E-3</v>
      </c>
      <c r="G21" s="61" t="s">
        <v>76</v>
      </c>
    </row>
    <row r="22" spans="2:7" x14ac:dyDescent="0.3">
      <c r="B22" s="57" t="s">
        <v>185</v>
      </c>
      <c r="C22" s="45">
        <f>C20*100/SUM($C$20:$F$20)</f>
        <v>89.549562420665708</v>
      </c>
      <c r="D22" s="45">
        <f t="shared" ref="D22:F22" si="3">D20*100/SUM($C$20:$F$20)</f>
        <v>1.9933508931457606</v>
      </c>
      <c r="E22" s="45">
        <f>E20*100/SUM($C$20:$F$20)</f>
        <v>1.1817694225744888</v>
      </c>
      <c r="F22" s="45">
        <f t="shared" si="3"/>
        <v>7.2753172636140375</v>
      </c>
      <c r="G22" s="64" t="s">
        <v>76</v>
      </c>
    </row>
  </sheetData>
  <mergeCells count="1">
    <mergeCell ref="C3:F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EEAD-DE6C-43C8-83B7-13DEAA3896E9}">
  <dimension ref="B1:F18"/>
  <sheetViews>
    <sheetView workbookViewId="0"/>
  </sheetViews>
  <sheetFormatPr defaultRowHeight="14.4" x14ac:dyDescent="0.3"/>
  <cols>
    <col min="1" max="1" width="8.88671875" style="139"/>
    <col min="2" max="2" width="38.33203125" style="139" bestFit="1" customWidth="1"/>
    <col min="3" max="3" width="13.33203125" style="139" bestFit="1" customWidth="1"/>
    <col min="4" max="5" width="12.109375" style="139" bestFit="1" customWidth="1"/>
    <col min="6" max="6" width="8.5546875" style="139" bestFit="1" customWidth="1"/>
    <col min="7" max="16384" width="8.88671875" style="139"/>
  </cols>
  <sheetData>
    <row r="1" spans="2:6" ht="15.6" x14ac:dyDescent="0.3">
      <c r="B1" s="245" t="s">
        <v>364</v>
      </c>
      <c r="C1" s="156"/>
      <c r="D1" s="156"/>
      <c r="E1" s="156"/>
      <c r="F1" s="156"/>
    </row>
    <row r="2" spans="2:6" ht="15.6" x14ac:dyDescent="0.3">
      <c r="B2" s="156"/>
      <c r="C2" s="156"/>
      <c r="D2" s="156"/>
      <c r="E2" s="156"/>
      <c r="F2" s="156"/>
    </row>
    <row r="3" spans="2:6" ht="15.6" x14ac:dyDescent="0.3">
      <c r="B3" s="35" t="s">
        <v>28</v>
      </c>
      <c r="C3" s="35" t="s">
        <v>40</v>
      </c>
      <c r="D3" s="35" t="s">
        <v>302</v>
      </c>
      <c r="E3" s="35" t="s">
        <v>303</v>
      </c>
      <c r="F3" s="135" t="s">
        <v>311</v>
      </c>
    </row>
    <row r="4" spans="2:6" ht="15.6" x14ac:dyDescent="0.3">
      <c r="B4" s="35" t="s">
        <v>344</v>
      </c>
      <c r="C4" s="35">
        <v>1</v>
      </c>
      <c r="D4" s="136">
        <v>189530491</v>
      </c>
      <c r="E4" s="136">
        <v>189548249</v>
      </c>
      <c r="F4" s="136">
        <v>17758</v>
      </c>
    </row>
    <row r="5" spans="2:6" ht="15.6" x14ac:dyDescent="0.3">
      <c r="B5" s="35" t="s">
        <v>344</v>
      </c>
      <c r="C5" s="35">
        <v>2</v>
      </c>
      <c r="D5" s="136">
        <v>176161195</v>
      </c>
      <c r="E5" s="136">
        <v>176206031</v>
      </c>
      <c r="F5" s="136">
        <v>44836</v>
      </c>
    </row>
    <row r="6" spans="2:6" ht="15.6" x14ac:dyDescent="0.3">
      <c r="B6" s="35" t="s">
        <v>344</v>
      </c>
      <c r="C6" s="35">
        <v>5</v>
      </c>
      <c r="D6" s="136">
        <v>242473261</v>
      </c>
      <c r="E6" s="136">
        <v>242578403</v>
      </c>
      <c r="F6" s="136">
        <v>105142</v>
      </c>
    </row>
    <row r="7" spans="2:6" ht="15.6" x14ac:dyDescent="0.3">
      <c r="B7" s="35" t="s">
        <v>344</v>
      </c>
      <c r="C7" s="35">
        <v>7</v>
      </c>
      <c r="D7" s="136">
        <v>138638222</v>
      </c>
      <c r="E7" s="136">
        <v>138644688</v>
      </c>
      <c r="F7" s="136">
        <v>6466</v>
      </c>
    </row>
    <row r="8" spans="2:6" ht="15.6" x14ac:dyDescent="0.3">
      <c r="B8" s="35" t="s">
        <v>343</v>
      </c>
      <c r="C8" s="35">
        <v>1</v>
      </c>
      <c r="D8" s="136">
        <v>237955190</v>
      </c>
      <c r="E8" s="136">
        <v>238006442</v>
      </c>
      <c r="F8" s="136">
        <v>51252</v>
      </c>
    </row>
    <row r="9" spans="2:6" ht="15.6" x14ac:dyDescent="0.3">
      <c r="B9" s="35" t="s">
        <v>343</v>
      </c>
      <c r="C9" s="35">
        <v>1</v>
      </c>
      <c r="D9" s="136">
        <v>264120342</v>
      </c>
      <c r="E9" s="136">
        <v>264182362</v>
      </c>
      <c r="F9" s="136">
        <v>62020</v>
      </c>
    </row>
    <row r="10" spans="2:6" ht="15.6" x14ac:dyDescent="0.3">
      <c r="B10" s="35" t="s">
        <v>343</v>
      </c>
      <c r="C10" s="35">
        <v>2</v>
      </c>
      <c r="D10" s="136">
        <v>232971049</v>
      </c>
      <c r="E10" s="136">
        <v>233012678</v>
      </c>
      <c r="F10" s="136">
        <v>41629</v>
      </c>
    </row>
    <row r="11" spans="2:6" ht="15.6" x14ac:dyDescent="0.3">
      <c r="B11" s="35" t="s">
        <v>343</v>
      </c>
      <c r="C11" s="35">
        <v>3</v>
      </c>
      <c r="D11" s="136">
        <v>83112149</v>
      </c>
      <c r="E11" s="136">
        <v>83124804</v>
      </c>
      <c r="F11" s="136">
        <v>12655</v>
      </c>
    </row>
    <row r="12" spans="2:6" ht="15.6" x14ac:dyDescent="0.3">
      <c r="B12" s="35" t="s">
        <v>343</v>
      </c>
      <c r="C12" s="35">
        <v>5</v>
      </c>
      <c r="D12" s="136">
        <v>45871399</v>
      </c>
      <c r="E12" s="136">
        <v>45933482</v>
      </c>
      <c r="F12" s="136">
        <v>62083</v>
      </c>
    </row>
    <row r="13" spans="2:6" ht="15.6" x14ac:dyDescent="0.3">
      <c r="B13" s="35" t="s">
        <v>343</v>
      </c>
      <c r="C13" s="35">
        <v>5</v>
      </c>
      <c r="D13" s="136">
        <v>242491965</v>
      </c>
      <c r="E13" s="136">
        <v>242500211</v>
      </c>
      <c r="F13" s="136">
        <v>8246</v>
      </c>
    </row>
    <row r="14" spans="2:6" ht="15.6" x14ac:dyDescent="0.3">
      <c r="B14" s="35" t="s">
        <v>343</v>
      </c>
      <c r="C14" s="35">
        <v>6</v>
      </c>
      <c r="D14" s="136">
        <v>67331144</v>
      </c>
      <c r="E14" s="136">
        <v>67343254</v>
      </c>
      <c r="F14" s="136">
        <v>12110</v>
      </c>
    </row>
    <row r="15" spans="2:6" ht="15.6" x14ac:dyDescent="0.3">
      <c r="B15" s="35" t="s">
        <v>343</v>
      </c>
      <c r="C15" s="35">
        <v>7</v>
      </c>
      <c r="D15" s="136">
        <v>173382984</v>
      </c>
      <c r="E15" s="136">
        <v>173408945</v>
      </c>
      <c r="F15" s="136">
        <v>25961</v>
      </c>
    </row>
    <row r="16" spans="2:6" ht="15.6" x14ac:dyDescent="0.3">
      <c r="B16" s="35" t="s">
        <v>343</v>
      </c>
      <c r="C16" s="35">
        <v>9</v>
      </c>
      <c r="D16" s="136">
        <v>7247359</v>
      </c>
      <c r="E16" s="136">
        <v>7272967</v>
      </c>
      <c r="F16" s="136">
        <v>25608</v>
      </c>
    </row>
    <row r="17" spans="2:6" ht="15.6" x14ac:dyDescent="0.3">
      <c r="B17" s="35" t="s">
        <v>343</v>
      </c>
      <c r="C17" s="35">
        <v>9</v>
      </c>
      <c r="D17" s="136">
        <v>65276545</v>
      </c>
      <c r="E17" s="136">
        <v>65282438</v>
      </c>
      <c r="F17" s="136">
        <v>5893</v>
      </c>
    </row>
    <row r="18" spans="2:6" ht="15.6" x14ac:dyDescent="0.3">
      <c r="B18" s="35" t="s">
        <v>343</v>
      </c>
      <c r="C18" s="35">
        <v>9</v>
      </c>
      <c r="D18" s="136">
        <v>119690769</v>
      </c>
      <c r="E18" s="136">
        <v>119696190</v>
      </c>
      <c r="F18" s="136">
        <v>5421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24"/>
  <sheetViews>
    <sheetView zoomScaleNormal="100" workbookViewId="0"/>
  </sheetViews>
  <sheetFormatPr defaultColWidth="9.109375" defaultRowHeight="15.6" x14ac:dyDescent="0.3"/>
  <cols>
    <col min="1" max="1" width="9.109375" style="3"/>
    <col min="2" max="2" width="19.33203125" style="3" customWidth="1"/>
    <col min="3" max="3" width="15.109375" style="3" customWidth="1"/>
    <col min="4" max="4" width="17" style="3" bestFit="1" customWidth="1"/>
    <col min="5" max="5" width="32.33203125" style="3" bestFit="1" customWidth="1"/>
    <col min="6" max="6" width="36.44140625" style="3" bestFit="1" customWidth="1"/>
    <col min="7" max="7" width="18" style="3" bestFit="1" customWidth="1"/>
    <col min="8" max="8" width="25.6640625" style="3" bestFit="1" customWidth="1"/>
    <col min="9" max="9" width="13.6640625" style="3" bestFit="1" customWidth="1"/>
    <col min="10" max="1024" width="9.109375" style="3"/>
    <col min="1025" max="16384" width="9.109375" style="65"/>
  </cols>
  <sheetData>
    <row r="1" spans="1:11" x14ac:dyDescent="0.3">
      <c r="A1" s="2"/>
      <c r="B1" s="2" t="s">
        <v>363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/>
      <c r="B3" s="1"/>
      <c r="C3" s="66" t="s">
        <v>73</v>
      </c>
      <c r="D3" s="66" t="s">
        <v>142</v>
      </c>
      <c r="E3" s="66" t="s">
        <v>143</v>
      </c>
      <c r="F3" s="66" t="s">
        <v>144</v>
      </c>
      <c r="G3" s="66" t="s">
        <v>145</v>
      </c>
      <c r="H3" s="66" t="s">
        <v>146</v>
      </c>
      <c r="I3" s="66" t="s">
        <v>147</v>
      </c>
      <c r="J3" s="1"/>
      <c r="K3" s="1"/>
    </row>
    <row r="4" spans="1:11" x14ac:dyDescent="0.3">
      <c r="A4" s="1"/>
      <c r="B4" s="1"/>
      <c r="C4" s="67" t="s">
        <v>148</v>
      </c>
      <c r="D4" s="68">
        <v>169623144</v>
      </c>
      <c r="E4" s="68">
        <v>149007596</v>
      </c>
      <c r="F4" s="68">
        <v>120887626</v>
      </c>
      <c r="G4" s="69">
        <v>6.7653999999999996</v>
      </c>
      <c r="H4" s="69">
        <v>6.3849</v>
      </c>
      <c r="I4" s="69">
        <v>99.955200000000005</v>
      </c>
      <c r="J4" s="1"/>
      <c r="K4" s="1"/>
    </row>
    <row r="5" spans="1:11" x14ac:dyDescent="0.3">
      <c r="A5" s="1"/>
      <c r="B5" s="1"/>
      <c r="C5" s="67" t="s">
        <v>103</v>
      </c>
      <c r="D5" s="68">
        <v>215397222</v>
      </c>
      <c r="E5" s="68">
        <v>173737772</v>
      </c>
      <c r="F5" s="68">
        <v>155565114</v>
      </c>
      <c r="G5" s="69">
        <v>8.7103999999999999</v>
      </c>
      <c r="H5" s="69">
        <v>5.3726000000000003</v>
      </c>
      <c r="I5" s="69">
        <v>99.997600000000006</v>
      </c>
      <c r="J5" s="1"/>
      <c r="K5" s="1"/>
    </row>
    <row r="6" spans="1:11" x14ac:dyDescent="0.3">
      <c r="A6" s="1"/>
      <c r="B6" s="1"/>
      <c r="C6" s="67" t="s">
        <v>149</v>
      </c>
      <c r="D6" s="68">
        <v>166146308</v>
      </c>
      <c r="E6" s="68">
        <v>150008862</v>
      </c>
      <c r="F6" s="68">
        <v>114081788</v>
      </c>
      <c r="G6" s="69">
        <v>6.3800999999999997</v>
      </c>
      <c r="H6" s="69">
        <v>5.9504000000000001</v>
      </c>
      <c r="I6" s="69">
        <v>99.953000000000003</v>
      </c>
      <c r="J6" s="1"/>
      <c r="K6" s="1"/>
    </row>
    <row r="7" spans="1:11" ht="18.75" customHeight="1" x14ac:dyDescent="0.3">
      <c r="A7" s="1"/>
      <c r="B7" s="167" t="s">
        <v>232</v>
      </c>
      <c r="C7" s="67" t="s">
        <v>223</v>
      </c>
      <c r="D7" s="68">
        <v>170836202</v>
      </c>
      <c r="E7" s="68">
        <v>149836524</v>
      </c>
      <c r="F7" s="68">
        <v>117882750</v>
      </c>
      <c r="G7" s="69">
        <v>6.5951000000000004</v>
      </c>
      <c r="H7" s="69">
        <v>5.97</v>
      </c>
      <c r="I7" s="69">
        <v>99.957099999999997</v>
      </c>
      <c r="J7" s="1"/>
      <c r="K7" s="1"/>
    </row>
    <row r="8" spans="1:11" x14ac:dyDescent="0.3">
      <c r="A8" s="1"/>
      <c r="B8" s="168"/>
      <c r="C8" s="67" t="s">
        <v>224</v>
      </c>
      <c r="D8" s="68">
        <v>189487932</v>
      </c>
      <c r="E8" s="68">
        <v>158415524</v>
      </c>
      <c r="F8" s="68">
        <v>137531928</v>
      </c>
      <c r="G8" s="69">
        <v>7.7023000000000001</v>
      </c>
      <c r="H8" s="69">
        <v>7.3007</v>
      </c>
      <c r="I8" s="69">
        <v>99.954700000000003</v>
      </c>
      <c r="J8" s="1"/>
      <c r="K8" s="1"/>
    </row>
    <row r="9" spans="1:11" x14ac:dyDescent="0.3">
      <c r="A9" s="1"/>
      <c r="B9" s="168"/>
      <c r="C9" s="67" t="s">
        <v>225</v>
      </c>
      <c r="D9" s="68">
        <v>197233814</v>
      </c>
      <c r="E9" s="68">
        <v>166345398</v>
      </c>
      <c r="F9" s="68">
        <v>144145081</v>
      </c>
      <c r="G9" s="69">
        <v>8.0722000000000005</v>
      </c>
      <c r="H9" s="69">
        <v>7.3672000000000004</v>
      </c>
      <c r="I9" s="69">
        <v>99.9559</v>
      </c>
      <c r="J9" s="1"/>
      <c r="K9" s="1"/>
    </row>
    <row r="10" spans="1:11" x14ac:dyDescent="0.3">
      <c r="A10" s="1"/>
      <c r="B10" s="168"/>
      <c r="C10" s="67" t="s">
        <v>226</v>
      </c>
      <c r="D10" s="68">
        <v>357590406</v>
      </c>
      <c r="E10" s="68">
        <v>288292732</v>
      </c>
      <c r="F10" s="68">
        <v>247236319</v>
      </c>
      <c r="G10" s="69">
        <v>13.843999999999999</v>
      </c>
      <c r="H10" s="69">
        <v>11.791600000000001</v>
      </c>
      <c r="I10" s="69">
        <v>99.967100000000002</v>
      </c>
      <c r="J10" s="1"/>
      <c r="K10" s="1"/>
    </row>
    <row r="11" spans="1:11" x14ac:dyDescent="0.3">
      <c r="A11" s="1"/>
      <c r="B11" s="168"/>
      <c r="C11" s="67" t="s">
        <v>227</v>
      </c>
      <c r="D11" s="68">
        <v>189373034</v>
      </c>
      <c r="E11" s="68">
        <v>166221676</v>
      </c>
      <c r="F11" s="68">
        <v>132342724</v>
      </c>
      <c r="G11" s="69">
        <v>7.4051999999999998</v>
      </c>
      <c r="H11" s="69">
        <v>6.6912000000000003</v>
      </c>
      <c r="I11" s="69">
        <v>99.955200000000005</v>
      </c>
      <c r="J11" s="1"/>
      <c r="K11" s="1"/>
    </row>
    <row r="12" spans="1:11" ht="13.5" customHeight="1" x14ac:dyDescent="0.3">
      <c r="A12" s="1"/>
      <c r="B12" s="168"/>
      <c r="C12" s="67" t="s">
        <v>228</v>
      </c>
      <c r="D12" s="68">
        <v>143373974</v>
      </c>
      <c r="E12" s="68">
        <v>129729790</v>
      </c>
      <c r="F12" s="68">
        <v>101838346</v>
      </c>
      <c r="G12" s="69">
        <v>5.6967999999999996</v>
      </c>
      <c r="H12" s="69">
        <v>5.7026000000000003</v>
      </c>
      <c r="I12" s="69">
        <v>99.950400000000002</v>
      </c>
      <c r="J12" s="1"/>
      <c r="K12" s="1"/>
    </row>
    <row r="13" spans="1:11" ht="19.05" customHeight="1" x14ac:dyDescent="0.3">
      <c r="A13" s="1"/>
      <c r="B13" s="167" t="s">
        <v>150</v>
      </c>
      <c r="C13" s="67" t="s">
        <v>229</v>
      </c>
      <c r="D13" s="68">
        <v>166032762</v>
      </c>
      <c r="E13" s="68">
        <v>133962302</v>
      </c>
      <c r="F13" s="68">
        <v>121596395</v>
      </c>
      <c r="G13" s="69">
        <v>6.8093000000000004</v>
      </c>
      <c r="H13" s="69">
        <v>4.2817999999999996</v>
      </c>
      <c r="I13" s="69">
        <v>99.996700000000004</v>
      </c>
      <c r="J13" s="1"/>
      <c r="K13" s="1"/>
    </row>
    <row r="14" spans="1:11" ht="19.05" customHeight="1" x14ac:dyDescent="0.3">
      <c r="A14" s="1"/>
      <c r="B14" s="167"/>
      <c r="C14" s="67" t="s">
        <v>230</v>
      </c>
      <c r="D14" s="68">
        <v>135652812</v>
      </c>
      <c r="E14" s="68">
        <v>119392764</v>
      </c>
      <c r="F14" s="68">
        <v>100780321</v>
      </c>
      <c r="G14" s="69">
        <v>5.6378000000000004</v>
      </c>
      <c r="H14" s="69">
        <v>3.8262999999999998</v>
      </c>
      <c r="I14" s="69">
        <v>99.995099999999994</v>
      </c>
      <c r="J14" s="1"/>
      <c r="K14" s="1"/>
    </row>
    <row r="15" spans="1:11" ht="19.05" customHeight="1" x14ac:dyDescent="0.3">
      <c r="A15" s="1"/>
      <c r="B15" s="167"/>
      <c r="C15" s="67" t="s">
        <v>191</v>
      </c>
      <c r="D15" s="68">
        <v>192206034</v>
      </c>
      <c r="E15" s="68">
        <v>162998772</v>
      </c>
      <c r="F15" s="68">
        <v>141467465</v>
      </c>
      <c r="G15" s="69">
        <v>7.9175000000000004</v>
      </c>
      <c r="H15" s="69">
        <v>4.8415999999999997</v>
      </c>
      <c r="I15" s="69">
        <v>99.996899999999997</v>
      </c>
      <c r="J15" s="1"/>
      <c r="K15" s="1"/>
    </row>
    <row r="16" spans="1:11" ht="19.05" customHeight="1" x14ac:dyDescent="0.3">
      <c r="A16" s="1"/>
      <c r="B16" s="167"/>
      <c r="C16" s="67" t="s">
        <v>231</v>
      </c>
      <c r="D16" s="68">
        <v>212046768</v>
      </c>
      <c r="E16" s="68">
        <v>161693466</v>
      </c>
      <c r="F16" s="68">
        <v>149608727</v>
      </c>
      <c r="G16" s="69">
        <v>8.3803999999999998</v>
      </c>
      <c r="H16" s="69">
        <v>5.0095999999999998</v>
      </c>
      <c r="I16" s="69">
        <v>99.997699999999995</v>
      </c>
      <c r="J16" s="1"/>
      <c r="K16" s="1"/>
    </row>
    <row r="17" spans="1:11" x14ac:dyDescent="0.3">
      <c r="A17" s="1"/>
      <c r="B17" s="67" t="s">
        <v>151</v>
      </c>
      <c r="C17" s="67" t="s">
        <v>76</v>
      </c>
      <c r="D17" s="68">
        <v>192692339.384615</v>
      </c>
      <c r="E17" s="68">
        <v>162280244.46153799</v>
      </c>
      <c r="F17" s="68">
        <v>137304968</v>
      </c>
      <c r="G17" s="69">
        <v>7.6858846153846097</v>
      </c>
      <c r="H17" s="69">
        <v>6.1915769230769202</v>
      </c>
      <c r="I17" s="69">
        <v>99.971738461538493</v>
      </c>
      <c r="J17" s="1"/>
      <c r="K17" s="1"/>
    </row>
    <row r="18" spans="1:11" ht="40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2">
    <mergeCell ref="B7:B12"/>
    <mergeCell ref="B13:B1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19"/>
  <sheetViews>
    <sheetView zoomScaleNormal="100" workbookViewId="0"/>
  </sheetViews>
  <sheetFormatPr defaultColWidth="11.44140625" defaultRowHeight="15.6" x14ac:dyDescent="0.3"/>
  <cols>
    <col min="1" max="1" width="11.44140625" style="4"/>
    <col min="2" max="2" width="16.6640625" style="4" customWidth="1"/>
    <col min="3" max="3" width="14.6640625" style="4" customWidth="1"/>
    <col min="4" max="4" width="16.109375" style="4" customWidth="1"/>
    <col min="5" max="5" width="13" style="4" customWidth="1"/>
    <col min="6" max="6" width="10.77734375" style="4" customWidth="1"/>
    <col min="7" max="7" width="21.6640625" style="14" customWidth="1"/>
    <col min="8" max="8" width="14.109375" style="14" bestFit="1" customWidth="1"/>
    <col min="9" max="9" width="13.77734375" style="14" bestFit="1" customWidth="1"/>
    <col min="10" max="10" width="13.109375" style="14" bestFit="1" customWidth="1"/>
    <col min="11" max="11" width="11.44140625" style="14"/>
    <col min="12" max="1023" width="11.44140625" style="4"/>
    <col min="1024" max="16384" width="11.44140625" style="13"/>
  </cols>
  <sheetData>
    <row r="1" spans="2:1023" x14ac:dyDescent="0.3">
      <c r="B1" s="5" t="s">
        <v>356</v>
      </c>
      <c r="G1" s="5"/>
      <c r="H1" s="4"/>
      <c r="I1" s="4"/>
    </row>
    <row r="2" spans="2:1023" x14ac:dyDescent="0.3">
      <c r="B2" s="5"/>
      <c r="G2" s="5"/>
      <c r="H2" s="4"/>
      <c r="I2" s="4"/>
    </row>
    <row r="3" spans="2:1023" ht="31.2" x14ac:dyDescent="0.3">
      <c r="B3" s="6" t="s">
        <v>0</v>
      </c>
      <c r="C3" s="7" t="s">
        <v>13</v>
      </c>
      <c r="D3" s="7" t="s">
        <v>14</v>
      </c>
      <c r="E3" s="7" t="s">
        <v>12</v>
      </c>
      <c r="F3" s="14"/>
      <c r="G3" s="4"/>
      <c r="H3" s="4"/>
      <c r="I3" s="4"/>
      <c r="J3" s="4"/>
      <c r="K3" s="4"/>
      <c r="AME3" s="13"/>
      <c r="AMF3" s="13"/>
      <c r="AMG3" s="13"/>
      <c r="AMH3" s="13"/>
      <c r="AMI3" s="13"/>
    </row>
    <row r="4" spans="2:1023" x14ac:dyDescent="0.3">
      <c r="B4" s="26" t="s">
        <v>3</v>
      </c>
      <c r="C4" s="70">
        <v>0.48469816791304299</v>
      </c>
      <c r="D4" s="70">
        <v>0.58079558028183997</v>
      </c>
      <c r="E4" s="70">
        <v>0.95183513751226201</v>
      </c>
      <c r="F4" s="14"/>
      <c r="G4" s="4"/>
      <c r="H4" s="4"/>
      <c r="I4" s="4"/>
      <c r="J4" s="4"/>
      <c r="K4" s="4"/>
      <c r="AME4" s="13"/>
      <c r="AMF4" s="13"/>
      <c r="AMG4" s="13"/>
      <c r="AMH4" s="13"/>
      <c r="AMI4" s="13"/>
    </row>
    <row r="5" spans="2:1023" x14ac:dyDescent="0.3">
      <c r="B5" s="26" t="s">
        <v>4</v>
      </c>
      <c r="C5" s="70">
        <v>0.52062127495955102</v>
      </c>
      <c r="D5" s="70">
        <v>0.65285048776413701</v>
      </c>
      <c r="E5" s="70">
        <v>1.0428497163567201</v>
      </c>
      <c r="F5" s="14"/>
      <c r="G5" s="4"/>
      <c r="H5" s="4"/>
      <c r="I5" s="4"/>
      <c r="J5" s="4"/>
      <c r="K5" s="4"/>
      <c r="AME5" s="13"/>
      <c r="AMF5" s="13"/>
      <c r="AMG5" s="13"/>
      <c r="AMH5" s="13"/>
      <c r="AMI5" s="13"/>
    </row>
    <row r="6" spans="2:1023" x14ac:dyDescent="0.3">
      <c r="B6" s="26" t="s">
        <v>5</v>
      </c>
      <c r="C6" s="70">
        <v>0.56105298215924904</v>
      </c>
      <c r="D6" s="70">
        <v>0.52312644900933503</v>
      </c>
      <c r="E6" s="70">
        <v>0.96454812041068405</v>
      </c>
      <c r="F6" s="14"/>
      <c r="G6" s="4"/>
      <c r="H6" s="4"/>
      <c r="I6" s="4"/>
      <c r="J6" s="4"/>
      <c r="K6" s="4"/>
      <c r="AME6" s="13"/>
      <c r="AMF6" s="13"/>
      <c r="AMG6" s="13"/>
      <c r="AMH6" s="13"/>
      <c r="AMI6" s="13"/>
    </row>
    <row r="7" spans="2:1023" x14ac:dyDescent="0.3">
      <c r="B7" s="71" t="s">
        <v>15</v>
      </c>
      <c r="C7" s="70">
        <v>0.64309163534554104</v>
      </c>
      <c r="D7" s="70">
        <v>0.819339140270535</v>
      </c>
      <c r="E7" s="70">
        <v>1.27510671770134</v>
      </c>
      <c r="F7" s="14"/>
      <c r="G7" s="4"/>
      <c r="H7" s="4"/>
      <c r="I7" s="4"/>
      <c r="J7" s="4"/>
      <c r="K7" s="4"/>
      <c r="AME7" s="13"/>
      <c r="AMF7" s="13"/>
      <c r="AMG7" s="13"/>
      <c r="AMH7" s="13"/>
      <c r="AMI7" s="13"/>
    </row>
    <row r="8" spans="2:1023" x14ac:dyDescent="0.3">
      <c r="B8" s="71" t="s">
        <v>16</v>
      </c>
      <c r="C8" s="70">
        <v>0.53291453012901502</v>
      </c>
      <c r="D8" s="70">
        <v>0.74447706759684495</v>
      </c>
      <c r="E8" s="70">
        <v>1.13239980928003</v>
      </c>
      <c r="F8" s="14"/>
      <c r="G8" s="4"/>
      <c r="H8" s="4"/>
      <c r="I8" s="4"/>
      <c r="J8" s="4"/>
      <c r="K8" s="4"/>
      <c r="AME8" s="13"/>
      <c r="AMF8" s="13"/>
      <c r="AMG8" s="13"/>
      <c r="AMH8" s="13"/>
      <c r="AMI8" s="13"/>
    </row>
    <row r="9" spans="2:1023" x14ac:dyDescent="0.3">
      <c r="B9" s="71" t="s">
        <v>17</v>
      </c>
      <c r="C9" s="70">
        <v>0.57131159722804903</v>
      </c>
      <c r="D9" s="70">
        <v>0.77056673497352302</v>
      </c>
      <c r="E9" s="70">
        <v>1.18213361493212</v>
      </c>
      <c r="F9" s="14"/>
      <c r="G9" s="4"/>
      <c r="H9" s="4"/>
      <c r="I9" s="4"/>
      <c r="J9" s="4"/>
      <c r="K9" s="4"/>
      <c r="AME9" s="13"/>
      <c r="AMF9" s="13"/>
      <c r="AMG9" s="13"/>
      <c r="AMH9" s="13"/>
      <c r="AMI9" s="13"/>
    </row>
    <row r="10" spans="2:1023" x14ac:dyDescent="0.3">
      <c r="B10" s="26" t="s">
        <v>8</v>
      </c>
      <c r="C10" s="70">
        <v>0.44504603189629099</v>
      </c>
      <c r="D10" s="70">
        <v>0.54558573222249296</v>
      </c>
      <c r="E10" s="70">
        <v>0.87710135891446805</v>
      </c>
      <c r="F10" s="14"/>
      <c r="G10" s="4"/>
      <c r="H10" s="4"/>
      <c r="I10" s="4"/>
      <c r="J10" s="4"/>
      <c r="K10" s="4"/>
      <c r="AME10" s="13"/>
      <c r="AMF10" s="13"/>
      <c r="AMG10" s="13"/>
      <c r="AMH10" s="13"/>
      <c r="AMI10" s="13"/>
    </row>
    <row r="11" spans="2:1023" x14ac:dyDescent="0.3">
      <c r="B11" s="26" t="s">
        <v>10</v>
      </c>
      <c r="C11" s="70">
        <v>0.48250521042758798</v>
      </c>
      <c r="D11" s="70">
        <v>0.70075596041296095</v>
      </c>
      <c r="E11" s="70">
        <v>1.05900516155471</v>
      </c>
      <c r="F11" s="14"/>
      <c r="G11" s="4"/>
      <c r="H11" s="4"/>
      <c r="I11" s="4"/>
      <c r="J11" s="4"/>
      <c r="K11" s="4"/>
      <c r="AME11" s="13"/>
      <c r="AMF11" s="13"/>
      <c r="AMG11" s="13"/>
      <c r="AMH11" s="13"/>
      <c r="AMI11" s="13"/>
    </row>
    <row r="12" spans="2:1023" x14ac:dyDescent="0.3">
      <c r="B12" s="26" t="s">
        <v>11</v>
      </c>
      <c r="C12" s="70">
        <v>0.38023601786975603</v>
      </c>
      <c r="D12" s="70">
        <v>0.46808810386648197</v>
      </c>
      <c r="E12" s="70">
        <v>0.74884181135982597</v>
      </c>
      <c r="F12" s="14"/>
      <c r="G12" s="4"/>
      <c r="H12" s="4"/>
      <c r="I12" s="4"/>
      <c r="J12" s="4"/>
      <c r="K12" s="4"/>
      <c r="AME12" s="13"/>
      <c r="AMF12" s="13"/>
      <c r="AMG12" s="13"/>
      <c r="AMH12" s="13"/>
      <c r="AMI12" s="13"/>
    </row>
    <row r="13" spans="2:1023" x14ac:dyDescent="0.3">
      <c r="B13" s="26" t="s">
        <v>18</v>
      </c>
      <c r="C13" s="70">
        <v>0.44425966047125898</v>
      </c>
      <c r="D13" s="70">
        <v>0.49636117978636302</v>
      </c>
      <c r="E13" s="70">
        <v>0.83891255297979195</v>
      </c>
      <c r="F13" s="14"/>
      <c r="G13" s="4"/>
      <c r="H13" s="4"/>
      <c r="I13" s="4"/>
      <c r="J13" s="4"/>
      <c r="K13" s="4"/>
      <c r="AME13" s="13"/>
      <c r="AMF13" s="13"/>
      <c r="AMG13" s="13"/>
      <c r="AMH13" s="13"/>
      <c r="AMI13" s="13"/>
    </row>
    <row r="14" spans="2:1023" x14ac:dyDescent="0.3">
      <c r="B14" s="26" t="s">
        <v>19</v>
      </c>
      <c r="C14" s="70">
        <v>0.30009158294712801</v>
      </c>
      <c r="D14" s="70">
        <v>0.53476168352625497</v>
      </c>
      <c r="E14" s="70">
        <v>0.76235451268414001</v>
      </c>
      <c r="F14" s="14"/>
      <c r="G14" s="4"/>
      <c r="H14" s="4"/>
      <c r="I14" s="4"/>
      <c r="J14" s="4"/>
      <c r="K14" s="4"/>
      <c r="AME14" s="13"/>
      <c r="AMF14" s="13"/>
      <c r="AMG14" s="13"/>
      <c r="AMH14" s="13"/>
      <c r="AMI14" s="13"/>
    </row>
    <row r="15" spans="2:1023" x14ac:dyDescent="0.3">
      <c r="B15" s="26" t="s">
        <v>20</v>
      </c>
      <c r="C15" s="70">
        <v>0.43597159649164702</v>
      </c>
      <c r="D15" s="70">
        <v>0.28858881433721201</v>
      </c>
      <c r="E15" s="70">
        <v>0.66600145633103602</v>
      </c>
      <c r="F15" s="14"/>
      <c r="G15" s="4"/>
      <c r="H15" s="4"/>
      <c r="I15" s="4"/>
      <c r="J15" s="4"/>
      <c r="K15" s="4"/>
      <c r="AME15" s="13"/>
      <c r="AMF15" s="13"/>
      <c r="AMG15" s="13"/>
      <c r="AMH15" s="13"/>
      <c r="AMI15" s="13"/>
    </row>
    <row r="16" spans="2:1023" x14ac:dyDescent="0.3">
      <c r="B16" s="26" t="s">
        <v>21</v>
      </c>
      <c r="C16" s="70">
        <v>0.33457792098261802</v>
      </c>
      <c r="D16" s="70">
        <v>0.43381336705484003</v>
      </c>
      <c r="E16" s="70">
        <v>0.69466614674350402</v>
      </c>
      <c r="F16" s="14"/>
      <c r="G16" s="4"/>
      <c r="H16" s="4"/>
      <c r="I16" s="4"/>
      <c r="J16" s="4"/>
      <c r="K16" s="4"/>
      <c r="AME16" s="13"/>
      <c r="AMF16" s="13"/>
      <c r="AMG16" s="13"/>
      <c r="AMH16" s="13"/>
      <c r="AMI16" s="13"/>
    </row>
    <row r="17" spans="2:1023" x14ac:dyDescent="0.3">
      <c r="B17" s="71" t="s">
        <v>22</v>
      </c>
      <c r="C17" s="70">
        <v>0.51364922863419105</v>
      </c>
      <c r="D17" s="70">
        <v>0.55547934545709599</v>
      </c>
      <c r="E17" s="70">
        <v>0.98423804289186401</v>
      </c>
      <c r="F17" s="14"/>
      <c r="G17" s="4"/>
      <c r="H17" s="4"/>
      <c r="I17" s="4"/>
      <c r="J17" s="4"/>
      <c r="K17" s="4"/>
      <c r="AME17" s="13"/>
      <c r="AMF17" s="13"/>
      <c r="AMG17" s="13"/>
      <c r="AMH17" s="13"/>
      <c r="AMI17" s="13"/>
    </row>
    <row r="18" spans="2:1023" x14ac:dyDescent="0.3">
      <c r="B18" s="71" t="s">
        <v>23</v>
      </c>
      <c r="C18" s="70">
        <v>0.44250383286641298</v>
      </c>
      <c r="D18" s="70">
        <v>0.49204967585127701</v>
      </c>
      <c r="E18" s="70">
        <v>0.81667403908810299</v>
      </c>
      <c r="F18" s="14"/>
      <c r="G18" s="4"/>
      <c r="H18" s="4"/>
      <c r="I18" s="4"/>
      <c r="J18" s="4"/>
      <c r="K18" s="4"/>
      <c r="AME18" s="13"/>
      <c r="AMF18" s="13"/>
      <c r="AMG18" s="13"/>
      <c r="AMH18" s="13"/>
      <c r="AMI18" s="13"/>
    </row>
    <row r="19" spans="2:1023" x14ac:dyDescent="0.3">
      <c r="B19" s="26" t="s">
        <v>24</v>
      </c>
      <c r="C19" s="70">
        <v>0.59075154188531698</v>
      </c>
      <c r="D19" s="70">
        <v>0.76281685056729498</v>
      </c>
      <c r="E19" s="70">
        <v>1.20957024590406</v>
      </c>
      <c r="F19" s="14"/>
      <c r="G19" s="4"/>
      <c r="H19" s="4"/>
      <c r="I19" s="4"/>
      <c r="J19" s="4"/>
      <c r="K19" s="4"/>
      <c r="AME19" s="13"/>
      <c r="AMF19" s="13"/>
      <c r="AMG19" s="13"/>
      <c r="AMH19" s="13"/>
      <c r="AMI19" s="1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1208-7C63-4500-ACA8-CE08474F7035}">
  <dimension ref="A1:AMJ468"/>
  <sheetViews>
    <sheetView zoomScaleNormal="100" workbookViewId="0"/>
  </sheetViews>
  <sheetFormatPr defaultColWidth="9.21875" defaultRowHeight="15.6" x14ac:dyDescent="0.3"/>
  <cols>
    <col min="1" max="1" width="9.21875" style="142"/>
    <col min="2" max="2" width="17.21875" style="142" customWidth="1"/>
    <col min="3" max="3" width="27.5546875" style="142" bestFit="1" customWidth="1"/>
    <col min="4" max="4" width="9.21875" style="142"/>
    <col min="5" max="5" width="16.21875" style="142" customWidth="1"/>
    <col min="6" max="6" width="5.77734375" style="142" customWidth="1"/>
    <col min="7" max="11" width="9.21875" style="142"/>
    <col min="12" max="13" width="9.21875" style="144"/>
    <col min="14" max="14" width="15" style="144" customWidth="1"/>
    <col min="15" max="15" width="12" style="144" customWidth="1"/>
    <col min="16" max="1024" width="9.21875" style="142"/>
  </cols>
  <sheetData>
    <row r="1" spans="2:15" x14ac:dyDescent="0.3">
      <c r="B1" s="143" t="s">
        <v>355</v>
      </c>
    </row>
    <row r="3" spans="2:15" x14ac:dyDescent="0.3">
      <c r="B3" s="145" t="s">
        <v>176</v>
      </c>
      <c r="C3" s="145" t="s">
        <v>73</v>
      </c>
      <c r="D3" s="145" t="s">
        <v>74</v>
      </c>
      <c r="E3" s="145" t="s">
        <v>177</v>
      </c>
      <c r="F3" s="145" t="s">
        <v>164</v>
      </c>
      <c r="G3" s="145" t="s">
        <v>165</v>
      </c>
      <c r="H3" s="145" t="s">
        <v>166</v>
      </c>
      <c r="I3" s="145" t="s">
        <v>167</v>
      </c>
      <c r="J3" s="145" t="s">
        <v>168</v>
      </c>
      <c r="K3" s="145" t="s">
        <v>3</v>
      </c>
      <c r="L3" s="146" t="s">
        <v>169</v>
      </c>
      <c r="M3" s="146" t="s">
        <v>170</v>
      </c>
      <c r="N3" s="146" t="s">
        <v>153</v>
      </c>
      <c r="O3" s="146" t="s">
        <v>171</v>
      </c>
    </row>
    <row r="4" spans="2:15" x14ac:dyDescent="0.3">
      <c r="B4" s="237" t="s">
        <v>269</v>
      </c>
      <c r="C4" s="235" t="s">
        <v>330</v>
      </c>
      <c r="D4" s="235">
        <v>2017</v>
      </c>
      <c r="E4" s="235" t="s">
        <v>174</v>
      </c>
      <c r="F4" s="152">
        <v>1</v>
      </c>
      <c r="G4" s="152">
        <v>67</v>
      </c>
      <c r="H4" s="152">
        <v>5</v>
      </c>
      <c r="I4" s="152">
        <v>3</v>
      </c>
      <c r="J4" s="152">
        <v>57</v>
      </c>
      <c r="K4" s="152">
        <v>132</v>
      </c>
      <c r="L4" s="153">
        <v>6.0606060606060597</v>
      </c>
      <c r="M4" s="153">
        <v>2.08</v>
      </c>
      <c r="N4" s="236">
        <v>5.7144816128734002</v>
      </c>
      <c r="O4" s="236">
        <v>0.51326850136598801</v>
      </c>
    </row>
    <row r="5" spans="2:15" x14ac:dyDescent="0.3">
      <c r="B5" s="237"/>
      <c r="C5" s="235"/>
      <c r="D5" s="235"/>
      <c r="E5" s="235"/>
      <c r="F5" s="152">
        <v>2</v>
      </c>
      <c r="G5" s="152">
        <v>54</v>
      </c>
      <c r="H5" s="152">
        <v>3</v>
      </c>
      <c r="I5" s="152">
        <v>2</v>
      </c>
      <c r="J5" s="152">
        <v>58</v>
      </c>
      <c r="K5" s="152">
        <v>117</v>
      </c>
      <c r="L5" s="153">
        <v>4.2735042735042699</v>
      </c>
      <c r="M5" s="153">
        <v>1.87</v>
      </c>
      <c r="N5" s="236"/>
      <c r="O5" s="236"/>
    </row>
    <row r="6" spans="2:15" x14ac:dyDescent="0.3">
      <c r="B6" s="237"/>
      <c r="C6" s="235"/>
      <c r="D6" s="235"/>
      <c r="E6" s="235"/>
      <c r="F6" s="152">
        <v>3</v>
      </c>
      <c r="G6" s="152">
        <v>102</v>
      </c>
      <c r="H6" s="152">
        <v>7</v>
      </c>
      <c r="I6" s="152">
        <v>11</v>
      </c>
      <c r="J6" s="152">
        <v>116</v>
      </c>
      <c r="K6" s="152">
        <v>236</v>
      </c>
      <c r="L6" s="153">
        <v>7.6271186440678003</v>
      </c>
      <c r="M6" s="153">
        <v>1.73</v>
      </c>
      <c r="N6" s="236"/>
      <c r="O6" s="236"/>
    </row>
    <row r="7" spans="2:15" x14ac:dyDescent="0.3">
      <c r="B7" s="237"/>
      <c r="C7" s="235"/>
      <c r="D7" s="235"/>
      <c r="E7" s="235"/>
      <c r="F7" s="152">
        <v>4</v>
      </c>
      <c r="G7" s="152">
        <v>36</v>
      </c>
      <c r="H7" s="152">
        <v>3</v>
      </c>
      <c r="I7" s="152">
        <v>3</v>
      </c>
      <c r="J7" s="152">
        <v>50</v>
      </c>
      <c r="K7" s="152">
        <v>92</v>
      </c>
      <c r="L7" s="153">
        <v>6.5217391304347796</v>
      </c>
      <c r="M7" s="153">
        <v>2.57</v>
      </c>
      <c r="N7" s="236"/>
      <c r="O7" s="236"/>
    </row>
    <row r="8" spans="2:15" x14ac:dyDescent="0.3">
      <c r="B8" s="237"/>
      <c r="C8" s="235"/>
      <c r="D8" s="235"/>
      <c r="E8" s="235"/>
      <c r="F8" s="152">
        <v>5</v>
      </c>
      <c r="G8" s="152">
        <v>40</v>
      </c>
      <c r="H8" s="152">
        <v>2</v>
      </c>
      <c r="I8" s="152">
        <v>2</v>
      </c>
      <c r="J8" s="152">
        <v>41</v>
      </c>
      <c r="K8" s="152">
        <v>85</v>
      </c>
      <c r="L8" s="153">
        <v>4.7058823529411802</v>
      </c>
      <c r="M8" s="153">
        <v>2.2999999999999998</v>
      </c>
      <c r="N8" s="236"/>
      <c r="O8" s="236"/>
    </row>
    <row r="9" spans="2:15" x14ac:dyDescent="0.3">
      <c r="B9" s="237"/>
      <c r="C9" s="235"/>
      <c r="D9" s="235"/>
      <c r="E9" s="235"/>
      <c r="F9" s="152">
        <v>6</v>
      </c>
      <c r="G9" s="152">
        <v>124</v>
      </c>
      <c r="H9" s="152">
        <v>7</v>
      </c>
      <c r="I9" s="152">
        <v>6</v>
      </c>
      <c r="J9" s="152">
        <v>118</v>
      </c>
      <c r="K9" s="152">
        <v>255</v>
      </c>
      <c r="L9" s="153">
        <v>5.0980392156862697</v>
      </c>
      <c r="M9" s="153">
        <v>1.38</v>
      </c>
      <c r="N9" s="236"/>
      <c r="O9" s="236"/>
    </row>
    <row r="10" spans="2:15" x14ac:dyDescent="0.3">
      <c r="B10" s="237"/>
      <c r="C10" s="235"/>
      <c r="D10" s="235"/>
      <c r="E10" s="235" t="s">
        <v>175</v>
      </c>
      <c r="F10" s="152">
        <v>1</v>
      </c>
      <c r="G10" s="152">
        <v>289</v>
      </c>
      <c r="H10" s="152">
        <v>13</v>
      </c>
      <c r="I10" s="152">
        <v>12</v>
      </c>
      <c r="J10" s="152">
        <v>254</v>
      </c>
      <c r="K10" s="152">
        <v>568</v>
      </c>
      <c r="L10" s="153">
        <v>4.4014084507042304</v>
      </c>
      <c r="M10" s="153">
        <v>0.86</v>
      </c>
      <c r="N10" s="236">
        <v>5.23577296204141</v>
      </c>
      <c r="O10" s="236">
        <v>0.25786025444978</v>
      </c>
    </row>
    <row r="11" spans="2:15" x14ac:dyDescent="0.3">
      <c r="B11" s="237"/>
      <c r="C11" s="235"/>
      <c r="D11" s="235"/>
      <c r="E11" s="235"/>
      <c r="F11" s="152">
        <v>2</v>
      </c>
      <c r="G11" s="152">
        <v>246</v>
      </c>
      <c r="H11" s="152">
        <v>11</v>
      </c>
      <c r="I11" s="152">
        <v>22</v>
      </c>
      <c r="J11" s="152">
        <v>245</v>
      </c>
      <c r="K11" s="152">
        <v>524</v>
      </c>
      <c r="L11" s="153">
        <v>6.2977099236641196</v>
      </c>
      <c r="M11" s="153">
        <v>1.06</v>
      </c>
      <c r="N11" s="236"/>
      <c r="O11" s="236"/>
    </row>
    <row r="12" spans="2:15" x14ac:dyDescent="0.3">
      <c r="B12" s="237"/>
      <c r="C12" s="235"/>
      <c r="D12" s="235"/>
      <c r="E12" s="235"/>
      <c r="F12" s="152">
        <v>3</v>
      </c>
      <c r="G12" s="152">
        <v>207</v>
      </c>
      <c r="H12" s="152">
        <v>8</v>
      </c>
      <c r="I12" s="152">
        <v>9</v>
      </c>
      <c r="J12" s="152">
        <v>206</v>
      </c>
      <c r="K12" s="152">
        <v>430</v>
      </c>
      <c r="L12" s="153">
        <v>3.9534883720930201</v>
      </c>
      <c r="M12" s="153">
        <v>0.94</v>
      </c>
      <c r="N12" s="236"/>
      <c r="O12" s="236"/>
    </row>
    <row r="13" spans="2:15" x14ac:dyDescent="0.3">
      <c r="B13" s="237"/>
      <c r="C13" s="235"/>
      <c r="D13" s="235"/>
      <c r="E13" s="235"/>
      <c r="F13" s="152">
        <v>4</v>
      </c>
      <c r="G13" s="152">
        <v>216</v>
      </c>
      <c r="H13" s="152">
        <v>12</v>
      </c>
      <c r="I13" s="152">
        <v>11</v>
      </c>
      <c r="J13" s="152">
        <v>249</v>
      </c>
      <c r="K13" s="152">
        <v>488</v>
      </c>
      <c r="L13" s="153">
        <v>4.7131147540983598</v>
      </c>
      <c r="M13" s="153">
        <v>0.96</v>
      </c>
      <c r="N13" s="236"/>
      <c r="O13" s="236"/>
    </row>
    <row r="14" spans="2:15" x14ac:dyDescent="0.3">
      <c r="B14" s="237"/>
      <c r="C14" s="235"/>
      <c r="D14" s="235"/>
      <c r="E14" s="235"/>
      <c r="F14" s="152">
        <v>5</v>
      </c>
      <c r="G14" s="152">
        <v>188</v>
      </c>
      <c r="H14" s="152">
        <v>10</v>
      </c>
      <c r="I14" s="152">
        <v>9</v>
      </c>
      <c r="J14" s="152">
        <v>205</v>
      </c>
      <c r="K14" s="152">
        <v>412</v>
      </c>
      <c r="L14" s="153">
        <v>4.6116504854368898</v>
      </c>
      <c r="M14" s="153">
        <v>1.03</v>
      </c>
      <c r="N14" s="236"/>
      <c r="O14" s="236"/>
    </row>
    <row r="15" spans="2:15" x14ac:dyDescent="0.3">
      <c r="B15" s="237"/>
      <c r="C15" s="235"/>
      <c r="D15" s="235"/>
      <c r="E15" s="235"/>
      <c r="F15" s="152">
        <v>6</v>
      </c>
      <c r="G15" s="152">
        <v>192</v>
      </c>
      <c r="H15" s="152">
        <v>8</v>
      </c>
      <c r="I15" s="152">
        <v>12</v>
      </c>
      <c r="J15" s="152">
        <v>187</v>
      </c>
      <c r="K15" s="152">
        <v>399</v>
      </c>
      <c r="L15" s="153">
        <v>5.0125313283208</v>
      </c>
      <c r="M15" s="153">
        <v>1.0900000000000001</v>
      </c>
      <c r="N15" s="236"/>
      <c r="O15" s="236"/>
    </row>
    <row r="16" spans="2:15" x14ac:dyDescent="0.3">
      <c r="B16" s="237"/>
      <c r="C16" s="235"/>
      <c r="D16" s="235"/>
      <c r="E16" s="235"/>
      <c r="F16" s="152">
        <v>7</v>
      </c>
      <c r="G16" s="152">
        <v>248</v>
      </c>
      <c r="H16" s="152">
        <v>14</v>
      </c>
      <c r="I16" s="152">
        <v>16</v>
      </c>
      <c r="J16" s="152">
        <v>232</v>
      </c>
      <c r="K16" s="152">
        <v>510</v>
      </c>
      <c r="L16" s="153">
        <v>5.8823529411764701</v>
      </c>
      <c r="M16" s="153">
        <v>1.04</v>
      </c>
      <c r="N16" s="236"/>
      <c r="O16" s="236"/>
    </row>
    <row r="17" spans="2:15" x14ac:dyDescent="0.3">
      <c r="B17" s="237"/>
      <c r="C17" s="235"/>
      <c r="D17" s="235"/>
      <c r="E17" s="235"/>
      <c r="F17" s="152">
        <v>8</v>
      </c>
      <c r="G17" s="152">
        <v>231</v>
      </c>
      <c r="H17" s="152">
        <v>15</v>
      </c>
      <c r="I17" s="152">
        <v>10</v>
      </c>
      <c r="J17" s="152">
        <v>193</v>
      </c>
      <c r="K17" s="152">
        <v>449</v>
      </c>
      <c r="L17" s="153">
        <v>5.56792873051225</v>
      </c>
      <c r="M17" s="153">
        <v>1.08</v>
      </c>
      <c r="N17" s="236"/>
      <c r="O17" s="236"/>
    </row>
    <row r="18" spans="2:15" x14ac:dyDescent="0.3">
      <c r="B18" s="237"/>
      <c r="C18" s="235"/>
      <c r="D18" s="235"/>
      <c r="E18" s="235"/>
      <c r="F18" s="152">
        <v>9</v>
      </c>
      <c r="G18" s="152">
        <v>291</v>
      </c>
      <c r="H18" s="152">
        <v>15</v>
      </c>
      <c r="I18" s="152">
        <v>19</v>
      </c>
      <c r="J18" s="152">
        <v>280</v>
      </c>
      <c r="K18" s="152">
        <v>605</v>
      </c>
      <c r="L18" s="153">
        <v>5.6198347107437998</v>
      </c>
      <c r="M18" s="153">
        <v>0.94</v>
      </c>
      <c r="N18" s="236"/>
      <c r="O18" s="236"/>
    </row>
    <row r="19" spans="2:15" x14ac:dyDescent="0.3">
      <c r="B19" s="237"/>
      <c r="C19" s="235"/>
      <c r="D19" s="235"/>
      <c r="E19" s="235"/>
      <c r="F19" s="152">
        <v>10</v>
      </c>
      <c r="G19" s="152">
        <v>244</v>
      </c>
      <c r="H19" s="152">
        <v>17</v>
      </c>
      <c r="I19" s="152">
        <v>16</v>
      </c>
      <c r="J19" s="152">
        <v>247</v>
      </c>
      <c r="K19" s="152">
        <v>524</v>
      </c>
      <c r="L19" s="153">
        <v>6.2977099236641196</v>
      </c>
      <c r="M19" s="153">
        <v>1.06</v>
      </c>
      <c r="N19" s="236"/>
      <c r="O19" s="236"/>
    </row>
    <row r="20" spans="2:15" x14ac:dyDescent="0.3">
      <c r="B20" s="237"/>
      <c r="C20" s="235" t="s">
        <v>331</v>
      </c>
      <c r="D20" s="235">
        <v>2017</v>
      </c>
      <c r="E20" s="235" t="s">
        <v>174</v>
      </c>
      <c r="F20" s="152">
        <v>1</v>
      </c>
      <c r="G20" s="152">
        <v>57</v>
      </c>
      <c r="H20" s="152">
        <v>8</v>
      </c>
      <c r="I20" s="152">
        <v>12</v>
      </c>
      <c r="J20" s="152">
        <v>91</v>
      </c>
      <c r="K20" s="152">
        <v>168</v>
      </c>
      <c r="L20" s="153">
        <v>11.9047619047619</v>
      </c>
      <c r="M20" s="153">
        <f t="shared" ref="M20:M32" si="0">100*SQRT((I20+H20)*(G20+J20)/(G20+I20+H20+J20))/(G20+I20+H20+J20)</f>
        <v>2.4985148379862827</v>
      </c>
      <c r="N20" s="236">
        <v>9.9630152382445996</v>
      </c>
      <c r="O20" s="236">
        <v>1.435853262223</v>
      </c>
    </row>
    <row r="21" spans="2:15" x14ac:dyDescent="0.3">
      <c r="B21" s="237"/>
      <c r="C21" s="235"/>
      <c r="D21" s="235"/>
      <c r="E21" s="235"/>
      <c r="F21" s="152">
        <v>2</v>
      </c>
      <c r="G21" s="152">
        <v>76</v>
      </c>
      <c r="H21" s="152">
        <v>17</v>
      </c>
      <c r="I21" s="152">
        <v>8</v>
      </c>
      <c r="J21" s="152">
        <v>74</v>
      </c>
      <c r="K21" s="152">
        <v>175</v>
      </c>
      <c r="L21" s="153">
        <v>14.285714285714301</v>
      </c>
      <c r="M21" s="153">
        <f t="shared" si="0"/>
        <v>2.6452002850644329</v>
      </c>
      <c r="N21" s="236"/>
      <c r="O21" s="236"/>
    </row>
    <row r="22" spans="2:15" x14ac:dyDescent="0.3">
      <c r="B22" s="237"/>
      <c r="C22" s="235"/>
      <c r="D22" s="235"/>
      <c r="E22" s="235"/>
      <c r="F22" s="152">
        <v>3</v>
      </c>
      <c r="G22" s="152">
        <v>63</v>
      </c>
      <c r="H22" s="152">
        <v>7</v>
      </c>
      <c r="I22" s="152">
        <v>3</v>
      </c>
      <c r="J22" s="152">
        <v>67</v>
      </c>
      <c r="K22" s="152">
        <v>140</v>
      </c>
      <c r="L22" s="153">
        <v>7.1428571428571397</v>
      </c>
      <c r="M22" s="153">
        <f t="shared" si="0"/>
        <v>2.1766050007858717</v>
      </c>
      <c r="N22" s="236"/>
      <c r="O22" s="236"/>
    </row>
    <row r="23" spans="2:15" x14ac:dyDescent="0.3">
      <c r="B23" s="237"/>
      <c r="C23" s="235"/>
      <c r="D23" s="235"/>
      <c r="E23" s="235"/>
      <c r="F23" s="152">
        <v>4</v>
      </c>
      <c r="G23" s="152">
        <v>118</v>
      </c>
      <c r="H23" s="152">
        <v>6</v>
      </c>
      <c r="I23" s="152">
        <v>6</v>
      </c>
      <c r="J23" s="152">
        <v>88</v>
      </c>
      <c r="K23" s="152">
        <v>218</v>
      </c>
      <c r="L23" s="153">
        <v>5.5045871559632999</v>
      </c>
      <c r="M23" s="153">
        <f t="shared" si="0"/>
        <v>1.5446834476321316</v>
      </c>
      <c r="N23" s="236"/>
      <c r="O23" s="236"/>
    </row>
    <row r="24" spans="2:15" x14ac:dyDescent="0.3">
      <c r="B24" s="237"/>
      <c r="C24" s="235"/>
      <c r="D24" s="235"/>
      <c r="E24" s="235"/>
      <c r="F24" s="152">
        <v>5</v>
      </c>
      <c r="G24" s="152">
        <v>107</v>
      </c>
      <c r="H24" s="152">
        <v>11</v>
      </c>
      <c r="I24" s="152">
        <v>8</v>
      </c>
      <c r="J24" s="152">
        <v>108</v>
      </c>
      <c r="K24" s="152">
        <v>234</v>
      </c>
      <c r="L24" s="153">
        <v>8.1196581196581192</v>
      </c>
      <c r="M24" s="153">
        <f t="shared" si="0"/>
        <v>1.7855509384458805</v>
      </c>
      <c r="N24" s="236"/>
      <c r="O24" s="236"/>
    </row>
    <row r="25" spans="2:15" x14ac:dyDescent="0.3">
      <c r="B25" s="237"/>
      <c r="C25" s="235"/>
      <c r="D25" s="235"/>
      <c r="E25" s="235"/>
      <c r="F25" s="152">
        <v>6</v>
      </c>
      <c r="G25" s="152">
        <v>65</v>
      </c>
      <c r="H25" s="152">
        <v>11</v>
      </c>
      <c r="I25" s="152">
        <v>9</v>
      </c>
      <c r="J25" s="152">
        <v>71</v>
      </c>
      <c r="K25" s="152">
        <v>156</v>
      </c>
      <c r="L25" s="153">
        <v>12.8205128205128</v>
      </c>
      <c r="M25" s="153">
        <f t="shared" si="0"/>
        <v>2.6766867831455992</v>
      </c>
      <c r="N25" s="236"/>
      <c r="O25" s="236"/>
    </row>
    <row r="26" spans="2:15" x14ac:dyDescent="0.3">
      <c r="B26" s="237"/>
      <c r="C26" s="235"/>
      <c r="D26" s="235"/>
      <c r="E26" s="235" t="s">
        <v>175</v>
      </c>
      <c r="F26" s="152">
        <v>1</v>
      </c>
      <c r="G26" s="152">
        <v>123</v>
      </c>
      <c r="H26" s="152">
        <v>17</v>
      </c>
      <c r="I26" s="152">
        <v>15</v>
      </c>
      <c r="J26" s="152">
        <v>111</v>
      </c>
      <c r="K26" s="152">
        <v>266</v>
      </c>
      <c r="L26" s="153">
        <v>12.030075187969899</v>
      </c>
      <c r="M26" s="153">
        <f t="shared" si="0"/>
        <v>1.9946213481357893</v>
      </c>
      <c r="N26" s="236">
        <v>10.8841591082618</v>
      </c>
      <c r="O26" s="236">
        <v>0.87075894222513595</v>
      </c>
    </row>
    <row r="27" spans="2:15" x14ac:dyDescent="0.3">
      <c r="B27" s="237"/>
      <c r="C27" s="235"/>
      <c r="D27" s="235"/>
      <c r="E27" s="235"/>
      <c r="F27" s="152">
        <v>2</v>
      </c>
      <c r="G27" s="152">
        <v>94</v>
      </c>
      <c r="H27" s="152">
        <v>13</v>
      </c>
      <c r="I27" s="152">
        <v>16</v>
      </c>
      <c r="J27" s="152">
        <v>85</v>
      </c>
      <c r="K27" s="152">
        <v>208</v>
      </c>
      <c r="L27" s="153">
        <v>13.942307692307701</v>
      </c>
      <c r="M27" s="153">
        <f t="shared" si="0"/>
        <v>2.401765001478267</v>
      </c>
      <c r="N27" s="236"/>
      <c r="O27" s="236"/>
    </row>
    <row r="28" spans="2:15" x14ac:dyDescent="0.3">
      <c r="B28" s="237"/>
      <c r="C28" s="235"/>
      <c r="D28" s="235"/>
      <c r="E28" s="235"/>
      <c r="F28" s="152">
        <v>3</v>
      </c>
      <c r="G28" s="152">
        <v>116</v>
      </c>
      <c r="H28" s="152">
        <v>16</v>
      </c>
      <c r="I28" s="152">
        <v>10</v>
      </c>
      <c r="J28" s="152">
        <v>120</v>
      </c>
      <c r="K28" s="152">
        <v>262</v>
      </c>
      <c r="L28" s="153">
        <v>9.92366412213741</v>
      </c>
      <c r="M28" s="153">
        <f t="shared" si="0"/>
        <v>1.847101404289442</v>
      </c>
      <c r="N28" s="236"/>
      <c r="O28" s="236"/>
    </row>
    <row r="29" spans="2:15" x14ac:dyDescent="0.3">
      <c r="B29" s="237"/>
      <c r="C29" s="235"/>
      <c r="D29" s="235"/>
      <c r="E29" s="235"/>
      <c r="F29" s="152">
        <v>4</v>
      </c>
      <c r="G29" s="152">
        <v>113</v>
      </c>
      <c r="H29" s="152">
        <v>19</v>
      </c>
      <c r="I29" s="152">
        <v>9</v>
      </c>
      <c r="J29" s="152">
        <v>103</v>
      </c>
      <c r="K29" s="152">
        <v>244</v>
      </c>
      <c r="L29" s="153">
        <v>11.4754098360656</v>
      </c>
      <c r="M29" s="153">
        <f t="shared" si="0"/>
        <v>2.0404274229793757</v>
      </c>
      <c r="N29" s="236"/>
      <c r="O29" s="236"/>
    </row>
    <row r="30" spans="2:15" x14ac:dyDescent="0.3">
      <c r="B30" s="237"/>
      <c r="C30" s="235"/>
      <c r="D30" s="235"/>
      <c r="E30" s="235"/>
      <c r="F30" s="152">
        <v>5</v>
      </c>
      <c r="G30" s="152">
        <v>155</v>
      </c>
      <c r="H30" s="152">
        <v>13</v>
      </c>
      <c r="I30" s="152">
        <v>6</v>
      </c>
      <c r="J30" s="152">
        <v>99</v>
      </c>
      <c r="K30" s="152">
        <v>273</v>
      </c>
      <c r="L30" s="153">
        <v>6.9597069597069599</v>
      </c>
      <c r="M30" s="153">
        <f t="shared" si="0"/>
        <v>1.5401027212372169</v>
      </c>
      <c r="N30" s="236"/>
      <c r="O30" s="236"/>
    </row>
    <row r="31" spans="2:15" x14ac:dyDescent="0.3">
      <c r="B31" s="237"/>
      <c r="C31" s="235"/>
      <c r="D31" s="235"/>
      <c r="E31" s="235"/>
      <c r="F31" s="152">
        <v>6</v>
      </c>
      <c r="G31" s="152">
        <v>87</v>
      </c>
      <c r="H31" s="152">
        <v>12</v>
      </c>
      <c r="I31" s="152">
        <v>10</v>
      </c>
      <c r="J31" s="152">
        <v>68</v>
      </c>
      <c r="K31" s="152">
        <v>177</v>
      </c>
      <c r="L31" s="153">
        <v>12.4293785310734</v>
      </c>
      <c r="M31" s="153">
        <f t="shared" si="0"/>
        <v>2.4798036217568042</v>
      </c>
      <c r="N31" s="236"/>
      <c r="O31" s="236"/>
    </row>
    <row r="32" spans="2:15" x14ac:dyDescent="0.3">
      <c r="B32" s="237"/>
      <c r="C32" s="235"/>
      <c r="D32" s="235"/>
      <c r="E32" s="235"/>
      <c r="F32" s="152">
        <v>7</v>
      </c>
      <c r="G32" s="152">
        <v>162</v>
      </c>
      <c r="H32" s="152">
        <v>18</v>
      </c>
      <c r="I32" s="152">
        <v>15</v>
      </c>
      <c r="J32" s="152">
        <v>155</v>
      </c>
      <c r="K32" s="152">
        <v>350</v>
      </c>
      <c r="L32" s="153">
        <v>9.4285714285714306</v>
      </c>
      <c r="M32" s="153">
        <f t="shared" si="0"/>
        <v>1.5620126061988737</v>
      </c>
      <c r="N32" s="236"/>
      <c r="O32" s="236"/>
    </row>
    <row r="33" spans="2:15" x14ac:dyDescent="0.3">
      <c r="B33" s="237"/>
      <c r="C33" s="235" t="s">
        <v>332</v>
      </c>
      <c r="D33" s="235">
        <v>2017</v>
      </c>
      <c r="E33" s="235" t="s">
        <v>174</v>
      </c>
      <c r="F33" s="152">
        <v>1</v>
      </c>
      <c r="G33" s="152">
        <v>52</v>
      </c>
      <c r="H33" s="152">
        <v>2</v>
      </c>
      <c r="I33" s="152">
        <v>5</v>
      </c>
      <c r="J33" s="152">
        <v>50</v>
      </c>
      <c r="K33" s="152">
        <v>109</v>
      </c>
      <c r="L33" s="153">
        <v>6.4220183486238502</v>
      </c>
      <c r="M33" s="153">
        <v>2.35</v>
      </c>
      <c r="N33" s="236">
        <v>5.3239936707777202</v>
      </c>
      <c r="O33" s="236">
        <v>0.30024988332068098</v>
      </c>
    </row>
    <row r="34" spans="2:15" x14ac:dyDescent="0.3">
      <c r="B34" s="237"/>
      <c r="C34" s="235"/>
      <c r="D34" s="235"/>
      <c r="E34" s="235"/>
      <c r="F34" s="152">
        <v>2</v>
      </c>
      <c r="G34" s="152">
        <v>25</v>
      </c>
      <c r="H34" s="152">
        <v>2</v>
      </c>
      <c r="I34" s="152">
        <v>1</v>
      </c>
      <c r="J34" s="152">
        <v>35</v>
      </c>
      <c r="K34" s="152">
        <v>63</v>
      </c>
      <c r="L34" s="153">
        <v>4.7619047619047601</v>
      </c>
      <c r="M34" s="153">
        <v>2.68</v>
      </c>
      <c r="N34" s="236"/>
      <c r="O34" s="236"/>
    </row>
    <row r="35" spans="2:15" x14ac:dyDescent="0.3">
      <c r="B35" s="237"/>
      <c r="C35" s="235"/>
      <c r="D35" s="235"/>
      <c r="E35" s="235"/>
      <c r="F35" s="152">
        <v>3</v>
      </c>
      <c r="G35" s="152">
        <v>64</v>
      </c>
      <c r="H35" s="152">
        <v>3</v>
      </c>
      <c r="I35" s="152">
        <v>4</v>
      </c>
      <c r="J35" s="152">
        <v>75</v>
      </c>
      <c r="K35" s="152">
        <v>146</v>
      </c>
      <c r="L35" s="153">
        <v>4.7945205479452104</v>
      </c>
      <c r="M35" s="153">
        <v>1.77</v>
      </c>
      <c r="N35" s="236"/>
      <c r="O35" s="236"/>
    </row>
    <row r="36" spans="2:15" x14ac:dyDescent="0.3">
      <c r="B36" s="237"/>
      <c r="C36" s="235"/>
      <c r="D36" s="235"/>
      <c r="E36" s="235"/>
      <c r="F36" s="152">
        <v>4</v>
      </c>
      <c r="G36" s="152">
        <v>64</v>
      </c>
      <c r="H36" s="152">
        <v>5</v>
      </c>
      <c r="I36" s="152">
        <v>3</v>
      </c>
      <c r="J36" s="152">
        <v>79</v>
      </c>
      <c r="K36" s="152">
        <v>151</v>
      </c>
      <c r="L36" s="153">
        <v>5.2980132450331103</v>
      </c>
      <c r="M36" s="153">
        <v>1.82</v>
      </c>
      <c r="N36" s="236"/>
      <c r="O36" s="236"/>
    </row>
    <row r="37" spans="2:15" x14ac:dyDescent="0.3">
      <c r="B37" s="237"/>
      <c r="C37" s="235"/>
      <c r="D37" s="235"/>
      <c r="E37" s="235"/>
      <c r="F37" s="152">
        <v>5</v>
      </c>
      <c r="G37" s="152">
        <v>60</v>
      </c>
      <c r="H37" s="152">
        <v>5</v>
      </c>
      <c r="I37" s="152">
        <v>2</v>
      </c>
      <c r="J37" s="152">
        <v>64</v>
      </c>
      <c r="K37" s="152">
        <v>131</v>
      </c>
      <c r="L37" s="153">
        <v>5.3435114503816799</v>
      </c>
      <c r="M37" s="153">
        <v>1.96</v>
      </c>
      <c r="N37" s="236"/>
      <c r="O37" s="236"/>
    </row>
    <row r="38" spans="2:15" x14ac:dyDescent="0.3">
      <c r="B38" s="237"/>
      <c r="C38" s="235"/>
      <c r="D38" s="235"/>
      <c r="E38" s="235" t="s">
        <v>175</v>
      </c>
      <c r="F38" s="152">
        <v>1</v>
      </c>
      <c r="G38" s="152">
        <v>201</v>
      </c>
      <c r="H38" s="152">
        <v>11</v>
      </c>
      <c r="I38" s="152">
        <v>8</v>
      </c>
      <c r="J38" s="152">
        <v>212</v>
      </c>
      <c r="K38" s="152">
        <v>432</v>
      </c>
      <c r="L38" s="153">
        <v>4.3981481481481497</v>
      </c>
      <c r="M38" s="153">
        <v>0.99</v>
      </c>
      <c r="N38" s="236">
        <v>5.2294106616750602</v>
      </c>
      <c r="O38" s="236">
        <v>0.27645343042742898</v>
      </c>
    </row>
    <row r="39" spans="2:15" x14ac:dyDescent="0.3">
      <c r="B39" s="237"/>
      <c r="C39" s="235"/>
      <c r="D39" s="235"/>
      <c r="E39" s="235"/>
      <c r="F39" s="152">
        <v>2</v>
      </c>
      <c r="G39" s="152">
        <v>206</v>
      </c>
      <c r="H39" s="152">
        <v>10</v>
      </c>
      <c r="I39" s="152">
        <v>19</v>
      </c>
      <c r="J39" s="152">
        <v>207</v>
      </c>
      <c r="K39" s="152">
        <v>442</v>
      </c>
      <c r="L39" s="153">
        <v>6.5610859728506803</v>
      </c>
      <c r="M39" s="153">
        <v>1.18</v>
      </c>
      <c r="N39" s="236"/>
      <c r="O39" s="236"/>
    </row>
    <row r="40" spans="2:15" x14ac:dyDescent="0.3">
      <c r="B40" s="237"/>
      <c r="C40" s="235"/>
      <c r="D40" s="235"/>
      <c r="E40" s="235"/>
      <c r="F40" s="152">
        <v>3</v>
      </c>
      <c r="G40" s="152">
        <v>179</v>
      </c>
      <c r="H40" s="152">
        <v>6</v>
      </c>
      <c r="I40" s="152">
        <v>9</v>
      </c>
      <c r="J40" s="152">
        <v>139</v>
      </c>
      <c r="K40" s="152">
        <v>333</v>
      </c>
      <c r="L40" s="153">
        <v>4.50450450450451</v>
      </c>
      <c r="M40" s="153">
        <v>1.1399999999999999</v>
      </c>
      <c r="N40" s="236"/>
      <c r="O40" s="236"/>
    </row>
    <row r="41" spans="2:15" x14ac:dyDescent="0.3">
      <c r="B41" s="237"/>
      <c r="C41" s="235"/>
      <c r="D41" s="235"/>
      <c r="E41" s="235"/>
      <c r="F41" s="152">
        <v>4</v>
      </c>
      <c r="G41" s="152">
        <v>152</v>
      </c>
      <c r="H41" s="152">
        <v>10</v>
      </c>
      <c r="I41" s="152">
        <v>11</v>
      </c>
      <c r="J41" s="152">
        <v>177</v>
      </c>
      <c r="K41" s="152">
        <v>350</v>
      </c>
      <c r="L41" s="153">
        <v>6</v>
      </c>
      <c r="M41" s="153">
        <v>1.27</v>
      </c>
      <c r="N41" s="236"/>
      <c r="O41" s="236"/>
    </row>
    <row r="42" spans="2:15" x14ac:dyDescent="0.3">
      <c r="B42" s="237"/>
      <c r="C42" s="235"/>
      <c r="D42" s="235"/>
      <c r="E42" s="235"/>
      <c r="F42" s="152">
        <v>5</v>
      </c>
      <c r="G42" s="152">
        <v>210</v>
      </c>
      <c r="H42" s="152">
        <v>15</v>
      </c>
      <c r="I42" s="152">
        <v>8</v>
      </c>
      <c r="J42" s="152">
        <v>221</v>
      </c>
      <c r="K42" s="152">
        <v>454</v>
      </c>
      <c r="L42" s="153">
        <v>5.0660792951541902</v>
      </c>
      <c r="M42" s="153">
        <v>1.03</v>
      </c>
      <c r="N42" s="236"/>
      <c r="O42" s="236"/>
    </row>
    <row r="43" spans="2:15" x14ac:dyDescent="0.3">
      <c r="B43" s="237"/>
      <c r="C43" s="235"/>
      <c r="D43" s="235"/>
      <c r="E43" s="235"/>
      <c r="F43" s="152">
        <v>6</v>
      </c>
      <c r="G43" s="152">
        <v>207</v>
      </c>
      <c r="H43" s="152">
        <v>11</v>
      </c>
      <c r="I43" s="152">
        <v>13</v>
      </c>
      <c r="J43" s="152">
        <v>195</v>
      </c>
      <c r="K43" s="152">
        <v>426</v>
      </c>
      <c r="L43" s="153">
        <v>5.6338028169014098</v>
      </c>
      <c r="M43" s="153">
        <v>1.1200000000000001</v>
      </c>
      <c r="N43" s="236"/>
      <c r="O43" s="236"/>
    </row>
    <row r="44" spans="2:15" x14ac:dyDescent="0.3">
      <c r="B44" s="237"/>
      <c r="C44" s="235"/>
      <c r="D44" s="235"/>
      <c r="E44" s="235"/>
      <c r="F44" s="152">
        <v>7</v>
      </c>
      <c r="G44" s="152">
        <v>190</v>
      </c>
      <c r="H44" s="152">
        <v>9</v>
      </c>
      <c r="I44" s="152">
        <v>9</v>
      </c>
      <c r="J44" s="152">
        <v>190</v>
      </c>
      <c r="K44" s="152">
        <v>398</v>
      </c>
      <c r="L44" s="153">
        <v>4.5226130653266301</v>
      </c>
      <c r="M44" s="153">
        <v>1.04</v>
      </c>
      <c r="N44" s="236"/>
      <c r="O44" s="236"/>
    </row>
    <row r="45" spans="2:15" x14ac:dyDescent="0.3">
      <c r="B45" s="237"/>
      <c r="C45" s="235"/>
      <c r="D45" s="235"/>
      <c r="E45" s="235"/>
      <c r="F45" s="152">
        <v>8</v>
      </c>
      <c r="G45" s="152">
        <v>166</v>
      </c>
      <c r="H45" s="152">
        <v>12</v>
      </c>
      <c r="I45" s="152">
        <v>7</v>
      </c>
      <c r="J45" s="152">
        <v>184</v>
      </c>
      <c r="K45" s="152">
        <v>369</v>
      </c>
      <c r="L45" s="153">
        <v>5.1490514905149096</v>
      </c>
      <c r="M45" s="153">
        <v>1.1499999999999999</v>
      </c>
      <c r="N45" s="236"/>
      <c r="O45" s="236"/>
    </row>
    <row r="46" spans="2:15" x14ac:dyDescent="0.3">
      <c r="B46" s="237"/>
      <c r="C46" s="235" t="s">
        <v>333</v>
      </c>
      <c r="D46" s="235">
        <v>2017</v>
      </c>
      <c r="E46" s="235" t="s">
        <v>174</v>
      </c>
      <c r="F46" s="152">
        <v>1</v>
      </c>
      <c r="G46" s="152">
        <v>91</v>
      </c>
      <c r="H46" s="152">
        <v>6</v>
      </c>
      <c r="I46" s="152">
        <v>9</v>
      </c>
      <c r="J46" s="152">
        <v>85</v>
      </c>
      <c r="K46" s="152">
        <v>191</v>
      </c>
      <c r="L46" s="153">
        <v>7.8534031413612597</v>
      </c>
      <c r="M46" s="153">
        <v>1.95</v>
      </c>
      <c r="N46" s="236">
        <v>9.6321447455503204</v>
      </c>
      <c r="O46" s="236">
        <v>0.53468521003189895</v>
      </c>
    </row>
    <row r="47" spans="2:15" x14ac:dyDescent="0.3">
      <c r="B47" s="237"/>
      <c r="C47" s="235"/>
      <c r="D47" s="235"/>
      <c r="E47" s="235"/>
      <c r="F47" s="152">
        <v>2</v>
      </c>
      <c r="G47" s="152">
        <v>61</v>
      </c>
      <c r="H47" s="152">
        <v>10</v>
      </c>
      <c r="I47" s="152">
        <v>6</v>
      </c>
      <c r="J47" s="152">
        <v>77</v>
      </c>
      <c r="K47" s="152">
        <v>154</v>
      </c>
      <c r="L47" s="153">
        <v>10.3896103896104</v>
      </c>
      <c r="M47" s="153">
        <v>2.46</v>
      </c>
      <c r="N47" s="236"/>
      <c r="O47" s="236"/>
    </row>
    <row r="48" spans="2:15" x14ac:dyDescent="0.3">
      <c r="B48" s="237"/>
      <c r="C48" s="235"/>
      <c r="D48" s="235"/>
      <c r="E48" s="235"/>
      <c r="F48" s="152">
        <v>3</v>
      </c>
      <c r="G48" s="152">
        <v>109</v>
      </c>
      <c r="H48" s="152">
        <v>14</v>
      </c>
      <c r="I48" s="152">
        <v>11</v>
      </c>
      <c r="J48" s="152">
        <v>126</v>
      </c>
      <c r="K48" s="152">
        <v>260</v>
      </c>
      <c r="L48" s="153">
        <v>9.6153846153846203</v>
      </c>
      <c r="M48" s="153">
        <v>1.83</v>
      </c>
      <c r="N48" s="236"/>
      <c r="O48" s="236"/>
    </row>
    <row r="49" spans="2:15" x14ac:dyDescent="0.3">
      <c r="B49" s="237"/>
      <c r="C49" s="235"/>
      <c r="D49" s="235"/>
      <c r="E49" s="235"/>
      <c r="F49" s="152">
        <v>4</v>
      </c>
      <c r="G49" s="152">
        <v>156</v>
      </c>
      <c r="H49" s="152">
        <v>0</v>
      </c>
      <c r="I49" s="152">
        <v>16</v>
      </c>
      <c r="J49" s="152">
        <v>0</v>
      </c>
      <c r="K49" s="152">
        <v>172</v>
      </c>
      <c r="L49" s="153">
        <v>9.3023255813953494</v>
      </c>
      <c r="M49" s="153">
        <v>2.21</v>
      </c>
      <c r="N49" s="236"/>
      <c r="O49" s="236"/>
    </row>
    <row r="50" spans="2:15" x14ac:dyDescent="0.3">
      <c r="B50" s="237"/>
      <c r="C50" s="235"/>
      <c r="D50" s="235"/>
      <c r="E50" s="235"/>
      <c r="F50" s="152">
        <v>5</v>
      </c>
      <c r="G50" s="152">
        <v>76</v>
      </c>
      <c r="H50" s="152">
        <v>9</v>
      </c>
      <c r="I50" s="152">
        <v>13</v>
      </c>
      <c r="J50" s="152">
        <v>102</v>
      </c>
      <c r="K50" s="152">
        <v>200</v>
      </c>
      <c r="L50" s="153">
        <v>11</v>
      </c>
      <c r="M50" s="153">
        <v>2.21</v>
      </c>
      <c r="N50" s="236"/>
      <c r="O50" s="236"/>
    </row>
    <row r="51" spans="2:15" x14ac:dyDescent="0.3">
      <c r="B51" s="237"/>
      <c r="C51" s="235"/>
      <c r="D51" s="235"/>
      <c r="E51" s="235" t="s">
        <v>175</v>
      </c>
      <c r="F51" s="152">
        <v>1</v>
      </c>
      <c r="G51" s="152">
        <v>106</v>
      </c>
      <c r="H51" s="152">
        <v>11</v>
      </c>
      <c r="I51" s="152">
        <v>10</v>
      </c>
      <c r="J51" s="152">
        <v>109</v>
      </c>
      <c r="K51" s="152">
        <v>236</v>
      </c>
      <c r="L51" s="153">
        <v>8.8983050847457594</v>
      </c>
      <c r="M51" s="153">
        <f t="shared" ref="M51:M59" si="1">100*SQRT((I51+H51)*(G51+J51)/(G51+I51+H51+J51))/(G51+I51+H51+J51)</f>
        <v>1.8533646396982286</v>
      </c>
      <c r="N51" s="236">
        <v>10.104231983678799</v>
      </c>
      <c r="O51" s="236">
        <v>1.10595171153045</v>
      </c>
    </row>
    <row r="52" spans="2:15" x14ac:dyDescent="0.3">
      <c r="B52" s="237"/>
      <c r="C52" s="235"/>
      <c r="D52" s="235"/>
      <c r="E52" s="235"/>
      <c r="F52" s="152">
        <v>2</v>
      </c>
      <c r="G52" s="152">
        <v>99</v>
      </c>
      <c r="H52" s="152">
        <v>10</v>
      </c>
      <c r="I52" s="152">
        <v>5</v>
      </c>
      <c r="J52" s="152">
        <v>114</v>
      </c>
      <c r="K52" s="152">
        <v>228</v>
      </c>
      <c r="L52" s="153">
        <v>6.5789473684210504</v>
      </c>
      <c r="M52" s="153">
        <f t="shared" si="1"/>
        <v>1.6418488032799496</v>
      </c>
      <c r="N52" s="236"/>
      <c r="O52" s="236"/>
    </row>
    <row r="53" spans="2:15" x14ac:dyDescent="0.3">
      <c r="B53" s="237"/>
      <c r="C53" s="235"/>
      <c r="D53" s="235"/>
      <c r="E53" s="235"/>
      <c r="F53" s="152">
        <v>3</v>
      </c>
      <c r="G53" s="152">
        <v>36</v>
      </c>
      <c r="H53" s="152">
        <v>5</v>
      </c>
      <c r="I53" s="152">
        <v>3</v>
      </c>
      <c r="J53" s="152">
        <v>33</v>
      </c>
      <c r="K53" s="152">
        <v>77</v>
      </c>
      <c r="L53" s="153">
        <v>10.3896103896104</v>
      </c>
      <c r="M53" s="153">
        <f t="shared" si="1"/>
        <v>3.4772302661094012</v>
      </c>
      <c r="N53" s="236"/>
      <c r="O53" s="236"/>
    </row>
    <row r="54" spans="2:15" x14ac:dyDescent="0.3">
      <c r="B54" s="237"/>
      <c r="C54" s="235"/>
      <c r="D54" s="235"/>
      <c r="E54" s="235"/>
      <c r="F54" s="152">
        <v>4</v>
      </c>
      <c r="G54" s="152">
        <v>73</v>
      </c>
      <c r="H54" s="152">
        <v>13</v>
      </c>
      <c r="I54" s="152">
        <v>11</v>
      </c>
      <c r="J54" s="152">
        <v>72</v>
      </c>
      <c r="K54" s="152">
        <v>169</v>
      </c>
      <c r="L54" s="153">
        <v>14.2011834319527</v>
      </c>
      <c r="M54" s="153">
        <f t="shared" si="1"/>
        <v>2.6850944385530497</v>
      </c>
      <c r="N54" s="236"/>
      <c r="O54" s="236"/>
    </row>
    <row r="55" spans="2:15" x14ac:dyDescent="0.3">
      <c r="B55" s="237"/>
      <c r="C55" s="235"/>
      <c r="D55" s="235"/>
      <c r="E55" s="235"/>
      <c r="F55" s="152">
        <v>5</v>
      </c>
      <c r="G55" s="152">
        <v>71</v>
      </c>
      <c r="H55" s="152">
        <v>17</v>
      </c>
      <c r="I55" s="152">
        <v>12</v>
      </c>
      <c r="J55" s="152">
        <v>72</v>
      </c>
      <c r="K55" s="152">
        <v>172</v>
      </c>
      <c r="L55" s="153">
        <v>16.860465116279101</v>
      </c>
      <c r="M55" s="153">
        <f t="shared" si="1"/>
        <v>2.8547911866074633</v>
      </c>
      <c r="N55" s="236"/>
      <c r="O55" s="236"/>
    </row>
    <row r="56" spans="2:15" x14ac:dyDescent="0.3">
      <c r="B56" s="237"/>
      <c r="C56" s="235"/>
      <c r="D56" s="235"/>
      <c r="E56" s="235"/>
      <c r="F56" s="152">
        <v>6</v>
      </c>
      <c r="G56" s="152">
        <v>103</v>
      </c>
      <c r="H56" s="152">
        <v>13</v>
      </c>
      <c r="I56" s="152">
        <v>7</v>
      </c>
      <c r="J56" s="152">
        <v>96</v>
      </c>
      <c r="K56" s="152">
        <v>219</v>
      </c>
      <c r="L56" s="153">
        <v>9.1324200913241995</v>
      </c>
      <c r="M56" s="153">
        <f t="shared" si="1"/>
        <v>1.9465939254345792</v>
      </c>
      <c r="N56" s="236"/>
      <c r="O56" s="236"/>
    </row>
    <row r="57" spans="2:15" x14ac:dyDescent="0.3">
      <c r="B57" s="237"/>
      <c r="C57" s="235"/>
      <c r="D57" s="235"/>
      <c r="E57" s="235"/>
      <c r="F57" s="152">
        <v>7</v>
      </c>
      <c r="G57" s="152">
        <v>109</v>
      </c>
      <c r="H57" s="152">
        <v>8</v>
      </c>
      <c r="I57" s="152">
        <v>11</v>
      </c>
      <c r="J57" s="152">
        <v>118</v>
      </c>
      <c r="K57" s="152">
        <v>246</v>
      </c>
      <c r="L57" s="153">
        <v>7.7235772357723604</v>
      </c>
      <c r="M57" s="153">
        <f t="shared" si="1"/>
        <v>1.7021078255617641</v>
      </c>
      <c r="N57" s="236"/>
      <c r="O57" s="236"/>
    </row>
    <row r="58" spans="2:15" x14ac:dyDescent="0.3">
      <c r="B58" s="237"/>
      <c r="C58" s="235"/>
      <c r="D58" s="235"/>
      <c r="E58" s="235"/>
      <c r="F58" s="152">
        <v>8</v>
      </c>
      <c r="G58" s="152">
        <v>93</v>
      </c>
      <c r="H58" s="152">
        <v>6</v>
      </c>
      <c r="I58" s="152">
        <v>11</v>
      </c>
      <c r="J58" s="152">
        <v>99</v>
      </c>
      <c r="K58" s="152">
        <v>209</v>
      </c>
      <c r="L58" s="153">
        <v>8.1339712918660307</v>
      </c>
      <c r="M58" s="153">
        <f t="shared" si="1"/>
        <v>1.8908437652392196</v>
      </c>
      <c r="N58" s="236"/>
      <c r="O58" s="236"/>
    </row>
    <row r="59" spans="2:15" x14ac:dyDescent="0.3">
      <c r="B59" s="237"/>
      <c r="C59" s="235"/>
      <c r="D59" s="235"/>
      <c r="E59" s="235"/>
      <c r="F59" s="152">
        <v>9</v>
      </c>
      <c r="G59" s="152">
        <v>112</v>
      </c>
      <c r="H59" s="152">
        <v>12</v>
      </c>
      <c r="I59" s="152">
        <v>11</v>
      </c>
      <c r="J59" s="152">
        <v>120</v>
      </c>
      <c r="K59" s="152">
        <v>255</v>
      </c>
      <c r="L59" s="153">
        <v>9.0196078431372602</v>
      </c>
      <c r="M59" s="153">
        <f t="shared" si="1"/>
        <v>1.7938975626750648</v>
      </c>
      <c r="N59" s="236"/>
      <c r="O59" s="236"/>
    </row>
    <row r="60" spans="2:15" x14ac:dyDescent="0.3">
      <c r="B60" s="237"/>
      <c r="C60" s="188" t="s">
        <v>270</v>
      </c>
      <c r="D60" s="188">
        <v>2022</v>
      </c>
      <c r="E60" s="188" t="s">
        <v>35</v>
      </c>
      <c r="F60" s="127">
        <v>1</v>
      </c>
      <c r="G60" s="127">
        <v>234</v>
      </c>
      <c r="H60" s="127">
        <v>5</v>
      </c>
      <c r="I60" s="127">
        <v>5</v>
      </c>
      <c r="J60" s="127">
        <v>60</v>
      </c>
      <c r="K60" s="152">
        <v>304</v>
      </c>
      <c r="L60" s="127">
        <v>3.5269236508688802</v>
      </c>
      <c r="M60" s="127">
        <v>1.0804227861697699</v>
      </c>
      <c r="N60" s="211">
        <v>4.2498413763780114</v>
      </c>
      <c r="O60" s="211">
        <v>1.275531344667618</v>
      </c>
    </row>
    <row r="61" spans="2:15" x14ac:dyDescent="0.3">
      <c r="B61" s="237"/>
      <c r="C61" s="188" t="s">
        <v>270</v>
      </c>
      <c r="D61" s="188">
        <v>2022</v>
      </c>
      <c r="E61" s="188" t="s">
        <v>35</v>
      </c>
      <c r="F61" s="127">
        <v>2</v>
      </c>
      <c r="G61" s="127">
        <v>120</v>
      </c>
      <c r="H61" s="127">
        <v>1</v>
      </c>
      <c r="I61" s="127">
        <v>0</v>
      </c>
      <c r="J61" s="127">
        <v>41</v>
      </c>
      <c r="K61" s="152">
        <v>162</v>
      </c>
      <c r="L61" s="127">
        <v>0.61408929670642198</v>
      </c>
      <c r="M61" s="127">
        <v>0.61600212181838798</v>
      </c>
      <c r="N61" s="212"/>
      <c r="O61" s="212"/>
    </row>
    <row r="62" spans="2:15" x14ac:dyDescent="0.3">
      <c r="B62" s="237"/>
      <c r="C62" s="188" t="s">
        <v>270</v>
      </c>
      <c r="D62" s="188">
        <v>2022</v>
      </c>
      <c r="E62" s="188" t="s">
        <v>35</v>
      </c>
      <c r="F62" s="127">
        <v>3</v>
      </c>
      <c r="G62" s="127">
        <v>184</v>
      </c>
      <c r="H62" s="127">
        <v>6</v>
      </c>
      <c r="I62" s="127">
        <v>5</v>
      </c>
      <c r="J62" s="127">
        <v>47</v>
      </c>
      <c r="K62" s="152">
        <v>242</v>
      </c>
      <c r="L62" s="127">
        <v>4.8895184805371699</v>
      </c>
      <c r="M62" s="127">
        <v>1.42758663235519</v>
      </c>
      <c r="N62" s="212"/>
      <c r="O62" s="212"/>
    </row>
    <row r="63" spans="2:15" x14ac:dyDescent="0.3">
      <c r="B63" s="237"/>
      <c r="C63" s="188" t="s">
        <v>270</v>
      </c>
      <c r="D63" s="188">
        <v>2022</v>
      </c>
      <c r="E63" s="188" t="s">
        <v>35</v>
      </c>
      <c r="F63" s="127">
        <v>4</v>
      </c>
      <c r="G63" s="127">
        <v>151</v>
      </c>
      <c r="H63" s="127">
        <v>2</v>
      </c>
      <c r="I63" s="127">
        <v>2</v>
      </c>
      <c r="J63" s="127">
        <v>46</v>
      </c>
      <c r="K63" s="152">
        <v>201</v>
      </c>
      <c r="L63" s="127">
        <v>2.0418967648822601</v>
      </c>
      <c r="M63" s="127">
        <v>1.0096635397401399</v>
      </c>
      <c r="N63" s="212"/>
      <c r="O63" s="212"/>
    </row>
    <row r="64" spans="2:15" x14ac:dyDescent="0.3">
      <c r="B64" s="237"/>
      <c r="C64" s="188" t="s">
        <v>270</v>
      </c>
      <c r="D64" s="188">
        <v>2022</v>
      </c>
      <c r="E64" s="188" t="s">
        <v>35</v>
      </c>
      <c r="F64" s="127">
        <v>5</v>
      </c>
      <c r="G64" s="127">
        <v>244</v>
      </c>
      <c r="H64" s="127">
        <v>9</v>
      </c>
      <c r="I64" s="127">
        <v>9</v>
      </c>
      <c r="J64" s="127">
        <v>73</v>
      </c>
      <c r="K64" s="152">
        <v>335</v>
      </c>
      <c r="L64" s="127">
        <v>5.5688355218172099</v>
      </c>
      <c r="M64" s="127">
        <v>1.29573012890123</v>
      </c>
      <c r="N64" s="212"/>
      <c r="O64" s="212"/>
    </row>
    <row r="65" spans="2:15" x14ac:dyDescent="0.3">
      <c r="B65" s="237"/>
      <c r="C65" s="188" t="s">
        <v>270</v>
      </c>
      <c r="D65" s="188">
        <v>2022</v>
      </c>
      <c r="E65" s="188" t="s">
        <v>35</v>
      </c>
      <c r="F65" s="127">
        <v>6</v>
      </c>
      <c r="G65" s="127">
        <v>175</v>
      </c>
      <c r="H65" s="127">
        <v>7</v>
      </c>
      <c r="I65" s="127">
        <v>9</v>
      </c>
      <c r="J65" s="127">
        <v>47</v>
      </c>
      <c r="K65" s="152">
        <v>238</v>
      </c>
      <c r="L65" s="127">
        <v>7.1718938066256603</v>
      </c>
      <c r="M65" s="127">
        <v>1.7472476823104801</v>
      </c>
      <c r="N65" s="212"/>
      <c r="O65" s="212"/>
    </row>
    <row r="66" spans="2:15" x14ac:dyDescent="0.3">
      <c r="B66" s="237"/>
      <c r="C66" s="188" t="s">
        <v>270</v>
      </c>
      <c r="D66" s="188">
        <v>2022</v>
      </c>
      <c r="E66" s="188" t="s">
        <v>35</v>
      </c>
      <c r="F66" s="127">
        <v>7</v>
      </c>
      <c r="G66" s="127">
        <v>232</v>
      </c>
      <c r="H66" s="127">
        <v>8</v>
      </c>
      <c r="I66" s="127">
        <v>8</v>
      </c>
      <c r="J66" s="127">
        <v>84</v>
      </c>
      <c r="K66" s="152">
        <v>332</v>
      </c>
      <c r="L66" s="127">
        <v>4.7534634101752902</v>
      </c>
      <c r="M66" s="127">
        <v>1.2015947598938601</v>
      </c>
      <c r="N66" s="212"/>
      <c r="O66" s="212"/>
    </row>
    <row r="67" spans="2:15" x14ac:dyDescent="0.3">
      <c r="B67" s="237"/>
      <c r="C67" s="188" t="s">
        <v>270</v>
      </c>
      <c r="D67" s="188">
        <v>2022</v>
      </c>
      <c r="E67" s="188" t="s">
        <v>35</v>
      </c>
      <c r="F67" s="127">
        <v>8</v>
      </c>
      <c r="G67" s="127">
        <v>151</v>
      </c>
      <c r="H67" s="127">
        <v>4</v>
      </c>
      <c r="I67" s="127">
        <v>4</v>
      </c>
      <c r="J67" s="127">
        <v>50</v>
      </c>
      <c r="K67" s="152">
        <v>209</v>
      </c>
      <c r="L67" s="127">
        <v>3.8576783492215601</v>
      </c>
      <c r="M67" s="127">
        <v>1.3631794893098399</v>
      </c>
      <c r="N67" s="212"/>
      <c r="O67" s="212"/>
    </row>
    <row r="68" spans="2:15" x14ac:dyDescent="0.3">
      <c r="B68" s="237"/>
      <c r="C68" s="188" t="s">
        <v>270</v>
      </c>
      <c r="D68" s="188">
        <v>2022</v>
      </c>
      <c r="E68" s="188" t="s">
        <v>35</v>
      </c>
      <c r="F68" s="127">
        <v>9</v>
      </c>
      <c r="G68" s="127">
        <v>150</v>
      </c>
      <c r="H68" s="127">
        <v>6</v>
      </c>
      <c r="I68" s="127">
        <v>5</v>
      </c>
      <c r="J68" s="127">
        <v>45</v>
      </c>
      <c r="K68" s="152">
        <v>206</v>
      </c>
      <c r="L68" s="127">
        <v>5.5302148491852403</v>
      </c>
      <c r="M68" s="127">
        <v>1.64655507855334</v>
      </c>
      <c r="N68" s="212"/>
      <c r="O68" s="212"/>
    </row>
    <row r="69" spans="2:15" x14ac:dyDescent="0.3">
      <c r="B69" s="237"/>
      <c r="C69" s="188" t="s">
        <v>270</v>
      </c>
      <c r="D69" s="188">
        <v>2022</v>
      </c>
      <c r="E69" s="188" t="s">
        <v>35</v>
      </c>
      <c r="F69" s="127">
        <v>10</v>
      </c>
      <c r="G69" s="127">
        <v>140</v>
      </c>
      <c r="H69" s="127">
        <v>2</v>
      </c>
      <c r="I69" s="127">
        <v>2</v>
      </c>
      <c r="J69" s="127">
        <v>46</v>
      </c>
      <c r="K69" s="152">
        <v>190</v>
      </c>
      <c r="L69" s="127">
        <v>2.1201665843036999</v>
      </c>
      <c r="M69" s="127">
        <v>1.05826833080369</v>
      </c>
      <c r="N69" s="212"/>
      <c r="O69" s="212"/>
    </row>
    <row r="70" spans="2:15" x14ac:dyDescent="0.3">
      <c r="B70" s="237"/>
      <c r="C70" s="188" t="s">
        <v>270</v>
      </c>
      <c r="D70" s="188">
        <v>2022</v>
      </c>
      <c r="E70" s="188" t="s">
        <v>35</v>
      </c>
      <c r="F70" s="127">
        <v>11</v>
      </c>
      <c r="G70" s="127">
        <v>197</v>
      </c>
      <c r="H70" s="127">
        <v>9</v>
      </c>
      <c r="I70" s="127">
        <v>8</v>
      </c>
      <c r="J70" s="127">
        <v>55</v>
      </c>
      <c r="K70" s="152">
        <v>269</v>
      </c>
      <c r="L70" s="127">
        <v>6.6735744258347296</v>
      </c>
      <c r="M70" s="127">
        <v>1.58459424148787</v>
      </c>
      <c r="N70" s="213"/>
      <c r="O70" s="213"/>
    </row>
    <row r="71" spans="2:15" x14ac:dyDescent="0.3">
      <c r="B71" s="237"/>
      <c r="C71" s="188" t="s">
        <v>274</v>
      </c>
      <c r="D71" s="188">
        <v>2022</v>
      </c>
      <c r="E71" s="188" t="s">
        <v>175</v>
      </c>
      <c r="F71" s="127">
        <v>1</v>
      </c>
      <c r="G71" s="127">
        <v>112</v>
      </c>
      <c r="H71" s="127">
        <v>8</v>
      </c>
      <c r="I71" s="127">
        <v>9</v>
      </c>
      <c r="J71" s="127">
        <v>85</v>
      </c>
      <c r="K71" s="152">
        <v>214</v>
      </c>
      <c r="L71" s="127">
        <v>7.94392523364486</v>
      </c>
      <c r="M71" s="127">
        <v>1.84857431204005</v>
      </c>
      <c r="N71" s="211">
        <v>6.4312743917066788</v>
      </c>
      <c r="O71" s="211">
        <v>1.6904717395974858</v>
      </c>
    </row>
    <row r="72" spans="2:15" x14ac:dyDescent="0.3">
      <c r="B72" s="237"/>
      <c r="C72" s="188" t="s">
        <v>274</v>
      </c>
      <c r="D72" s="188">
        <v>2022</v>
      </c>
      <c r="E72" s="188" t="s">
        <v>175</v>
      </c>
      <c r="F72" s="127">
        <v>2</v>
      </c>
      <c r="G72" s="127">
        <v>69</v>
      </c>
      <c r="H72" s="127">
        <v>5</v>
      </c>
      <c r="I72" s="127">
        <v>3</v>
      </c>
      <c r="J72" s="127">
        <v>64</v>
      </c>
      <c r="K72" s="152">
        <v>141</v>
      </c>
      <c r="L72" s="127">
        <v>5.6737588652482298</v>
      </c>
      <c r="M72" s="127">
        <v>1.9482386059466601</v>
      </c>
      <c r="N72" s="212"/>
      <c r="O72" s="212"/>
    </row>
    <row r="73" spans="2:15" x14ac:dyDescent="0.3">
      <c r="B73" s="237"/>
      <c r="C73" s="188" t="s">
        <v>274</v>
      </c>
      <c r="D73" s="188">
        <v>2022</v>
      </c>
      <c r="E73" s="188" t="s">
        <v>175</v>
      </c>
      <c r="F73" s="127">
        <v>3</v>
      </c>
      <c r="G73" s="127">
        <v>64</v>
      </c>
      <c r="H73" s="127">
        <v>4</v>
      </c>
      <c r="I73" s="127">
        <v>5</v>
      </c>
      <c r="J73" s="127">
        <v>40</v>
      </c>
      <c r="K73" s="152">
        <v>113</v>
      </c>
      <c r="L73" s="127">
        <v>7.9646017699114999</v>
      </c>
      <c r="M73" s="127">
        <v>2.5469490609196002</v>
      </c>
      <c r="N73" s="212"/>
      <c r="O73" s="212"/>
    </row>
    <row r="74" spans="2:15" x14ac:dyDescent="0.3">
      <c r="B74" s="237"/>
      <c r="C74" s="188" t="s">
        <v>274</v>
      </c>
      <c r="D74" s="188">
        <v>2022</v>
      </c>
      <c r="E74" s="188" t="s">
        <v>175</v>
      </c>
      <c r="F74" s="127">
        <v>4</v>
      </c>
      <c r="G74" s="127">
        <v>96</v>
      </c>
      <c r="H74" s="127">
        <v>6</v>
      </c>
      <c r="I74" s="127">
        <v>6</v>
      </c>
      <c r="J74" s="127">
        <v>88</v>
      </c>
      <c r="K74" s="152">
        <v>196</v>
      </c>
      <c r="L74" s="127">
        <v>6.12244897959184</v>
      </c>
      <c r="M74" s="127">
        <v>1.7124402513805701</v>
      </c>
      <c r="N74" s="212"/>
      <c r="O74" s="212"/>
    </row>
    <row r="75" spans="2:15" x14ac:dyDescent="0.3">
      <c r="B75" s="237"/>
      <c r="C75" s="188" t="s">
        <v>274</v>
      </c>
      <c r="D75" s="188">
        <v>2022</v>
      </c>
      <c r="E75" s="188" t="s">
        <v>175</v>
      </c>
      <c r="F75" s="127">
        <v>5</v>
      </c>
      <c r="G75" s="127">
        <v>60</v>
      </c>
      <c r="H75" s="127">
        <v>3</v>
      </c>
      <c r="I75" s="127">
        <v>3</v>
      </c>
      <c r="J75" s="127">
        <v>54</v>
      </c>
      <c r="K75" s="152">
        <v>120</v>
      </c>
      <c r="L75" s="127">
        <v>5</v>
      </c>
      <c r="M75" s="127">
        <v>1.9895560643855501</v>
      </c>
      <c r="N75" s="212"/>
      <c r="O75" s="212"/>
    </row>
    <row r="76" spans="2:15" x14ac:dyDescent="0.3">
      <c r="B76" s="237"/>
      <c r="C76" s="188" t="s">
        <v>274</v>
      </c>
      <c r="D76" s="188">
        <v>2022</v>
      </c>
      <c r="E76" s="188" t="s">
        <v>175</v>
      </c>
      <c r="F76" s="127">
        <v>6</v>
      </c>
      <c r="G76" s="127">
        <v>141</v>
      </c>
      <c r="H76" s="127">
        <v>5</v>
      </c>
      <c r="I76" s="127">
        <v>16</v>
      </c>
      <c r="J76" s="127">
        <v>125</v>
      </c>
      <c r="K76" s="152">
        <v>287</v>
      </c>
      <c r="L76" s="127">
        <v>7.3170731707317103</v>
      </c>
      <c r="M76" s="127">
        <v>1.5371902478691499</v>
      </c>
      <c r="N76" s="212"/>
      <c r="O76" s="212"/>
    </row>
    <row r="77" spans="2:15" x14ac:dyDescent="0.3">
      <c r="B77" s="237"/>
      <c r="C77" s="188" t="s">
        <v>274</v>
      </c>
      <c r="D77" s="188">
        <v>2022</v>
      </c>
      <c r="E77" s="188" t="s">
        <v>175</v>
      </c>
      <c r="F77" s="127">
        <v>7</v>
      </c>
      <c r="G77" s="127">
        <v>115</v>
      </c>
      <c r="H77" s="127">
        <v>9</v>
      </c>
      <c r="I77" s="127">
        <v>4</v>
      </c>
      <c r="J77" s="127">
        <v>109</v>
      </c>
      <c r="K77" s="152">
        <v>237</v>
      </c>
      <c r="L77" s="127">
        <v>5.4852320675105499</v>
      </c>
      <c r="M77" s="127">
        <v>1.47901700152073</v>
      </c>
      <c r="N77" s="212"/>
      <c r="O77" s="212"/>
    </row>
    <row r="78" spans="2:15" x14ac:dyDescent="0.3">
      <c r="B78" s="237"/>
      <c r="C78" s="188" t="s">
        <v>274</v>
      </c>
      <c r="D78" s="188">
        <v>2022</v>
      </c>
      <c r="E78" s="188" t="s">
        <v>175</v>
      </c>
      <c r="F78" s="127">
        <v>8</v>
      </c>
      <c r="G78" s="127">
        <v>155</v>
      </c>
      <c r="H78" s="127">
        <v>12</v>
      </c>
      <c r="I78" s="127">
        <v>7</v>
      </c>
      <c r="J78" s="127">
        <v>134</v>
      </c>
      <c r="K78" s="152">
        <v>308</v>
      </c>
      <c r="L78" s="127">
        <v>6.1688311688311703</v>
      </c>
      <c r="M78" s="127">
        <v>1.37088065222377</v>
      </c>
      <c r="N78" s="212"/>
      <c r="O78" s="212"/>
    </row>
    <row r="79" spans="2:15" x14ac:dyDescent="0.3">
      <c r="B79" s="237"/>
      <c r="C79" s="188" t="s">
        <v>274</v>
      </c>
      <c r="D79" s="188">
        <v>2022</v>
      </c>
      <c r="E79" s="188" t="s">
        <v>175</v>
      </c>
      <c r="F79" s="127">
        <v>9</v>
      </c>
      <c r="G79" s="127">
        <v>154</v>
      </c>
      <c r="H79" s="127">
        <v>10</v>
      </c>
      <c r="I79" s="127">
        <v>10</v>
      </c>
      <c r="J79" s="127">
        <v>138</v>
      </c>
      <c r="K79" s="152">
        <v>312</v>
      </c>
      <c r="L79" s="127">
        <v>6.4102564102564097</v>
      </c>
      <c r="M79" s="127">
        <v>1.3866745104797</v>
      </c>
      <c r="N79" s="212"/>
      <c r="O79" s="212"/>
    </row>
    <row r="80" spans="2:15" x14ac:dyDescent="0.3">
      <c r="B80" s="237"/>
      <c r="C80" s="188" t="s">
        <v>274</v>
      </c>
      <c r="D80" s="188">
        <v>2022</v>
      </c>
      <c r="E80" s="188" t="s">
        <v>175</v>
      </c>
      <c r="F80" s="127">
        <v>10</v>
      </c>
      <c r="G80" s="127">
        <v>113</v>
      </c>
      <c r="H80" s="127">
        <v>6</v>
      </c>
      <c r="I80" s="127">
        <v>5</v>
      </c>
      <c r="J80" s="127">
        <v>79</v>
      </c>
      <c r="K80" s="152">
        <v>203</v>
      </c>
      <c r="L80" s="127">
        <v>5.4187192118226601</v>
      </c>
      <c r="M80" s="127">
        <v>1.58892317733624</v>
      </c>
      <c r="N80" s="212"/>
      <c r="O80" s="212"/>
    </row>
    <row r="81" spans="2:15" x14ac:dyDescent="0.3">
      <c r="B81" s="237"/>
      <c r="C81" s="188" t="s">
        <v>274</v>
      </c>
      <c r="D81" s="188">
        <v>2022</v>
      </c>
      <c r="E81" s="188" t="s">
        <v>175</v>
      </c>
      <c r="F81" s="127">
        <v>11</v>
      </c>
      <c r="G81" s="127">
        <v>137</v>
      </c>
      <c r="H81" s="127">
        <v>14</v>
      </c>
      <c r="I81" s="127">
        <v>8</v>
      </c>
      <c r="J81" s="127">
        <v>141</v>
      </c>
      <c r="K81" s="152">
        <v>300</v>
      </c>
      <c r="L81" s="127">
        <v>7.3333333333333304</v>
      </c>
      <c r="M81" s="127">
        <v>1.5050532167286299</v>
      </c>
      <c r="N81" s="212"/>
      <c r="O81" s="212"/>
    </row>
    <row r="82" spans="2:15" x14ac:dyDescent="0.3">
      <c r="B82" s="237"/>
      <c r="C82" s="188" t="s">
        <v>274</v>
      </c>
      <c r="D82" s="188">
        <v>2022</v>
      </c>
      <c r="E82" s="188" t="s">
        <v>175</v>
      </c>
      <c r="F82" s="127">
        <v>12</v>
      </c>
      <c r="G82" s="127">
        <v>186</v>
      </c>
      <c r="H82" s="127">
        <v>13</v>
      </c>
      <c r="I82" s="127">
        <v>12</v>
      </c>
      <c r="J82" s="127">
        <v>170</v>
      </c>
      <c r="K82" s="152">
        <v>381</v>
      </c>
      <c r="L82" s="127">
        <v>6.5616797900262496</v>
      </c>
      <c r="M82" s="127">
        <v>1.2685498544262199</v>
      </c>
      <c r="N82" s="212"/>
      <c r="O82" s="212"/>
    </row>
    <row r="83" spans="2:15" x14ac:dyDescent="0.3">
      <c r="B83" s="237"/>
      <c r="C83" s="188" t="s">
        <v>274</v>
      </c>
      <c r="D83" s="188">
        <v>2022</v>
      </c>
      <c r="E83" s="188" t="s">
        <v>175</v>
      </c>
      <c r="F83" s="127">
        <v>13</v>
      </c>
      <c r="G83" s="127">
        <v>70</v>
      </c>
      <c r="H83" s="127">
        <v>6</v>
      </c>
      <c r="I83" s="127">
        <v>7</v>
      </c>
      <c r="J83" s="127">
        <v>64</v>
      </c>
      <c r="K83" s="152">
        <v>147</v>
      </c>
      <c r="L83" s="127">
        <v>8.84353741496599</v>
      </c>
      <c r="M83" s="127">
        <v>2.34179067987403</v>
      </c>
      <c r="N83" s="212"/>
      <c r="O83" s="212"/>
    </row>
    <row r="84" spans="2:15" x14ac:dyDescent="0.3">
      <c r="B84" s="237"/>
      <c r="C84" s="188" t="s">
        <v>274</v>
      </c>
      <c r="D84" s="188">
        <v>2022</v>
      </c>
      <c r="E84" s="188" t="s">
        <v>175</v>
      </c>
      <c r="F84" s="127">
        <v>14</v>
      </c>
      <c r="G84" s="127">
        <v>83</v>
      </c>
      <c r="H84" s="127">
        <v>6</v>
      </c>
      <c r="I84" s="127">
        <v>4</v>
      </c>
      <c r="J84" s="127">
        <v>69</v>
      </c>
      <c r="K84" s="152">
        <v>162</v>
      </c>
      <c r="L84" s="127">
        <v>6.1728395061728403</v>
      </c>
      <c r="M84" s="127">
        <v>1.8908160153758899</v>
      </c>
      <c r="N84" s="212"/>
      <c r="O84" s="212"/>
    </row>
    <row r="85" spans="2:15" x14ac:dyDescent="0.3">
      <c r="B85" s="237"/>
      <c r="C85" s="188" t="s">
        <v>274</v>
      </c>
      <c r="D85" s="188">
        <v>2022</v>
      </c>
      <c r="E85" s="188" t="s">
        <v>175</v>
      </c>
      <c r="F85" s="127">
        <v>15</v>
      </c>
      <c r="G85" s="127">
        <v>57</v>
      </c>
      <c r="H85" s="127">
        <v>5</v>
      </c>
      <c r="I85" s="127">
        <v>5</v>
      </c>
      <c r="J85" s="127">
        <v>63</v>
      </c>
      <c r="K85" s="152">
        <v>130</v>
      </c>
      <c r="L85" s="127">
        <v>7.6923076923076898</v>
      </c>
      <c r="M85" s="127">
        <v>2.33709084711615</v>
      </c>
      <c r="N85" s="212"/>
      <c r="O85" s="212"/>
    </row>
    <row r="86" spans="2:15" x14ac:dyDescent="0.3">
      <c r="B86" s="237"/>
      <c r="C86" s="188" t="s">
        <v>274</v>
      </c>
      <c r="D86" s="188">
        <v>2022</v>
      </c>
      <c r="E86" s="188" t="s">
        <v>175</v>
      </c>
      <c r="F86" s="127">
        <v>16</v>
      </c>
      <c r="G86" s="127">
        <v>87</v>
      </c>
      <c r="H86" s="127">
        <v>9</v>
      </c>
      <c r="I86" s="127">
        <v>4</v>
      </c>
      <c r="J86" s="127">
        <v>101</v>
      </c>
      <c r="K86" s="152">
        <v>201</v>
      </c>
      <c r="L86" s="127">
        <v>6.4676616915422898</v>
      </c>
      <c r="M86" s="127">
        <v>1.7348283660614601</v>
      </c>
      <c r="N86" s="212"/>
      <c r="O86" s="212"/>
    </row>
    <row r="87" spans="2:15" x14ac:dyDescent="0.3">
      <c r="B87" s="237"/>
      <c r="C87" s="188" t="s">
        <v>274</v>
      </c>
      <c r="D87" s="188">
        <v>2022</v>
      </c>
      <c r="E87" s="188" t="s">
        <v>175</v>
      </c>
      <c r="F87" s="127">
        <v>17</v>
      </c>
      <c r="G87" s="127">
        <v>112</v>
      </c>
      <c r="H87" s="127">
        <v>9</v>
      </c>
      <c r="I87" s="127">
        <v>5</v>
      </c>
      <c r="J87" s="127">
        <v>135</v>
      </c>
      <c r="K87" s="152">
        <v>261</v>
      </c>
      <c r="L87" s="127">
        <v>5.3639846743295001</v>
      </c>
      <c r="M87" s="127">
        <v>1.3946066554945999</v>
      </c>
      <c r="N87" s="212"/>
      <c r="O87" s="212"/>
    </row>
    <row r="88" spans="2:15" x14ac:dyDescent="0.3">
      <c r="B88" s="237"/>
      <c r="C88" s="188" t="s">
        <v>274</v>
      </c>
      <c r="D88" s="188">
        <v>2022</v>
      </c>
      <c r="E88" s="188" t="s">
        <v>175</v>
      </c>
      <c r="F88" s="127">
        <v>18</v>
      </c>
      <c r="G88" s="127">
        <v>151</v>
      </c>
      <c r="H88" s="127">
        <v>20</v>
      </c>
      <c r="I88" s="127">
        <v>4</v>
      </c>
      <c r="J88" s="127">
        <v>158</v>
      </c>
      <c r="K88" s="152">
        <v>333</v>
      </c>
      <c r="L88" s="127">
        <v>7.20720720720721</v>
      </c>
      <c r="M88" s="127">
        <v>1.41715877514599</v>
      </c>
      <c r="N88" s="212"/>
      <c r="O88" s="212"/>
    </row>
    <row r="89" spans="2:15" x14ac:dyDescent="0.3">
      <c r="B89" s="237"/>
      <c r="C89" s="188" t="s">
        <v>274</v>
      </c>
      <c r="D89" s="188">
        <v>2022</v>
      </c>
      <c r="E89" s="188" t="s">
        <v>175</v>
      </c>
      <c r="F89" s="127">
        <v>19</v>
      </c>
      <c r="G89" s="127">
        <v>86</v>
      </c>
      <c r="H89" s="127">
        <v>3</v>
      </c>
      <c r="I89" s="127">
        <v>4</v>
      </c>
      <c r="J89" s="127">
        <v>89</v>
      </c>
      <c r="K89" s="152">
        <v>182</v>
      </c>
      <c r="L89" s="127">
        <v>3.8461538461538498</v>
      </c>
      <c r="M89" s="127">
        <v>1.4254794551175001</v>
      </c>
      <c r="N89" s="212"/>
      <c r="O89" s="212"/>
    </row>
    <row r="90" spans="2:15" x14ac:dyDescent="0.3">
      <c r="B90" s="237"/>
      <c r="C90" s="188" t="s">
        <v>274</v>
      </c>
      <c r="D90" s="188">
        <v>2022</v>
      </c>
      <c r="E90" s="188" t="s">
        <v>175</v>
      </c>
      <c r="F90" s="127">
        <v>20</v>
      </c>
      <c r="G90" s="127">
        <v>122</v>
      </c>
      <c r="H90" s="127">
        <v>15</v>
      </c>
      <c r="I90" s="127">
        <v>12</v>
      </c>
      <c r="J90" s="127">
        <v>121</v>
      </c>
      <c r="K90" s="152">
        <v>270</v>
      </c>
      <c r="L90" s="127">
        <v>10</v>
      </c>
      <c r="M90" s="127">
        <v>1.82574185835055</v>
      </c>
      <c r="N90" s="212"/>
      <c r="O90" s="212"/>
    </row>
    <row r="91" spans="2:15" x14ac:dyDescent="0.3">
      <c r="B91" s="237"/>
      <c r="C91" s="188" t="s">
        <v>274</v>
      </c>
      <c r="D91" s="188">
        <v>2022</v>
      </c>
      <c r="E91" s="188" t="s">
        <v>175</v>
      </c>
      <c r="F91" s="127">
        <v>21</v>
      </c>
      <c r="G91" s="127">
        <v>73</v>
      </c>
      <c r="H91" s="127">
        <v>7</v>
      </c>
      <c r="I91" s="127">
        <v>6</v>
      </c>
      <c r="J91" s="127">
        <v>94</v>
      </c>
      <c r="K91" s="152">
        <v>180</v>
      </c>
      <c r="L91" s="127">
        <v>7.2222222222222197</v>
      </c>
      <c r="M91" s="127">
        <v>1.92939502377049</v>
      </c>
      <c r="N91" s="212"/>
      <c r="O91" s="212"/>
    </row>
    <row r="92" spans="2:15" x14ac:dyDescent="0.3">
      <c r="B92" s="237"/>
      <c r="C92" s="188" t="s">
        <v>274</v>
      </c>
      <c r="D92" s="188">
        <v>2022</v>
      </c>
      <c r="E92" s="188" t="s">
        <v>175</v>
      </c>
      <c r="F92" s="127">
        <v>22</v>
      </c>
      <c r="G92" s="127">
        <v>130</v>
      </c>
      <c r="H92" s="127">
        <v>9</v>
      </c>
      <c r="I92" s="127">
        <v>9</v>
      </c>
      <c r="J92" s="127">
        <v>130</v>
      </c>
      <c r="K92" s="152">
        <v>278</v>
      </c>
      <c r="L92" s="127">
        <v>6.47482014388489</v>
      </c>
      <c r="M92" s="127">
        <v>1.4758959216546901</v>
      </c>
      <c r="N92" s="212"/>
      <c r="O92" s="212"/>
    </row>
    <row r="93" spans="2:15" x14ac:dyDescent="0.3">
      <c r="B93" s="237"/>
      <c r="C93" s="188" t="s">
        <v>274</v>
      </c>
      <c r="D93" s="188">
        <v>2022</v>
      </c>
      <c r="E93" s="188" t="s">
        <v>175</v>
      </c>
      <c r="F93" s="127">
        <v>23</v>
      </c>
      <c r="G93" s="127">
        <v>91</v>
      </c>
      <c r="H93" s="127">
        <v>3</v>
      </c>
      <c r="I93" s="127">
        <v>8</v>
      </c>
      <c r="J93" s="127">
        <v>93</v>
      </c>
      <c r="K93" s="152">
        <v>195</v>
      </c>
      <c r="L93" s="127">
        <v>5.6410256410256396</v>
      </c>
      <c r="M93" s="127">
        <v>1.6521646931934999</v>
      </c>
      <c r="N93" s="212"/>
      <c r="O93" s="212"/>
    </row>
    <row r="94" spans="2:15" x14ac:dyDescent="0.3">
      <c r="B94" s="237"/>
      <c r="C94" s="188" t="s">
        <v>274</v>
      </c>
      <c r="D94" s="188">
        <v>2022</v>
      </c>
      <c r="E94" s="188" t="s">
        <v>175</v>
      </c>
      <c r="F94" s="127">
        <v>24</v>
      </c>
      <c r="G94" s="127">
        <v>177</v>
      </c>
      <c r="H94" s="127">
        <v>10</v>
      </c>
      <c r="I94" s="127">
        <v>8</v>
      </c>
      <c r="J94" s="127">
        <v>154</v>
      </c>
      <c r="K94" s="152">
        <v>349</v>
      </c>
      <c r="L94" s="127">
        <v>5.1575931232091703</v>
      </c>
      <c r="M94" s="127">
        <v>1.18389206302558</v>
      </c>
      <c r="N94" s="212"/>
      <c r="O94" s="212"/>
    </row>
    <row r="95" spans="2:15" x14ac:dyDescent="0.3">
      <c r="B95" s="237"/>
      <c r="C95" s="188" t="s">
        <v>274</v>
      </c>
      <c r="D95" s="188">
        <v>2022</v>
      </c>
      <c r="E95" s="188" t="s">
        <v>175</v>
      </c>
      <c r="F95" s="127">
        <v>25</v>
      </c>
      <c r="G95" s="127">
        <v>90</v>
      </c>
      <c r="H95" s="127">
        <v>5</v>
      </c>
      <c r="I95" s="127">
        <v>4</v>
      </c>
      <c r="J95" s="127">
        <v>78</v>
      </c>
      <c r="K95" s="152">
        <v>177</v>
      </c>
      <c r="L95" s="127">
        <v>5.0847457627118597</v>
      </c>
      <c r="M95" s="127">
        <v>1.6512620354151</v>
      </c>
      <c r="N95" s="212"/>
      <c r="O95" s="212"/>
    </row>
    <row r="96" spans="2:15" x14ac:dyDescent="0.3">
      <c r="B96" s="237"/>
      <c r="C96" s="188" t="s">
        <v>274</v>
      </c>
      <c r="D96" s="188">
        <v>2022</v>
      </c>
      <c r="E96" s="188" t="s">
        <v>175</v>
      </c>
      <c r="F96" s="127">
        <v>26</v>
      </c>
      <c r="G96" s="127">
        <v>84</v>
      </c>
      <c r="H96" s="127">
        <v>6</v>
      </c>
      <c r="I96" s="127">
        <v>3</v>
      </c>
      <c r="J96" s="127">
        <v>101</v>
      </c>
      <c r="K96" s="152">
        <v>194</v>
      </c>
      <c r="L96" s="127">
        <v>4.63917525773196</v>
      </c>
      <c r="M96" s="127">
        <v>1.5100958846822401</v>
      </c>
      <c r="N96" s="213"/>
      <c r="O96" s="213"/>
    </row>
    <row r="97" spans="2:15" x14ac:dyDescent="0.3">
      <c r="B97" s="237"/>
      <c r="C97" s="188" t="s">
        <v>274</v>
      </c>
      <c r="D97" s="188">
        <v>2022</v>
      </c>
      <c r="E97" s="188" t="s">
        <v>174</v>
      </c>
      <c r="F97" s="127">
        <v>1</v>
      </c>
      <c r="G97" s="127">
        <v>442</v>
      </c>
      <c r="H97" s="127">
        <v>30</v>
      </c>
      <c r="I97" s="127">
        <v>29</v>
      </c>
      <c r="J97" s="127">
        <v>457</v>
      </c>
      <c r="K97" s="152">
        <v>958</v>
      </c>
      <c r="L97" s="127">
        <v>6.15866388308977</v>
      </c>
      <c r="M97" s="127">
        <v>0.77670765967996902</v>
      </c>
      <c r="N97" s="211">
        <v>5.1519842002435965</v>
      </c>
      <c r="O97" s="211">
        <v>1.564307983428763</v>
      </c>
    </row>
    <row r="98" spans="2:15" x14ac:dyDescent="0.3">
      <c r="B98" s="237"/>
      <c r="C98" s="188" t="s">
        <v>274</v>
      </c>
      <c r="D98" s="188">
        <v>2022</v>
      </c>
      <c r="E98" s="188" t="s">
        <v>174</v>
      </c>
      <c r="F98" s="127">
        <v>2</v>
      </c>
      <c r="G98" s="127">
        <v>94</v>
      </c>
      <c r="H98" s="127">
        <v>2</v>
      </c>
      <c r="I98" s="127">
        <v>2</v>
      </c>
      <c r="J98" s="127">
        <v>94</v>
      </c>
      <c r="K98" s="152">
        <v>192</v>
      </c>
      <c r="L98" s="127">
        <v>2.0833333333333299</v>
      </c>
      <c r="M98" s="127">
        <v>1.03075886172204</v>
      </c>
      <c r="N98" s="212"/>
      <c r="O98" s="212"/>
    </row>
    <row r="99" spans="2:15" x14ac:dyDescent="0.3">
      <c r="B99" s="237"/>
      <c r="C99" s="188" t="s">
        <v>274</v>
      </c>
      <c r="D99" s="188">
        <v>2022</v>
      </c>
      <c r="E99" s="188" t="s">
        <v>174</v>
      </c>
      <c r="F99" s="127">
        <v>3</v>
      </c>
      <c r="G99" s="127">
        <v>86</v>
      </c>
      <c r="H99" s="127">
        <v>2</v>
      </c>
      <c r="I99" s="127">
        <v>7</v>
      </c>
      <c r="J99" s="127">
        <v>93</v>
      </c>
      <c r="K99" s="152">
        <v>188</v>
      </c>
      <c r="L99" s="127">
        <v>4.7872340425531901</v>
      </c>
      <c r="M99" s="127">
        <v>1.5570802505951</v>
      </c>
      <c r="N99" s="212"/>
      <c r="O99" s="212"/>
    </row>
    <row r="100" spans="2:15" x14ac:dyDescent="0.3">
      <c r="B100" s="237"/>
      <c r="C100" s="188" t="s">
        <v>274</v>
      </c>
      <c r="D100" s="188">
        <v>2022</v>
      </c>
      <c r="E100" s="188" t="s">
        <v>174</v>
      </c>
      <c r="F100" s="127">
        <v>4</v>
      </c>
      <c r="G100" s="127">
        <v>150</v>
      </c>
      <c r="H100" s="127">
        <v>12</v>
      </c>
      <c r="I100" s="127">
        <v>7</v>
      </c>
      <c r="J100" s="127">
        <v>166</v>
      </c>
      <c r="K100" s="152">
        <v>335</v>
      </c>
      <c r="L100" s="127">
        <v>5.6716417910447801</v>
      </c>
      <c r="M100" s="127">
        <v>1.2637266123422199</v>
      </c>
      <c r="N100" s="212"/>
      <c r="O100" s="212"/>
    </row>
    <row r="101" spans="2:15" x14ac:dyDescent="0.3">
      <c r="B101" s="237"/>
      <c r="C101" s="188" t="s">
        <v>274</v>
      </c>
      <c r="D101" s="188">
        <v>2022</v>
      </c>
      <c r="E101" s="188" t="s">
        <v>174</v>
      </c>
      <c r="F101" s="127">
        <v>5</v>
      </c>
      <c r="G101" s="127">
        <v>62</v>
      </c>
      <c r="H101" s="127">
        <v>5</v>
      </c>
      <c r="I101" s="127">
        <v>5</v>
      </c>
      <c r="J101" s="127">
        <v>72</v>
      </c>
      <c r="K101" s="152">
        <v>144</v>
      </c>
      <c r="L101" s="127">
        <v>6.9444444444444402</v>
      </c>
      <c r="M101" s="127">
        <v>2.11840338168092</v>
      </c>
      <c r="N101" s="212"/>
      <c r="O101" s="212"/>
    </row>
    <row r="102" spans="2:15" x14ac:dyDescent="0.3">
      <c r="B102" s="237"/>
      <c r="C102" s="188" t="s">
        <v>274</v>
      </c>
      <c r="D102" s="188">
        <v>2022</v>
      </c>
      <c r="E102" s="188" t="s">
        <v>174</v>
      </c>
      <c r="F102" s="127">
        <v>6</v>
      </c>
      <c r="G102" s="127">
        <v>64</v>
      </c>
      <c r="H102" s="127">
        <v>2</v>
      </c>
      <c r="I102" s="127">
        <v>4</v>
      </c>
      <c r="J102" s="127">
        <v>69</v>
      </c>
      <c r="K102" s="152">
        <v>139</v>
      </c>
      <c r="L102" s="127">
        <v>4.3165467625899296</v>
      </c>
      <c r="M102" s="127">
        <v>1.72376971100706</v>
      </c>
      <c r="N102" s="212"/>
      <c r="O102" s="212"/>
    </row>
    <row r="103" spans="2:15" x14ac:dyDescent="0.3">
      <c r="B103" s="237"/>
      <c r="C103" s="188" t="s">
        <v>274</v>
      </c>
      <c r="D103" s="188">
        <v>2022</v>
      </c>
      <c r="E103" s="188" t="s">
        <v>174</v>
      </c>
      <c r="F103" s="127">
        <v>7</v>
      </c>
      <c r="G103" s="127">
        <v>93</v>
      </c>
      <c r="H103" s="127">
        <v>4</v>
      </c>
      <c r="I103" s="127">
        <v>5</v>
      </c>
      <c r="J103" s="127">
        <v>86</v>
      </c>
      <c r="K103" s="152">
        <v>188</v>
      </c>
      <c r="L103" s="127">
        <v>4.7872340425531901</v>
      </c>
      <c r="M103" s="127">
        <v>1.5570802505951</v>
      </c>
      <c r="N103" s="212"/>
      <c r="O103" s="212"/>
    </row>
    <row r="104" spans="2:15" x14ac:dyDescent="0.3">
      <c r="B104" s="237"/>
      <c r="C104" s="188" t="s">
        <v>274</v>
      </c>
      <c r="D104" s="188">
        <v>2022</v>
      </c>
      <c r="E104" s="188" t="s">
        <v>174</v>
      </c>
      <c r="F104" s="127">
        <v>8</v>
      </c>
      <c r="G104" s="127">
        <v>95</v>
      </c>
      <c r="H104" s="127">
        <v>6</v>
      </c>
      <c r="I104" s="127">
        <v>8</v>
      </c>
      <c r="J104" s="127">
        <v>100</v>
      </c>
      <c r="K104" s="152">
        <v>209</v>
      </c>
      <c r="L104" s="127">
        <v>6.6985645933014402</v>
      </c>
      <c r="M104" s="127">
        <v>1.72926636506276</v>
      </c>
      <c r="N104" s="212"/>
      <c r="O104" s="212"/>
    </row>
    <row r="105" spans="2:15" x14ac:dyDescent="0.3">
      <c r="B105" s="237"/>
      <c r="C105" s="188" t="s">
        <v>274</v>
      </c>
      <c r="D105" s="188">
        <v>2022</v>
      </c>
      <c r="E105" s="188" t="s">
        <v>174</v>
      </c>
      <c r="F105" s="127">
        <v>9</v>
      </c>
      <c r="G105" s="127">
        <v>121</v>
      </c>
      <c r="H105" s="127">
        <v>4</v>
      </c>
      <c r="I105" s="127">
        <v>6</v>
      </c>
      <c r="J105" s="127">
        <v>152</v>
      </c>
      <c r="K105" s="152">
        <v>283</v>
      </c>
      <c r="L105" s="127">
        <v>3.5335689045936398</v>
      </c>
      <c r="M105" s="127">
        <v>1.0974927758897699</v>
      </c>
      <c r="N105" s="212"/>
      <c r="O105" s="212"/>
    </row>
    <row r="106" spans="2:15" x14ac:dyDescent="0.3">
      <c r="B106" s="237"/>
      <c r="C106" s="188" t="s">
        <v>274</v>
      </c>
      <c r="D106" s="188">
        <v>2022</v>
      </c>
      <c r="E106" s="188" t="s">
        <v>174</v>
      </c>
      <c r="F106" s="127">
        <v>10</v>
      </c>
      <c r="G106" s="127">
        <v>65</v>
      </c>
      <c r="H106" s="127">
        <v>6</v>
      </c>
      <c r="I106" s="127">
        <v>4</v>
      </c>
      <c r="J106" s="127">
        <v>58</v>
      </c>
      <c r="K106" s="152">
        <v>133</v>
      </c>
      <c r="L106" s="127">
        <v>7.5187969924812004</v>
      </c>
      <c r="M106" s="127">
        <v>2.2865204727786499</v>
      </c>
      <c r="N106" s="212"/>
      <c r="O106" s="212"/>
    </row>
    <row r="107" spans="2:15" x14ac:dyDescent="0.3">
      <c r="B107" s="237"/>
      <c r="C107" s="188" t="s">
        <v>274</v>
      </c>
      <c r="D107" s="188">
        <v>2022</v>
      </c>
      <c r="E107" s="188" t="s">
        <v>174</v>
      </c>
      <c r="F107" s="127">
        <v>11</v>
      </c>
      <c r="G107" s="127">
        <v>50</v>
      </c>
      <c r="H107" s="127">
        <v>3</v>
      </c>
      <c r="I107" s="127">
        <v>2</v>
      </c>
      <c r="J107" s="127">
        <v>56</v>
      </c>
      <c r="K107" s="152">
        <v>111</v>
      </c>
      <c r="L107" s="127">
        <v>4.50450450450451</v>
      </c>
      <c r="M107" s="127">
        <v>1.96858180447119</v>
      </c>
      <c r="N107" s="212"/>
      <c r="O107" s="212"/>
    </row>
    <row r="108" spans="2:15" x14ac:dyDescent="0.3">
      <c r="B108" s="237"/>
      <c r="C108" s="188" t="s">
        <v>274</v>
      </c>
      <c r="D108" s="188">
        <v>2022</v>
      </c>
      <c r="E108" s="188" t="s">
        <v>174</v>
      </c>
      <c r="F108" s="127">
        <v>12</v>
      </c>
      <c r="G108" s="127">
        <v>84</v>
      </c>
      <c r="H108" s="127">
        <v>6</v>
      </c>
      <c r="I108" s="127">
        <v>2</v>
      </c>
      <c r="J108" s="127">
        <v>74</v>
      </c>
      <c r="K108" s="152">
        <v>166</v>
      </c>
      <c r="L108" s="127">
        <v>4.8192771084337398</v>
      </c>
      <c r="M108" s="127">
        <v>1.6623076553203799</v>
      </c>
      <c r="N108" s="213"/>
      <c r="O108" s="213"/>
    </row>
    <row r="109" spans="2:15" x14ac:dyDescent="0.3">
      <c r="B109" s="237"/>
      <c r="C109" s="188" t="s">
        <v>274</v>
      </c>
      <c r="D109" s="188">
        <v>2022</v>
      </c>
      <c r="E109" s="188" t="s">
        <v>35</v>
      </c>
      <c r="F109" s="127">
        <v>1</v>
      </c>
      <c r="G109" s="127">
        <v>195</v>
      </c>
      <c r="H109" s="127">
        <v>10</v>
      </c>
      <c r="I109" s="127">
        <v>12</v>
      </c>
      <c r="J109" s="127">
        <v>59</v>
      </c>
      <c r="K109" s="152">
        <v>276</v>
      </c>
      <c r="L109" s="127">
        <v>8.2701649336081005</v>
      </c>
      <c r="M109" s="127">
        <v>1.7442202976869401</v>
      </c>
      <c r="N109" s="211">
        <v>6.795221442757442</v>
      </c>
      <c r="O109" s="211">
        <v>2.1982159400997636</v>
      </c>
    </row>
    <row r="110" spans="2:15" x14ac:dyDescent="0.3">
      <c r="B110" s="237"/>
      <c r="C110" s="188" t="s">
        <v>274</v>
      </c>
      <c r="D110" s="188">
        <v>2022</v>
      </c>
      <c r="E110" s="188" t="s">
        <v>35</v>
      </c>
      <c r="F110" s="127">
        <v>2</v>
      </c>
      <c r="G110" s="127">
        <v>160</v>
      </c>
      <c r="H110" s="127">
        <v>11</v>
      </c>
      <c r="I110" s="127">
        <v>8</v>
      </c>
      <c r="J110" s="127">
        <v>43</v>
      </c>
      <c r="K110" s="152">
        <v>222</v>
      </c>
      <c r="L110" s="127">
        <v>9.1558836460676307</v>
      </c>
      <c r="M110" s="127">
        <v>2.0481475366833499</v>
      </c>
      <c r="N110" s="212"/>
      <c r="O110" s="212"/>
    </row>
    <row r="111" spans="2:15" x14ac:dyDescent="0.3">
      <c r="B111" s="237"/>
      <c r="C111" s="188" t="s">
        <v>274</v>
      </c>
      <c r="D111" s="188">
        <v>2022</v>
      </c>
      <c r="E111" s="188" t="s">
        <v>35</v>
      </c>
      <c r="F111" s="127">
        <v>3</v>
      </c>
      <c r="G111" s="127">
        <v>58</v>
      </c>
      <c r="H111" s="127">
        <v>2</v>
      </c>
      <c r="I111" s="127">
        <v>4</v>
      </c>
      <c r="J111" s="127">
        <v>23</v>
      </c>
      <c r="K111" s="152">
        <v>87</v>
      </c>
      <c r="L111" s="127">
        <v>6.6596059397105503</v>
      </c>
      <c r="M111" s="127">
        <v>2.7833877630648001</v>
      </c>
      <c r="N111" s="212"/>
      <c r="O111" s="212"/>
    </row>
    <row r="112" spans="2:15" x14ac:dyDescent="0.3">
      <c r="B112" s="237"/>
      <c r="C112" s="188" t="s">
        <v>274</v>
      </c>
      <c r="D112" s="188">
        <v>2022</v>
      </c>
      <c r="E112" s="188" t="s">
        <v>35</v>
      </c>
      <c r="F112" s="127">
        <v>4</v>
      </c>
      <c r="G112" s="127">
        <v>96</v>
      </c>
      <c r="H112" s="127">
        <v>7</v>
      </c>
      <c r="I112" s="127">
        <v>4</v>
      </c>
      <c r="J112" s="127">
        <v>28</v>
      </c>
      <c r="K112" s="152">
        <v>135</v>
      </c>
      <c r="L112" s="127">
        <v>8.5350226398348408</v>
      </c>
      <c r="M112" s="127">
        <v>2.5342520632389598</v>
      </c>
      <c r="N112" s="212"/>
      <c r="O112" s="212"/>
    </row>
    <row r="113" spans="2:15" x14ac:dyDescent="0.3">
      <c r="B113" s="237"/>
      <c r="C113" s="188" t="s">
        <v>274</v>
      </c>
      <c r="D113" s="188">
        <v>2022</v>
      </c>
      <c r="E113" s="188" t="s">
        <v>35</v>
      </c>
      <c r="F113" s="127">
        <v>5</v>
      </c>
      <c r="G113" s="127">
        <v>105</v>
      </c>
      <c r="H113" s="127">
        <v>3</v>
      </c>
      <c r="I113" s="127">
        <v>6</v>
      </c>
      <c r="J113" s="127">
        <v>26</v>
      </c>
      <c r="K113" s="152">
        <v>140</v>
      </c>
      <c r="L113" s="127">
        <v>6.9906188052464202</v>
      </c>
      <c r="M113" s="127">
        <v>2.2487583496150299</v>
      </c>
      <c r="N113" s="212"/>
      <c r="O113" s="212"/>
    </row>
    <row r="114" spans="2:15" x14ac:dyDescent="0.3">
      <c r="B114" s="237"/>
      <c r="C114" s="188" t="s">
        <v>274</v>
      </c>
      <c r="D114" s="188">
        <v>2022</v>
      </c>
      <c r="E114" s="188" t="s">
        <v>35</v>
      </c>
      <c r="F114" s="127">
        <v>6</v>
      </c>
      <c r="G114" s="127">
        <v>109</v>
      </c>
      <c r="H114" s="127">
        <v>3</v>
      </c>
      <c r="I114" s="127">
        <v>3</v>
      </c>
      <c r="J114" s="127">
        <v>34</v>
      </c>
      <c r="K114" s="152">
        <v>149</v>
      </c>
      <c r="L114" s="127">
        <v>4.1213154159540402</v>
      </c>
      <c r="M114" s="127">
        <v>1.66914026115346</v>
      </c>
      <c r="N114" s="212"/>
      <c r="O114" s="212"/>
    </row>
    <row r="115" spans="2:15" x14ac:dyDescent="0.3">
      <c r="B115" s="237"/>
      <c r="C115" s="188" t="s">
        <v>274</v>
      </c>
      <c r="D115" s="188">
        <v>2022</v>
      </c>
      <c r="E115" s="188" t="s">
        <v>35</v>
      </c>
      <c r="F115" s="127">
        <v>7</v>
      </c>
      <c r="G115" s="127">
        <v>165</v>
      </c>
      <c r="H115" s="127">
        <v>6</v>
      </c>
      <c r="I115" s="127">
        <v>5</v>
      </c>
      <c r="J115" s="127">
        <v>44</v>
      </c>
      <c r="K115" s="152">
        <v>220</v>
      </c>
      <c r="L115" s="127">
        <v>5.3276133656239999</v>
      </c>
      <c r="M115" s="127">
        <v>1.5635461870260099</v>
      </c>
      <c r="N115" s="212"/>
      <c r="O115" s="212"/>
    </row>
    <row r="116" spans="2:15" x14ac:dyDescent="0.3">
      <c r="B116" s="237"/>
      <c r="C116" s="188" t="s">
        <v>274</v>
      </c>
      <c r="D116" s="188">
        <v>2022</v>
      </c>
      <c r="E116" s="188" t="s">
        <v>35</v>
      </c>
      <c r="F116" s="127">
        <v>8</v>
      </c>
      <c r="G116" s="127">
        <v>93</v>
      </c>
      <c r="H116" s="127">
        <v>2</v>
      </c>
      <c r="I116" s="127">
        <v>3</v>
      </c>
      <c r="J116" s="127">
        <v>22</v>
      </c>
      <c r="K116" s="152">
        <v>120</v>
      </c>
      <c r="L116" s="127">
        <v>4.5601675459397999</v>
      </c>
      <c r="M116" s="127">
        <v>1.9572384494716</v>
      </c>
      <c r="N116" s="212"/>
      <c r="O116" s="212"/>
    </row>
    <row r="117" spans="2:15" x14ac:dyDescent="0.3">
      <c r="B117" s="237"/>
      <c r="C117" s="188" t="s">
        <v>274</v>
      </c>
      <c r="D117" s="188">
        <v>2022</v>
      </c>
      <c r="E117" s="188" t="s">
        <v>35</v>
      </c>
      <c r="F117" s="127">
        <v>9</v>
      </c>
      <c r="G117" s="127">
        <v>55</v>
      </c>
      <c r="H117" s="127">
        <v>2</v>
      </c>
      <c r="I117" s="127">
        <v>3</v>
      </c>
      <c r="J117" s="127">
        <v>13</v>
      </c>
      <c r="K117" s="152">
        <v>73</v>
      </c>
      <c r="L117" s="127">
        <v>7.5366006928315903</v>
      </c>
      <c r="M117" s="127">
        <v>3.2352525529577201</v>
      </c>
      <c r="N117" s="213"/>
      <c r="O117" s="213"/>
    </row>
    <row r="118" spans="2:15" x14ac:dyDescent="0.3">
      <c r="B118" s="235" t="s">
        <v>118</v>
      </c>
      <c r="C118" s="235" t="s">
        <v>334</v>
      </c>
      <c r="D118" s="235">
        <v>2017</v>
      </c>
      <c r="E118" s="235" t="s">
        <v>174</v>
      </c>
      <c r="F118" s="152">
        <v>1</v>
      </c>
      <c r="G118" s="152">
        <v>69</v>
      </c>
      <c r="H118" s="152">
        <v>18</v>
      </c>
      <c r="I118" s="152">
        <v>17</v>
      </c>
      <c r="J118" s="152">
        <v>56</v>
      </c>
      <c r="K118" s="152">
        <v>160</v>
      </c>
      <c r="L118" s="153">
        <v>21.875</v>
      </c>
      <c r="M118" s="153">
        <v>3.27</v>
      </c>
      <c r="N118" s="236">
        <v>16.550003590861099</v>
      </c>
      <c r="O118" s="236">
        <v>1.01980823143202</v>
      </c>
    </row>
    <row r="119" spans="2:15" x14ac:dyDescent="0.3">
      <c r="B119" s="235"/>
      <c r="C119" s="235"/>
      <c r="D119" s="235"/>
      <c r="E119" s="235"/>
      <c r="F119" s="152">
        <v>2</v>
      </c>
      <c r="G119" s="152">
        <v>83</v>
      </c>
      <c r="H119" s="152">
        <v>22</v>
      </c>
      <c r="I119" s="152">
        <v>9</v>
      </c>
      <c r="J119" s="152">
        <v>66</v>
      </c>
      <c r="K119" s="152">
        <v>180</v>
      </c>
      <c r="L119" s="153">
        <v>17.2222222222222</v>
      </c>
      <c r="M119" s="153">
        <v>2.81</v>
      </c>
      <c r="N119" s="236"/>
      <c r="O119" s="236"/>
    </row>
    <row r="120" spans="2:15" x14ac:dyDescent="0.3">
      <c r="B120" s="235"/>
      <c r="C120" s="235"/>
      <c r="D120" s="235"/>
      <c r="E120" s="235"/>
      <c r="F120" s="152">
        <v>3</v>
      </c>
      <c r="G120" s="152">
        <v>75</v>
      </c>
      <c r="H120" s="152">
        <v>12</v>
      </c>
      <c r="I120" s="152">
        <v>13</v>
      </c>
      <c r="J120" s="152">
        <v>94</v>
      </c>
      <c r="K120" s="152">
        <v>194</v>
      </c>
      <c r="L120" s="153">
        <v>12.8865979381443</v>
      </c>
      <c r="M120" s="153">
        <v>2.41</v>
      </c>
      <c r="N120" s="236"/>
      <c r="O120" s="236"/>
    </row>
    <row r="121" spans="2:15" x14ac:dyDescent="0.3">
      <c r="B121" s="235"/>
      <c r="C121" s="235"/>
      <c r="D121" s="235"/>
      <c r="E121" s="235"/>
      <c r="F121" s="152">
        <v>4</v>
      </c>
      <c r="G121" s="152">
        <v>73</v>
      </c>
      <c r="H121" s="152">
        <v>13</v>
      </c>
      <c r="I121" s="152">
        <v>14</v>
      </c>
      <c r="J121" s="152">
        <v>57</v>
      </c>
      <c r="K121" s="152">
        <v>157</v>
      </c>
      <c r="L121" s="153">
        <v>17.197452229299401</v>
      </c>
      <c r="M121" s="153">
        <v>3.01</v>
      </c>
      <c r="N121" s="236"/>
      <c r="O121" s="236"/>
    </row>
    <row r="122" spans="2:15" x14ac:dyDescent="0.3">
      <c r="B122" s="235"/>
      <c r="C122" s="235"/>
      <c r="D122" s="235"/>
      <c r="E122" s="235"/>
      <c r="F122" s="152">
        <v>5</v>
      </c>
      <c r="G122" s="152">
        <v>91</v>
      </c>
      <c r="H122" s="152">
        <v>18</v>
      </c>
      <c r="I122" s="152">
        <v>16</v>
      </c>
      <c r="J122" s="152">
        <v>91</v>
      </c>
      <c r="K122" s="152">
        <v>216</v>
      </c>
      <c r="L122" s="153">
        <v>15.7407407407407</v>
      </c>
      <c r="M122" s="153">
        <v>2.48</v>
      </c>
      <c r="N122" s="236"/>
      <c r="O122" s="236"/>
    </row>
    <row r="123" spans="2:15" x14ac:dyDescent="0.3">
      <c r="B123" s="235"/>
      <c r="C123" s="235"/>
      <c r="D123" s="235"/>
      <c r="E123" s="235"/>
      <c r="F123" s="152">
        <v>6</v>
      </c>
      <c r="G123" s="152">
        <v>61</v>
      </c>
      <c r="H123" s="152">
        <v>8</v>
      </c>
      <c r="I123" s="152">
        <v>11</v>
      </c>
      <c r="J123" s="152">
        <v>67</v>
      </c>
      <c r="K123" s="152">
        <v>147</v>
      </c>
      <c r="L123" s="153">
        <v>12.925170068027199</v>
      </c>
      <c r="M123" s="153">
        <v>2.77</v>
      </c>
      <c r="N123" s="236"/>
      <c r="O123" s="236"/>
    </row>
    <row r="124" spans="2:15" x14ac:dyDescent="0.3">
      <c r="B124" s="235"/>
      <c r="C124" s="235"/>
      <c r="D124" s="235"/>
      <c r="E124" s="235"/>
      <c r="F124" s="152">
        <v>7</v>
      </c>
      <c r="G124" s="152">
        <v>80</v>
      </c>
      <c r="H124" s="152">
        <v>18</v>
      </c>
      <c r="I124" s="152">
        <v>13</v>
      </c>
      <c r="J124" s="152">
        <v>75</v>
      </c>
      <c r="K124" s="152">
        <v>186</v>
      </c>
      <c r="L124" s="153">
        <v>16.6666666666667</v>
      </c>
      <c r="M124" s="153">
        <v>2.73</v>
      </c>
      <c r="N124" s="236"/>
      <c r="O124" s="236"/>
    </row>
    <row r="125" spans="2:15" x14ac:dyDescent="0.3">
      <c r="B125" s="235"/>
      <c r="C125" s="235"/>
      <c r="D125" s="235"/>
      <c r="E125" s="235"/>
      <c r="F125" s="152">
        <v>8</v>
      </c>
      <c r="G125" s="152">
        <v>54</v>
      </c>
      <c r="H125" s="152">
        <v>8</v>
      </c>
      <c r="I125" s="152">
        <v>14</v>
      </c>
      <c r="J125" s="152">
        <v>47</v>
      </c>
      <c r="K125" s="152">
        <v>123</v>
      </c>
      <c r="L125" s="153">
        <v>17.886178861788601</v>
      </c>
      <c r="M125" s="153">
        <v>3.46</v>
      </c>
      <c r="N125" s="236"/>
      <c r="O125" s="236"/>
    </row>
    <row r="126" spans="2:15" x14ac:dyDescent="0.3">
      <c r="B126" s="235"/>
      <c r="C126" s="235"/>
      <c r="D126" s="235"/>
      <c r="E126" s="235" t="s">
        <v>175</v>
      </c>
      <c r="F126" s="152">
        <v>1</v>
      </c>
      <c r="G126" s="152">
        <v>231</v>
      </c>
      <c r="H126" s="152">
        <v>31</v>
      </c>
      <c r="I126" s="152">
        <v>20</v>
      </c>
      <c r="J126" s="152">
        <v>270</v>
      </c>
      <c r="K126" s="152">
        <v>552</v>
      </c>
      <c r="L126" s="153">
        <v>9.2391304347826093</v>
      </c>
      <c r="M126" s="153">
        <v>1.23</v>
      </c>
      <c r="N126" s="236">
        <v>11.156807101639</v>
      </c>
      <c r="O126" s="236">
        <v>0.72462401417382905</v>
      </c>
    </row>
    <row r="127" spans="2:15" x14ac:dyDescent="0.3">
      <c r="B127" s="235"/>
      <c r="C127" s="235"/>
      <c r="D127" s="235"/>
      <c r="E127" s="235"/>
      <c r="F127" s="152">
        <v>2</v>
      </c>
      <c r="G127" s="152">
        <v>274</v>
      </c>
      <c r="H127" s="152">
        <v>30</v>
      </c>
      <c r="I127" s="152">
        <v>47</v>
      </c>
      <c r="J127" s="152">
        <v>215</v>
      </c>
      <c r="K127" s="152">
        <v>566</v>
      </c>
      <c r="L127" s="153">
        <v>13.604240282685501</v>
      </c>
      <c r="M127" s="153">
        <v>1.44</v>
      </c>
      <c r="N127" s="236"/>
      <c r="O127" s="236"/>
    </row>
    <row r="128" spans="2:15" x14ac:dyDescent="0.3">
      <c r="B128" s="235"/>
      <c r="C128" s="235"/>
      <c r="D128" s="235"/>
      <c r="E128" s="235"/>
      <c r="F128" s="152">
        <v>3</v>
      </c>
      <c r="G128" s="152">
        <v>180</v>
      </c>
      <c r="H128" s="152">
        <v>17</v>
      </c>
      <c r="I128" s="152">
        <v>15</v>
      </c>
      <c r="J128" s="152">
        <v>189</v>
      </c>
      <c r="K128" s="152">
        <v>401</v>
      </c>
      <c r="L128" s="153">
        <v>7.9800498753117202</v>
      </c>
      <c r="M128" s="153">
        <v>1.35</v>
      </c>
      <c r="N128" s="236"/>
      <c r="O128" s="236"/>
    </row>
    <row r="129" spans="2:15" x14ac:dyDescent="0.3">
      <c r="B129" s="235"/>
      <c r="C129" s="235"/>
      <c r="D129" s="235"/>
      <c r="E129" s="235"/>
      <c r="F129" s="152">
        <v>4</v>
      </c>
      <c r="G129" s="152">
        <v>163</v>
      </c>
      <c r="H129" s="152">
        <v>22</v>
      </c>
      <c r="I129" s="152">
        <v>10</v>
      </c>
      <c r="J129" s="152">
        <v>158</v>
      </c>
      <c r="K129" s="152">
        <v>353</v>
      </c>
      <c r="L129" s="153">
        <v>9.0651558073654392</v>
      </c>
      <c r="M129" s="153">
        <v>1.53</v>
      </c>
      <c r="N129" s="236"/>
      <c r="O129" s="236"/>
    </row>
    <row r="130" spans="2:15" x14ac:dyDescent="0.3">
      <c r="B130" s="235"/>
      <c r="C130" s="235"/>
      <c r="D130" s="235"/>
      <c r="E130" s="235"/>
      <c r="F130" s="152">
        <v>5</v>
      </c>
      <c r="G130" s="152">
        <v>192</v>
      </c>
      <c r="H130" s="152">
        <v>28</v>
      </c>
      <c r="I130" s="152">
        <v>29</v>
      </c>
      <c r="J130" s="152">
        <v>187</v>
      </c>
      <c r="K130" s="152">
        <v>436</v>
      </c>
      <c r="L130" s="153">
        <v>13.073394495412799</v>
      </c>
      <c r="M130" s="153">
        <v>1.61</v>
      </c>
      <c r="N130" s="236"/>
      <c r="O130" s="236"/>
    </row>
    <row r="131" spans="2:15" x14ac:dyDescent="0.3">
      <c r="B131" s="235"/>
      <c r="C131" s="235"/>
      <c r="D131" s="235"/>
      <c r="E131" s="235"/>
      <c r="F131" s="152">
        <v>6</v>
      </c>
      <c r="G131" s="152">
        <v>207</v>
      </c>
      <c r="H131" s="152">
        <v>24</v>
      </c>
      <c r="I131" s="152">
        <v>23</v>
      </c>
      <c r="J131" s="152">
        <v>183</v>
      </c>
      <c r="K131" s="152">
        <v>437</v>
      </c>
      <c r="L131" s="153">
        <v>10.7551487414188</v>
      </c>
      <c r="M131" s="153">
        <v>1.48</v>
      </c>
      <c r="N131" s="236"/>
      <c r="O131" s="236"/>
    </row>
    <row r="132" spans="2:15" x14ac:dyDescent="0.3">
      <c r="B132" s="235"/>
      <c r="C132" s="235"/>
      <c r="D132" s="235"/>
      <c r="E132" s="235"/>
      <c r="F132" s="152">
        <v>7</v>
      </c>
      <c r="G132" s="152">
        <v>192</v>
      </c>
      <c r="H132" s="152">
        <v>17</v>
      </c>
      <c r="I132" s="152">
        <v>23</v>
      </c>
      <c r="J132" s="152">
        <v>196</v>
      </c>
      <c r="K132" s="152">
        <v>428</v>
      </c>
      <c r="L132" s="153">
        <v>9.3457943925233593</v>
      </c>
      <c r="M132" s="153">
        <v>1.41</v>
      </c>
      <c r="N132" s="236"/>
      <c r="O132" s="236"/>
    </row>
    <row r="133" spans="2:15" x14ac:dyDescent="0.3">
      <c r="B133" s="235"/>
      <c r="C133" s="235"/>
      <c r="D133" s="235"/>
      <c r="E133" s="235"/>
      <c r="F133" s="152">
        <v>8</v>
      </c>
      <c r="G133" s="152">
        <v>125</v>
      </c>
      <c r="H133" s="152">
        <v>15</v>
      </c>
      <c r="I133" s="152">
        <v>26</v>
      </c>
      <c r="J133" s="152">
        <v>113</v>
      </c>
      <c r="K133" s="152">
        <v>279</v>
      </c>
      <c r="L133" s="153">
        <v>14.695340501792099</v>
      </c>
      <c r="M133" s="153">
        <v>2.12</v>
      </c>
      <c r="N133" s="236"/>
      <c r="O133" s="236"/>
    </row>
    <row r="134" spans="2:15" x14ac:dyDescent="0.3">
      <c r="B134" s="235"/>
      <c r="C134" s="235"/>
      <c r="D134" s="235"/>
      <c r="E134" s="235"/>
      <c r="F134" s="152">
        <v>9</v>
      </c>
      <c r="G134" s="152">
        <v>215</v>
      </c>
      <c r="H134" s="152">
        <v>26</v>
      </c>
      <c r="I134" s="152">
        <v>23</v>
      </c>
      <c r="J134" s="152">
        <v>189</v>
      </c>
      <c r="K134" s="152">
        <v>453</v>
      </c>
      <c r="L134" s="153">
        <v>10.816777041942601</v>
      </c>
      <c r="M134" s="153">
        <v>1.46</v>
      </c>
      <c r="N134" s="236"/>
      <c r="O134" s="236"/>
    </row>
    <row r="135" spans="2:15" x14ac:dyDescent="0.3">
      <c r="B135" s="235"/>
      <c r="C135" s="235"/>
      <c r="D135" s="235"/>
      <c r="E135" s="235"/>
      <c r="F135" s="152">
        <v>10</v>
      </c>
      <c r="G135" s="152">
        <v>180</v>
      </c>
      <c r="H135" s="152">
        <v>28</v>
      </c>
      <c r="I135" s="152">
        <v>28</v>
      </c>
      <c r="J135" s="152">
        <v>195</v>
      </c>
      <c r="K135" s="152">
        <v>431</v>
      </c>
      <c r="L135" s="153">
        <v>12.993039443155499</v>
      </c>
      <c r="M135" s="153">
        <v>1.62</v>
      </c>
      <c r="N135" s="236"/>
      <c r="O135" s="236"/>
    </row>
    <row r="136" spans="2:15" x14ac:dyDescent="0.3">
      <c r="B136" s="235"/>
      <c r="C136" s="235" t="s">
        <v>335</v>
      </c>
      <c r="D136" s="235">
        <v>2017</v>
      </c>
      <c r="E136" s="235" t="s">
        <v>174</v>
      </c>
      <c r="F136" s="152">
        <v>1</v>
      </c>
      <c r="G136" s="152">
        <v>60</v>
      </c>
      <c r="H136" s="152">
        <v>33</v>
      </c>
      <c r="I136" s="152">
        <v>29</v>
      </c>
      <c r="J136" s="152">
        <v>33</v>
      </c>
      <c r="K136" s="152">
        <v>155</v>
      </c>
      <c r="L136" s="153">
        <v>40</v>
      </c>
      <c r="M136" s="153">
        <v>3.93</v>
      </c>
      <c r="N136" s="236">
        <v>38.272676457063497</v>
      </c>
      <c r="O136" s="236">
        <v>0.97745670120610895</v>
      </c>
    </row>
    <row r="137" spans="2:15" x14ac:dyDescent="0.3">
      <c r="B137" s="235"/>
      <c r="C137" s="235"/>
      <c r="D137" s="235"/>
      <c r="E137" s="235"/>
      <c r="F137" s="152">
        <v>2</v>
      </c>
      <c r="G137" s="152">
        <v>51</v>
      </c>
      <c r="H137" s="152">
        <v>29</v>
      </c>
      <c r="I137" s="152">
        <v>31</v>
      </c>
      <c r="J137" s="152">
        <v>47</v>
      </c>
      <c r="K137" s="152">
        <v>158</v>
      </c>
      <c r="L137" s="153">
        <v>37.974683544303801</v>
      </c>
      <c r="M137" s="153">
        <v>3.86</v>
      </c>
      <c r="N137" s="236"/>
      <c r="O137" s="236"/>
    </row>
    <row r="138" spans="2:15" x14ac:dyDescent="0.3">
      <c r="B138" s="235"/>
      <c r="C138" s="235"/>
      <c r="D138" s="235"/>
      <c r="E138" s="235"/>
      <c r="F138" s="152">
        <v>3</v>
      </c>
      <c r="G138" s="152">
        <v>47</v>
      </c>
      <c r="H138" s="152">
        <v>22</v>
      </c>
      <c r="I138" s="152">
        <v>17</v>
      </c>
      <c r="J138" s="152">
        <v>27</v>
      </c>
      <c r="K138" s="152">
        <v>113</v>
      </c>
      <c r="L138" s="153">
        <v>34.513274336283203</v>
      </c>
      <c r="M138" s="153">
        <v>4.47</v>
      </c>
      <c r="N138" s="236"/>
      <c r="O138" s="236"/>
    </row>
    <row r="139" spans="2:15" x14ac:dyDescent="0.3">
      <c r="B139" s="235"/>
      <c r="C139" s="235"/>
      <c r="D139" s="235"/>
      <c r="E139" s="235"/>
      <c r="F139" s="152">
        <v>4</v>
      </c>
      <c r="G139" s="152">
        <v>47</v>
      </c>
      <c r="H139" s="152">
        <v>34</v>
      </c>
      <c r="I139" s="152">
        <v>29</v>
      </c>
      <c r="J139" s="152">
        <v>46</v>
      </c>
      <c r="K139" s="152">
        <v>156</v>
      </c>
      <c r="L139" s="153">
        <v>40.384615384615401</v>
      </c>
      <c r="M139" s="153">
        <v>3.93</v>
      </c>
      <c r="N139" s="236"/>
      <c r="O139" s="236"/>
    </row>
    <row r="140" spans="2:15" x14ac:dyDescent="0.3">
      <c r="B140" s="235"/>
      <c r="C140" s="235"/>
      <c r="D140" s="235"/>
      <c r="E140" s="235"/>
      <c r="F140" s="152">
        <v>5</v>
      </c>
      <c r="G140" s="152">
        <v>67</v>
      </c>
      <c r="H140" s="152">
        <v>44</v>
      </c>
      <c r="I140" s="152">
        <v>44</v>
      </c>
      <c r="J140" s="152">
        <v>86</v>
      </c>
      <c r="K140" s="152">
        <v>241</v>
      </c>
      <c r="L140" s="153">
        <v>36.514522821576797</v>
      </c>
      <c r="M140" s="153">
        <v>3.1</v>
      </c>
      <c r="N140" s="236"/>
      <c r="O140" s="236"/>
    </row>
    <row r="141" spans="2:15" x14ac:dyDescent="0.3">
      <c r="B141" s="235"/>
      <c r="C141" s="235"/>
      <c r="D141" s="235"/>
      <c r="E141" s="235"/>
      <c r="F141" s="152">
        <v>6</v>
      </c>
      <c r="G141" s="152">
        <v>73</v>
      </c>
      <c r="H141" s="152">
        <v>43</v>
      </c>
      <c r="I141" s="152">
        <v>54</v>
      </c>
      <c r="J141" s="152">
        <v>71</v>
      </c>
      <c r="K141" s="152">
        <v>241</v>
      </c>
      <c r="L141" s="153">
        <v>40.248962655601701</v>
      </c>
      <c r="M141" s="153">
        <v>3.16</v>
      </c>
      <c r="N141" s="236"/>
      <c r="O141" s="236"/>
    </row>
    <row r="142" spans="2:15" x14ac:dyDescent="0.3">
      <c r="B142" s="235"/>
      <c r="C142" s="235"/>
      <c r="D142" s="235"/>
      <c r="E142" s="235" t="s">
        <v>175</v>
      </c>
      <c r="F142" s="152">
        <v>1</v>
      </c>
      <c r="G142" s="152">
        <v>113</v>
      </c>
      <c r="H142" s="152">
        <v>51</v>
      </c>
      <c r="I142" s="152">
        <v>58</v>
      </c>
      <c r="J142" s="152">
        <v>129</v>
      </c>
      <c r="K142" s="152">
        <v>351</v>
      </c>
      <c r="L142" s="153">
        <v>31.054131054131101</v>
      </c>
      <c r="M142" s="153">
        <v>2.4700000000000002</v>
      </c>
      <c r="N142" s="236">
        <v>30.237642504004299</v>
      </c>
      <c r="O142" s="236">
        <v>1.1343378206929899</v>
      </c>
    </row>
    <row r="143" spans="2:15" x14ac:dyDescent="0.3">
      <c r="B143" s="235"/>
      <c r="C143" s="235"/>
      <c r="D143" s="235"/>
      <c r="E143" s="235"/>
      <c r="F143" s="152">
        <v>2</v>
      </c>
      <c r="G143" s="152">
        <v>116</v>
      </c>
      <c r="H143" s="152">
        <v>50</v>
      </c>
      <c r="I143" s="152">
        <v>57</v>
      </c>
      <c r="J143" s="152">
        <v>98</v>
      </c>
      <c r="K143" s="152">
        <v>321</v>
      </c>
      <c r="L143" s="153">
        <v>33.3333333333333</v>
      </c>
      <c r="M143" s="153">
        <v>2.63</v>
      </c>
      <c r="N143" s="236"/>
      <c r="O143" s="236"/>
    </row>
    <row r="144" spans="2:15" x14ac:dyDescent="0.3">
      <c r="B144" s="235"/>
      <c r="C144" s="235"/>
      <c r="D144" s="235"/>
      <c r="E144" s="235"/>
      <c r="F144" s="152">
        <v>3</v>
      </c>
      <c r="G144" s="152">
        <v>97</v>
      </c>
      <c r="H144" s="152">
        <v>45</v>
      </c>
      <c r="I144" s="152">
        <v>40</v>
      </c>
      <c r="J144" s="152">
        <v>95</v>
      </c>
      <c r="K144" s="152">
        <v>277</v>
      </c>
      <c r="L144" s="153">
        <v>30.685920577617299</v>
      </c>
      <c r="M144" s="153">
        <v>2.77</v>
      </c>
      <c r="N144" s="236"/>
      <c r="O144" s="236"/>
    </row>
    <row r="145" spans="2:15" x14ac:dyDescent="0.3">
      <c r="B145" s="235"/>
      <c r="C145" s="235"/>
      <c r="D145" s="235"/>
      <c r="E145" s="235"/>
      <c r="F145" s="152">
        <v>4</v>
      </c>
      <c r="G145" s="152">
        <v>116</v>
      </c>
      <c r="H145" s="152">
        <v>40</v>
      </c>
      <c r="I145" s="152">
        <v>52</v>
      </c>
      <c r="J145" s="152">
        <v>129</v>
      </c>
      <c r="K145" s="152">
        <v>337</v>
      </c>
      <c r="L145" s="153">
        <v>27.299703264095001</v>
      </c>
      <c r="M145" s="153">
        <v>2.4300000000000002</v>
      </c>
      <c r="N145" s="236"/>
      <c r="O145" s="236"/>
    </row>
    <row r="146" spans="2:15" x14ac:dyDescent="0.3">
      <c r="B146" s="235"/>
      <c r="C146" s="235"/>
      <c r="D146" s="235"/>
      <c r="E146" s="235"/>
      <c r="F146" s="152">
        <v>5</v>
      </c>
      <c r="G146" s="152">
        <v>131</v>
      </c>
      <c r="H146" s="152">
        <v>79</v>
      </c>
      <c r="I146" s="152">
        <v>49</v>
      </c>
      <c r="J146" s="152">
        <v>119</v>
      </c>
      <c r="K146" s="152">
        <v>378</v>
      </c>
      <c r="L146" s="153">
        <v>33.862433862433903</v>
      </c>
      <c r="M146" s="153">
        <v>2.4300000000000002</v>
      </c>
      <c r="N146" s="236"/>
      <c r="O146" s="236"/>
    </row>
    <row r="147" spans="2:15" x14ac:dyDescent="0.3">
      <c r="B147" s="235"/>
      <c r="C147" s="235"/>
      <c r="D147" s="235"/>
      <c r="E147" s="235"/>
      <c r="F147" s="152">
        <v>6</v>
      </c>
      <c r="G147" s="152">
        <v>119</v>
      </c>
      <c r="H147" s="152">
        <v>47</v>
      </c>
      <c r="I147" s="152">
        <v>37</v>
      </c>
      <c r="J147" s="152">
        <v>113</v>
      </c>
      <c r="K147" s="152">
        <v>316</v>
      </c>
      <c r="L147" s="153">
        <v>26.5822784810127</v>
      </c>
      <c r="M147" s="153">
        <v>2.4900000000000002</v>
      </c>
      <c r="N147" s="236"/>
      <c r="O147" s="236"/>
    </row>
    <row r="148" spans="2:15" x14ac:dyDescent="0.3">
      <c r="B148" s="235"/>
      <c r="C148" s="235"/>
      <c r="D148" s="235"/>
      <c r="E148" s="235"/>
      <c r="F148" s="152">
        <v>7</v>
      </c>
      <c r="G148" s="152">
        <v>135</v>
      </c>
      <c r="H148" s="152">
        <v>60</v>
      </c>
      <c r="I148" s="152">
        <v>59</v>
      </c>
      <c r="J148" s="152">
        <v>116</v>
      </c>
      <c r="K148" s="152">
        <v>370</v>
      </c>
      <c r="L148" s="153">
        <v>32.162162162162197</v>
      </c>
      <c r="M148" s="153">
        <v>2.4300000000000002</v>
      </c>
      <c r="N148" s="236"/>
      <c r="O148" s="236"/>
    </row>
    <row r="149" spans="2:15" x14ac:dyDescent="0.3">
      <c r="B149" s="235"/>
      <c r="C149" s="235"/>
      <c r="D149" s="235"/>
      <c r="E149" s="235"/>
      <c r="F149" s="152">
        <v>8</v>
      </c>
      <c r="G149" s="152">
        <v>123</v>
      </c>
      <c r="H149" s="152">
        <v>30</v>
      </c>
      <c r="I149" s="152">
        <v>33</v>
      </c>
      <c r="J149" s="152">
        <v>95</v>
      </c>
      <c r="K149" s="152">
        <v>281</v>
      </c>
      <c r="L149" s="153">
        <v>22.419928825622801</v>
      </c>
      <c r="M149" s="153">
        <v>2.4900000000000002</v>
      </c>
      <c r="N149" s="236"/>
      <c r="O149" s="236"/>
    </row>
    <row r="150" spans="2:15" x14ac:dyDescent="0.3">
      <c r="B150" s="235"/>
      <c r="C150" s="235"/>
      <c r="D150" s="235"/>
      <c r="E150" s="235"/>
      <c r="F150" s="152">
        <v>9</v>
      </c>
      <c r="G150" s="152">
        <v>98</v>
      </c>
      <c r="H150" s="152">
        <v>40</v>
      </c>
      <c r="I150" s="152">
        <v>55</v>
      </c>
      <c r="J150" s="152">
        <v>84</v>
      </c>
      <c r="K150" s="152">
        <v>277</v>
      </c>
      <c r="L150" s="153">
        <v>34.296028880866402</v>
      </c>
      <c r="M150" s="153">
        <v>2.85</v>
      </c>
      <c r="N150" s="236"/>
      <c r="O150" s="236"/>
    </row>
    <row r="151" spans="2:15" x14ac:dyDescent="0.3">
      <c r="B151" s="235"/>
      <c r="C151" s="235"/>
      <c r="D151" s="235"/>
      <c r="E151" s="235"/>
      <c r="F151" s="152">
        <v>10</v>
      </c>
      <c r="G151" s="152">
        <v>128</v>
      </c>
      <c r="H151" s="152">
        <v>41</v>
      </c>
      <c r="I151" s="152">
        <v>47</v>
      </c>
      <c r="J151" s="152">
        <v>101</v>
      </c>
      <c r="K151" s="152">
        <v>317</v>
      </c>
      <c r="L151" s="153">
        <v>27.760252365930601</v>
      </c>
      <c r="M151" s="153">
        <v>2.52</v>
      </c>
      <c r="N151" s="236"/>
      <c r="O151" s="236"/>
    </row>
    <row r="152" spans="2:15" x14ac:dyDescent="0.3">
      <c r="B152" s="235"/>
      <c r="C152" s="235"/>
      <c r="D152" s="235"/>
      <c r="E152" s="235"/>
      <c r="F152" s="152">
        <v>11</v>
      </c>
      <c r="G152" s="152">
        <v>58</v>
      </c>
      <c r="H152" s="152">
        <v>32</v>
      </c>
      <c r="I152" s="152">
        <v>31</v>
      </c>
      <c r="J152" s="152">
        <v>69</v>
      </c>
      <c r="K152" s="152">
        <v>190</v>
      </c>
      <c r="L152" s="153">
        <v>33.157894736842103</v>
      </c>
      <c r="M152" s="153">
        <v>3.42</v>
      </c>
      <c r="N152" s="236"/>
      <c r="O152" s="236"/>
    </row>
    <row r="153" spans="2:15" x14ac:dyDescent="0.3">
      <c r="B153" s="235"/>
      <c r="C153" s="235" t="s">
        <v>336</v>
      </c>
      <c r="D153" s="235">
        <v>2017</v>
      </c>
      <c r="E153" s="235" t="s">
        <v>174</v>
      </c>
      <c r="F153" s="152">
        <v>1</v>
      </c>
      <c r="G153" s="152">
        <v>63</v>
      </c>
      <c r="H153" s="152">
        <v>8</v>
      </c>
      <c r="I153" s="152">
        <v>11</v>
      </c>
      <c r="J153" s="152">
        <v>53</v>
      </c>
      <c r="K153" s="152">
        <v>135</v>
      </c>
      <c r="L153" s="153">
        <v>14.074074074074099</v>
      </c>
      <c r="M153" s="153">
        <v>2.99</v>
      </c>
      <c r="N153" s="236">
        <v>16.817831659237601</v>
      </c>
      <c r="O153" s="236">
        <v>0.91723916943347905</v>
      </c>
    </row>
    <row r="154" spans="2:15" x14ac:dyDescent="0.3">
      <c r="B154" s="235"/>
      <c r="C154" s="235"/>
      <c r="D154" s="235"/>
      <c r="E154" s="235"/>
      <c r="F154" s="152">
        <v>2</v>
      </c>
      <c r="G154" s="152">
        <v>67</v>
      </c>
      <c r="H154" s="152">
        <v>11</v>
      </c>
      <c r="I154" s="152">
        <v>14</v>
      </c>
      <c r="J154" s="152">
        <v>67</v>
      </c>
      <c r="K154" s="152">
        <v>159</v>
      </c>
      <c r="L154" s="153">
        <v>15.7232704402516</v>
      </c>
      <c r="M154" s="153">
        <v>2.89</v>
      </c>
      <c r="N154" s="236"/>
      <c r="O154" s="236"/>
    </row>
    <row r="155" spans="2:15" x14ac:dyDescent="0.3">
      <c r="B155" s="235"/>
      <c r="C155" s="235"/>
      <c r="D155" s="235"/>
      <c r="E155" s="235"/>
      <c r="F155" s="152">
        <v>3</v>
      </c>
      <c r="G155" s="152">
        <v>48</v>
      </c>
      <c r="H155" s="152">
        <v>10</v>
      </c>
      <c r="I155" s="152">
        <v>7</v>
      </c>
      <c r="J155" s="152">
        <v>37</v>
      </c>
      <c r="K155" s="152">
        <v>102</v>
      </c>
      <c r="L155" s="153">
        <v>16.6666666666667</v>
      </c>
      <c r="M155" s="153">
        <v>3.69</v>
      </c>
      <c r="N155" s="236"/>
      <c r="O155" s="236"/>
    </row>
    <row r="156" spans="2:15" x14ac:dyDescent="0.3">
      <c r="B156" s="235"/>
      <c r="C156" s="235"/>
      <c r="D156" s="235"/>
      <c r="E156" s="235"/>
      <c r="F156" s="152">
        <v>4</v>
      </c>
      <c r="G156" s="152">
        <v>62</v>
      </c>
      <c r="H156" s="152">
        <v>15</v>
      </c>
      <c r="I156" s="152">
        <v>17</v>
      </c>
      <c r="J156" s="152">
        <v>66</v>
      </c>
      <c r="K156" s="152">
        <v>160</v>
      </c>
      <c r="L156" s="153">
        <v>20</v>
      </c>
      <c r="M156" s="153">
        <v>3.16</v>
      </c>
      <c r="N156" s="236"/>
      <c r="O156" s="236"/>
    </row>
    <row r="157" spans="2:15" x14ac:dyDescent="0.3">
      <c r="B157" s="235"/>
      <c r="C157" s="235"/>
      <c r="D157" s="235"/>
      <c r="E157" s="235"/>
      <c r="F157" s="152">
        <v>5</v>
      </c>
      <c r="G157" s="152">
        <v>74</v>
      </c>
      <c r="H157" s="152">
        <v>13</v>
      </c>
      <c r="I157" s="152">
        <v>11</v>
      </c>
      <c r="J157" s="152">
        <v>57</v>
      </c>
      <c r="K157" s="152">
        <v>155</v>
      </c>
      <c r="L157" s="153">
        <v>15.4838709677419</v>
      </c>
      <c r="M157" s="153">
        <v>2.91</v>
      </c>
      <c r="N157" s="236"/>
      <c r="O157" s="236"/>
    </row>
    <row r="158" spans="2:15" x14ac:dyDescent="0.3">
      <c r="B158" s="235"/>
      <c r="C158" s="235"/>
      <c r="D158" s="235"/>
      <c r="E158" s="235"/>
      <c r="F158" s="152">
        <v>6</v>
      </c>
      <c r="G158" s="152">
        <v>107</v>
      </c>
      <c r="H158" s="152">
        <v>28</v>
      </c>
      <c r="I158" s="152">
        <v>23</v>
      </c>
      <c r="J158" s="152">
        <v>111</v>
      </c>
      <c r="K158" s="152">
        <v>269</v>
      </c>
      <c r="L158" s="153">
        <v>18.959107806691399</v>
      </c>
      <c r="M158" s="153">
        <v>2.39</v>
      </c>
      <c r="N158" s="236"/>
      <c r="O158" s="236"/>
    </row>
    <row r="159" spans="2:15" x14ac:dyDescent="0.3">
      <c r="B159" s="235"/>
      <c r="C159" s="235"/>
      <c r="D159" s="235"/>
      <c r="E159" s="235" t="s">
        <v>175</v>
      </c>
      <c r="F159" s="152">
        <v>1</v>
      </c>
      <c r="G159" s="152">
        <v>205</v>
      </c>
      <c r="H159" s="152">
        <v>38</v>
      </c>
      <c r="I159" s="152">
        <v>31</v>
      </c>
      <c r="J159" s="152">
        <v>197</v>
      </c>
      <c r="K159" s="152">
        <v>471</v>
      </c>
      <c r="L159" s="153">
        <v>14.6496815286624</v>
      </c>
      <c r="M159" s="153">
        <v>1.63</v>
      </c>
      <c r="N159" s="236">
        <v>15.29446870682</v>
      </c>
      <c r="O159" s="236">
        <v>0.64657939517010599</v>
      </c>
    </row>
    <row r="160" spans="2:15" x14ac:dyDescent="0.3">
      <c r="B160" s="235"/>
      <c r="C160" s="235"/>
      <c r="D160" s="235"/>
      <c r="E160" s="235"/>
      <c r="F160" s="152">
        <v>2</v>
      </c>
      <c r="G160" s="152">
        <v>199</v>
      </c>
      <c r="H160" s="152">
        <v>35</v>
      </c>
      <c r="I160" s="152">
        <v>46</v>
      </c>
      <c r="J160" s="152">
        <v>202</v>
      </c>
      <c r="K160" s="152">
        <v>482</v>
      </c>
      <c r="L160" s="153">
        <v>16.804979253111998</v>
      </c>
      <c r="M160" s="153">
        <v>1.7</v>
      </c>
      <c r="N160" s="236"/>
      <c r="O160" s="236"/>
    </row>
    <row r="161" spans="2:15" x14ac:dyDescent="0.3">
      <c r="B161" s="235"/>
      <c r="C161" s="235"/>
      <c r="D161" s="235"/>
      <c r="E161" s="235"/>
      <c r="F161" s="152">
        <v>3</v>
      </c>
      <c r="G161" s="152">
        <v>194</v>
      </c>
      <c r="H161" s="152">
        <v>34</v>
      </c>
      <c r="I161" s="152">
        <v>26</v>
      </c>
      <c r="J161" s="152">
        <v>167</v>
      </c>
      <c r="K161" s="152">
        <v>421</v>
      </c>
      <c r="L161" s="153">
        <v>14.251781472684099</v>
      </c>
      <c r="M161" s="153">
        <v>1.7</v>
      </c>
      <c r="N161" s="236"/>
      <c r="O161" s="236"/>
    </row>
    <row r="162" spans="2:15" x14ac:dyDescent="0.3">
      <c r="B162" s="235"/>
      <c r="C162" s="235"/>
      <c r="D162" s="235"/>
      <c r="E162" s="235"/>
      <c r="F162" s="152">
        <v>4</v>
      </c>
      <c r="G162" s="152">
        <v>238</v>
      </c>
      <c r="H162" s="152">
        <v>40</v>
      </c>
      <c r="I162" s="152">
        <v>34</v>
      </c>
      <c r="J162" s="152">
        <v>216</v>
      </c>
      <c r="K162" s="152">
        <v>528</v>
      </c>
      <c r="L162" s="153">
        <v>14.0151515151515</v>
      </c>
      <c r="M162" s="153">
        <v>1.51</v>
      </c>
      <c r="N162" s="236"/>
      <c r="O162" s="236"/>
    </row>
    <row r="163" spans="2:15" x14ac:dyDescent="0.3">
      <c r="B163" s="235"/>
      <c r="C163" s="235"/>
      <c r="D163" s="235"/>
      <c r="E163" s="235"/>
      <c r="F163" s="152">
        <v>5</v>
      </c>
      <c r="G163" s="152">
        <v>128</v>
      </c>
      <c r="H163" s="152">
        <v>17</v>
      </c>
      <c r="I163" s="152">
        <v>28</v>
      </c>
      <c r="J163" s="152">
        <v>81</v>
      </c>
      <c r="K163" s="152">
        <v>254</v>
      </c>
      <c r="L163" s="153">
        <v>17.716535433070899</v>
      </c>
      <c r="M163" s="153">
        <v>2.4</v>
      </c>
      <c r="N163" s="236"/>
      <c r="O163" s="236"/>
    </row>
    <row r="164" spans="2:15" x14ac:dyDescent="0.3">
      <c r="B164" s="235"/>
      <c r="C164" s="235"/>
      <c r="D164" s="235"/>
      <c r="E164" s="235"/>
      <c r="F164" s="152">
        <v>6</v>
      </c>
      <c r="G164" s="152">
        <v>184</v>
      </c>
      <c r="H164" s="152">
        <v>30</v>
      </c>
      <c r="I164" s="152">
        <v>35</v>
      </c>
      <c r="J164" s="152">
        <v>184</v>
      </c>
      <c r="K164" s="152">
        <v>433</v>
      </c>
      <c r="L164" s="153">
        <v>15.0115473441109</v>
      </c>
      <c r="M164" s="153">
        <v>1.72</v>
      </c>
      <c r="N164" s="236"/>
      <c r="O164" s="236"/>
    </row>
    <row r="165" spans="2:15" x14ac:dyDescent="0.3">
      <c r="B165" s="235"/>
      <c r="C165" s="235"/>
      <c r="D165" s="235"/>
      <c r="E165" s="235"/>
      <c r="F165" s="152">
        <v>7</v>
      </c>
      <c r="G165" s="152">
        <v>160</v>
      </c>
      <c r="H165" s="152">
        <v>23</v>
      </c>
      <c r="I165" s="152">
        <v>21</v>
      </c>
      <c r="J165" s="152">
        <v>161</v>
      </c>
      <c r="K165" s="152">
        <v>365</v>
      </c>
      <c r="L165" s="153">
        <v>12.054794520547899</v>
      </c>
      <c r="M165" s="153">
        <v>1.7</v>
      </c>
      <c r="N165" s="236"/>
      <c r="O165" s="236"/>
    </row>
    <row r="166" spans="2:15" x14ac:dyDescent="0.3">
      <c r="B166" s="235"/>
      <c r="C166" s="235"/>
      <c r="D166" s="235"/>
      <c r="E166" s="235"/>
      <c r="F166" s="152">
        <v>8</v>
      </c>
      <c r="G166" s="152">
        <v>149</v>
      </c>
      <c r="H166" s="152">
        <v>30</v>
      </c>
      <c r="I166" s="152">
        <v>25</v>
      </c>
      <c r="J166" s="152">
        <v>117</v>
      </c>
      <c r="K166" s="152">
        <v>321</v>
      </c>
      <c r="L166" s="153">
        <v>17.133956386292802</v>
      </c>
      <c r="M166" s="153">
        <v>2.1</v>
      </c>
      <c r="N166" s="236"/>
      <c r="O166" s="236"/>
    </row>
    <row r="167" spans="2:15" x14ac:dyDescent="0.3">
      <c r="B167" s="235"/>
      <c r="C167" s="235"/>
      <c r="D167" s="235"/>
      <c r="E167" s="235"/>
      <c r="F167" s="152">
        <v>9</v>
      </c>
      <c r="G167" s="152">
        <v>222</v>
      </c>
      <c r="H167" s="152">
        <v>32</v>
      </c>
      <c r="I167" s="152">
        <v>29</v>
      </c>
      <c r="J167" s="152">
        <v>203</v>
      </c>
      <c r="K167" s="152">
        <v>486</v>
      </c>
      <c r="L167" s="153">
        <v>12.551440329218099</v>
      </c>
      <c r="M167" s="153">
        <v>1.5</v>
      </c>
      <c r="N167" s="236"/>
      <c r="O167" s="236"/>
    </row>
    <row r="168" spans="2:15" x14ac:dyDescent="0.3">
      <c r="B168" s="235"/>
      <c r="C168" s="235"/>
      <c r="D168" s="235"/>
      <c r="E168" s="235"/>
      <c r="F168" s="152">
        <v>10</v>
      </c>
      <c r="G168" s="152">
        <v>163</v>
      </c>
      <c r="H168" s="152">
        <v>45</v>
      </c>
      <c r="I168" s="152">
        <v>29</v>
      </c>
      <c r="J168" s="152">
        <v>154</v>
      </c>
      <c r="K168" s="152">
        <v>391</v>
      </c>
      <c r="L168" s="153">
        <v>18.925831202045998</v>
      </c>
      <c r="M168" s="153">
        <v>1.98</v>
      </c>
      <c r="N168" s="236"/>
      <c r="O168" s="236"/>
    </row>
    <row r="169" spans="2:15" x14ac:dyDescent="0.3">
      <c r="B169" s="235"/>
      <c r="C169" s="235"/>
      <c r="D169" s="235"/>
      <c r="E169" s="235"/>
      <c r="F169" s="152">
        <v>11</v>
      </c>
      <c r="G169" s="152">
        <v>144</v>
      </c>
      <c r="H169" s="152">
        <v>21</v>
      </c>
      <c r="I169" s="152">
        <v>28</v>
      </c>
      <c r="J169" s="152">
        <v>131</v>
      </c>
      <c r="K169" s="152">
        <v>324</v>
      </c>
      <c r="L169" s="153">
        <v>15.1234567901235</v>
      </c>
      <c r="M169" s="153">
        <v>1.99</v>
      </c>
      <c r="N169" s="236"/>
      <c r="O169" s="236"/>
    </row>
    <row r="170" spans="2:15" x14ac:dyDescent="0.3">
      <c r="B170" s="235"/>
      <c r="C170" s="235" t="s">
        <v>337</v>
      </c>
      <c r="D170" s="235">
        <v>2017</v>
      </c>
      <c r="E170" s="235" t="s">
        <v>174</v>
      </c>
      <c r="F170" s="152">
        <v>1</v>
      </c>
      <c r="G170" s="152">
        <v>81</v>
      </c>
      <c r="H170" s="152">
        <v>43</v>
      </c>
      <c r="I170" s="152">
        <v>48</v>
      </c>
      <c r="J170" s="152">
        <v>63</v>
      </c>
      <c r="K170" s="152">
        <v>235</v>
      </c>
      <c r="L170" s="153">
        <v>38.723404255319103</v>
      </c>
      <c r="M170" s="153">
        <v>3.18</v>
      </c>
      <c r="N170" s="236">
        <v>37.162155863969701</v>
      </c>
      <c r="O170" s="236">
        <v>1.7481815802860099</v>
      </c>
    </row>
    <row r="171" spans="2:15" x14ac:dyDescent="0.3">
      <c r="B171" s="235"/>
      <c r="C171" s="235"/>
      <c r="D171" s="235"/>
      <c r="E171" s="235"/>
      <c r="F171" s="152">
        <v>2</v>
      </c>
      <c r="G171" s="152">
        <v>38</v>
      </c>
      <c r="H171" s="152">
        <v>41</v>
      </c>
      <c r="I171" s="152">
        <v>30</v>
      </c>
      <c r="J171" s="152">
        <v>49</v>
      </c>
      <c r="K171" s="152">
        <v>158</v>
      </c>
      <c r="L171" s="153">
        <v>44.936708860759502</v>
      </c>
      <c r="M171" s="153">
        <v>3.96</v>
      </c>
      <c r="N171" s="236"/>
      <c r="O171" s="236"/>
    </row>
    <row r="172" spans="2:15" x14ac:dyDescent="0.3">
      <c r="B172" s="235"/>
      <c r="C172" s="235"/>
      <c r="D172" s="235"/>
      <c r="E172" s="235"/>
      <c r="F172" s="152">
        <v>3</v>
      </c>
      <c r="G172" s="152">
        <v>73</v>
      </c>
      <c r="H172" s="152">
        <v>30</v>
      </c>
      <c r="I172" s="152">
        <v>31</v>
      </c>
      <c r="J172" s="152">
        <v>63</v>
      </c>
      <c r="K172" s="152">
        <v>197</v>
      </c>
      <c r="L172" s="153">
        <v>30.964467005076099</v>
      </c>
      <c r="M172" s="153">
        <v>3.29</v>
      </c>
      <c r="N172" s="236"/>
      <c r="O172" s="236"/>
    </row>
    <row r="173" spans="2:15" x14ac:dyDescent="0.3">
      <c r="B173" s="235"/>
      <c r="C173" s="235"/>
      <c r="D173" s="235"/>
      <c r="E173" s="235"/>
      <c r="F173" s="152">
        <v>4</v>
      </c>
      <c r="G173" s="152">
        <v>46</v>
      </c>
      <c r="H173" s="152">
        <v>13</v>
      </c>
      <c r="I173" s="152">
        <v>30</v>
      </c>
      <c r="J173" s="152">
        <v>39</v>
      </c>
      <c r="K173" s="152">
        <v>128</v>
      </c>
      <c r="L173" s="153">
        <v>33.59375</v>
      </c>
      <c r="M173" s="153">
        <v>4.17</v>
      </c>
      <c r="N173" s="236"/>
      <c r="O173" s="236"/>
    </row>
    <row r="174" spans="2:15" x14ac:dyDescent="0.3">
      <c r="B174" s="235"/>
      <c r="C174" s="235"/>
      <c r="D174" s="235"/>
      <c r="E174" s="235"/>
      <c r="F174" s="152">
        <v>5</v>
      </c>
      <c r="G174" s="152">
        <v>79</v>
      </c>
      <c r="H174" s="152">
        <v>41</v>
      </c>
      <c r="I174" s="152">
        <v>32</v>
      </c>
      <c r="J174" s="152">
        <v>57</v>
      </c>
      <c r="K174" s="152">
        <v>209</v>
      </c>
      <c r="L174" s="153">
        <v>34.928229665071797</v>
      </c>
      <c r="M174" s="153">
        <v>3.3</v>
      </c>
      <c r="N174" s="236"/>
      <c r="O174" s="236"/>
    </row>
    <row r="175" spans="2:15" x14ac:dyDescent="0.3">
      <c r="B175" s="235"/>
      <c r="C175" s="235"/>
      <c r="D175" s="235"/>
      <c r="E175" s="235"/>
      <c r="F175" s="152">
        <v>6</v>
      </c>
      <c r="G175" s="152">
        <v>34</v>
      </c>
      <c r="H175" s="152">
        <v>18</v>
      </c>
      <c r="I175" s="152">
        <v>21</v>
      </c>
      <c r="J175" s="152">
        <v>33</v>
      </c>
      <c r="K175" s="152">
        <v>106</v>
      </c>
      <c r="L175" s="153">
        <v>36.792452830188701</v>
      </c>
      <c r="M175" s="153">
        <v>4.68</v>
      </c>
      <c r="N175" s="236"/>
      <c r="O175" s="236"/>
    </row>
    <row r="176" spans="2:15" x14ac:dyDescent="0.3">
      <c r="B176" s="235"/>
      <c r="C176" s="235"/>
      <c r="D176" s="235"/>
      <c r="E176" s="235"/>
      <c r="F176" s="152">
        <v>7</v>
      </c>
      <c r="G176" s="152">
        <v>65</v>
      </c>
      <c r="H176" s="152">
        <v>43</v>
      </c>
      <c r="I176" s="152">
        <v>39</v>
      </c>
      <c r="J176" s="152">
        <v>57</v>
      </c>
      <c r="K176" s="152">
        <v>204</v>
      </c>
      <c r="L176" s="153">
        <v>40.196078431372598</v>
      </c>
      <c r="M176" s="153">
        <v>3.43</v>
      </c>
      <c r="N176" s="236"/>
      <c r="O176" s="236"/>
    </row>
    <row r="177" spans="2:15" x14ac:dyDescent="0.3">
      <c r="B177" s="235"/>
      <c r="C177" s="235"/>
      <c r="D177" s="235"/>
      <c r="E177" s="235" t="s">
        <v>175</v>
      </c>
      <c r="F177" s="152">
        <v>1</v>
      </c>
      <c r="G177" s="152">
        <v>71</v>
      </c>
      <c r="H177" s="152">
        <v>35</v>
      </c>
      <c r="I177" s="152">
        <v>47</v>
      </c>
      <c r="J177" s="152">
        <v>53</v>
      </c>
      <c r="K177" s="152">
        <v>206</v>
      </c>
      <c r="L177" s="153">
        <v>39.805825242718399</v>
      </c>
      <c r="M177" s="153">
        <v>3.41</v>
      </c>
      <c r="N177" s="236">
        <v>37.325938025476603</v>
      </c>
      <c r="O177" s="236">
        <v>1.19710540757976</v>
      </c>
    </row>
    <row r="178" spans="2:15" x14ac:dyDescent="0.3">
      <c r="B178" s="235"/>
      <c r="C178" s="235"/>
      <c r="D178" s="235"/>
      <c r="E178" s="235"/>
      <c r="F178" s="152">
        <v>2</v>
      </c>
      <c r="G178" s="152">
        <v>30</v>
      </c>
      <c r="H178" s="152">
        <v>18</v>
      </c>
      <c r="I178" s="152">
        <v>22</v>
      </c>
      <c r="J178" s="152">
        <v>24</v>
      </c>
      <c r="K178" s="152">
        <v>94</v>
      </c>
      <c r="L178" s="153">
        <v>42.553191489361701</v>
      </c>
      <c r="M178" s="153">
        <v>5.0999999999999996</v>
      </c>
      <c r="N178" s="236"/>
      <c r="O178" s="236"/>
    </row>
    <row r="179" spans="2:15" x14ac:dyDescent="0.3">
      <c r="B179" s="235"/>
      <c r="C179" s="235"/>
      <c r="D179" s="235"/>
      <c r="E179" s="235"/>
      <c r="F179" s="152">
        <v>3</v>
      </c>
      <c r="G179" s="152">
        <v>61</v>
      </c>
      <c r="H179" s="152">
        <v>25</v>
      </c>
      <c r="I179" s="152">
        <v>27</v>
      </c>
      <c r="J179" s="152">
        <v>54</v>
      </c>
      <c r="K179" s="152">
        <v>167</v>
      </c>
      <c r="L179" s="153">
        <v>31.137724550898199</v>
      </c>
      <c r="M179" s="153">
        <v>3.58</v>
      </c>
      <c r="N179" s="236"/>
      <c r="O179" s="236"/>
    </row>
    <row r="180" spans="2:15" x14ac:dyDescent="0.3">
      <c r="B180" s="235"/>
      <c r="C180" s="235"/>
      <c r="D180" s="235"/>
      <c r="E180" s="235"/>
      <c r="F180" s="152">
        <v>4</v>
      </c>
      <c r="G180" s="152">
        <v>26</v>
      </c>
      <c r="H180" s="152">
        <v>10</v>
      </c>
      <c r="I180" s="152">
        <v>21</v>
      </c>
      <c r="J180" s="152">
        <v>21</v>
      </c>
      <c r="K180" s="152">
        <v>78</v>
      </c>
      <c r="L180" s="153">
        <v>39.743589743589702</v>
      </c>
      <c r="M180" s="153">
        <v>5.54</v>
      </c>
      <c r="N180" s="236"/>
      <c r="O180" s="236"/>
    </row>
    <row r="181" spans="2:15" x14ac:dyDescent="0.3">
      <c r="B181" s="235"/>
      <c r="C181" s="235"/>
      <c r="D181" s="235"/>
      <c r="E181" s="235"/>
      <c r="F181" s="152">
        <v>5</v>
      </c>
      <c r="G181" s="152">
        <v>61</v>
      </c>
      <c r="H181" s="152">
        <v>28</v>
      </c>
      <c r="I181" s="152">
        <v>29</v>
      </c>
      <c r="J181" s="152">
        <v>49</v>
      </c>
      <c r="K181" s="152">
        <v>167</v>
      </c>
      <c r="L181" s="153">
        <v>34.131736526946099</v>
      </c>
      <c r="M181" s="153">
        <v>3.67</v>
      </c>
      <c r="N181" s="236"/>
      <c r="O181" s="236"/>
    </row>
    <row r="182" spans="2:15" x14ac:dyDescent="0.3">
      <c r="B182" s="235"/>
      <c r="C182" s="235"/>
      <c r="D182" s="235"/>
      <c r="E182" s="235"/>
      <c r="F182" s="152">
        <v>6</v>
      </c>
      <c r="G182" s="152">
        <v>58</v>
      </c>
      <c r="H182" s="152">
        <v>40</v>
      </c>
      <c r="I182" s="152">
        <v>38</v>
      </c>
      <c r="J182" s="152">
        <v>65</v>
      </c>
      <c r="K182" s="152">
        <v>201</v>
      </c>
      <c r="L182" s="153">
        <v>38.805970149253703</v>
      </c>
      <c r="M182" s="153">
        <v>3.44</v>
      </c>
      <c r="N182" s="236"/>
      <c r="O182" s="236"/>
    </row>
    <row r="183" spans="2:15" x14ac:dyDescent="0.3">
      <c r="B183" s="235"/>
      <c r="C183" s="235"/>
      <c r="D183" s="235"/>
      <c r="E183" s="235"/>
      <c r="F183" s="152">
        <v>7</v>
      </c>
      <c r="G183" s="152">
        <v>24</v>
      </c>
      <c r="H183" s="152">
        <v>17</v>
      </c>
      <c r="I183" s="152">
        <v>16</v>
      </c>
      <c r="J183" s="152">
        <v>34</v>
      </c>
      <c r="K183" s="152">
        <v>91</v>
      </c>
      <c r="L183" s="153">
        <v>36.263736263736298</v>
      </c>
      <c r="M183" s="153">
        <v>5.04</v>
      </c>
      <c r="N183" s="236"/>
      <c r="O183" s="236"/>
    </row>
    <row r="184" spans="2:15" x14ac:dyDescent="0.3">
      <c r="B184" s="235"/>
      <c r="C184" s="235"/>
      <c r="D184" s="235"/>
      <c r="E184" s="235"/>
      <c r="F184" s="152">
        <v>8</v>
      </c>
      <c r="G184" s="152">
        <v>74</v>
      </c>
      <c r="H184" s="152">
        <v>32</v>
      </c>
      <c r="I184" s="152">
        <v>46</v>
      </c>
      <c r="J184" s="152">
        <v>75</v>
      </c>
      <c r="K184" s="152">
        <v>227</v>
      </c>
      <c r="L184" s="153">
        <v>34.361233480176203</v>
      </c>
      <c r="M184" s="153">
        <v>3.15</v>
      </c>
      <c r="N184" s="236"/>
      <c r="O184" s="236"/>
    </row>
    <row r="185" spans="2:15" x14ac:dyDescent="0.3">
      <c r="B185" s="235"/>
      <c r="C185" s="235"/>
      <c r="D185" s="235"/>
      <c r="E185" s="235"/>
      <c r="F185" s="152">
        <v>9</v>
      </c>
      <c r="G185" s="152">
        <v>32</v>
      </c>
      <c r="H185" s="152">
        <v>24</v>
      </c>
      <c r="I185" s="152">
        <v>21</v>
      </c>
      <c r="J185" s="152">
        <v>38</v>
      </c>
      <c r="K185" s="152">
        <v>115</v>
      </c>
      <c r="L185" s="153">
        <v>39.130434782608702</v>
      </c>
      <c r="M185" s="153">
        <v>4.55</v>
      </c>
      <c r="N185" s="236"/>
      <c r="O185" s="236"/>
    </row>
    <row r="186" spans="2:15" x14ac:dyDescent="0.3">
      <c r="B186" s="235"/>
      <c r="C186" s="188" t="s">
        <v>270</v>
      </c>
      <c r="D186" s="188">
        <v>2022</v>
      </c>
      <c r="E186" s="188" t="s">
        <v>35</v>
      </c>
      <c r="F186" s="127">
        <v>1</v>
      </c>
      <c r="G186" s="127">
        <v>219</v>
      </c>
      <c r="H186" s="127">
        <v>23</v>
      </c>
      <c r="I186" s="127">
        <v>20</v>
      </c>
      <c r="J186" s="127">
        <v>42</v>
      </c>
      <c r="K186" s="152">
        <v>304</v>
      </c>
      <c r="L186" s="127">
        <v>16.5601212179951</v>
      </c>
      <c r="M186" s="127">
        <v>2.37292408218353</v>
      </c>
      <c r="N186" s="211">
        <v>13.514799210304153</v>
      </c>
      <c r="O186" s="211">
        <v>2.4181521973111155</v>
      </c>
    </row>
    <row r="187" spans="2:15" x14ac:dyDescent="0.3">
      <c r="B187" s="235"/>
      <c r="C187" s="188" t="s">
        <v>270</v>
      </c>
      <c r="D187" s="188">
        <v>2022</v>
      </c>
      <c r="E187" s="188" t="s">
        <v>35</v>
      </c>
      <c r="F187" s="127">
        <v>2</v>
      </c>
      <c r="G187" s="127">
        <v>116</v>
      </c>
      <c r="H187" s="127">
        <v>13</v>
      </c>
      <c r="I187" s="127">
        <v>5</v>
      </c>
      <c r="J187" s="127">
        <v>28</v>
      </c>
      <c r="K187" s="152">
        <v>162</v>
      </c>
      <c r="L187" s="127">
        <v>12.2531839494384</v>
      </c>
      <c r="M187" s="127">
        <v>2.7826967655622501</v>
      </c>
      <c r="N187" s="212"/>
      <c r="O187" s="212"/>
    </row>
    <row r="188" spans="2:15" x14ac:dyDescent="0.3">
      <c r="B188" s="235"/>
      <c r="C188" s="188" t="s">
        <v>270</v>
      </c>
      <c r="D188" s="188">
        <v>2022</v>
      </c>
      <c r="E188" s="188" t="s">
        <v>35</v>
      </c>
      <c r="F188" s="127">
        <v>3</v>
      </c>
      <c r="G188" s="127">
        <v>181</v>
      </c>
      <c r="H188" s="127">
        <v>17</v>
      </c>
      <c r="I188" s="127">
        <v>9</v>
      </c>
      <c r="J188" s="127">
        <v>35</v>
      </c>
      <c r="K188" s="152">
        <v>242</v>
      </c>
      <c r="L188" s="127">
        <v>12.4767063267678</v>
      </c>
      <c r="M188" s="127">
        <v>2.2979792511829502</v>
      </c>
      <c r="N188" s="212"/>
      <c r="O188" s="212"/>
    </row>
    <row r="189" spans="2:15" x14ac:dyDescent="0.3">
      <c r="B189" s="235"/>
      <c r="C189" s="188" t="s">
        <v>270</v>
      </c>
      <c r="D189" s="188">
        <v>2022</v>
      </c>
      <c r="E189" s="188" t="s">
        <v>35</v>
      </c>
      <c r="F189" s="127">
        <v>4</v>
      </c>
      <c r="G189" s="127">
        <v>137</v>
      </c>
      <c r="H189" s="127">
        <v>13</v>
      </c>
      <c r="I189" s="127">
        <v>16</v>
      </c>
      <c r="J189" s="127">
        <v>35</v>
      </c>
      <c r="K189" s="152">
        <v>201</v>
      </c>
      <c r="L189" s="127">
        <v>15.7591819042423</v>
      </c>
      <c r="M189" s="127">
        <v>2.8441881136153402</v>
      </c>
      <c r="N189" s="212"/>
      <c r="O189" s="212"/>
    </row>
    <row r="190" spans="2:15" x14ac:dyDescent="0.3">
      <c r="B190" s="235"/>
      <c r="C190" s="188" t="s">
        <v>270</v>
      </c>
      <c r="D190" s="188">
        <v>2022</v>
      </c>
      <c r="E190" s="188" t="s">
        <v>35</v>
      </c>
      <c r="F190" s="127">
        <v>5</v>
      </c>
      <c r="G190" s="127">
        <v>234</v>
      </c>
      <c r="H190" s="127">
        <v>24</v>
      </c>
      <c r="I190" s="127">
        <v>19</v>
      </c>
      <c r="J190" s="127">
        <v>58</v>
      </c>
      <c r="K190" s="152">
        <v>335</v>
      </c>
      <c r="L190" s="127">
        <v>14.098217201360301</v>
      </c>
      <c r="M190" s="127">
        <v>2.0798708518323101</v>
      </c>
      <c r="N190" s="212"/>
      <c r="O190" s="212"/>
    </row>
    <row r="191" spans="2:15" x14ac:dyDescent="0.3">
      <c r="B191" s="235"/>
      <c r="C191" s="188" t="s">
        <v>270</v>
      </c>
      <c r="D191" s="188">
        <v>2022</v>
      </c>
      <c r="E191" s="188" t="s">
        <v>35</v>
      </c>
      <c r="F191" s="127">
        <v>6</v>
      </c>
      <c r="G191" s="127">
        <v>174</v>
      </c>
      <c r="H191" s="127">
        <v>14</v>
      </c>
      <c r="I191" s="127">
        <v>8</v>
      </c>
      <c r="J191" s="127">
        <v>42</v>
      </c>
      <c r="K191" s="152">
        <v>238</v>
      </c>
      <c r="L191" s="127">
        <v>10.163299669961299</v>
      </c>
      <c r="M191" s="127">
        <v>2.0862520425016502</v>
      </c>
      <c r="N191" s="212"/>
      <c r="O191" s="212"/>
    </row>
    <row r="192" spans="2:15" x14ac:dyDescent="0.3">
      <c r="B192" s="235"/>
      <c r="C192" s="188" t="s">
        <v>270</v>
      </c>
      <c r="D192" s="188">
        <v>2022</v>
      </c>
      <c r="E192" s="188" t="s">
        <v>35</v>
      </c>
      <c r="F192" s="127">
        <v>7</v>
      </c>
      <c r="G192" s="127">
        <v>223</v>
      </c>
      <c r="H192" s="127">
        <v>26</v>
      </c>
      <c r="I192" s="127">
        <v>17</v>
      </c>
      <c r="J192" s="127">
        <v>66</v>
      </c>
      <c r="K192" s="152">
        <v>332</v>
      </c>
      <c r="L192" s="127">
        <v>13.601072238083001</v>
      </c>
      <c r="M192" s="127">
        <v>2.05094986691318</v>
      </c>
      <c r="N192" s="212"/>
      <c r="O192" s="212"/>
    </row>
    <row r="193" spans="2:18" x14ac:dyDescent="0.3">
      <c r="B193" s="235"/>
      <c r="C193" s="188" t="s">
        <v>270</v>
      </c>
      <c r="D193" s="188">
        <v>2022</v>
      </c>
      <c r="E193" s="188" t="s">
        <v>35</v>
      </c>
      <c r="F193" s="127">
        <v>8</v>
      </c>
      <c r="G193" s="127">
        <v>141</v>
      </c>
      <c r="H193" s="127">
        <v>10</v>
      </c>
      <c r="I193" s="127">
        <v>14</v>
      </c>
      <c r="J193" s="127">
        <v>44</v>
      </c>
      <c r="K193" s="152">
        <v>209</v>
      </c>
      <c r="L193" s="127">
        <v>11.8742817196002</v>
      </c>
      <c r="M193" s="127">
        <v>2.4107521001304102</v>
      </c>
      <c r="N193" s="212"/>
      <c r="O193" s="212"/>
    </row>
    <row r="194" spans="2:18" x14ac:dyDescent="0.3">
      <c r="B194" s="235"/>
      <c r="C194" s="188" t="s">
        <v>270</v>
      </c>
      <c r="D194" s="188">
        <v>2022</v>
      </c>
      <c r="E194" s="188" t="s">
        <v>35</v>
      </c>
      <c r="F194" s="127">
        <v>9</v>
      </c>
      <c r="G194" s="127">
        <v>141</v>
      </c>
      <c r="H194" s="127">
        <v>19</v>
      </c>
      <c r="I194" s="127">
        <v>15</v>
      </c>
      <c r="J194" s="127">
        <v>31</v>
      </c>
      <c r="K194" s="152">
        <v>206</v>
      </c>
      <c r="L194" s="127">
        <v>18.7632567211249</v>
      </c>
      <c r="M194" s="127">
        <v>3.07632133625376</v>
      </c>
      <c r="N194" s="212"/>
      <c r="O194" s="212"/>
    </row>
    <row r="195" spans="2:18" x14ac:dyDescent="0.3">
      <c r="B195" s="235"/>
      <c r="C195" s="188" t="s">
        <v>270</v>
      </c>
      <c r="D195" s="188">
        <v>2022</v>
      </c>
      <c r="E195" s="188" t="s">
        <v>35</v>
      </c>
      <c r="F195" s="127">
        <v>10</v>
      </c>
      <c r="G195" s="127">
        <v>133</v>
      </c>
      <c r="H195" s="127">
        <v>17</v>
      </c>
      <c r="I195" s="127">
        <v>9</v>
      </c>
      <c r="J195" s="127">
        <v>31</v>
      </c>
      <c r="K195" s="152">
        <v>190</v>
      </c>
      <c r="L195" s="127">
        <v>15.278246235835599</v>
      </c>
      <c r="M195" s="127">
        <v>2.87880301672033</v>
      </c>
      <c r="N195" s="212"/>
      <c r="O195" s="212"/>
    </row>
    <row r="196" spans="2:18" x14ac:dyDescent="0.3">
      <c r="B196" s="235"/>
      <c r="C196" s="188" t="s">
        <v>270</v>
      </c>
      <c r="D196" s="188">
        <v>2022</v>
      </c>
      <c r="E196" s="188" t="s">
        <v>35</v>
      </c>
      <c r="F196" s="127">
        <v>11</v>
      </c>
      <c r="G196" s="127">
        <v>194</v>
      </c>
      <c r="H196" s="127">
        <v>8</v>
      </c>
      <c r="I196" s="127">
        <v>12</v>
      </c>
      <c r="J196" s="127">
        <v>55</v>
      </c>
      <c r="K196" s="152">
        <v>269</v>
      </c>
      <c r="L196" s="127">
        <v>7.8352241289367699</v>
      </c>
      <c r="M196" s="127">
        <v>1.7189367435265599</v>
      </c>
      <c r="N196" s="213"/>
      <c r="O196" s="213"/>
    </row>
    <row r="197" spans="2:18" x14ac:dyDescent="0.3">
      <c r="B197" s="235"/>
      <c r="C197" s="188" t="s">
        <v>274</v>
      </c>
      <c r="D197" s="188">
        <v>2022</v>
      </c>
      <c r="E197" s="188" t="s">
        <v>35</v>
      </c>
      <c r="F197" s="127">
        <v>1</v>
      </c>
      <c r="G197" s="127">
        <v>170</v>
      </c>
      <c r="H197" s="127">
        <v>37</v>
      </c>
      <c r="I197" s="127">
        <v>35</v>
      </c>
      <c r="J197" s="127">
        <v>34</v>
      </c>
      <c r="K197" s="152">
        <v>276</v>
      </c>
      <c r="L197" s="127">
        <v>30.567848363506801</v>
      </c>
      <c r="M197" s="127">
        <v>3.44334032977615</v>
      </c>
      <c r="N197" s="211">
        <v>29.905052740523768</v>
      </c>
      <c r="O197" s="211">
        <v>4.7742155533586148</v>
      </c>
    </row>
    <row r="198" spans="2:18" x14ac:dyDescent="0.3">
      <c r="B198" s="235"/>
      <c r="C198" s="188" t="s">
        <v>274</v>
      </c>
      <c r="D198" s="188">
        <v>2022</v>
      </c>
      <c r="E198" s="188" t="s">
        <v>35</v>
      </c>
      <c r="F198" s="127">
        <v>2</v>
      </c>
      <c r="G198" s="127">
        <v>152</v>
      </c>
      <c r="H198" s="127">
        <v>21</v>
      </c>
      <c r="I198" s="127">
        <v>19</v>
      </c>
      <c r="J198" s="127">
        <v>30</v>
      </c>
      <c r="K198" s="152">
        <v>222</v>
      </c>
      <c r="L198" s="127">
        <v>21.069283210035401</v>
      </c>
      <c r="M198" s="127">
        <v>3.1489768916813299</v>
      </c>
      <c r="N198" s="212"/>
      <c r="O198" s="212"/>
    </row>
    <row r="199" spans="2:18" x14ac:dyDescent="0.3">
      <c r="B199" s="235"/>
      <c r="C199" s="188" t="s">
        <v>274</v>
      </c>
      <c r="D199" s="188">
        <v>2022</v>
      </c>
      <c r="E199" s="188" t="s">
        <v>35</v>
      </c>
      <c r="F199" s="127">
        <v>3</v>
      </c>
      <c r="G199" s="127">
        <v>53</v>
      </c>
      <c r="H199" s="127">
        <v>12</v>
      </c>
      <c r="I199" s="127">
        <v>7</v>
      </c>
      <c r="J199" s="127">
        <v>15</v>
      </c>
      <c r="K199" s="152">
        <v>87</v>
      </c>
      <c r="L199" s="127">
        <v>23.3697044560897</v>
      </c>
      <c r="M199" s="127">
        <v>5.3128496267460399</v>
      </c>
      <c r="N199" s="212"/>
      <c r="O199" s="212"/>
    </row>
    <row r="200" spans="2:18" x14ac:dyDescent="0.3">
      <c r="B200" s="235"/>
      <c r="C200" s="188" t="s">
        <v>274</v>
      </c>
      <c r="D200" s="188">
        <v>2022</v>
      </c>
      <c r="E200" s="188" t="s">
        <v>35</v>
      </c>
      <c r="F200" s="127">
        <v>4</v>
      </c>
      <c r="G200" s="127">
        <v>86</v>
      </c>
      <c r="H200" s="127">
        <v>19</v>
      </c>
      <c r="I200" s="127">
        <v>17</v>
      </c>
      <c r="J200" s="127">
        <v>13</v>
      </c>
      <c r="K200" s="152">
        <v>135</v>
      </c>
      <c r="L200" s="127">
        <v>33.4738353836916</v>
      </c>
      <c r="M200" s="127">
        <v>5.1720577823348401</v>
      </c>
      <c r="N200" s="212"/>
      <c r="O200" s="212"/>
    </row>
    <row r="201" spans="2:18" x14ac:dyDescent="0.3">
      <c r="B201" s="235"/>
      <c r="C201" s="188" t="s">
        <v>274</v>
      </c>
      <c r="D201" s="188">
        <v>2022</v>
      </c>
      <c r="E201" s="188" t="s">
        <v>35</v>
      </c>
      <c r="F201" s="127">
        <v>5</v>
      </c>
      <c r="G201" s="127">
        <v>82</v>
      </c>
      <c r="H201" s="127">
        <v>17</v>
      </c>
      <c r="I201" s="127">
        <v>26</v>
      </c>
      <c r="J201" s="127">
        <v>15</v>
      </c>
      <c r="K201" s="152">
        <v>140</v>
      </c>
      <c r="L201" s="127">
        <v>36.754446796632401</v>
      </c>
      <c r="M201" s="127">
        <v>5.3452248382484902</v>
      </c>
      <c r="N201" s="212"/>
      <c r="O201" s="212"/>
    </row>
    <row r="202" spans="2:18" x14ac:dyDescent="0.3">
      <c r="B202" s="235"/>
      <c r="C202" s="188" t="s">
        <v>274</v>
      </c>
      <c r="D202" s="188">
        <v>2022</v>
      </c>
      <c r="E202" s="188" t="s">
        <v>35</v>
      </c>
      <c r="F202" s="127">
        <v>6</v>
      </c>
      <c r="G202" s="127">
        <v>95</v>
      </c>
      <c r="H202" s="127">
        <v>19</v>
      </c>
      <c r="I202" s="127">
        <v>17</v>
      </c>
      <c r="J202" s="127">
        <v>18</v>
      </c>
      <c r="K202" s="152">
        <v>149</v>
      </c>
      <c r="L202" s="127">
        <v>28.683525251233998</v>
      </c>
      <c r="M202" s="127">
        <v>4.5284378869028199</v>
      </c>
      <c r="N202" s="212"/>
      <c r="O202" s="212"/>
    </row>
    <row r="203" spans="2:18" x14ac:dyDescent="0.3">
      <c r="B203" s="235"/>
      <c r="C203" s="188" t="s">
        <v>274</v>
      </c>
      <c r="D203" s="188">
        <v>2022</v>
      </c>
      <c r="E203" s="188" t="s">
        <v>35</v>
      </c>
      <c r="F203" s="127">
        <v>7</v>
      </c>
      <c r="G203" s="127">
        <v>140</v>
      </c>
      <c r="H203" s="127">
        <v>29</v>
      </c>
      <c r="I203" s="127">
        <v>31</v>
      </c>
      <c r="J203" s="127">
        <v>20</v>
      </c>
      <c r="K203" s="152">
        <v>220</v>
      </c>
      <c r="L203" s="127">
        <v>34.700579427438903</v>
      </c>
      <c r="M203" s="127">
        <v>4.13184870550824</v>
      </c>
      <c r="N203" s="212"/>
      <c r="O203" s="212"/>
    </row>
    <row r="204" spans="2:18" x14ac:dyDescent="0.3">
      <c r="B204" s="235"/>
      <c r="C204" s="188" t="s">
        <v>274</v>
      </c>
      <c r="D204" s="188">
        <v>2022</v>
      </c>
      <c r="E204" s="188" t="s">
        <v>35</v>
      </c>
      <c r="F204" s="127">
        <v>8</v>
      </c>
      <c r="G204" s="127">
        <v>82</v>
      </c>
      <c r="H204" s="127">
        <v>14</v>
      </c>
      <c r="I204" s="127">
        <v>13</v>
      </c>
      <c r="J204" s="127">
        <v>11</v>
      </c>
      <c r="K204" s="152">
        <v>120</v>
      </c>
      <c r="L204" s="127">
        <v>28.948805717349401</v>
      </c>
      <c r="M204" s="127">
        <v>5.07108574387461</v>
      </c>
      <c r="N204" s="212"/>
      <c r="O204" s="212"/>
    </row>
    <row r="205" spans="2:18" x14ac:dyDescent="0.3">
      <c r="B205" s="235"/>
      <c r="C205" s="188" t="s">
        <v>274</v>
      </c>
      <c r="D205" s="188">
        <v>2022</v>
      </c>
      <c r="E205" s="188" t="s">
        <v>35</v>
      </c>
      <c r="F205" s="127">
        <v>9</v>
      </c>
      <c r="G205" s="127">
        <v>46</v>
      </c>
      <c r="H205" s="127">
        <v>8</v>
      </c>
      <c r="I205" s="127">
        <v>11</v>
      </c>
      <c r="J205" s="127">
        <v>8</v>
      </c>
      <c r="K205" s="152">
        <v>73</v>
      </c>
      <c r="L205" s="127">
        <v>31.577446058735699</v>
      </c>
      <c r="M205" s="127">
        <v>6.8141181751550102</v>
      </c>
      <c r="N205" s="213"/>
      <c r="O205" s="213"/>
    </row>
    <row r="206" spans="2:18" x14ac:dyDescent="0.3">
      <c r="B206" s="235"/>
      <c r="C206" s="234" t="s">
        <v>274</v>
      </c>
      <c r="D206" s="234">
        <v>2022</v>
      </c>
      <c r="E206" s="234" t="s">
        <v>175</v>
      </c>
      <c r="F206" s="154">
        <v>1</v>
      </c>
      <c r="G206" s="154">
        <v>90</v>
      </c>
      <c r="H206" s="154">
        <v>34</v>
      </c>
      <c r="I206" s="154">
        <v>30</v>
      </c>
      <c r="J206" s="154">
        <v>60</v>
      </c>
      <c r="K206" s="152">
        <v>214</v>
      </c>
      <c r="L206" s="154">
        <v>29.906542056074802</v>
      </c>
      <c r="M206" s="154">
        <v>3.1297882552482998</v>
      </c>
      <c r="N206" s="236">
        <v>28.506690563148791</v>
      </c>
      <c r="O206" s="236">
        <v>3.1225528679188983</v>
      </c>
      <c r="P206" s="151"/>
      <c r="Q206" s="151"/>
      <c r="R206" s="151"/>
    </row>
    <row r="207" spans="2:18" x14ac:dyDescent="0.3">
      <c r="B207" s="235"/>
      <c r="C207" s="234"/>
      <c r="D207" s="234"/>
      <c r="E207" s="234"/>
      <c r="F207" s="154">
        <v>2</v>
      </c>
      <c r="G207" s="154">
        <v>52</v>
      </c>
      <c r="H207" s="154">
        <v>21</v>
      </c>
      <c r="I207" s="154">
        <v>22</v>
      </c>
      <c r="J207" s="154">
        <v>46</v>
      </c>
      <c r="K207" s="152">
        <v>141</v>
      </c>
      <c r="L207" s="154">
        <v>30.496453900709199</v>
      </c>
      <c r="M207" s="154">
        <v>3.8772035048608502</v>
      </c>
      <c r="N207" s="236"/>
      <c r="O207" s="236"/>
      <c r="P207" s="151"/>
      <c r="Q207" s="151"/>
      <c r="R207" s="151"/>
    </row>
    <row r="208" spans="2:18" x14ac:dyDescent="0.3">
      <c r="B208" s="235"/>
      <c r="C208" s="234"/>
      <c r="D208" s="234"/>
      <c r="E208" s="234"/>
      <c r="F208" s="154">
        <v>3</v>
      </c>
      <c r="G208" s="154">
        <v>44</v>
      </c>
      <c r="H208" s="154">
        <v>13</v>
      </c>
      <c r="I208" s="154">
        <v>24</v>
      </c>
      <c r="J208" s="154">
        <v>32</v>
      </c>
      <c r="K208" s="152">
        <v>113</v>
      </c>
      <c r="L208" s="154">
        <v>32.743362831858398</v>
      </c>
      <c r="M208" s="154">
        <v>4.4145861146033596</v>
      </c>
      <c r="N208" s="236"/>
      <c r="O208" s="236"/>
      <c r="P208" s="151"/>
      <c r="Q208" s="151"/>
      <c r="R208" s="151"/>
    </row>
    <row r="209" spans="2:18" x14ac:dyDescent="0.3">
      <c r="B209" s="235"/>
      <c r="C209" s="234"/>
      <c r="D209" s="234"/>
      <c r="E209" s="234"/>
      <c r="F209" s="154">
        <v>4</v>
      </c>
      <c r="G209" s="154">
        <v>71</v>
      </c>
      <c r="H209" s="154">
        <v>34</v>
      </c>
      <c r="I209" s="154">
        <v>31</v>
      </c>
      <c r="J209" s="154">
        <v>60</v>
      </c>
      <c r="K209" s="152">
        <v>196</v>
      </c>
      <c r="L209" s="154">
        <v>33.163265306122398</v>
      </c>
      <c r="M209" s="154">
        <v>3.3628555990165001</v>
      </c>
      <c r="N209" s="236"/>
      <c r="O209" s="236"/>
      <c r="P209" s="151"/>
      <c r="Q209" s="151"/>
      <c r="R209" s="151"/>
    </row>
    <row r="210" spans="2:18" x14ac:dyDescent="0.3">
      <c r="B210" s="235"/>
      <c r="C210" s="234"/>
      <c r="D210" s="234"/>
      <c r="E210" s="234"/>
      <c r="F210" s="154">
        <v>5</v>
      </c>
      <c r="G210" s="154">
        <v>49</v>
      </c>
      <c r="H210" s="154">
        <v>13</v>
      </c>
      <c r="I210" s="154">
        <v>14</v>
      </c>
      <c r="J210" s="154">
        <v>44</v>
      </c>
      <c r="K210" s="152">
        <v>120</v>
      </c>
      <c r="L210" s="154">
        <v>22.5</v>
      </c>
      <c r="M210" s="154">
        <v>3.8119876704942302</v>
      </c>
      <c r="N210" s="236"/>
      <c r="O210" s="236"/>
      <c r="P210" s="151"/>
      <c r="Q210" s="151"/>
      <c r="R210" s="151"/>
    </row>
    <row r="211" spans="2:18" x14ac:dyDescent="0.3">
      <c r="B211" s="235"/>
      <c r="C211" s="234"/>
      <c r="D211" s="234"/>
      <c r="E211" s="234"/>
      <c r="F211" s="154">
        <v>6</v>
      </c>
      <c r="G211" s="154">
        <v>112</v>
      </c>
      <c r="H211" s="154">
        <v>35</v>
      </c>
      <c r="I211" s="154">
        <v>34</v>
      </c>
      <c r="J211" s="154">
        <v>106</v>
      </c>
      <c r="K211" s="152">
        <v>287</v>
      </c>
      <c r="L211" s="154">
        <v>24.0418118466899</v>
      </c>
      <c r="M211" s="154">
        <v>2.5224928683885102</v>
      </c>
      <c r="N211" s="236"/>
      <c r="O211" s="236"/>
      <c r="P211" s="151"/>
      <c r="Q211" s="151"/>
      <c r="R211" s="151"/>
    </row>
    <row r="212" spans="2:18" x14ac:dyDescent="0.3">
      <c r="B212" s="235"/>
      <c r="C212" s="234"/>
      <c r="D212" s="234"/>
      <c r="E212" s="234"/>
      <c r="F212" s="154">
        <v>7</v>
      </c>
      <c r="G212" s="154">
        <v>91</v>
      </c>
      <c r="H212" s="154">
        <v>39</v>
      </c>
      <c r="I212" s="154">
        <v>33</v>
      </c>
      <c r="J212" s="154">
        <v>74</v>
      </c>
      <c r="K212" s="152">
        <v>237</v>
      </c>
      <c r="L212" s="154">
        <v>30.379746835443001</v>
      </c>
      <c r="M212" s="154">
        <v>2.98734720369721</v>
      </c>
      <c r="N212" s="236"/>
      <c r="O212" s="236"/>
      <c r="P212" s="151"/>
      <c r="Q212" s="151"/>
      <c r="R212" s="151"/>
    </row>
    <row r="213" spans="2:18" x14ac:dyDescent="0.3">
      <c r="B213" s="235"/>
      <c r="C213" s="234"/>
      <c r="D213" s="234"/>
      <c r="E213" s="234"/>
      <c r="F213" s="154">
        <v>8</v>
      </c>
      <c r="G213" s="154">
        <v>126</v>
      </c>
      <c r="H213" s="154">
        <v>40</v>
      </c>
      <c r="I213" s="154">
        <v>41</v>
      </c>
      <c r="J213" s="154">
        <v>101</v>
      </c>
      <c r="K213" s="152">
        <v>308</v>
      </c>
      <c r="L213" s="154">
        <v>26.2987012987013</v>
      </c>
      <c r="M213" s="154">
        <v>2.5085881318319698</v>
      </c>
      <c r="N213" s="236"/>
      <c r="O213" s="236"/>
      <c r="P213" s="151"/>
      <c r="Q213" s="151"/>
      <c r="R213" s="151"/>
    </row>
    <row r="214" spans="2:18" x14ac:dyDescent="0.3">
      <c r="B214" s="235"/>
      <c r="C214" s="234"/>
      <c r="D214" s="234"/>
      <c r="E214" s="234"/>
      <c r="F214" s="154">
        <v>9</v>
      </c>
      <c r="G214" s="154">
        <v>115</v>
      </c>
      <c r="H214" s="154">
        <v>41</v>
      </c>
      <c r="I214" s="154">
        <v>49</v>
      </c>
      <c r="J214" s="154">
        <v>107</v>
      </c>
      <c r="K214" s="152">
        <v>312</v>
      </c>
      <c r="L214" s="154">
        <v>28.846153846153801</v>
      </c>
      <c r="M214" s="154">
        <v>2.5648729118934499</v>
      </c>
      <c r="N214" s="236"/>
      <c r="O214" s="236"/>
      <c r="P214" s="151"/>
      <c r="Q214" s="151"/>
      <c r="R214" s="151"/>
    </row>
    <row r="215" spans="2:18" x14ac:dyDescent="0.3">
      <c r="B215" s="235"/>
      <c r="C215" s="234"/>
      <c r="D215" s="234"/>
      <c r="E215" s="234"/>
      <c r="F215" s="154">
        <v>10</v>
      </c>
      <c r="G215" s="154">
        <v>81</v>
      </c>
      <c r="H215" s="154">
        <v>24</v>
      </c>
      <c r="I215" s="154">
        <v>38</v>
      </c>
      <c r="J215" s="154">
        <v>60</v>
      </c>
      <c r="K215" s="152">
        <v>203</v>
      </c>
      <c r="L215" s="154">
        <v>30.541871921182299</v>
      </c>
      <c r="M215" s="154">
        <v>3.23266978658586</v>
      </c>
      <c r="N215" s="236"/>
      <c r="O215" s="236"/>
      <c r="P215" s="151"/>
      <c r="Q215" s="151"/>
      <c r="R215" s="151"/>
    </row>
    <row r="216" spans="2:18" x14ac:dyDescent="0.3">
      <c r="B216" s="235"/>
      <c r="C216" s="234"/>
      <c r="D216" s="234"/>
      <c r="E216" s="234"/>
      <c r="F216" s="154">
        <v>11</v>
      </c>
      <c r="G216" s="154">
        <v>109</v>
      </c>
      <c r="H216" s="154">
        <v>42</v>
      </c>
      <c r="I216" s="154">
        <v>42</v>
      </c>
      <c r="J216" s="154">
        <v>107</v>
      </c>
      <c r="K216" s="152">
        <v>300</v>
      </c>
      <c r="L216" s="154">
        <v>28</v>
      </c>
      <c r="M216" s="154">
        <v>2.5922962793631399</v>
      </c>
      <c r="N216" s="236"/>
      <c r="O216" s="236"/>
      <c r="P216" s="151"/>
      <c r="Q216" s="151"/>
      <c r="R216" s="151"/>
    </row>
    <row r="217" spans="2:18" x14ac:dyDescent="0.3">
      <c r="B217" s="235"/>
      <c r="C217" s="234"/>
      <c r="D217" s="234"/>
      <c r="E217" s="234"/>
      <c r="F217" s="154">
        <v>12</v>
      </c>
      <c r="G217" s="154">
        <v>137</v>
      </c>
      <c r="H217" s="154">
        <v>59</v>
      </c>
      <c r="I217" s="154">
        <v>62</v>
      </c>
      <c r="J217" s="154">
        <v>123</v>
      </c>
      <c r="K217" s="152">
        <v>381</v>
      </c>
      <c r="L217" s="154">
        <v>31.758530183727</v>
      </c>
      <c r="M217" s="154">
        <v>2.38501928820232</v>
      </c>
      <c r="N217" s="236"/>
      <c r="O217" s="236"/>
      <c r="P217" s="151"/>
      <c r="Q217" s="151"/>
      <c r="R217" s="151"/>
    </row>
    <row r="218" spans="2:18" x14ac:dyDescent="0.3">
      <c r="B218" s="235"/>
      <c r="C218" s="234"/>
      <c r="D218" s="234"/>
      <c r="E218" s="234"/>
      <c r="F218" s="154">
        <v>13</v>
      </c>
      <c r="G218" s="154">
        <v>65</v>
      </c>
      <c r="H218" s="154">
        <v>25</v>
      </c>
      <c r="I218" s="154">
        <v>11</v>
      </c>
      <c r="J218" s="154">
        <v>46</v>
      </c>
      <c r="K218" s="152">
        <v>147</v>
      </c>
      <c r="L218" s="154">
        <v>24.4897959183673</v>
      </c>
      <c r="M218" s="154">
        <v>3.5468003092117901</v>
      </c>
      <c r="N218" s="236"/>
      <c r="O218" s="236"/>
      <c r="P218" s="151"/>
      <c r="Q218" s="151"/>
      <c r="R218" s="151"/>
    </row>
    <row r="219" spans="2:18" x14ac:dyDescent="0.3">
      <c r="B219" s="235"/>
      <c r="C219" s="234"/>
      <c r="D219" s="234"/>
      <c r="E219" s="234"/>
      <c r="F219" s="154">
        <v>14</v>
      </c>
      <c r="G219" s="154">
        <v>60</v>
      </c>
      <c r="H219" s="154">
        <v>27</v>
      </c>
      <c r="I219" s="154">
        <v>29</v>
      </c>
      <c r="J219" s="154">
        <v>46</v>
      </c>
      <c r="K219" s="152">
        <v>162</v>
      </c>
      <c r="L219" s="154">
        <v>34.567901234567898</v>
      </c>
      <c r="M219" s="154">
        <v>3.7365811994173499</v>
      </c>
      <c r="N219" s="236"/>
      <c r="O219" s="236"/>
      <c r="P219" s="151"/>
      <c r="Q219" s="151"/>
      <c r="R219" s="151"/>
    </row>
    <row r="220" spans="2:18" x14ac:dyDescent="0.3">
      <c r="B220" s="235"/>
      <c r="C220" s="234"/>
      <c r="D220" s="234"/>
      <c r="E220" s="234"/>
      <c r="F220" s="154">
        <v>15</v>
      </c>
      <c r="G220" s="154">
        <v>47</v>
      </c>
      <c r="H220" s="154">
        <v>20</v>
      </c>
      <c r="I220" s="154">
        <v>15</v>
      </c>
      <c r="J220" s="154">
        <v>48</v>
      </c>
      <c r="K220" s="152">
        <v>130</v>
      </c>
      <c r="L220" s="154">
        <v>26.923076923076898</v>
      </c>
      <c r="M220" s="154">
        <v>3.89027942569858</v>
      </c>
      <c r="N220" s="236"/>
      <c r="O220" s="236"/>
      <c r="P220" s="151"/>
      <c r="Q220" s="151"/>
      <c r="R220" s="151"/>
    </row>
    <row r="221" spans="2:18" x14ac:dyDescent="0.3">
      <c r="B221" s="235"/>
      <c r="C221" s="234"/>
      <c r="D221" s="234"/>
      <c r="E221" s="234"/>
      <c r="F221" s="154">
        <v>16</v>
      </c>
      <c r="G221" s="154">
        <v>60</v>
      </c>
      <c r="H221" s="154">
        <v>32</v>
      </c>
      <c r="I221" s="154">
        <v>36</v>
      </c>
      <c r="J221" s="154">
        <v>73</v>
      </c>
      <c r="K221" s="152">
        <v>201</v>
      </c>
      <c r="L221" s="154">
        <v>33.830845771144297</v>
      </c>
      <c r="M221" s="154">
        <v>3.3372303972002602</v>
      </c>
      <c r="N221" s="236"/>
      <c r="O221" s="236"/>
      <c r="P221" s="151"/>
      <c r="Q221" s="151"/>
      <c r="R221" s="151"/>
    </row>
    <row r="222" spans="2:18" x14ac:dyDescent="0.3">
      <c r="B222" s="235"/>
      <c r="C222" s="234"/>
      <c r="D222" s="234"/>
      <c r="E222" s="234"/>
      <c r="F222" s="154">
        <v>17</v>
      </c>
      <c r="G222" s="154">
        <v>82</v>
      </c>
      <c r="H222" s="154">
        <v>47</v>
      </c>
      <c r="I222" s="154">
        <v>39</v>
      </c>
      <c r="J222" s="154">
        <v>93</v>
      </c>
      <c r="K222" s="152">
        <v>261</v>
      </c>
      <c r="L222" s="154">
        <v>32.950191570881202</v>
      </c>
      <c r="M222" s="154">
        <v>2.9094271615151799</v>
      </c>
      <c r="N222" s="236"/>
      <c r="O222" s="236"/>
      <c r="P222" s="151"/>
      <c r="Q222" s="151"/>
      <c r="R222" s="151"/>
    </row>
    <row r="223" spans="2:18" x14ac:dyDescent="0.3">
      <c r="B223" s="235"/>
      <c r="C223" s="234"/>
      <c r="D223" s="234"/>
      <c r="E223" s="234"/>
      <c r="F223" s="154">
        <v>18</v>
      </c>
      <c r="G223" s="154">
        <v>130</v>
      </c>
      <c r="H223" s="154">
        <v>49</v>
      </c>
      <c r="I223" s="154">
        <v>41</v>
      </c>
      <c r="J223" s="154">
        <v>113</v>
      </c>
      <c r="K223" s="152">
        <v>333</v>
      </c>
      <c r="L223" s="154">
        <v>27.027027027027</v>
      </c>
      <c r="M223" s="154">
        <v>2.4336495615716101</v>
      </c>
      <c r="N223" s="236"/>
      <c r="O223" s="236"/>
      <c r="P223" s="151"/>
      <c r="Q223" s="151"/>
      <c r="R223" s="151"/>
    </row>
    <row r="224" spans="2:18" x14ac:dyDescent="0.3">
      <c r="B224" s="235"/>
      <c r="C224" s="234"/>
      <c r="D224" s="234"/>
      <c r="E224" s="234"/>
      <c r="F224" s="154">
        <v>19</v>
      </c>
      <c r="G224" s="154">
        <v>64</v>
      </c>
      <c r="H224" s="154">
        <v>26</v>
      </c>
      <c r="I224" s="154">
        <v>25</v>
      </c>
      <c r="J224" s="154">
        <v>67</v>
      </c>
      <c r="K224" s="152">
        <v>182</v>
      </c>
      <c r="L224" s="154">
        <v>28.021978021978001</v>
      </c>
      <c r="M224" s="154">
        <v>3.3289989172187902</v>
      </c>
      <c r="N224" s="236"/>
      <c r="O224" s="236"/>
      <c r="P224" s="151"/>
      <c r="Q224" s="151"/>
      <c r="R224" s="151"/>
    </row>
    <row r="225" spans="2:18" x14ac:dyDescent="0.3">
      <c r="B225" s="235"/>
      <c r="C225" s="234"/>
      <c r="D225" s="234"/>
      <c r="E225" s="234"/>
      <c r="F225" s="154">
        <v>20</v>
      </c>
      <c r="G225" s="154">
        <v>107</v>
      </c>
      <c r="H225" s="154">
        <v>34</v>
      </c>
      <c r="I225" s="154">
        <v>30</v>
      </c>
      <c r="J225" s="154">
        <v>99</v>
      </c>
      <c r="K225" s="152">
        <v>270</v>
      </c>
      <c r="L225" s="154">
        <v>23.703703703703699</v>
      </c>
      <c r="M225" s="154">
        <v>2.5880815153295198</v>
      </c>
      <c r="N225" s="236"/>
      <c r="O225" s="236"/>
      <c r="P225" s="151"/>
      <c r="Q225" s="151"/>
      <c r="R225" s="151"/>
    </row>
    <row r="226" spans="2:18" x14ac:dyDescent="0.3">
      <c r="B226" s="235"/>
      <c r="C226" s="234"/>
      <c r="D226" s="234"/>
      <c r="E226" s="234"/>
      <c r="F226" s="154">
        <v>21</v>
      </c>
      <c r="G226" s="154">
        <v>61</v>
      </c>
      <c r="H226" s="154">
        <v>29</v>
      </c>
      <c r="I226" s="154">
        <v>19</v>
      </c>
      <c r="J226" s="154">
        <v>71</v>
      </c>
      <c r="K226" s="152">
        <v>180</v>
      </c>
      <c r="L226" s="154">
        <v>26.6666666666667</v>
      </c>
      <c r="M226" s="154">
        <v>3.29608821648696</v>
      </c>
      <c r="N226" s="236"/>
      <c r="O226" s="236"/>
      <c r="P226" s="151"/>
      <c r="Q226" s="151"/>
      <c r="R226" s="151"/>
    </row>
    <row r="227" spans="2:18" x14ac:dyDescent="0.3">
      <c r="B227" s="235"/>
      <c r="C227" s="234"/>
      <c r="D227" s="234"/>
      <c r="E227" s="234"/>
      <c r="F227" s="154">
        <v>22</v>
      </c>
      <c r="G227" s="154">
        <v>111</v>
      </c>
      <c r="H227" s="154">
        <v>40</v>
      </c>
      <c r="I227" s="154">
        <v>28</v>
      </c>
      <c r="J227" s="154">
        <v>99</v>
      </c>
      <c r="K227" s="152">
        <v>278</v>
      </c>
      <c r="L227" s="154">
        <v>24.460431654676299</v>
      </c>
      <c r="M227" s="154">
        <v>2.5780830873965099</v>
      </c>
      <c r="N227" s="236"/>
      <c r="O227" s="236"/>
      <c r="P227" s="151"/>
      <c r="Q227" s="151"/>
      <c r="R227" s="151"/>
    </row>
    <row r="228" spans="2:18" x14ac:dyDescent="0.3">
      <c r="B228" s="235"/>
      <c r="C228" s="234"/>
      <c r="D228" s="234"/>
      <c r="E228" s="234"/>
      <c r="F228" s="154">
        <v>23</v>
      </c>
      <c r="G228" s="154">
        <v>66</v>
      </c>
      <c r="H228" s="154">
        <v>27</v>
      </c>
      <c r="I228" s="154">
        <v>28</v>
      </c>
      <c r="J228" s="154">
        <v>74</v>
      </c>
      <c r="K228" s="152">
        <v>195</v>
      </c>
      <c r="L228" s="154">
        <v>28.205128205128201</v>
      </c>
      <c r="M228" s="154">
        <v>3.2225038548604199</v>
      </c>
      <c r="N228" s="236"/>
      <c r="O228" s="236"/>
      <c r="P228" s="151"/>
      <c r="Q228" s="151"/>
      <c r="R228" s="151"/>
    </row>
    <row r="229" spans="2:18" x14ac:dyDescent="0.3">
      <c r="B229" s="235"/>
      <c r="C229" s="234"/>
      <c r="D229" s="234"/>
      <c r="E229" s="234"/>
      <c r="F229" s="154">
        <v>24</v>
      </c>
      <c r="G229" s="154">
        <v>139</v>
      </c>
      <c r="H229" s="154">
        <v>45</v>
      </c>
      <c r="I229" s="154">
        <v>48</v>
      </c>
      <c r="J229" s="154">
        <v>117</v>
      </c>
      <c r="K229" s="152">
        <v>349</v>
      </c>
      <c r="L229" s="154">
        <v>26.647564469913998</v>
      </c>
      <c r="M229" s="154">
        <v>2.3665915880122599</v>
      </c>
      <c r="N229" s="236"/>
      <c r="O229" s="236"/>
      <c r="P229" s="151"/>
      <c r="Q229" s="151"/>
      <c r="R229" s="151"/>
    </row>
    <row r="230" spans="2:18" x14ac:dyDescent="0.3">
      <c r="B230" s="235"/>
      <c r="C230" s="234"/>
      <c r="D230" s="234"/>
      <c r="E230" s="234"/>
      <c r="F230" s="154">
        <v>25</v>
      </c>
      <c r="G230" s="154">
        <v>74</v>
      </c>
      <c r="H230" s="154">
        <v>28</v>
      </c>
      <c r="I230" s="154">
        <v>21</v>
      </c>
      <c r="J230" s="154">
        <v>54</v>
      </c>
      <c r="K230" s="152">
        <v>177</v>
      </c>
      <c r="L230" s="154">
        <v>27.683615819208999</v>
      </c>
      <c r="M230" s="154">
        <v>3.3631258975540201</v>
      </c>
      <c r="N230" s="236"/>
      <c r="O230" s="236"/>
      <c r="P230" s="151"/>
      <c r="Q230" s="151"/>
      <c r="R230" s="151"/>
    </row>
    <row r="231" spans="2:18" x14ac:dyDescent="0.3">
      <c r="B231" s="235"/>
      <c r="C231" s="234"/>
      <c r="D231" s="234"/>
      <c r="E231" s="234"/>
      <c r="F231" s="154">
        <v>26</v>
      </c>
      <c r="G231" s="154">
        <v>63</v>
      </c>
      <c r="H231" s="154">
        <v>26</v>
      </c>
      <c r="I231" s="154">
        <v>27</v>
      </c>
      <c r="J231" s="154">
        <v>78</v>
      </c>
      <c r="K231" s="152">
        <v>194</v>
      </c>
      <c r="L231" s="154">
        <v>27.319587628866</v>
      </c>
      <c r="M231" s="154">
        <v>3.19922582023242</v>
      </c>
      <c r="N231" s="236"/>
      <c r="O231" s="236"/>
      <c r="P231" s="151"/>
      <c r="Q231" s="151"/>
      <c r="R231" s="151"/>
    </row>
    <row r="232" spans="2:18" x14ac:dyDescent="0.3">
      <c r="B232" s="235"/>
      <c r="C232" s="188" t="s">
        <v>274</v>
      </c>
      <c r="D232" s="188">
        <v>2022</v>
      </c>
      <c r="E232" s="188" t="s">
        <v>174</v>
      </c>
      <c r="F232" s="127">
        <v>1</v>
      </c>
      <c r="G232" s="127">
        <v>357</v>
      </c>
      <c r="H232" s="127">
        <v>168</v>
      </c>
      <c r="I232" s="127">
        <v>115</v>
      </c>
      <c r="J232" s="127">
        <v>318</v>
      </c>
      <c r="K232" s="152">
        <v>958</v>
      </c>
      <c r="L232" s="127">
        <v>29.540709812108599</v>
      </c>
      <c r="M232" s="127">
        <v>1.4739978177778399</v>
      </c>
      <c r="N232" s="211">
        <v>33.182592026404635</v>
      </c>
      <c r="O232" s="211">
        <v>3.3837721391239319</v>
      </c>
      <c r="P232" s="151"/>
      <c r="Q232" s="151"/>
      <c r="R232" s="151"/>
    </row>
    <row r="233" spans="2:18" x14ac:dyDescent="0.3">
      <c r="B233" s="235"/>
      <c r="C233" s="188" t="s">
        <v>274</v>
      </c>
      <c r="D233" s="188">
        <v>2022</v>
      </c>
      <c r="E233" s="188" t="s">
        <v>174</v>
      </c>
      <c r="F233" s="127">
        <v>2</v>
      </c>
      <c r="G233" s="127">
        <v>67</v>
      </c>
      <c r="H233" s="127">
        <v>29</v>
      </c>
      <c r="I233" s="127">
        <v>29</v>
      </c>
      <c r="J233" s="127">
        <v>67</v>
      </c>
      <c r="K233" s="152">
        <v>192</v>
      </c>
      <c r="L233" s="127">
        <v>30.2083333333333</v>
      </c>
      <c r="M233" s="127">
        <v>3.3137104160809701</v>
      </c>
      <c r="N233" s="212"/>
      <c r="O233" s="212"/>
      <c r="P233" s="151"/>
      <c r="Q233" s="151"/>
      <c r="R233" s="151"/>
    </row>
    <row r="234" spans="2:18" x14ac:dyDescent="0.3">
      <c r="B234" s="235"/>
      <c r="C234" s="188" t="s">
        <v>274</v>
      </c>
      <c r="D234" s="188">
        <v>2022</v>
      </c>
      <c r="E234" s="188" t="s">
        <v>174</v>
      </c>
      <c r="F234" s="127">
        <v>3</v>
      </c>
      <c r="G234" s="127">
        <v>69</v>
      </c>
      <c r="H234" s="127">
        <v>49</v>
      </c>
      <c r="I234" s="127">
        <v>19</v>
      </c>
      <c r="J234" s="127">
        <v>51</v>
      </c>
      <c r="K234" s="152">
        <v>188</v>
      </c>
      <c r="L234" s="127">
        <v>36.170212765957402</v>
      </c>
      <c r="M234" s="127">
        <v>3.50435669959333</v>
      </c>
      <c r="N234" s="212"/>
      <c r="O234" s="212"/>
    </row>
    <row r="235" spans="2:18" x14ac:dyDescent="0.3">
      <c r="B235" s="235"/>
      <c r="C235" s="188" t="s">
        <v>274</v>
      </c>
      <c r="D235" s="188">
        <v>2022</v>
      </c>
      <c r="E235" s="188" t="s">
        <v>174</v>
      </c>
      <c r="F235" s="127">
        <v>4</v>
      </c>
      <c r="G235" s="127">
        <v>125</v>
      </c>
      <c r="H235" s="127">
        <v>56</v>
      </c>
      <c r="I235" s="127">
        <v>37</v>
      </c>
      <c r="J235" s="127">
        <v>117</v>
      </c>
      <c r="K235" s="152">
        <v>335</v>
      </c>
      <c r="L235" s="127">
        <v>27.761194029850699</v>
      </c>
      <c r="M235" s="127">
        <v>2.4467068998548198</v>
      </c>
      <c r="N235" s="212"/>
      <c r="O235" s="212"/>
    </row>
    <row r="236" spans="2:18" x14ac:dyDescent="0.3">
      <c r="B236" s="235"/>
      <c r="C236" s="188" t="s">
        <v>274</v>
      </c>
      <c r="D236" s="188">
        <v>2022</v>
      </c>
      <c r="E236" s="188" t="s">
        <v>174</v>
      </c>
      <c r="F236" s="127">
        <v>5</v>
      </c>
      <c r="G236" s="127">
        <v>52</v>
      </c>
      <c r="H236" s="127">
        <v>35</v>
      </c>
      <c r="I236" s="127">
        <v>15</v>
      </c>
      <c r="J236" s="127">
        <v>42</v>
      </c>
      <c r="K236" s="152">
        <v>144</v>
      </c>
      <c r="L236" s="127">
        <v>34.7222222222222</v>
      </c>
      <c r="M236" s="127">
        <v>3.9673927085654199</v>
      </c>
      <c r="N236" s="212"/>
      <c r="O236" s="212"/>
    </row>
    <row r="237" spans="2:18" x14ac:dyDescent="0.3">
      <c r="B237" s="235"/>
      <c r="C237" s="188" t="s">
        <v>274</v>
      </c>
      <c r="D237" s="188">
        <v>2022</v>
      </c>
      <c r="E237" s="188" t="s">
        <v>174</v>
      </c>
      <c r="F237" s="127">
        <v>6</v>
      </c>
      <c r="G237" s="127">
        <v>49</v>
      </c>
      <c r="H237" s="127">
        <v>30</v>
      </c>
      <c r="I237" s="127">
        <v>17</v>
      </c>
      <c r="J237" s="127">
        <v>43</v>
      </c>
      <c r="K237" s="152">
        <v>139</v>
      </c>
      <c r="L237" s="127">
        <v>33.812949640287798</v>
      </c>
      <c r="M237" s="127">
        <v>4.0125517102852699</v>
      </c>
      <c r="N237" s="212"/>
      <c r="O237" s="212"/>
    </row>
    <row r="238" spans="2:18" x14ac:dyDescent="0.3">
      <c r="B238" s="235"/>
      <c r="C238" s="188" t="s">
        <v>274</v>
      </c>
      <c r="D238" s="188">
        <v>2022</v>
      </c>
      <c r="E238" s="188" t="s">
        <v>174</v>
      </c>
      <c r="F238" s="127">
        <v>7</v>
      </c>
      <c r="G238" s="127">
        <v>64</v>
      </c>
      <c r="H238" s="127">
        <v>31</v>
      </c>
      <c r="I238" s="127">
        <v>33</v>
      </c>
      <c r="J238" s="127">
        <v>60</v>
      </c>
      <c r="K238" s="152">
        <v>188</v>
      </c>
      <c r="L238" s="127">
        <v>34.042553191489397</v>
      </c>
      <c r="M238" s="127">
        <v>3.4559229848786401</v>
      </c>
      <c r="N238" s="212"/>
      <c r="O238" s="212"/>
    </row>
    <row r="239" spans="2:18" x14ac:dyDescent="0.3">
      <c r="B239" s="235"/>
      <c r="C239" s="188" t="s">
        <v>274</v>
      </c>
      <c r="D239" s="188">
        <v>2022</v>
      </c>
      <c r="E239" s="188" t="s">
        <v>174</v>
      </c>
      <c r="F239" s="127">
        <v>8</v>
      </c>
      <c r="G239" s="127">
        <v>75</v>
      </c>
      <c r="H239" s="127">
        <v>36</v>
      </c>
      <c r="I239" s="127">
        <v>26</v>
      </c>
      <c r="J239" s="127">
        <v>72</v>
      </c>
      <c r="K239" s="152">
        <v>209</v>
      </c>
      <c r="L239" s="127">
        <v>29.665071770334901</v>
      </c>
      <c r="M239" s="127">
        <v>3.1596216643287498</v>
      </c>
      <c r="N239" s="212"/>
      <c r="O239" s="212"/>
    </row>
    <row r="240" spans="2:18" x14ac:dyDescent="0.3">
      <c r="B240" s="235"/>
      <c r="C240" s="188" t="s">
        <v>274</v>
      </c>
      <c r="D240" s="188">
        <v>2022</v>
      </c>
      <c r="E240" s="188" t="s">
        <v>174</v>
      </c>
      <c r="F240" s="127">
        <v>9</v>
      </c>
      <c r="G240" s="127">
        <v>92</v>
      </c>
      <c r="H240" s="127">
        <v>56</v>
      </c>
      <c r="I240" s="127">
        <v>33</v>
      </c>
      <c r="J240" s="127">
        <v>102</v>
      </c>
      <c r="K240" s="152">
        <v>283</v>
      </c>
      <c r="L240" s="127">
        <v>31.448763250883399</v>
      </c>
      <c r="M240" s="127">
        <v>2.7600453311419302</v>
      </c>
      <c r="N240" s="212"/>
      <c r="O240" s="212"/>
    </row>
    <row r="241" spans="2:15" x14ac:dyDescent="0.3">
      <c r="B241" s="235"/>
      <c r="C241" s="188" t="s">
        <v>274</v>
      </c>
      <c r="D241" s="188">
        <v>2022</v>
      </c>
      <c r="E241" s="188" t="s">
        <v>174</v>
      </c>
      <c r="F241" s="127">
        <v>10</v>
      </c>
      <c r="G241" s="127">
        <v>45</v>
      </c>
      <c r="H241" s="127">
        <v>23</v>
      </c>
      <c r="I241" s="127">
        <v>26</v>
      </c>
      <c r="J241" s="127">
        <v>39</v>
      </c>
      <c r="K241" s="152">
        <v>133</v>
      </c>
      <c r="L241" s="127">
        <v>36.842105263157897</v>
      </c>
      <c r="M241" s="127">
        <v>4.1827337591527698</v>
      </c>
      <c r="N241" s="212"/>
      <c r="O241" s="212"/>
    </row>
    <row r="242" spans="2:15" x14ac:dyDescent="0.3">
      <c r="B242" s="235"/>
      <c r="C242" s="188" t="s">
        <v>274</v>
      </c>
      <c r="D242" s="188">
        <v>2022</v>
      </c>
      <c r="E242" s="188" t="s">
        <v>174</v>
      </c>
      <c r="F242" s="127">
        <v>11</v>
      </c>
      <c r="G242" s="127">
        <v>28</v>
      </c>
      <c r="H242" s="127">
        <v>19</v>
      </c>
      <c r="I242" s="127">
        <v>25</v>
      </c>
      <c r="J242" s="127">
        <v>39</v>
      </c>
      <c r="K242" s="152">
        <v>111</v>
      </c>
      <c r="L242" s="127">
        <v>39.639639639639597</v>
      </c>
      <c r="M242" s="127">
        <v>4.6427924701360501</v>
      </c>
      <c r="N242" s="212"/>
      <c r="O242" s="212"/>
    </row>
    <row r="243" spans="2:15" x14ac:dyDescent="0.3">
      <c r="B243" s="235"/>
      <c r="C243" s="188" t="s">
        <v>274</v>
      </c>
      <c r="D243" s="188">
        <v>2022</v>
      </c>
      <c r="E243" s="188" t="s">
        <v>174</v>
      </c>
      <c r="F243" s="127">
        <v>12</v>
      </c>
      <c r="G243" s="127">
        <v>60</v>
      </c>
      <c r="H243" s="127">
        <v>27</v>
      </c>
      <c r="I243" s="127">
        <v>30</v>
      </c>
      <c r="J243" s="127">
        <v>49</v>
      </c>
      <c r="K243" s="152">
        <v>166</v>
      </c>
      <c r="L243" s="127">
        <v>34.337349397590401</v>
      </c>
      <c r="M243" s="127">
        <v>3.68543320769139</v>
      </c>
      <c r="N243" s="213"/>
      <c r="O243" s="213"/>
    </row>
    <row r="244" spans="2:15" x14ac:dyDescent="0.3">
      <c r="B244" s="223" t="s">
        <v>119</v>
      </c>
      <c r="C244" s="232" t="s">
        <v>325</v>
      </c>
      <c r="D244" s="232">
        <v>2020</v>
      </c>
      <c r="E244" s="232" t="s">
        <v>35</v>
      </c>
      <c r="F244" s="147">
        <v>1</v>
      </c>
      <c r="G244" s="147">
        <v>222</v>
      </c>
      <c r="H244" s="147">
        <v>20</v>
      </c>
      <c r="I244" s="147">
        <v>18</v>
      </c>
      <c r="J244" s="147">
        <v>64</v>
      </c>
      <c r="K244" s="152">
        <v>324</v>
      </c>
      <c r="L244" s="148">
        <v>12.381825531095901</v>
      </c>
      <c r="M244" s="148">
        <v>1.9782404109798499</v>
      </c>
      <c r="N244" s="231">
        <v>11.1564023037346</v>
      </c>
      <c r="O244" s="231">
        <v>0.44663170263759699</v>
      </c>
    </row>
    <row r="245" spans="2:15" x14ac:dyDescent="0.3">
      <c r="B245" s="224"/>
      <c r="C245" s="232"/>
      <c r="D245" s="232"/>
      <c r="E245" s="232"/>
      <c r="F245" s="147">
        <v>2</v>
      </c>
      <c r="G245" s="147">
        <v>260</v>
      </c>
      <c r="H245" s="147">
        <v>21</v>
      </c>
      <c r="I245" s="147">
        <v>29</v>
      </c>
      <c r="J245" s="147">
        <v>68</v>
      </c>
      <c r="K245" s="152">
        <v>378</v>
      </c>
      <c r="L245" s="148">
        <v>14.341556686537899</v>
      </c>
      <c r="M245" s="148">
        <v>1.9753619539293299</v>
      </c>
      <c r="N245" s="231"/>
      <c r="O245" s="231"/>
    </row>
    <row r="246" spans="2:15" x14ac:dyDescent="0.3">
      <c r="B246" s="224"/>
      <c r="C246" s="232"/>
      <c r="D246" s="232"/>
      <c r="E246" s="232"/>
      <c r="F246" s="147">
        <v>3</v>
      </c>
      <c r="G246" s="147">
        <v>179</v>
      </c>
      <c r="H246" s="147">
        <v>15</v>
      </c>
      <c r="I246" s="147">
        <v>15</v>
      </c>
      <c r="J246" s="147">
        <v>48</v>
      </c>
      <c r="K246" s="152">
        <v>257</v>
      </c>
      <c r="L246" s="148">
        <v>12.5513081840691</v>
      </c>
      <c r="M246" s="148">
        <v>2.2367468975186</v>
      </c>
      <c r="N246" s="231"/>
      <c r="O246" s="231"/>
    </row>
    <row r="247" spans="2:15" x14ac:dyDescent="0.3">
      <c r="B247" s="224"/>
      <c r="C247" s="232"/>
      <c r="D247" s="232"/>
      <c r="E247" s="232"/>
      <c r="F247" s="147">
        <v>4</v>
      </c>
      <c r="G247" s="147">
        <v>165</v>
      </c>
      <c r="H247" s="147">
        <v>8</v>
      </c>
      <c r="I247" s="147">
        <v>11</v>
      </c>
      <c r="J247" s="147">
        <v>38</v>
      </c>
      <c r="K247" s="152">
        <v>222</v>
      </c>
      <c r="L247" s="148">
        <v>9.5049909420448895</v>
      </c>
      <c r="M247" s="148">
        <v>2.0875747499128301</v>
      </c>
      <c r="N247" s="231"/>
      <c r="O247" s="231"/>
    </row>
    <row r="248" spans="2:15" x14ac:dyDescent="0.3">
      <c r="B248" s="224"/>
      <c r="C248" s="232"/>
      <c r="D248" s="232"/>
      <c r="E248" s="232"/>
      <c r="F248" s="147">
        <v>5</v>
      </c>
      <c r="G248" s="147">
        <v>270</v>
      </c>
      <c r="H248" s="147">
        <v>16</v>
      </c>
      <c r="I248" s="147">
        <v>22</v>
      </c>
      <c r="J248" s="147">
        <v>53</v>
      </c>
      <c r="K248" s="152">
        <v>361</v>
      </c>
      <c r="L248" s="148">
        <v>12.1772619866243</v>
      </c>
      <c r="M248" s="148">
        <v>1.8581663896368099</v>
      </c>
      <c r="N248" s="231"/>
      <c r="O248" s="231"/>
    </row>
    <row r="249" spans="2:15" x14ac:dyDescent="0.3">
      <c r="B249" s="224"/>
      <c r="C249" s="232"/>
      <c r="D249" s="232"/>
      <c r="E249" s="232"/>
      <c r="F249" s="147">
        <v>6</v>
      </c>
      <c r="G249" s="147">
        <v>194</v>
      </c>
      <c r="H249" s="147">
        <v>10</v>
      </c>
      <c r="I249" s="147">
        <v>14</v>
      </c>
      <c r="J249" s="147">
        <v>44</v>
      </c>
      <c r="K249" s="152">
        <v>262</v>
      </c>
      <c r="L249" s="148">
        <v>10.2212163235625</v>
      </c>
      <c r="M249" s="148">
        <v>1.9941814800936899</v>
      </c>
      <c r="N249" s="231"/>
      <c r="O249" s="231"/>
    </row>
    <row r="250" spans="2:15" x14ac:dyDescent="0.3">
      <c r="B250" s="224"/>
      <c r="C250" s="232"/>
      <c r="D250" s="232"/>
      <c r="E250" s="232"/>
      <c r="F250" s="147">
        <v>7</v>
      </c>
      <c r="G250" s="147">
        <v>237</v>
      </c>
      <c r="H250" s="147">
        <v>16</v>
      </c>
      <c r="I250" s="147">
        <v>18</v>
      </c>
      <c r="J250" s="147">
        <v>74</v>
      </c>
      <c r="K250" s="152">
        <v>345</v>
      </c>
      <c r="L250" s="148">
        <v>10.168738179037801</v>
      </c>
      <c r="M250" s="148">
        <v>1.73326244447917</v>
      </c>
      <c r="N250" s="231"/>
      <c r="O250" s="231"/>
    </row>
    <row r="251" spans="2:15" x14ac:dyDescent="0.3">
      <c r="B251" s="224"/>
      <c r="C251" s="232"/>
      <c r="D251" s="232"/>
      <c r="E251" s="232"/>
      <c r="F251" s="147">
        <v>8</v>
      </c>
      <c r="G251" s="147">
        <v>224</v>
      </c>
      <c r="H251" s="147">
        <v>11</v>
      </c>
      <c r="I251" s="147">
        <v>15</v>
      </c>
      <c r="J251" s="147">
        <v>58</v>
      </c>
      <c r="K251" s="152">
        <v>308</v>
      </c>
      <c r="L251" s="148">
        <v>9.1122542871337906</v>
      </c>
      <c r="M251" s="148">
        <v>1.7346259584360799</v>
      </c>
      <c r="N251" s="231"/>
      <c r="O251" s="231"/>
    </row>
    <row r="252" spans="2:15" x14ac:dyDescent="0.3">
      <c r="B252" s="224"/>
      <c r="C252" s="232"/>
      <c r="D252" s="232"/>
      <c r="E252" s="232"/>
      <c r="F252" s="147">
        <v>9</v>
      </c>
      <c r="G252" s="147">
        <v>179</v>
      </c>
      <c r="H252" s="147">
        <v>11</v>
      </c>
      <c r="I252" s="147">
        <v>10</v>
      </c>
      <c r="J252" s="147">
        <v>49</v>
      </c>
      <c r="K252" s="152">
        <v>249</v>
      </c>
      <c r="L252" s="148">
        <v>8.9794885793360795</v>
      </c>
      <c r="M252" s="148">
        <v>1.91485439536652</v>
      </c>
      <c r="N252" s="231"/>
      <c r="O252" s="231"/>
    </row>
    <row r="253" spans="2:15" x14ac:dyDescent="0.3">
      <c r="B253" s="224"/>
      <c r="C253" s="232"/>
      <c r="D253" s="232"/>
      <c r="E253" s="232"/>
      <c r="F253" s="147">
        <v>10</v>
      </c>
      <c r="G253" s="147">
        <v>270</v>
      </c>
      <c r="H253" s="147">
        <v>17</v>
      </c>
      <c r="I253" s="147">
        <v>13</v>
      </c>
      <c r="J253" s="147">
        <v>58</v>
      </c>
      <c r="K253" s="152">
        <v>358</v>
      </c>
      <c r="L253" s="148">
        <v>9.4562009865051504</v>
      </c>
      <c r="M253" s="148">
        <v>1.63959946456004</v>
      </c>
      <c r="N253" s="231"/>
      <c r="O253" s="231"/>
    </row>
    <row r="254" spans="2:15" x14ac:dyDescent="0.3">
      <c r="B254" s="224"/>
      <c r="C254" s="232"/>
      <c r="D254" s="232"/>
      <c r="E254" s="232"/>
      <c r="F254" s="147">
        <v>11</v>
      </c>
      <c r="G254" s="147">
        <v>108</v>
      </c>
      <c r="H254" s="147">
        <v>9</v>
      </c>
      <c r="I254" s="147">
        <v>10</v>
      </c>
      <c r="J254" s="147">
        <v>33</v>
      </c>
      <c r="K254" s="152">
        <v>160</v>
      </c>
      <c r="L254" s="148">
        <v>12.352324589156201</v>
      </c>
      <c r="M254" s="148">
        <v>2.8116402106515799</v>
      </c>
      <c r="N254" s="231"/>
      <c r="O254" s="231"/>
    </row>
    <row r="255" spans="2:15" x14ac:dyDescent="0.3">
      <c r="B255" s="224"/>
      <c r="C255" s="232"/>
      <c r="D255" s="232"/>
      <c r="E255" s="232"/>
      <c r="F255" s="147">
        <v>12</v>
      </c>
      <c r="G255" s="147">
        <v>150</v>
      </c>
      <c r="H255" s="147">
        <v>10</v>
      </c>
      <c r="I255" s="147">
        <v>10</v>
      </c>
      <c r="J255" s="147">
        <v>34</v>
      </c>
      <c r="K255" s="152">
        <v>204</v>
      </c>
      <c r="L255" s="148">
        <v>10.953353258839201</v>
      </c>
      <c r="M255" s="148">
        <v>2.3412911766986801</v>
      </c>
      <c r="N255" s="231"/>
      <c r="O255" s="231"/>
    </row>
    <row r="256" spans="2:15" x14ac:dyDescent="0.3">
      <c r="B256" s="224"/>
      <c r="C256" s="232"/>
      <c r="D256" s="232"/>
      <c r="E256" s="232"/>
      <c r="F256" s="147">
        <v>13</v>
      </c>
      <c r="G256" s="147">
        <v>209</v>
      </c>
      <c r="H256" s="147">
        <v>19</v>
      </c>
      <c r="I256" s="147">
        <v>19</v>
      </c>
      <c r="J256" s="147">
        <v>60</v>
      </c>
      <c r="K256" s="152">
        <v>307</v>
      </c>
      <c r="L256" s="148">
        <v>13.091984063600201</v>
      </c>
      <c r="M256" s="148">
        <v>2.09135695760469</v>
      </c>
      <c r="N256" s="231"/>
      <c r="O256" s="231"/>
    </row>
    <row r="257" spans="2:15" x14ac:dyDescent="0.3">
      <c r="B257" s="224"/>
      <c r="C257" s="232"/>
      <c r="D257" s="232"/>
      <c r="E257" s="232"/>
      <c r="F257" s="147">
        <v>14</v>
      </c>
      <c r="G257" s="147">
        <v>311</v>
      </c>
      <c r="H257" s="147">
        <v>17</v>
      </c>
      <c r="I257" s="147">
        <v>28</v>
      </c>
      <c r="J257" s="147">
        <v>85</v>
      </c>
      <c r="K257" s="152">
        <v>441</v>
      </c>
      <c r="L257" s="148">
        <v>10.8971286547419</v>
      </c>
      <c r="M257" s="148">
        <v>1.5882102130106901</v>
      </c>
      <c r="N257" s="231"/>
      <c r="O257" s="231"/>
    </row>
    <row r="258" spans="2:15" x14ac:dyDescent="0.3">
      <c r="B258" s="224"/>
      <c r="C258" s="232" t="s">
        <v>325</v>
      </c>
      <c r="D258" s="232">
        <v>2021</v>
      </c>
      <c r="E258" s="232" t="s">
        <v>35</v>
      </c>
      <c r="F258" s="147">
        <v>1</v>
      </c>
      <c r="G258" s="147">
        <v>251</v>
      </c>
      <c r="H258" s="147">
        <v>32</v>
      </c>
      <c r="I258" s="147">
        <v>16</v>
      </c>
      <c r="J258" s="147">
        <v>69</v>
      </c>
      <c r="K258" s="152">
        <v>368</v>
      </c>
      <c r="L258" s="148">
        <v>13.961138873360699</v>
      </c>
      <c r="M258" s="148">
        <v>1.97445414022219</v>
      </c>
      <c r="N258" s="231">
        <v>11.772023315625599</v>
      </c>
      <c r="O258" s="231">
        <v>0.684147468988067</v>
      </c>
    </row>
    <row r="259" spans="2:15" x14ac:dyDescent="0.3">
      <c r="B259" s="224"/>
      <c r="C259" s="232"/>
      <c r="D259" s="232"/>
      <c r="E259" s="232"/>
      <c r="F259" s="147">
        <v>2</v>
      </c>
      <c r="G259" s="147">
        <v>214</v>
      </c>
      <c r="H259" s="147">
        <v>27</v>
      </c>
      <c r="I259" s="147">
        <v>9</v>
      </c>
      <c r="J259" s="147">
        <v>54</v>
      </c>
      <c r="K259" s="152">
        <v>304</v>
      </c>
      <c r="L259" s="148">
        <v>12.931176584549601</v>
      </c>
      <c r="M259" s="148">
        <v>2.0883368486576801</v>
      </c>
      <c r="N259" s="231"/>
      <c r="O259" s="231"/>
    </row>
    <row r="260" spans="2:15" x14ac:dyDescent="0.3">
      <c r="B260" s="224"/>
      <c r="C260" s="232"/>
      <c r="D260" s="232"/>
      <c r="E260" s="232"/>
      <c r="F260" s="147">
        <v>3</v>
      </c>
      <c r="G260" s="147">
        <v>200</v>
      </c>
      <c r="H260" s="147">
        <v>16</v>
      </c>
      <c r="I260" s="147">
        <v>16</v>
      </c>
      <c r="J260" s="147">
        <v>47</v>
      </c>
      <c r="K260" s="152">
        <v>279</v>
      </c>
      <c r="L260" s="148">
        <v>12.7383606451729</v>
      </c>
      <c r="M260" s="148">
        <v>2.16312580733902</v>
      </c>
      <c r="N260" s="231"/>
      <c r="O260" s="231"/>
    </row>
    <row r="261" spans="2:15" x14ac:dyDescent="0.3">
      <c r="B261" s="224"/>
      <c r="C261" s="232"/>
      <c r="D261" s="232"/>
      <c r="E261" s="232"/>
      <c r="F261" s="147">
        <v>4</v>
      </c>
      <c r="G261" s="147">
        <v>289</v>
      </c>
      <c r="H261" s="147">
        <v>18</v>
      </c>
      <c r="I261" s="147">
        <v>18</v>
      </c>
      <c r="J261" s="147">
        <v>64</v>
      </c>
      <c r="K261" s="152">
        <v>389</v>
      </c>
      <c r="L261" s="148">
        <v>10.3863857246712</v>
      </c>
      <c r="M261" s="148">
        <v>1.6500464762860001</v>
      </c>
      <c r="N261" s="231"/>
      <c r="O261" s="231"/>
    </row>
    <row r="262" spans="2:15" x14ac:dyDescent="0.3">
      <c r="B262" s="224"/>
      <c r="C262" s="232"/>
      <c r="D262" s="232"/>
      <c r="E262" s="232"/>
      <c r="F262" s="147">
        <v>5</v>
      </c>
      <c r="G262" s="147">
        <v>92</v>
      </c>
      <c r="H262" s="147">
        <v>3</v>
      </c>
      <c r="I262" s="147">
        <v>6</v>
      </c>
      <c r="J262" s="147">
        <v>31</v>
      </c>
      <c r="K262" s="152">
        <v>132</v>
      </c>
      <c r="L262" s="148">
        <v>6.8704007121777302</v>
      </c>
      <c r="M262" s="148">
        <v>2.2956312970688999</v>
      </c>
      <c r="N262" s="231"/>
      <c r="O262" s="231"/>
    </row>
    <row r="263" spans="2:15" x14ac:dyDescent="0.3">
      <c r="B263" s="224"/>
      <c r="C263" s="232"/>
      <c r="D263" s="232"/>
      <c r="E263" s="232"/>
      <c r="F263" s="147">
        <v>6</v>
      </c>
      <c r="G263" s="147">
        <v>236</v>
      </c>
      <c r="H263" s="147">
        <v>12</v>
      </c>
      <c r="I263" s="147">
        <v>21</v>
      </c>
      <c r="J263" s="147">
        <v>90</v>
      </c>
      <c r="K263" s="152">
        <v>359</v>
      </c>
      <c r="L263" s="148">
        <v>8.9931788387061005</v>
      </c>
      <c r="M263" s="148">
        <v>1.59597123816777</v>
      </c>
      <c r="N263" s="231"/>
      <c r="O263" s="231"/>
    </row>
    <row r="264" spans="2:15" x14ac:dyDescent="0.3">
      <c r="B264" s="224"/>
      <c r="C264" s="232"/>
      <c r="D264" s="232"/>
      <c r="E264" s="232"/>
      <c r="F264" s="147">
        <v>7</v>
      </c>
      <c r="G264" s="147">
        <v>157</v>
      </c>
      <c r="H264" s="147">
        <v>12</v>
      </c>
      <c r="I264" s="147">
        <v>19</v>
      </c>
      <c r="J264" s="147">
        <v>45</v>
      </c>
      <c r="K264" s="152">
        <v>233</v>
      </c>
      <c r="L264" s="148">
        <v>14.093479980577399</v>
      </c>
      <c r="M264" s="148">
        <v>2.4934780324814398</v>
      </c>
      <c r="N264" s="231"/>
      <c r="O264" s="231"/>
    </row>
    <row r="265" spans="2:15" x14ac:dyDescent="0.3">
      <c r="B265" s="224"/>
      <c r="C265" s="232"/>
      <c r="D265" s="232"/>
      <c r="E265" s="232"/>
      <c r="F265" s="147">
        <v>8</v>
      </c>
      <c r="G265" s="147">
        <v>209</v>
      </c>
      <c r="H265" s="147">
        <v>24</v>
      </c>
      <c r="I265" s="147">
        <v>16</v>
      </c>
      <c r="J265" s="147">
        <v>49</v>
      </c>
      <c r="K265" s="152">
        <v>298</v>
      </c>
      <c r="L265" s="148">
        <v>14.9594089348598</v>
      </c>
      <c r="M265" s="148">
        <v>2.2737597953033699</v>
      </c>
      <c r="N265" s="231"/>
      <c r="O265" s="231"/>
    </row>
    <row r="266" spans="2:15" x14ac:dyDescent="0.3">
      <c r="B266" s="224"/>
      <c r="C266" s="232"/>
      <c r="D266" s="232"/>
      <c r="E266" s="232"/>
      <c r="F266" s="147">
        <v>9</v>
      </c>
      <c r="G266" s="147">
        <v>202</v>
      </c>
      <c r="H266" s="147">
        <v>16</v>
      </c>
      <c r="I266" s="147">
        <v>15</v>
      </c>
      <c r="J266" s="147">
        <v>58</v>
      </c>
      <c r="K266" s="152">
        <v>291</v>
      </c>
      <c r="L266" s="148">
        <v>11.242409368952201</v>
      </c>
      <c r="M266" s="148">
        <v>1.9866109916714101</v>
      </c>
      <c r="N266" s="231"/>
      <c r="O266" s="231"/>
    </row>
    <row r="267" spans="2:15" x14ac:dyDescent="0.3">
      <c r="B267" s="224"/>
      <c r="C267" s="232"/>
      <c r="D267" s="232"/>
      <c r="E267" s="232"/>
      <c r="F267" s="147">
        <v>10</v>
      </c>
      <c r="G267" s="147">
        <v>211</v>
      </c>
      <c r="H267" s="147">
        <v>24</v>
      </c>
      <c r="I267" s="147">
        <v>16</v>
      </c>
      <c r="J267" s="147">
        <v>66</v>
      </c>
      <c r="K267" s="152">
        <v>317</v>
      </c>
      <c r="L267" s="148">
        <v>13.0568634148106</v>
      </c>
      <c r="M267" s="148">
        <v>2.0552645799181901</v>
      </c>
      <c r="N267" s="231"/>
      <c r="O267" s="231"/>
    </row>
    <row r="268" spans="2:15" x14ac:dyDescent="0.3">
      <c r="B268" s="224"/>
      <c r="C268" s="232"/>
      <c r="D268" s="232"/>
      <c r="E268" s="232"/>
      <c r="F268" s="147">
        <v>11</v>
      </c>
      <c r="G268" s="147">
        <v>323</v>
      </c>
      <c r="H268" s="147">
        <v>22</v>
      </c>
      <c r="I268" s="147">
        <v>18</v>
      </c>
      <c r="J268" s="147">
        <v>79</v>
      </c>
      <c r="K268" s="152">
        <v>442</v>
      </c>
      <c r="L268" s="148">
        <v>9.9152262391856407</v>
      </c>
      <c r="M268" s="148">
        <v>1.5117027095225299</v>
      </c>
      <c r="N268" s="231"/>
      <c r="O268" s="231"/>
    </row>
    <row r="269" spans="2:15" x14ac:dyDescent="0.3">
      <c r="B269" s="224"/>
      <c r="C269" s="232"/>
      <c r="D269" s="232"/>
      <c r="E269" s="232"/>
      <c r="F269" s="147">
        <v>12</v>
      </c>
      <c r="G269" s="147">
        <v>261</v>
      </c>
      <c r="H269" s="147">
        <v>26</v>
      </c>
      <c r="I269" s="147">
        <v>14</v>
      </c>
      <c r="J269" s="147">
        <v>63</v>
      </c>
      <c r="K269" s="152">
        <v>364</v>
      </c>
      <c r="L269" s="148">
        <v>12.116250470483299</v>
      </c>
      <c r="M269" s="148">
        <v>1.8457304688832801</v>
      </c>
      <c r="N269" s="231"/>
      <c r="O269" s="231"/>
    </row>
    <row r="270" spans="2:15" x14ac:dyDescent="0.3">
      <c r="B270" s="224"/>
      <c r="C270" s="232" t="s">
        <v>326</v>
      </c>
      <c r="D270" s="232">
        <v>2021</v>
      </c>
      <c r="E270" s="232" t="s">
        <v>35</v>
      </c>
      <c r="F270" s="147">
        <v>1</v>
      </c>
      <c r="G270" s="147">
        <v>152</v>
      </c>
      <c r="H270" s="147">
        <v>24</v>
      </c>
      <c r="I270" s="147">
        <v>23</v>
      </c>
      <c r="J270" s="147">
        <v>37</v>
      </c>
      <c r="K270" s="152">
        <v>236</v>
      </c>
      <c r="L270" s="148">
        <v>22.139872498636102</v>
      </c>
      <c r="M270" s="148">
        <v>3.1349141345813698</v>
      </c>
      <c r="N270" s="231">
        <v>22.406822870098502</v>
      </c>
      <c r="O270" s="231">
        <v>1.65086882456177</v>
      </c>
    </row>
    <row r="271" spans="2:15" x14ac:dyDescent="0.3">
      <c r="B271" s="224"/>
      <c r="C271" s="232"/>
      <c r="D271" s="232"/>
      <c r="E271" s="232"/>
      <c r="F271" s="147">
        <v>2</v>
      </c>
      <c r="G271" s="147">
        <v>225</v>
      </c>
      <c r="H271" s="147">
        <v>28</v>
      </c>
      <c r="I271" s="147">
        <v>24</v>
      </c>
      <c r="J271" s="147">
        <v>40</v>
      </c>
      <c r="K271" s="152">
        <v>317</v>
      </c>
      <c r="L271" s="148">
        <v>19.618902991269699</v>
      </c>
      <c r="M271" s="148">
        <v>2.5384219715612</v>
      </c>
      <c r="N271" s="231"/>
      <c r="O271" s="231"/>
    </row>
    <row r="272" spans="2:15" x14ac:dyDescent="0.3">
      <c r="B272" s="224"/>
      <c r="C272" s="232"/>
      <c r="D272" s="232"/>
      <c r="E272" s="232"/>
      <c r="F272" s="147">
        <v>3</v>
      </c>
      <c r="G272" s="147">
        <v>142</v>
      </c>
      <c r="H272" s="147">
        <v>23</v>
      </c>
      <c r="I272" s="147">
        <v>23</v>
      </c>
      <c r="J272" s="147">
        <v>17</v>
      </c>
      <c r="K272" s="152">
        <v>205</v>
      </c>
      <c r="L272" s="148">
        <v>29.599954928619098</v>
      </c>
      <c r="M272" s="148">
        <v>3.9265968619320799</v>
      </c>
      <c r="N272" s="231"/>
      <c r="O272" s="231"/>
    </row>
    <row r="273" spans="2:15" x14ac:dyDescent="0.3">
      <c r="B273" s="224"/>
      <c r="C273" s="232"/>
      <c r="D273" s="232"/>
      <c r="E273" s="232"/>
      <c r="F273" s="147">
        <v>4</v>
      </c>
      <c r="G273" s="147">
        <v>128</v>
      </c>
      <c r="H273" s="147">
        <v>16</v>
      </c>
      <c r="I273" s="147">
        <v>23</v>
      </c>
      <c r="J273" s="147">
        <v>34</v>
      </c>
      <c r="K273" s="152">
        <v>201</v>
      </c>
      <c r="L273" s="148">
        <v>21.082063971609099</v>
      </c>
      <c r="M273" s="148">
        <v>3.31044529048987</v>
      </c>
      <c r="N273" s="231"/>
      <c r="O273" s="231"/>
    </row>
    <row r="274" spans="2:15" x14ac:dyDescent="0.3">
      <c r="B274" s="224"/>
      <c r="C274" s="232"/>
      <c r="D274" s="232"/>
      <c r="E274" s="232"/>
      <c r="F274" s="147">
        <v>5</v>
      </c>
      <c r="G274" s="147">
        <v>72</v>
      </c>
      <c r="H274" s="147">
        <v>11</v>
      </c>
      <c r="I274" s="147">
        <v>9</v>
      </c>
      <c r="J274" s="147">
        <v>14</v>
      </c>
      <c r="K274" s="152">
        <v>106</v>
      </c>
      <c r="L274" s="148">
        <v>22.1650568546188</v>
      </c>
      <c r="M274" s="148">
        <v>4.68046656434338</v>
      </c>
      <c r="N274" s="231"/>
      <c r="O274" s="231"/>
    </row>
    <row r="275" spans="2:15" x14ac:dyDescent="0.3">
      <c r="B275" s="224"/>
      <c r="C275" s="232"/>
      <c r="D275" s="232"/>
      <c r="E275" s="232"/>
      <c r="F275" s="147">
        <v>6</v>
      </c>
      <c r="G275" s="147">
        <v>159</v>
      </c>
      <c r="H275" s="147">
        <v>18</v>
      </c>
      <c r="I275" s="147">
        <v>20</v>
      </c>
      <c r="J275" s="147">
        <v>31</v>
      </c>
      <c r="K275" s="152">
        <v>228</v>
      </c>
      <c r="L275" s="148">
        <v>19.5122979021642</v>
      </c>
      <c r="M275" s="148">
        <v>2.9846071883731802</v>
      </c>
      <c r="N275" s="231"/>
      <c r="O275" s="231"/>
    </row>
    <row r="276" spans="2:15" x14ac:dyDescent="0.3">
      <c r="B276" s="224"/>
      <c r="C276" s="232"/>
      <c r="D276" s="232"/>
      <c r="E276" s="232"/>
      <c r="F276" s="147">
        <v>7</v>
      </c>
      <c r="G276" s="147">
        <v>60</v>
      </c>
      <c r="H276" s="147">
        <v>5</v>
      </c>
      <c r="I276" s="147">
        <v>8</v>
      </c>
      <c r="J276" s="147">
        <v>10</v>
      </c>
      <c r="K276" s="152">
        <v>83</v>
      </c>
      <c r="L276" s="148">
        <v>18.987193364637498</v>
      </c>
      <c r="M276" s="148">
        <v>4.8766153412797104</v>
      </c>
      <c r="N276" s="231"/>
      <c r="O276" s="231"/>
    </row>
    <row r="277" spans="2:15" x14ac:dyDescent="0.3">
      <c r="B277" s="224"/>
      <c r="C277" s="232"/>
      <c r="D277" s="232"/>
      <c r="E277" s="232"/>
      <c r="F277" s="147">
        <v>8</v>
      </c>
      <c r="G277" s="147">
        <v>262</v>
      </c>
      <c r="H277" s="147">
        <v>44</v>
      </c>
      <c r="I277" s="147">
        <v>18</v>
      </c>
      <c r="J277" s="147">
        <v>49</v>
      </c>
      <c r="K277" s="152">
        <v>373</v>
      </c>
      <c r="L277" s="148">
        <v>19.651992458443001</v>
      </c>
      <c r="M277" s="148">
        <v>2.3421907968526399</v>
      </c>
      <c r="N277" s="231"/>
      <c r="O277" s="231"/>
    </row>
    <row r="278" spans="2:15" x14ac:dyDescent="0.3">
      <c r="B278" s="224"/>
      <c r="C278" s="232"/>
      <c r="D278" s="232"/>
      <c r="E278" s="232"/>
      <c r="F278" s="147">
        <v>9</v>
      </c>
      <c r="G278" s="147">
        <v>47</v>
      </c>
      <c r="H278" s="147">
        <v>10</v>
      </c>
      <c r="I278" s="147">
        <v>6</v>
      </c>
      <c r="J278" s="147">
        <v>4</v>
      </c>
      <c r="K278" s="152">
        <v>67</v>
      </c>
      <c r="L278" s="148">
        <v>33.8748268985347</v>
      </c>
      <c r="M278" s="148">
        <v>7.3894248084449403</v>
      </c>
      <c r="N278" s="231"/>
      <c r="O278" s="231"/>
    </row>
    <row r="279" spans="2:15" x14ac:dyDescent="0.3">
      <c r="B279" s="224"/>
      <c r="C279" s="232"/>
      <c r="D279" s="232"/>
      <c r="E279" s="232"/>
      <c r="F279" s="147">
        <v>10</v>
      </c>
      <c r="G279" s="147">
        <v>55</v>
      </c>
      <c r="H279" s="147">
        <v>7</v>
      </c>
      <c r="I279" s="147">
        <v>7</v>
      </c>
      <c r="J279" s="147">
        <v>16</v>
      </c>
      <c r="K279" s="152">
        <v>85</v>
      </c>
      <c r="L279" s="148">
        <v>17.436066832452799</v>
      </c>
      <c r="M279" s="148">
        <v>4.6094148676034798</v>
      </c>
      <c r="N279" s="231"/>
      <c r="O279" s="231"/>
    </row>
    <row r="280" spans="2:15" x14ac:dyDescent="0.3">
      <c r="B280" s="224"/>
      <c r="C280" s="217" t="s">
        <v>324</v>
      </c>
      <c r="D280" s="230">
        <v>2022</v>
      </c>
      <c r="E280" s="220" t="s">
        <v>35</v>
      </c>
      <c r="F280" s="149">
        <v>1</v>
      </c>
      <c r="G280" s="149">
        <v>172</v>
      </c>
      <c r="H280" s="149">
        <v>12</v>
      </c>
      <c r="I280" s="149">
        <v>17</v>
      </c>
      <c r="J280" s="149">
        <v>45</v>
      </c>
      <c r="K280" s="152">
        <v>246</v>
      </c>
      <c r="L280" s="150">
        <v>12.756198474346</v>
      </c>
      <c r="M280" s="150">
        <v>2.3053061895642299</v>
      </c>
      <c r="N280" s="227">
        <v>12.705170669402298</v>
      </c>
      <c r="O280" s="227">
        <v>3.1450376466735492</v>
      </c>
    </row>
    <row r="281" spans="2:15" x14ac:dyDescent="0.3">
      <c r="B281" s="224"/>
      <c r="C281" s="218"/>
      <c r="D281" s="230">
        <v>2022</v>
      </c>
      <c r="E281" s="221"/>
      <c r="F281" s="149">
        <v>2</v>
      </c>
      <c r="G281" s="149">
        <v>60</v>
      </c>
      <c r="H281" s="149">
        <v>4</v>
      </c>
      <c r="I281" s="149">
        <v>1</v>
      </c>
      <c r="J281" s="149">
        <v>12</v>
      </c>
      <c r="K281" s="152">
        <v>77</v>
      </c>
      <c r="L281" s="150">
        <v>7.4179900227448599</v>
      </c>
      <c r="M281" s="150">
        <v>3.12484742328434</v>
      </c>
      <c r="N281" s="228"/>
      <c r="O281" s="228"/>
    </row>
    <row r="282" spans="2:15" x14ac:dyDescent="0.3">
      <c r="B282" s="224"/>
      <c r="C282" s="218"/>
      <c r="D282" s="230">
        <v>2022</v>
      </c>
      <c r="E282" s="221"/>
      <c r="F282" s="149">
        <v>3</v>
      </c>
      <c r="G282" s="149">
        <v>125</v>
      </c>
      <c r="H282" s="149">
        <v>13</v>
      </c>
      <c r="I282" s="149">
        <v>8</v>
      </c>
      <c r="J282" s="149">
        <v>23</v>
      </c>
      <c r="K282" s="152">
        <v>169</v>
      </c>
      <c r="L282" s="150">
        <v>14.641614695942099</v>
      </c>
      <c r="M282" s="150">
        <v>2.9860110846037502</v>
      </c>
      <c r="N282" s="228"/>
      <c r="O282" s="228"/>
    </row>
    <row r="283" spans="2:15" x14ac:dyDescent="0.3">
      <c r="B283" s="224"/>
      <c r="C283" s="218"/>
      <c r="D283" s="230">
        <v>2022</v>
      </c>
      <c r="E283" s="221"/>
      <c r="F283" s="149">
        <v>4</v>
      </c>
      <c r="G283" s="149">
        <v>69</v>
      </c>
      <c r="H283" s="149">
        <v>3</v>
      </c>
      <c r="I283" s="149">
        <v>10</v>
      </c>
      <c r="J283" s="149">
        <v>17</v>
      </c>
      <c r="K283" s="152">
        <v>99</v>
      </c>
      <c r="L283" s="150">
        <v>14.450164571187701</v>
      </c>
      <c r="M283" s="150">
        <v>3.8749485983652199</v>
      </c>
      <c r="N283" s="228"/>
      <c r="O283" s="228"/>
    </row>
    <row r="284" spans="2:15" x14ac:dyDescent="0.3">
      <c r="B284" s="224"/>
      <c r="C284" s="218"/>
      <c r="D284" s="230">
        <v>2022</v>
      </c>
      <c r="E284" s="221"/>
      <c r="F284" s="149">
        <v>5</v>
      </c>
      <c r="G284" s="149">
        <v>81</v>
      </c>
      <c r="H284" s="149">
        <v>8</v>
      </c>
      <c r="I284" s="149">
        <v>5</v>
      </c>
      <c r="J284" s="149">
        <v>15</v>
      </c>
      <c r="K284" s="152">
        <v>109</v>
      </c>
      <c r="L284" s="150">
        <v>14.019137544609199</v>
      </c>
      <c r="M284" s="150">
        <v>3.6356820933568801</v>
      </c>
      <c r="N284" s="228"/>
      <c r="O284" s="228"/>
    </row>
    <row r="285" spans="2:15" x14ac:dyDescent="0.3">
      <c r="B285" s="224"/>
      <c r="C285" s="218"/>
      <c r="D285" s="230">
        <v>2022</v>
      </c>
      <c r="E285" s="221"/>
      <c r="F285" s="149">
        <v>6</v>
      </c>
      <c r="G285" s="149">
        <v>70</v>
      </c>
      <c r="H285" s="149">
        <v>7</v>
      </c>
      <c r="I285" s="149">
        <v>7</v>
      </c>
      <c r="J285" s="149">
        <v>21</v>
      </c>
      <c r="K285" s="152">
        <v>105</v>
      </c>
      <c r="L285" s="150">
        <v>13.958589984631001</v>
      </c>
      <c r="M285" s="150">
        <v>3.69602954502896</v>
      </c>
      <c r="N285" s="228"/>
      <c r="O285" s="228"/>
    </row>
    <row r="286" spans="2:15" x14ac:dyDescent="0.3">
      <c r="B286" s="224"/>
      <c r="C286" s="218"/>
      <c r="D286" s="226">
        <v>2024</v>
      </c>
      <c r="E286" s="221"/>
      <c r="F286" s="149">
        <v>1</v>
      </c>
      <c r="G286" s="149">
        <v>108</v>
      </c>
      <c r="H286" s="149">
        <v>7</v>
      </c>
      <c r="I286" s="149">
        <v>10</v>
      </c>
      <c r="J286" s="149">
        <v>29</v>
      </c>
      <c r="K286" s="152">
        <v>154</v>
      </c>
      <c r="L286" s="149">
        <v>11.8551015098443</v>
      </c>
      <c r="M286" s="149">
        <v>2.8061144317345699</v>
      </c>
      <c r="N286" s="228"/>
      <c r="O286" s="228"/>
    </row>
    <row r="287" spans="2:15" x14ac:dyDescent="0.3">
      <c r="B287" s="224"/>
      <c r="C287" s="218"/>
      <c r="D287" s="226">
        <v>2024</v>
      </c>
      <c r="E287" s="221"/>
      <c r="F287" s="149">
        <v>2</v>
      </c>
      <c r="G287" s="149">
        <v>174</v>
      </c>
      <c r="H287" s="149">
        <v>11</v>
      </c>
      <c r="I287" s="149">
        <v>17</v>
      </c>
      <c r="J287" s="149">
        <v>44</v>
      </c>
      <c r="K287" s="152">
        <v>246</v>
      </c>
      <c r="L287" s="149">
        <v>12.4141429660078</v>
      </c>
      <c r="M287" s="149">
        <v>2.27334436141714</v>
      </c>
      <c r="N287" s="228"/>
      <c r="O287" s="228"/>
    </row>
    <row r="288" spans="2:15" x14ac:dyDescent="0.3">
      <c r="B288" s="224"/>
      <c r="C288" s="218"/>
      <c r="D288" s="226">
        <v>2024</v>
      </c>
      <c r="E288" s="221"/>
      <c r="F288" s="149">
        <v>3</v>
      </c>
      <c r="G288" s="149">
        <v>124</v>
      </c>
      <c r="H288" s="149">
        <v>9</v>
      </c>
      <c r="I288" s="149">
        <v>13</v>
      </c>
      <c r="J288" s="149">
        <v>30</v>
      </c>
      <c r="K288" s="152">
        <v>176</v>
      </c>
      <c r="L288" s="149">
        <v>13.8054656737839</v>
      </c>
      <c r="M288" s="149">
        <v>2.8386039484724899</v>
      </c>
      <c r="N288" s="228"/>
      <c r="O288" s="228"/>
    </row>
    <row r="289" spans="2:15" x14ac:dyDescent="0.3">
      <c r="B289" s="224"/>
      <c r="C289" s="218"/>
      <c r="D289" s="226">
        <v>2024</v>
      </c>
      <c r="E289" s="221"/>
      <c r="F289" s="149">
        <v>4</v>
      </c>
      <c r="G289" s="149">
        <v>40</v>
      </c>
      <c r="H289" s="149">
        <v>4</v>
      </c>
      <c r="I289" s="149">
        <v>5</v>
      </c>
      <c r="J289" s="149">
        <v>11</v>
      </c>
      <c r="K289" s="152">
        <v>60</v>
      </c>
      <c r="L289" s="149">
        <v>16.0895834303569</v>
      </c>
      <c r="M289" s="149">
        <v>5.2619953405302002</v>
      </c>
      <c r="N289" s="228"/>
      <c r="O289" s="228"/>
    </row>
    <row r="290" spans="2:15" x14ac:dyDescent="0.3">
      <c r="B290" s="224"/>
      <c r="C290" s="218"/>
      <c r="D290" s="226">
        <v>2024</v>
      </c>
      <c r="E290" s="221"/>
      <c r="F290" s="149">
        <v>5</v>
      </c>
      <c r="G290" s="149">
        <v>121</v>
      </c>
      <c r="H290" s="149">
        <v>8</v>
      </c>
      <c r="I290" s="149">
        <v>14</v>
      </c>
      <c r="J290" s="149">
        <v>32</v>
      </c>
      <c r="K290" s="152">
        <v>175</v>
      </c>
      <c r="L290" s="149">
        <v>13.580615586577</v>
      </c>
      <c r="M290" s="149">
        <v>2.8227240081890899</v>
      </c>
      <c r="N290" s="228"/>
      <c r="O290" s="228"/>
    </row>
    <row r="291" spans="2:15" x14ac:dyDescent="0.3">
      <c r="B291" s="224"/>
      <c r="C291" s="218"/>
      <c r="D291" s="226">
        <v>2024</v>
      </c>
      <c r="E291" s="221"/>
      <c r="F291" s="149">
        <v>6</v>
      </c>
      <c r="G291" s="149">
        <v>112</v>
      </c>
      <c r="H291" s="149">
        <v>8</v>
      </c>
      <c r="I291" s="149">
        <v>14</v>
      </c>
      <c r="J291" s="149">
        <v>36</v>
      </c>
      <c r="K291" s="152">
        <v>170</v>
      </c>
      <c r="L291" s="149">
        <v>13.3005499373378</v>
      </c>
      <c r="M291" s="149">
        <v>2.8333760587130898</v>
      </c>
      <c r="N291" s="228"/>
      <c r="O291" s="228"/>
    </row>
    <row r="292" spans="2:15" x14ac:dyDescent="0.3">
      <c r="B292" s="224"/>
      <c r="C292" s="218"/>
      <c r="D292" s="226">
        <v>2024</v>
      </c>
      <c r="E292" s="221"/>
      <c r="F292" s="149">
        <v>7</v>
      </c>
      <c r="G292" s="149">
        <v>85</v>
      </c>
      <c r="H292" s="149">
        <v>7</v>
      </c>
      <c r="I292" s="149">
        <v>3</v>
      </c>
      <c r="J292" s="149">
        <v>19</v>
      </c>
      <c r="K292" s="152">
        <v>114</v>
      </c>
      <c r="L292" s="149">
        <v>9.8145808386024704</v>
      </c>
      <c r="M292" s="149">
        <v>2.96117793074984</v>
      </c>
      <c r="N292" s="228"/>
      <c r="O292" s="228"/>
    </row>
    <row r="293" spans="2:15" x14ac:dyDescent="0.3">
      <c r="B293" s="224"/>
      <c r="C293" s="219"/>
      <c r="D293" s="226">
        <v>2024</v>
      </c>
      <c r="E293" s="222"/>
      <c r="F293" s="149">
        <v>8</v>
      </c>
      <c r="G293" s="149">
        <v>107</v>
      </c>
      <c r="H293" s="149">
        <v>6</v>
      </c>
      <c r="I293" s="149">
        <v>7</v>
      </c>
      <c r="J293" s="149">
        <v>26</v>
      </c>
      <c r="K293" s="152">
        <v>146</v>
      </c>
      <c r="L293" s="149">
        <v>9.7686541356611407</v>
      </c>
      <c r="M293" s="149">
        <v>2.6103660394198802</v>
      </c>
      <c r="N293" s="229"/>
      <c r="O293" s="229"/>
    </row>
    <row r="294" spans="2:15" x14ac:dyDescent="0.3">
      <c r="B294" s="224"/>
      <c r="C294" s="217" t="s">
        <v>243</v>
      </c>
      <c r="D294" s="226">
        <v>2022</v>
      </c>
      <c r="E294" s="217" t="s">
        <v>35</v>
      </c>
      <c r="F294" s="149">
        <v>1</v>
      </c>
      <c r="G294" s="149">
        <v>72</v>
      </c>
      <c r="H294" s="149">
        <v>1</v>
      </c>
      <c r="I294" s="149">
        <v>2</v>
      </c>
      <c r="J294" s="149">
        <v>2</v>
      </c>
      <c r="K294" s="152">
        <v>77</v>
      </c>
      <c r="L294" s="149">
        <v>5.6831981324743301</v>
      </c>
      <c r="M294" s="149">
        <v>2.7305676719228802</v>
      </c>
      <c r="N294" s="227">
        <v>14.229370113965592</v>
      </c>
      <c r="O294" s="227">
        <v>3.7477228491091563</v>
      </c>
    </row>
    <row r="295" spans="2:15" x14ac:dyDescent="0.3">
      <c r="B295" s="224"/>
      <c r="C295" s="218"/>
      <c r="D295" s="226">
        <v>2022</v>
      </c>
      <c r="E295" s="218"/>
      <c r="F295" s="149">
        <v>2</v>
      </c>
      <c r="G295" s="149">
        <v>43</v>
      </c>
      <c r="H295" s="149">
        <v>4</v>
      </c>
      <c r="I295" s="149">
        <v>3</v>
      </c>
      <c r="J295" s="149">
        <v>6</v>
      </c>
      <c r="K295" s="152">
        <v>56</v>
      </c>
      <c r="L295" s="149">
        <v>15.633345042336501</v>
      </c>
      <c r="M295" s="149">
        <v>5.3661046921209596</v>
      </c>
      <c r="N295" s="228"/>
      <c r="O295" s="228"/>
    </row>
    <row r="296" spans="2:15" x14ac:dyDescent="0.3">
      <c r="B296" s="224"/>
      <c r="C296" s="218"/>
      <c r="D296" s="226">
        <v>2022</v>
      </c>
      <c r="E296" s="218"/>
      <c r="F296" s="149">
        <v>3</v>
      </c>
      <c r="G296" s="149">
        <v>93</v>
      </c>
      <c r="H296" s="149">
        <v>16</v>
      </c>
      <c r="I296" s="149">
        <v>12</v>
      </c>
      <c r="J296" s="149">
        <v>13</v>
      </c>
      <c r="K296" s="152">
        <v>134</v>
      </c>
      <c r="L296" s="149">
        <v>26.579883300068801</v>
      </c>
      <c r="M296" s="149">
        <v>4.5841742074180898</v>
      </c>
      <c r="N296" s="228"/>
      <c r="O296" s="228"/>
    </row>
    <row r="297" spans="2:15" x14ac:dyDescent="0.3">
      <c r="B297" s="224"/>
      <c r="C297" s="218"/>
      <c r="D297" s="226">
        <v>2022</v>
      </c>
      <c r="E297" s="218"/>
      <c r="F297" s="149">
        <v>4</v>
      </c>
      <c r="G297" s="149">
        <v>82</v>
      </c>
      <c r="H297" s="149">
        <v>5</v>
      </c>
      <c r="I297" s="149">
        <v>7</v>
      </c>
      <c r="J297" s="149">
        <v>13</v>
      </c>
      <c r="K297" s="152">
        <v>107</v>
      </c>
      <c r="L297" s="149">
        <v>13.617204549281899</v>
      </c>
      <c r="M297" s="149">
        <v>3.6149087169398499</v>
      </c>
      <c r="N297" s="228"/>
      <c r="O297" s="228"/>
    </row>
    <row r="298" spans="2:15" x14ac:dyDescent="0.3">
      <c r="B298" s="224"/>
      <c r="C298" s="218"/>
      <c r="D298" s="226">
        <v>2022</v>
      </c>
      <c r="E298" s="218"/>
      <c r="F298" s="149">
        <v>5</v>
      </c>
      <c r="G298" s="149">
        <v>120</v>
      </c>
      <c r="H298" s="149">
        <v>11</v>
      </c>
      <c r="I298" s="149">
        <v>10</v>
      </c>
      <c r="J298" s="149">
        <v>11</v>
      </c>
      <c r="K298" s="152">
        <v>152</v>
      </c>
      <c r="L298" s="149">
        <v>18.755563660189999</v>
      </c>
      <c r="M298" s="149">
        <v>3.5805561278863798</v>
      </c>
      <c r="N298" s="228"/>
      <c r="O298" s="228"/>
    </row>
    <row r="299" spans="2:15" x14ac:dyDescent="0.3">
      <c r="B299" s="224"/>
      <c r="C299" s="218"/>
      <c r="D299" s="226">
        <v>2022</v>
      </c>
      <c r="E299" s="218"/>
      <c r="F299" s="149">
        <v>6</v>
      </c>
      <c r="G299" s="149">
        <v>54</v>
      </c>
      <c r="H299" s="149">
        <v>3</v>
      </c>
      <c r="I299" s="149">
        <v>3</v>
      </c>
      <c r="J299" s="149">
        <v>12</v>
      </c>
      <c r="K299" s="152">
        <v>72</v>
      </c>
      <c r="L299" s="149">
        <v>9.3290751704820298</v>
      </c>
      <c r="M299" s="149">
        <v>3.6309263915079701</v>
      </c>
      <c r="N299" s="228"/>
      <c r="O299" s="228"/>
    </row>
    <row r="300" spans="2:15" x14ac:dyDescent="0.3">
      <c r="B300" s="224"/>
      <c r="C300" s="218"/>
      <c r="D300" s="226">
        <v>2022</v>
      </c>
      <c r="E300" s="218"/>
      <c r="F300" s="149">
        <v>7</v>
      </c>
      <c r="G300" s="149">
        <v>45</v>
      </c>
      <c r="H300" s="149">
        <v>4</v>
      </c>
      <c r="I300" s="149">
        <v>2</v>
      </c>
      <c r="J300" s="149">
        <v>8</v>
      </c>
      <c r="K300" s="152">
        <v>59</v>
      </c>
      <c r="L300" s="149">
        <v>12.0188612458214</v>
      </c>
      <c r="M300" s="149">
        <v>4.56557033260815</v>
      </c>
      <c r="N300" s="228"/>
      <c r="O300" s="228"/>
    </row>
    <row r="301" spans="2:15" x14ac:dyDescent="0.3">
      <c r="B301" s="224"/>
      <c r="C301" s="218"/>
      <c r="D301" s="226">
        <v>2024</v>
      </c>
      <c r="E301" s="218"/>
      <c r="F301" s="149">
        <v>1</v>
      </c>
      <c r="G301" s="149">
        <v>217</v>
      </c>
      <c r="H301" s="149">
        <v>30</v>
      </c>
      <c r="I301" s="149">
        <v>22</v>
      </c>
      <c r="J301" s="149">
        <v>49</v>
      </c>
      <c r="K301" s="152">
        <v>318</v>
      </c>
      <c r="L301" s="149">
        <v>18.464009443699499</v>
      </c>
      <c r="M301" s="149">
        <v>2.45530932910488</v>
      </c>
      <c r="N301" s="228"/>
      <c r="O301" s="228"/>
    </row>
    <row r="302" spans="2:15" x14ac:dyDescent="0.3">
      <c r="B302" s="224"/>
      <c r="C302" s="218"/>
      <c r="D302" s="226">
        <v>2024</v>
      </c>
      <c r="E302" s="218"/>
      <c r="F302" s="149">
        <v>2</v>
      </c>
      <c r="G302" s="149">
        <v>103</v>
      </c>
      <c r="H302" s="149">
        <v>5</v>
      </c>
      <c r="I302" s="149">
        <v>12</v>
      </c>
      <c r="J302" s="149">
        <v>20</v>
      </c>
      <c r="K302" s="152">
        <v>140</v>
      </c>
      <c r="L302" s="149">
        <v>14.1256456769115</v>
      </c>
      <c r="M302" s="149">
        <v>3.2205501099771401</v>
      </c>
      <c r="N302" s="228"/>
      <c r="O302" s="228"/>
    </row>
    <row r="303" spans="2:15" x14ac:dyDescent="0.3">
      <c r="B303" s="224"/>
      <c r="C303" s="218"/>
      <c r="D303" s="226">
        <v>2024</v>
      </c>
      <c r="E303" s="218"/>
      <c r="F303" s="149">
        <v>3</v>
      </c>
      <c r="G303" s="149">
        <v>75</v>
      </c>
      <c r="H303" s="149">
        <v>3</v>
      </c>
      <c r="I303" s="149">
        <v>8</v>
      </c>
      <c r="J303" s="149">
        <v>12</v>
      </c>
      <c r="K303" s="152">
        <v>98</v>
      </c>
      <c r="L303" s="149">
        <v>13.6026263806797</v>
      </c>
      <c r="M303" s="149">
        <v>3.77517079385647</v>
      </c>
      <c r="N303" s="228"/>
      <c r="O303" s="228"/>
    </row>
    <row r="304" spans="2:15" x14ac:dyDescent="0.3">
      <c r="B304" s="224"/>
      <c r="C304" s="218"/>
      <c r="D304" s="226">
        <v>2024</v>
      </c>
      <c r="E304" s="218"/>
      <c r="F304" s="149">
        <v>4</v>
      </c>
      <c r="G304" s="149">
        <v>55</v>
      </c>
      <c r="H304" s="149">
        <v>5</v>
      </c>
      <c r="I304" s="149">
        <v>3</v>
      </c>
      <c r="J304" s="149">
        <v>10</v>
      </c>
      <c r="K304" s="152">
        <v>73</v>
      </c>
      <c r="L304" s="149">
        <v>12.909516291498999</v>
      </c>
      <c r="M304" s="149">
        <v>4.2579603790591802</v>
      </c>
      <c r="N304" s="228"/>
      <c r="O304" s="228"/>
    </row>
    <row r="305" spans="2:15" x14ac:dyDescent="0.3">
      <c r="B305" s="224"/>
      <c r="C305" s="218"/>
      <c r="D305" s="226">
        <v>2024</v>
      </c>
      <c r="E305" s="218"/>
      <c r="F305" s="149">
        <v>5</v>
      </c>
      <c r="G305" s="149">
        <v>86</v>
      </c>
      <c r="H305" s="149">
        <v>7</v>
      </c>
      <c r="I305" s="149">
        <v>7</v>
      </c>
      <c r="J305" s="149">
        <v>14</v>
      </c>
      <c r="K305" s="152">
        <v>114</v>
      </c>
      <c r="L305" s="149">
        <v>14.8633577325846</v>
      </c>
      <c r="M305" s="149">
        <v>3.6639922199716</v>
      </c>
      <c r="N305" s="228"/>
      <c r="O305" s="228"/>
    </row>
    <row r="306" spans="2:15" x14ac:dyDescent="0.3">
      <c r="B306" s="224"/>
      <c r="C306" s="218"/>
      <c r="D306" s="226">
        <v>2024</v>
      </c>
      <c r="E306" s="218"/>
      <c r="F306" s="149">
        <v>6</v>
      </c>
      <c r="G306" s="149">
        <v>58</v>
      </c>
      <c r="H306" s="149">
        <v>7</v>
      </c>
      <c r="I306" s="149">
        <v>4</v>
      </c>
      <c r="J306" s="149">
        <v>18</v>
      </c>
      <c r="K306" s="152">
        <v>87</v>
      </c>
      <c r="L306" s="149">
        <v>13.110368009297501</v>
      </c>
      <c r="M306" s="149">
        <v>3.9314356346458399</v>
      </c>
      <c r="N306" s="228"/>
      <c r="O306" s="228"/>
    </row>
    <row r="307" spans="2:15" x14ac:dyDescent="0.3">
      <c r="B307" s="224"/>
      <c r="C307" s="218"/>
      <c r="D307" s="226">
        <v>2024</v>
      </c>
      <c r="E307" s="218"/>
      <c r="F307" s="149">
        <v>7</v>
      </c>
      <c r="G307" s="149">
        <v>108</v>
      </c>
      <c r="H307" s="149">
        <v>14</v>
      </c>
      <c r="I307" s="149">
        <v>4</v>
      </c>
      <c r="J307" s="149">
        <v>18</v>
      </c>
      <c r="K307" s="152">
        <v>144</v>
      </c>
      <c r="L307" s="149">
        <v>15.0588301185847</v>
      </c>
      <c r="M307" s="149">
        <v>3.28215121732066</v>
      </c>
      <c r="N307" s="228"/>
      <c r="O307" s="228"/>
    </row>
    <row r="308" spans="2:15" x14ac:dyDescent="0.3">
      <c r="B308" s="225"/>
      <c r="C308" s="219"/>
      <c r="D308" s="226">
        <v>2024</v>
      </c>
      <c r="E308" s="219"/>
      <c r="F308" s="149">
        <v>8</v>
      </c>
      <c r="G308" s="149">
        <v>64</v>
      </c>
      <c r="H308" s="149">
        <v>2</v>
      </c>
      <c r="I308" s="149">
        <v>4</v>
      </c>
      <c r="J308" s="149">
        <v>8</v>
      </c>
      <c r="K308" s="152">
        <v>78</v>
      </c>
      <c r="L308" s="149">
        <v>9.6890669555724198</v>
      </c>
      <c r="M308" s="149">
        <v>3.5564649122973</v>
      </c>
      <c r="N308" s="229"/>
      <c r="O308" s="229"/>
    </row>
    <row r="309" spans="2:15" x14ac:dyDescent="0.3">
      <c r="B309" s="214" t="s">
        <v>255</v>
      </c>
      <c r="C309" s="232" t="s">
        <v>317</v>
      </c>
      <c r="D309" s="232">
        <v>2017</v>
      </c>
      <c r="E309" s="232" t="s">
        <v>174</v>
      </c>
      <c r="F309" s="147">
        <v>1</v>
      </c>
      <c r="G309" s="147">
        <v>57</v>
      </c>
      <c r="H309" s="147">
        <v>12</v>
      </c>
      <c r="I309" s="147">
        <v>9</v>
      </c>
      <c r="J309" s="147">
        <v>45</v>
      </c>
      <c r="K309" s="152">
        <v>123</v>
      </c>
      <c r="L309" s="148">
        <v>17.0731707317073</v>
      </c>
      <c r="M309" s="148">
        <v>3.39</v>
      </c>
      <c r="N309" s="231">
        <v>19.964543402239801</v>
      </c>
      <c r="O309" s="231">
        <v>2.3021176894006898</v>
      </c>
    </row>
    <row r="310" spans="2:15" x14ac:dyDescent="0.3">
      <c r="B310" s="215"/>
      <c r="C310" s="232"/>
      <c r="D310" s="232"/>
      <c r="E310" s="232"/>
      <c r="F310" s="147">
        <v>2</v>
      </c>
      <c r="G310" s="147">
        <v>34</v>
      </c>
      <c r="H310" s="147">
        <v>9</v>
      </c>
      <c r="I310" s="147">
        <v>18</v>
      </c>
      <c r="J310" s="147">
        <v>55</v>
      </c>
      <c r="K310" s="152">
        <v>116</v>
      </c>
      <c r="L310" s="148">
        <v>23.275862068965498</v>
      </c>
      <c r="M310" s="148">
        <v>3.92</v>
      </c>
      <c r="N310" s="231"/>
      <c r="O310" s="231"/>
    </row>
    <row r="311" spans="2:15" x14ac:dyDescent="0.3">
      <c r="B311" s="215"/>
      <c r="C311" s="232"/>
      <c r="D311" s="232"/>
      <c r="E311" s="232"/>
      <c r="F311" s="147">
        <v>3</v>
      </c>
      <c r="G311" s="147">
        <v>39</v>
      </c>
      <c r="H311" s="147">
        <v>9</v>
      </c>
      <c r="I311" s="147">
        <v>16</v>
      </c>
      <c r="J311" s="147">
        <v>31</v>
      </c>
      <c r="K311" s="152">
        <v>95</v>
      </c>
      <c r="L311" s="148">
        <v>26.315789473684202</v>
      </c>
      <c r="M311" s="148">
        <v>4.5199999999999996</v>
      </c>
      <c r="N311" s="231"/>
      <c r="O311" s="231"/>
    </row>
    <row r="312" spans="2:15" x14ac:dyDescent="0.3">
      <c r="B312" s="215"/>
      <c r="C312" s="232"/>
      <c r="D312" s="232"/>
      <c r="E312" s="232"/>
      <c r="F312" s="147">
        <v>4</v>
      </c>
      <c r="G312" s="147">
        <v>36</v>
      </c>
      <c r="H312" s="147">
        <v>4</v>
      </c>
      <c r="I312" s="147">
        <v>6</v>
      </c>
      <c r="J312" s="147">
        <v>30</v>
      </c>
      <c r="K312" s="152">
        <v>76</v>
      </c>
      <c r="L312" s="148">
        <v>13.157894736842101</v>
      </c>
      <c r="M312" s="148">
        <v>3.88</v>
      </c>
      <c r="N312" s="231"/>
      <c r="O312" s="231"/>
    </row>
    <row r="313" spans="2:15" x14ac:dyDescent="0.3">
      <c r="B313" s="215"/>
      <c r="C313" s="232"/>
      <c r="D313" s="232"/>
      <c r="E313" s="232"/>
      <c r="F313" s="147">
        <v>5</v>
      </c>
      <c r="G313" s="147">
        <v>47</v>
      </c>
      <c r="H313" s="147">
        <v>10</v>
      </c>
      <c r="I313" s="147">
        <v>14</v>
      </c>
      <c r="J313" s="147">
        <v>49</v>
      </c>
      <c r="K313" s="152">
        <v>120</v>
      </c>
      <c r="L313" s="148">
        <v>20</v>
      </c>
      <c r="M313" s="148">
        <v>3.65</v>
      </c>
      <c r="N313" s="231"/>
      <c r="O313" s="231"/>
    </row>
    <row r="314" spans="2:15" x14ac:dyDescent="0.3">
      <c r="B314" s="215"/>
      <c r="C314" s="232"/>
      <c r="D314" s="232"/>
      <c r="E314" s="232" t="s">
        <v>175</v>
      </c>
      <c r="F314" s="147">
        <v>1</v>
      </c>
      <c r="G314" s="147">
        <v>115</v>
      </c>
      <c r="H314" s="147">
        <v>16</v>
      </c>
      <c r="I314" s="147">
        <v>18</v>
      </c>
      <c r="J314" s="147">
        <v>115</v>
      </c>
      <c r="K314" s="152">
        <v>264</v>
      </c>
      <c r="L314" s="148">
        <v>12.8787878787879</v>
      </c>
      <c r="M314" s="148">
        <v>2.06</v>
      </c>
      <c r="N314" s="231">
        <v>18.767101346986198</v>
      </c>
      <c r="O314" s="231">
        <v>0.78256394821125597</v>
      </c>
    </row>
    <row r="315" spans="2:15" x14ac:dyDescent="0.3">
      <c r="B315" s="215"/>
      <c r="C315" s="232"/>
      <c r="D315" s="232"/>
      <c r="E315" s="232"/>
      <c r="F315" s="147">
        <v>2</v>
      </c>
      <c r="G315" s="147">
        <v>112</v>
      </c>
      <c r="H315" s="147">
        <v>26</v>
      </c>
      <c r="I315" s="147">
        <v>36</v>
      </c>
      <c r="J315" s="147">
        <v>132</v>
      </c>
      <c r="K315" s="152">
        <v>306</v>
      </c>
      <c r="L315" s="148">
        <v>20.261437908496699</v>
      </c>
      <c r="M315" s="148">
        <v>2.2999999999999998</v>
      </c>
      <c r="N315" s="231"/>
      <c r="O315" s="231"/>
    </row>
    <row r="316" spans="2:15" x14ac:dyDescent="0.3">
      <c r="B316" s="215"/>
      <c r="C316" s="232"/>
      <c r="D316" s="232"/>
      <c r="E316" s="232"/>
      <c r="F316" s="147">
        <v>3</v>
      </c>
      <c r="G316" s="147">
        <v>115</v>
      </c>
      <c r="H316" s="147">
        <v>32</v>
      </c>
      <c r="I316" s="147">
        <v>22</v>
      </c>
      <c r="J316" s="147">
        <v>108</v>
      </c>
      <c r="K316" s="152">
        <v>277</v>
      </c>
      <c r="L316" s="148">
        <v>19.494584837545101</v>
      </c>
      <c r="M316" s="148">
        <v>2.38</v>
      </c>
      <c r="N316" s="231"/>
      <c r="O316" s="231"/>
    </row>
    <row r="317" spans="2:15" x14ac:dyDescent="0.3">
      <c r="B317" s="215"/>
      <c r="C317" s="232"/>
      <c r="D317" s="232"/>
      <c r="E317" s="232"/>
      <c r="F317" s="147">
        <v>4</v>
      </c>
      <c r="G317" s="147">
        <v>98</v>
      </c>
      <c r="H317" s="147">
        <v>22</v>
      </c>
      <c r="I317" s="147">
        <v>29</v>
      </c>
      <c r="J317" s="147">
        <v>77</v>
      </c>
      <c r="K317" s="152">
        <v>226</v>
      </c>
      <c r="L317" s="148">
        <v>22.566371681415902</v>
      </c>
      <c r="M317" s="148">
        <v>2.78</v>
      </c>
      <c r="N317" s="231"/>
      <c r="O317" s="231"/>
    </row>
    <row r="318" spans="2:15" x14ac:dyDescent="0.3">
      <c r="B318" s="215"/>
      <c r="C318" s="232"/>
      <c r="D318" s="232"/>
      <c r="E318" s="232"/>
      <c r="F318" s="147">
        <v>5</v>
      </c>
      <c r="G318" s="147">
        <v>48</v>
      </c>
      <c r="H318" s="147">
        <v>14</v>
      </c>
      <c r="I318" s="147">
        <v>15</v>
      </c>
      <c r="J318" s="147">
        <v>64</v>
      </c>
      <c r="K318" s="152">
        <v>141</v>
      </c>
      <c r="L318" s="148">
        <v>20.5673758865248</v>
      </c>
      <c r="M318" s="148">
        <v>3.4</v>
      </c>
      <c r="N318" s="231"/>
      <c r="O318" s="231"/>
    </row>
    <row r="319" spans="2:15" x14ac:dyDescent="0.3">
      <c r="B319" s="215"/>
      <c r="C319" s="232"/>
      <c r="D319" s="232"/>
      <c r="E319" s="232"/>
      <c r="F319" s="147">
        <v>6</v>
      </c>
      <c r="G319" s="147">
        <v>95</v>
      </c>
      <c r="H319" s="147">
        <v>21</v>
      </c>
      <c r="I319" s="147">
        <v>25</v>
      </c>
      <c r="J319" s="147">
        <v>93</v>
      </c>
      <c r="K319" s="152">
        <v>234</v>
      </c>
      <c r="L319" s="148">
        <v>19.658119658119698</v>
      </c>
      <c r="M319" s="148">
        <v>2.6</v>
      </c>
      <c r="N319" s="231"/>
      <c r="O319" s="231"/>
    </row>
    <row r="320" spans="2:15" x14ac:dyDescent="0.3">
      <c r="B320" s="215"/>
      <c r="C320" s="232"/>
      <c r="D320" s="232"/>
      <c r="E320" s="232"/>
      <c r="F320" s="147">
        <v>7</v>
      </c>
      <c r="G320" s="147">
        <v>120</v>
      </c>
      <c r="H320" s="147">
        <v>26</v>
      </c>
      <c r="I320" s="147">
        <v>26</v>
      </c>
      <c r="J320" s="147">
        <v>121</v>
      </c>
      <c r="K320" s="152">
        <v>293</v>
      </c>
      <c r="L320" s="148">
        <v>17.747440273037501</v>
      </c>
      <c r="M320" s="148">
        <v>2.23</v>
      </c>
      <c r="N320" s="231"/>
      <c r="O320" s="231"/>
    </row>
    <row r="321" spans="2:15" x14ac:dyDescent="0.3">
      <c r="B321" s="215"/>
      <c r="C321" s="232"/>
      <c r="D321" s="232"/>
      <c r="E321" s="232"/>
      <c r="F321" s="147">
        <v>8</v>
      </c>
      <c r="G321" s="147">
        <v>156</v>
      </c>
      <c r="H321" s="147">
        <v>28</v>
      </c>
      <c r="I321" s="147">
        <v>27</v>
      </c>
      <c r="J321" s="147">
        <v>129</v>
      </c>
      <c r="K321" s="152">
        <v>340</v>
      </c>
      <c r="L321" s="148">
        <v>16.176470588235301</v>
      </c>
      <c r="M321" s="148">
        <v>2</v>
      </c>
      <c r="N321" s="231"/>
      <c r="O321" s="231"/>
    </row>
    <row r="322" spans="2:15" x14ac:dyDescent="0.3">
      <c r="B322" s="215"/>
      <c r="C322" s="232"/>
      <c r="D322" s="232"/>
      <c r="E322" s="232"/>
      <c r="F322" s="147">
        <v>9</v>
      </c>
      <c r="G322" s="147">
        <v>90</v>
      </c>
      <c r="H322" s="147">
        <v>27</v>
      </c>
      <c r="I322" s="147">
        <v>17</v>
      </c>
      <c r="J322" s="147">
        <v>97</v>
      </c>
      <c r="K322" s="152">
        <v>231</v>
      </c>
      <c r="L322" s="148">
        <v>19.047619047619001</v>
      </c>
      <c r="M322" s="148">
        <v>2.58</v>
      </c>
      <c r="N322" s="231"/>
      <c r="O322" s="231"/>
    </row>
    <row r="323" spans="2:15" x14ac:dyDescent="0.3">
      <c r="B323" s="215"/>
      <c r="C323" s="232"/>
      <c r="D323" s="232"/>
      <c r="E323" s="232"/>
      <c r="F323" s="147">
        <v>10</v>
      </c>
      <c r="G323" s="147">
        <v>76</v>
      </c>
      <c r="H323" s="147">
        <v>18</v>
      </c>
      <c r="I323" s="147">
        <v>24</v>
      </c>
      <c r="J323" s="147">
        <v>72</v>
      </c>
      <c r="K323" s="152">
        <v>190</v>
      </c>
      <c r="L323" s="148">
        <v>22.105263157894701</v>
      </c>
      <c r="M323" s="148">
        <v>3.01</v>
      </c>
      <c r="N323" s="231"/>
      <c r="O323" s="231"/>
    </row>
    <row r="324" spans="2:15" x14ac:dyDescent="0.3">
      <c r="B324" s="215"/>
      <c r="C324" s="232"/>
      <c r="D324" s="232"/>
      <c r="E324" s="232"/>
      <c r="F324" s="147">
        <v>11</v>
      </c>
      <c r="G324" s="147">
        <v>96</v>
      </c>
      <c r="H324" s="147">
        <v>22</v>
      </c>
      <c r="I324" s="147">
        <v>14</v>
      </c>
      <c r="J324" s="147">
        <v>88</v>
      </c>
      <c r="K324" s="152">
        <v>220</v>
      </c>
      <c r="L324" s="148">
        <v>16.363636363636399</v>
      </c>
      <c r="M324" s="148">
        <v>2.4900000000000002</v>
      </c>
      <c r="N324" s="231"/>
      <c r="O324" s="231"/>
    </row>
    <row r="325" spans="2:15" x14ac:dyDescent="0.3">
      <c r="B325" s="215"/>
      <c r="C325" s="232"/>
      <c r="D325" s="232"/>
      <c r="E325" s="232"/>
      <c r="F325" s="147">
        <v>12</v>
      </c>
      <c r="G325" s="147">
        <v>130</v>
      </c>
      <c r="H325" s="147">
        <v>33</v>
      </c>
      <c r="I325" s="147">
        <v>31</v>
      </c>
      <c r="J325" s="147">
        <v>155</v>
      </c>
      <c r="K325" s="152">
        <v>349</v>
      </c>
      <c r="L325" s="148">
        <v>18.3381088825215</v>
      </c>
      <c r="M325" s="148">
        <v>2.0699999999999998</v>
      </c>
      <c r="N325" s="231"/>
      <c r="O325" s="231"/>
    </row>
    <row r="326" spans="2:15" x14ac:dyDescent="0.3">
      <c r="B326" s="215"/>
      <c r="C326" s="232" t="s">
        <v>318</v>
      </c>
      <c r="D326" s="232">
        <v>2017</v>
      </c>
      <c r="E326" s="232" t="s">
        <v>174</v>
      </c>
      <c r="F326" s="147">
        <v>1</v>
      </c>
      <c r="G326" s="147">
        <v>46</v>
      </c>
      <c r="H326" s="147">
        <v>10</v>
      </c>
      <c r="I326" s="147">
        <v>11</v>
      </c>
      <c r="J326" s="147">
        <v>32</v>
      </c>
      <c r="K326" s="152">
        <v>99</v>
      </c>
      <c r="L326" s="148">
        <v>21.2121212121212</v>
      </c>
      <c r="M326" s="148">
        <v>4.1100000000000003</v>
      </c>
      <c r="N326" s="231">
        <v>28.107367198993</v>
      </c>
      <c r="O326" s="231">
        <v>1.42681842407958</v>
      </c>
    </row>
    <row r="327" spans="2:15" x14ac:dyDescent="0.3">
      <c r="B327" s="215"/>
      <c r="C327" s="232"/>
      <c r="D327" s="232"/>
      <c r="E327" s="232"/>
      <c r="F327" s="147">
        <v>2</v>
      </c>
      <c r="G327" s="147">
        <v>33</v>
      </c>
      <c r="H327" s="147">
        <v>7</v>
      </c>
      <c r="I327" s="147">
        <v>20</v>
      </c>
      <c r="J327" s="147">
        <v>20</v>
      </c>
      <c r="K327" s="152">
        <v>80</v>
      </c>
      <c r="L327" s="148">
        <v>33.75</v>
      </c>
      <c r="M327" s="148">
        <v>5.29</v>
      </c>
      <c r="N327" s="231"/>
      <c r="O327" s="231"/>
    </row>
    <row r="328" spans="2:15" x14ac:dyDescent="0.3">
      <c r="B328" s="215"/>
      <c r="C328" s="232"/>
      <c r="D328" s="232"/>
      <c r="E328" s="232"/>
      <c r="F328" s="147">
        <v>3</v>
      </c>
      <c r="G328" s="147">
        <v>48</v>
      </c>
      <c r="H328" s="147">
        <v>23</v>
      </c>
      <c r="I328" s="147">
        <v>23</v>
      </c>
      <c r="J328" s="147">
        <v>58</v>
      </c>
      <c r="K328" s="152">
        <v>152</v>
      </c>
      <c r="L328" s="148">
        <v>30.2631578947368</v>
      </c>
      <c r="M328" s="148">
        <v>3.73</v>
      </c>
      <c r="N328" s="231"/>
      <c r="O328" s="231"/>
    </row>
    <row r="329" spans="2:15" x14ac:dyDescent="0.3">
      <c r="B329" s="215"/>
      <c r="C329" s="232"/>
      <c r="D329" s="232"/>
      <c r="E329" s="232"/>
      <c r="F329" s="147">
        <v>4</v>
      </c>
      <c r="G329" s="147">
        <v>54</v>
      </c>
      <c r="H329" s="147">
        <v>17</v>
      </c>
      <c r="I329" s="147">
        <v>12</v>
      </c>
      <c r="J329" s="147">
        <v>25</v>
      </c>
      <c r="K329" s="152">
        <v>108</v>
      </c>
      <c r="L329" s="148">
        <v>26.851851851851901</v>
      </c>
      <c r="M329" s="148">
        <v>4.26</v>
      </c>
      <c r="N329" s="231"/>
      <c r="O329" s="231"/>
    </row>
    <row r="330" spans="2:15" x14ac:dyDescent="0.3">
      <c r="B330" s="215"/>
      <c r="C330" s="232"/>
      <c r="D330" s="232"/>
      <c r="E330" s="232"/>
      <c r="F330" s="147">
        <v>5</v>
      </c>
      <c r="G330" s="147">
        <v>33</v>
      </c>
      <c r="H330" s="147">
        <v>12</v>
      </c>
      <c r="I330" s="147">
        <v>10</v>
      </c>
      <c r="J330" s="147">
        <v>14</v>
      </c>
      <c r="K330" s="152">
        <v>69</v>
      </c>
      <c r="L330" s="148">
        <v>31.884057971014499</v>
      </c>
      <c r="M330" s="148">
        <v>5.61</v>
      </c>
      <c r="N330" s="231"/>
      <c r="O330" s="231"/>
    </row>
    <row r="331" spans="2:15" x14ac:dyDescent="0.3">
      <c r="B331" s="215"/>
      <c r="C331" s="232"/>
      <c r="D331" s="232"/>
      <c r="E331" s="232"/>
      <c r="F331" s="147">
        <v>6</v>
      </c>
      <c r="G331" s="147">
        <v>61</v>
      </c>
      <c r="H331" s="147">
        <v>21</v>
      </c>
      <c r="I331" s="147">
        <v>17</v>
      </c>
      <c r="J331" s="147">
        <v>57</v>
      </c>
      <c r="K331" s="152">
        <v>156</v>
      </c>
      <c r="L331" s="148">
        <v>24.3589743589744</v>
      </c>
      <c r="M331" s="148">
        <v>3.44</v>
      </c>
      <c r="N331" s="231"/>
      <c r="O331" s="231"/>
    </row>
    <row r="332" spans="2:15" x14ac:dyDescent="0.3">
      <c r="B332" s="215"/>
      <c r="C332" s="232"/>
      <c r="D332" s="232"/>
      <c r="E332" s="232"/>
      <c r="F332" s="147">
        <v>7</v>
      </c>
      <c r="G332" s="147">
        <v>60</v>
      </c>
      <c r="H332" s="147">
        <v>20</v>
      </c>
      <c r="I332" s="147">
        <v>27</v>
      </c>
      <c r="J332" s="147">
        <v>60</v>
      </c>
      <c r="K332" s="152">
        <v>167</v>
      </c>
      <c r="L332" s="148">
        <v>28.143712574850301</v>
      </c>
      <c r="M332" s="148">
        <v>3.48</v>
      </c>
      <c r="N332" s="231"/>
      <c r="O332" s="231"/>
    </row>
    <row r="333" spans="2:15" x14ac:dyDescent="0.3">
      <c r="B333" s="215"/>
      <c r="C333" s="232"/>
      <c r="D333" s="232"/>
      <c r="E333" s="232"/>
      <c r="F333" s="147">
        <v>8</v>
      </c>
      <c r="G333" s="147">
        <v>54</v>
      </c>
      <c r="H333" s="147">
        <v>16</v>
      </c>
      <c r="I333" s="147">
        <v>30</v>
      </c>
      <c r="J333" s="147">
        <v>62</v>
      </c>
      <c r="K333" s="152">
        <v>162</v>
      </c>
      <c r="L333" s="148">
        <v>28.395061728395099</v>
      </c>
      <c r="M333" s="148">
        <v>3.54</v>
      </c>
      <c r="N333" s="231"/>
      <c r="O333" s="231"/>
    </row>
    <row r="334" spans="2:15" x14ac:dyDescent="0.3">
      <c r="B334" s="215"/>
      <c r="C334" s="232"/>
      <c r="D334" s="232"/>
      <c r="E334" s="232" t="s">
        <v>175</v>
      </c>
      <c r="F334" s="147">
        <v>1</v>
      </c>
      <c r="G334" s="147">
        <v>52</v>
      </c>
      <c r="H334" s="147">
        <v>14</v>
      </c>
      <c r="I334" s="147">
        <v>16</v>
      </c>
      <c r="J334" s="147">
        <v>35</v>
      </c>
      <c r="K334" s="152">
        <v>117</v>
      </c>
      <c r="L334" s="148">
        <v>25.6410256410256</v>
      </c>
      <c r="M334" s="148">
        <v>4.04</v>
      </c>
      <c r="N334" s="231">
        <v>26.4144517740508</v>
      </c>
      <c r="O334" s="231">
        <v>1.77384465856563</v>
      </c>
    </row>
    <row r="335" spans="2:15" x14ac:dyDescent="0.3">
      <c r="B335" s="215"/>
      <c r="C335" s="232"/>
      <c r="D335" s="232"/>
      <c r="E335" s="232"/>
      <c r="F335" s="147">
        <v>2</v>
      </c>
      <c r="G335" s="147">
        <v>36</v>
      </c>
      <c r="H335" s="147">
        <v>13</v>
      </c>
      <c r="I335" s="147">
        <v>17</v>
      </c>
      <c r="J335" s="147">
        <v>33</v>
      </c>
      <c r="K335" s="152">
        <v>99</v>
      </c>
      <c r="L335" s="148">
        <v>30.303030303030301</v>
      </c>
      <c r="M335" s="148">
        <v>4.62</v>
      </c>
      <c r="N335" s="231"/>
      <c r="O335" s="231"/>
    </row>
    <row r="336" spans="2:15" x14ac:dyDescent="0.3">
      <c r="B336" s="215"/>
      <c r="C336" s="232"/>
      <c r="D336" s="232"/>
      <c r="E336" s="232"/>
      <c r="F336" s="147">
        <v>3</v>
      </c>
      <c r="G336" s="147">
        <v>58</v>
      </c>
      <c r="H336" s="147">
        <v>32</v>
      </c>
      <c r="I336" s="147">
        <v>30</v>
      </c>
      <c r="J336" s="147">
        <v>57</v>
      </c>
      <c r="K336" s="152">
        <v>177</v>
      </c>
      <c r="L336" s="148">
        <v>35.028248587570602</v>
      </c>
      <c r="M336" s="148">
        <v>3.59</v>
      </c>
      <c r="N336" s="231"/>
      <c r="O336" s="231"/>
    </row>
    <row r="337" spans="2:15" x14ac:dyDescent="0.3">
      <c r="B337" s="215"/>
      <c r="C337" s="232"/>
      <c r="D337" s="232"/>
      <c r="E337" s="232"/>
      <c r="F337" s="147">
        <v>4</v>
      </c>
      <c r="G337" s="147">
        <v>36</v>
      </c>
      <c r="H337" s="147">
        <v>9</v>
      </c>
      <c r="I337" s="147">
        <v>14</v>
      </c>
      <c r="J337" s="147">
        <v>33</v>
      </c>
      <c r="K337" s="152">
        <v>92</v>
      </c>
      <c r="L337" s="148">
        <v>25</v>
      </c>
      <c r="M337" s="148">
        <v>4.51</v>
      </c>
      <c r="N337" s="231"/>
      <c r="O337" s="231"/>
    </row>
    <row r="338" spans="2:15" x14ac:dyDescent="0.3">
      <c r="B338" s="215"/>
      <c r="C338" s="232"/>
      <c r="D338" s="232"/>
      <c r="E338" s="232"/>
      <c r="F338" s="147">
        <v>5</v>
      </c>
      <c r="G338" s="147">
        <v>39</v>
      </c>
      <c r="H338" s="147">
        <v>7</v>
      </c>
      <c r="I338" s="147">
        <v>11</v>
      </c>
      <c r="J338" s="147">
        <v>36</v>
      </c>
      <c r="K338" s="152">
        <v>93</v>
      </c>
      <c r="L338" s="148">
        <v>19.354838709677399</v>
      </c>
      <c r="M338" s="148">
        <v>4.0999999999999996</v>
      </c>
      <c r="N338" s="231"/>
      <c r="O338" s="231"/>
    </row>
    <row r="339" spans="2:15" x14ac:dyDescent="0.3">
      <c r="B339" s="215"/>
      <c r="C339" s="232"/>
      <c r="D339" s="232"/>
      <c r="E339" s="232"/>
      <c r="F339" s="147">
        <v>6</v>
      </c>
      <c r="G339" s="147">
        <v>47</v>
      </c>
      <c r="H339" s="147">
        <v>17</v>
      </c>
      <c r="I339" s="147">
        <v>21</v>
      </c>
      <c r="J339" s="147">
        <v>49</v>
      </c>
      <c r="K339" s="152">
        <v>134</v>
      </c>
      <c r="L339" s="148">
        <v>28.358208955223901</v>
      </c>
      <c r="M339" s="148">
        <v>3.89</v>
      </c>
      <c r="N339" s="231"/>
      <c r="O339" s="231"/>
    </row>
    <row r="340" spans="2:15" x14ac:dyDescent="0.3">
      <c r="B340" s="215"/>
      <c r="C340" s="232"/>
      <c r="D340" s="232"/>
      <c r="E340" s="232"/>
      <c r="F340" s="147">
        <v>7</v>
      </c>
      <c r="G340" s="147">
        <v>30</v>
      </c>
      <c r="H340" s="147">
        <v>9</v>
      </c>
      <c r="I340" s="147">
        <v>14</v>
      </c>
      <c r="J340" s="147">
        <v>33</v>
      </c>
      <c r="K340" s="152">
        <v>86</v>
      </c>
      <c r="L340" s="148">
        <v>26.744186046511601</v>
      </c>
      <c r="M340" s="148">
        <v>4.7699999999999996</v>
      </c>
      <c r="N340" s="231"/>
      <c r="O340" s="231"/>
    </row>
    <row r="341" spans="2:15" x14ac:dyDescent="0.3">
      <c r="B341" s="215"/>
      <c r="C341" s="232"/>
      <c r="D341" s="232"/>
      <c r="E341" s="232"/>
      <c r="F341" s="147">
        <v>8</v>
      </c>
      <c r="G341" s="147">
        <v>67</v>
      </c>
      <c r="H341" s="147">
        <v>12</v>
      </c>
      <c r="I341" s="147">
        <v>21</v>
      </c>
      <c r="J341" s="147">
        <v>58</v>
      </c>
      <c r="K341" s="152">
        <v>158</v>
      </c>
      <c r="L341" s="148">
        <v>20.8860759493671</v>
      </c>
      <c r="M341" s="148">
        <v>3.23</v>
      </c>
      <c r="N341" s="231"/>
      <c r="O341" s="231"/>
    </row>
    <row r="342" spans="2:15" x14ac:dyDescent="0.3">
      <c r="B342" s="215"/>
      <c r="C342" s="232" t="s">
        <v>319</v>
      </c>
      <c r="D342" s="232">
        <v>2017</v>
      </c>
      <c r="E342" s="232" t="s">
        <v>174</v>
      </c>
      <c r="F342" s="147">
        <v>1</v>
      </c>
      <c r="G342" s="147">
        <v>50</v>
      </c>
      <c r="H342" s="147">
        <v>14</v>
      </c>
      <c r="I342" s="147">
        <v>11</v>
      </c>
      <c r="J342" s="147">
        <v>54</v>
      </c>
      <c r="K342" s="152">
        <v>129</v>
      </c>
      <c r="L342" s="148">
        <v>19.379844961240298</v>
      </c>
      <c r="M342" s="148">
        <v>3.48</v>
      </c>
      <c r="N342" s="231">
        <v>17.253599114064201</v>
      </c>
      <c r="O342" s="231">
        <v>1.09809659890644</v>
      </c>
    </row>
    <row r="343" spans="2:15" x14ac:dyDescent="0.3">
      <c r="B343" s="215"/>
      <c r="C343" s="232"/>
      <c r="D343" s="232"/>
      <c r="E343" s="232"/>
      <c r="F343" s="147">
        <v>2</v>
      </c>
      <c r="G343" s="147">
        <v>50</v>
      </c>
      <c r="H343" s="147">
        <v>13</v>
      </c>
      <c r="I343" s="147">
        <v>9</v>
      </c>
      <c r="J343" s="147">
        <v>68</v>
      </c>
      <c r="K343" s="152">
        <v>140</v>
      </c>
      <c r="L343" s="148">
        <v>15.714285714285699</v>
      </c>
      <c r="M343" s="148">
        <v>3.08</v>
      </c>
      <c r="N343" s="231"/>
      <c r="O343" s="231"/>
    </row>
    <row r="344" spans="2:15" x14ac:dyDescent="0.3">
      <c r="B344" s="215"/>
      <c r="C344" s="232"/>
      <c r="D344" s="232"/>
      <c r="E344" s="232"/>
      <c r="F344" s="147">
        <v>3</v>
      </c>
      <c r="G344" s="147">
        <v>40</v>
      </c>
      <c r="H344" s="147">
        <v>9</v>
      </c>
      <c r="I344" s="147">
        <v>7</v>
      </c>
      <c r="J344" s="147">
        <v>40</v>
      </c>
      <c r="K344" s="152">
        <v>96</v>
      </c>
      <c r="L344" s="148">
        <v>16.6666666666667</v>
      </c>
      <c r="M344" s="148">
        <v>3.8</v>
      </c>
      <c r="N344" s="231"/>
      <c r="O344" s="231"/>
    </row>
    <row r="345" spans="2:15" x14ac:dyDescent="0.3">
      <c r="B345" s="215"/>
      <c r="C345" s="232"/>
      <c r="D345" s="232"/>
      <c r="E345" s="232" t="s">
        <v>175</v>
      </c>
      <c r="F345" s="147">
        <v>1</v>
      </c>
      <c r="G345" s="147">
        <v>128</v>
      </c>
      <c r="H345" s="147">
        <v>22</v>
      </c>
      <c r="I345" s="147">
        <v>33</v>
      </c>
      <c r="J345" s="147">
        <v>140</v>
      </c>
      <c r="K345" s="152">
        <v>323</v>
      </c>
      <c r="L345" s="148">
        <v>17.027863777089799</v>
      </c>
      <c r="M345" s="148">
        <v>2.09</v>
      </c>
      <c r="N345" s="231">
        <v>16.725436939075401</v>
      </c>
      <c r="O345" s="231">
        <v>0.69590950757574899</v>
      </c>
    </row>
    <row r="346" spans="2:15" x14ac:dyDescent="0.3">
      <c r="B346" s="215"/>
      <c r="C346" s="232"/>
      <c r="D346" s="232"/>
      <c r="E346" s="232"/>
      <c r="F346" s="147">
        <v>2</v>
      </c>
      <c r="G346" s="147">
        <v>135</v>
      </c>
      <c r="H346" s="147">
        <v>24</v>
      </c>
      <c r="I346" s="147">
        <v>22</v>
      </c>
      <c r="J346" s="147">
        <v>164</v>
      </c>
      <c r="K346" s="152">
        <v>345</v>
      </c>
      <c r="L346" s="148">
        <v>13.3333333333333</v>
      </c>
      <c r="M346" s="148">
        <v>1.83</v>
      </c>
      <c r="N346" s="231"/>
      <c r="O346" s="231"/>
    </row>
    <row r="347" spans="2:15" x14ac:dyDescent="0.3">
      <c r="B347" s="215"/>
      <c r="C347" s="232"/>
      <c r="D347" s="232"/>
      <c r="E347" s="232"/>
      <c r="F347" s="147">
        <v>3</v>
      </c>
      <c r="G347" s="147">
        <v>68</v>
      </c>
      <c r="H347" s="147">
        <v>8</v>
      </c>
      <c r="I347" s="147">
        <v>24</v>
      </c>
      <c r="J347" s="147">
        <v>78</v>
      </c>
      <c r="K347" s="152">
        <v>178</v>
      </c>
      <c r="L347" s="148">
        <v>17.977528089887599</v>
      </c>
      <c r="M347" s="148">
        <v>2.88</v>
      </c>
      <c r="N347" s="231"/>
      <c r="O347" s="231"/>
    </row>
    <row r="348" spans="2:15" x14ac:dyDescent="0.3">
      <c r="B348" s="215"/>
      <c r="C348" s="232"/>
      <c r="D348" s="232"/>
      <c r="E348" s="232"/>
      <c r="F348" s="147">
        <v>4</v>
      </c>
      <c r="G348" s="147">
        <v>77</v>
      </c>
      <c r="H348" s="147">
        <v>15</v>
      </c>
      <c r="I348" s="147">
        <v>16</v>
      </c>
      <c r="J348" s="147">
        <v>98</v>
      </c>
      <c r="K348" s="152">
        <v>206</v>
      </c>
      <c r="L348" s="148">
        <v>15.0485436893204</v>
      </c>
      <c r="M348" s="148">
        <v>2.4900000000000002</v>
      </c>
      <c r="N348" s="231"/>
      <c r="O348" s="231"/>
    </row>
    <row r="349" spans="2:15" x14ac:dyDescent="0.3">
      <c r="B349" s="215"/>
      <c r="C349" s="232"/>
      <c r="D349" s="232"/>
      <c r="E349" s="232"/>
      <c r="F349" s="147">
        <v>5</v>
      </c>
      <c r="G349" s="147">
        <v>118</v>
      </c>
      <c r="H349" s="147">
        <v>21</v>
      </c>
      <c r="I349" s="147">
        <v>27</v>
      </c>
      <c r="J349" s="147">
        <v>116</v>
      </c>
      <c r="K349" s="152">
        <v>282</v>
      </c>
      <c r="L349" s="148">
        <v>17.021276595744698</v>
      </c>
      <c r="M349" s="148">
        <v>2.2400000000000002</v>
      </c>
      <c r="N349" s="231"/>
      <c r="O349" s="231"/>
    </row>
    <row r="350" spans="2:15" x14ac:dyDescent="0.3">
      <c r="B350" s="215"/>
      <c r="C350" s="232"/>
      <c r="D350" s="232"/>
      <c r="E350" s="232"/>
      <c r="F350" s="147">
        <v>6</v>
      </c>
      <c r="G350" s="147">
        <v>144</v>
      </c>
      <c r="H350" s="147">
        <v>29</v>
      </c>
      <c r="I350" s="147">
        <v>17</v>
      </c>
      <c r="J350" s="147">
        <v>119</v>
      </c>
      <c r="K350" s="152">
        <v>309</v>
      </c>
      <c r="L350" s="148">
        <v>14.886731391585799</v>
      </c>
      <c r="M350" s="148">
        <v>2.02</v>
      </c>
      <c r="N350" s="231"/>
      <c r="O350" s="231"/>
    </row>
    <row r="351" spans="2:15" x14ac:dyDescent="0.3">
      <c r="B351" s="215"/>
      <c r="C351" s="232"/>
      <c r="D351" s="232"/>
      <c r="E351" s="232"/>
      <c r="F351" s="147">
        <v>7</v>
      </c>
      <c r="G351" s="147">
        <v>85</v>
      </c>
      <c r="H351" s="147">
        <v>23</v>
      </c>
      <c r="I351" s="147">
        <v>18</v>
      </c>
      <c r="J351" s="147">
        <v>102</v>
      </c>
      <c r="K351" s="152">
        <v>228</v>
      </c>
      <c r="L351" s="148">
        <v>17.982456140350902</v>
      </c>
      <c r="M351" s="148">
        <v>2.54</v>
      </c>
      <c r="N351" s="231"/>
      <c r="O351" s="231"/>
    </row>
    <row r="352" spans="2:15" x14ac:dyDescent="0.3">
      <c r="B352" s="215"/>
      <c r="C352" s="232"/>
      <c r="D352" s="232"/>
      <c r="E352" s="232"/>
      <c r="F352" s="147">
        <v>8</v>
      </c>
      <c r="G352" s="147">
        <v>113</v>
      </c>
      <c r="H352" s="147">
        <v>27</v>
      </c>
      <c r="I352" s="147">
        <v>31</v>
      </c>
      <c r="J352" s="147">
        <v>112</v>
      </c>
      <c r="K352" s="152">
        <v>283</v>
      </c>
      <c r="L352" s="148">
        <v>20.494699646643099</v>
      </c>
      <c r="M352" s="148">
        <v>2.4</v>
      </c>
      <c r="N352" s="231"/>
      <c r="O352" s="231"/>
    </row>
    <row r="353" spans="2:15" x14ac:dyDescent="0.3">
      <c r="B353" s="215"/>
      <c r="C353" s="232"/>
      <c r="D353" s="232"/>
      <c r="E353" s="232"/>
      <c r="F353" s="147">
        <v>9</v>
      </c>
      <c r="G353" s="147">
        <v>62</v>
      </c>
      <c r="H353" s="147">
        <v>16</v>
      </c>
      <c r="I353" s="147">
        <v>18</v>
      </c>
      <c r="J353" s="147">
        <v>85</v>
      </c>
      <c r="K353" s="152">
        <v>181</v>
      </c>
      <c r="L353" s="148">
        <v>18.7845303867403</v>
      </c>
      <c r="M353" s="148">
        <v>2.9</v>
      </c>
      <c r="N353" s="231"/>
      <c r="O353" s="231"/>
    </row>
    <row r="354" spans="2:15" x14ac:dyDescent="0.3">
      <c r="B354" s="215"/>
      <c r="C354" s="232"/>
      <c r="D354" s="232"/>
      <c r="E354" s="232"/>
      <c r="F354" s="147">
        <v>10</v>
      </c>
      <c r="G354" s="147">
        <v>156</v>
      </c>
      <c r="H354" s="147">
        <v>24</v>
      </c>
      <c r="I354" s="147">
        <v>27</v>
      </c>
      <c r="J354" s="147">
        <v>140</v>
      </c>
      <c r="K354" s="152">
        <v>347</v>
      </c>
      <c r="L354" s="148">
        <v>14.697406340057601</v>
      </c>
      <c r="M354" s="148">
        <v>1.9</v>
      </c>
      <c r="N354" s="231"/>
      <c r="O354" s="231"/>
    </row>
    <row r="355" spans="2:15" x14ac:dyDescent="0.3">
      <c r="B355" s="215"/>
      <c r="C355" s="232" t="s">
        <v>320</v>
      </c>
      <c r="D355" s="232">
        <v>2017</v>
      </c>
      <c r="E355" s="232" t="s">
        <v>174</v>
      </c>
      <c r="F355" s="147">
        <v>1</v>
      </c>
      <c r="G355" s="147">
        <v>35</v>
      </c>
      <c r="H355" s="147">
        <v>29</v>
      </c>
      <c r="I355" s="147">
        <v>26</v>
      </c>
      <c r="J355" s="147">
        <v>51</v>
      </c>
      <c r="K355" s="152">
        <v>141</v>
      </c>
      <c r="L355" s="148">
        <v>39.007092198581603</v>
      </c>
      <c r="M355" s="148">
        <v>4.1100000000000003</v>
      </c>
      <c r="N355" s="231">
        <v>34.455644565026098</v>
      </c>
      <c r="O355" s="231">
        <v>1.4113275483813901</v>
      </c>
    </row>
    <row r="356" spans="2:15" x14ac:dyDescent="0.3">
      <c r="B356" s="215"/>
      <c r="C356" s="232"/>
      <c r="D356" s="232"/>
      <c r="E356" s="232"/>
      <c r="F356" s="147">
        <v>2</v>
      </c>
      <c r="G356" s="147">
        <v>36</v>
      </c>
      <c r="H356" s="147">
        <v>24</v>
      </c>
      <c r="I356" s="147">
        <v>22</v>
      </c>
      <c r="J356" s="147">
        <v>52</v>
      </c>
      <c r="K356" s="152">
        <v>134</v>
      </c>
      <c r="L356" s="148">
        <v>34.328358208955201</v>
      </c>
      <c r="M356" s="148">
        <v>4.0999999999999996</v>
      </c>
      <c r="N356" s="231"/>
      <c r="O356" s="231"/>
    </row>
    <row r="357" spans="2:15" x14ac:dyDescent="0.3">
      <c r="B357" s="215"/>
      <c r="C357" s="232"/>
      <c r="D357" s="232"/>
      <c r="E357" s="232"/>
      <c r="F357" s="147">
        <v>3</v>
      </c>
      <c r="G357" s="147">
        <v>79</v>
      </c>
      <c r="H357" s="147">
        <v>34</v>
      </c>
      <c r="I357" s="147">
        <v>36</v>
      </c>
      <c r="J357" s="147">
        <v>67</v>
      </c>
      <c r="K357" s="152">
        <v>216</v>
      </c>
      <c r="L357" s="148">
        <v>32.407407407407398</v>
      </c>
      <c r="M357" s="148">
        <v>3.18</v>
      </c>
      <c r="N357" s="231"/>
      <c r="O357" s="231"/>
    </row>
    <row r="358" spans="2:15" x14ac:dyDescent="0.3">
      <c r="B358" s="215"/>
      <c r="C358" s="232"/>
      <c r="D358" s="232"/>
      <c r="E358" s="232"/>
      <c r="F358" s="147">
        <v>4</v>
      </c>
      <c r="G358" s="147">
        <v>45</v>
      </c>
      <c r="H358" s="147">
        <v>18</v>
      </c>
      <c r="I358" s="147">
        <v>28</v>
      </c>
      <c r="J358" s="147">
        <v>57</v>
      </c>
      <c r="K358" s="152">
        <v>148</v>
      </c>
      <c r="L358" s="148">
        <v>31.081081081081098</v>
      </c>
      <c r="M358" s="148">
        <v>3.8</v>
      </c>
      <c r="N358" s="231"/>
      <c r="O358" s="231"/>
    </row>
    <row r="359" spans="2:15" x14ac:dyDescent="0.3">
      <c r="B359" s="215"/>
      <c r="C359" s="232"/>
      <c r="D359" s="232"/>
      <c r="E359" s="232"/>
      <c r="F359" s="147">
        <v>5</v>
      </c>
      <c r="G359" s="147">
        <v>59</v>
      </c>
      <c r="H359" s="147">
        <v>31</v>
      </c>
      <c r="I359" s="147">
        <v>37</v>
      </c>
      <c r="J359" s="147">
        <v>50</v>
      </c>
      <c r="K359" s="152">
        <v>177</v>
      </c>
      <c r="L359" s="148">
        <v>38.418079096045197</v>
      </c>
      <c r="M359" s="148">
        <v>3.66</v>
      </c>
      <c r="N359" s="231"/>
      <c r="O359" s="231"/>
    </row>
    <row r="360" spans="2:15" x14ac:dyDescent="0.3">
      <c r="B360" s="215"/>
      <c r="C360" s="232"/>
      <c r="D360" s="232"/>
      <c r="E360" s="232"/>
      <c r="F360" s="147">
        <v>6</v>
      </c>
      <c r="G360" s="147">
        <v>47</v>
      </c>
      <c r="H360" s="147">
        <v>38</v>
      </c>
      <c r="I360" s="147">
        <v>19</v>
      </c>
      <c r="J360" s="147">
        <v>40</v>
      </c>
      <c r="K360" s="152">
        <v>144</v>
      </c>
      <c r="L360" s="148">
        <v>39.5833333333333</v>
      </c>
      <c r="M360" s="148">
        <v>4.08</v>
      </c>
      <c r="N360" s="231"/>
      <c r="O360" s="231"/>
    </row>
    <row r="361" spans="2:15" x14ac:dyDescent="0.3">
      <c r="B361" s="215"/>
      <c r="C361" s="232"/>
      <c r="D361" s="232"/>
      <c r="E361" s="232"/>
      <c r="F361" s="147">
        <v>7</v>
      </c>
      <c r="G361" s="147">
        <v>57</v>
      </c>
      <c r="H361" s="147">
        <v>24</v>
      </c>
      <c r="I361" s="147">
        <v>27</v>
      </c>
      <c r="J361" s="147">
        <v>57</v>
      </c>
      <c r="K361" s="152">
        <v>165</v>
      </c>
      <c r="L361" s="148">
        <v>30.909090909090899</v>
      </c>
      <c r="M361" s="148">
        <v>3.6</v>
      </c>
      <c r="N361" s="231"/>
      <c r="O361" s="231"/>
    </row>
    <row r="362" spans="2:15" x14ac:dyDescent="0.3">
      <c r="B362" s="215"/>
      <c r="C362" s="232"/>
      <c r="D362" s="232"/>
      <c r="E362" s="232"/>
      <c r="F362" s="147">
        <v>8</v>
      </c>
      <c r="G362" s="147">
        <v>70</v>
      </c>
      <c r="H362" s="147">
        <v>32</v>
      </c>
      <c r="I362" s="147">
        <v>35</v>
      </c>
      <c r="J362" s="147">
        <v>87</v>
      </c>
      <c r="K362" s="152">
        <v>224</v>
      </c>
      <c r="L362" s="148">
        <v>29.910714285714299</v>
      </c>
      <c r="M362" s="148">
        <v>3.06</v>
      </c>
      <c r="N362" s="231"/>
      <c r="O362" s="231"/>
    </row>
    <row r="363" spans="2:15" x14ac:dyDescent="0.3">
      <c r="B363" s="215"/>
      <c r="C363" s="232"/>
      <c r="D363" s="232"/>
      <c r="E363" s="232" t="s">
        <v>175</v>
      </c>
      <c r="F363" s="147">
        <v>1</v>
      </c>
      <c r="G363" s="147">
        <v>60</v>
      </c>
      <c r="H363" s="147">
        <v>37</v>
      </c>
      <c r="I363" s="147">
        <v>41</v>
      </c>
      <c r="J363" s="147">
        <v>58</v>
      </c>
      <c r="K363" s="152">
        <v>196</v>
      </c>
      <c r="L363" s="148">
        <v>39.7959183673469</v>
      </c>
      <c r="M363" s="148">
        <v>3.5</v>
      </c>
      <c r="N363" s="231">
        <v>42.2945626141397</v>
      </c>
      <c r="O363" s="231">
        <v>1.4016011128483701</v>
      </c>
    </row>
    <row r="364" spans="2:15" x14ac:dyDescent="0.3">
      <c r="B364" s="215"/>
      <c r="C364" s="232"/>
      <c r="D364" s="232"/>
      <c r="E364" s="232"/>
      <c r="F364" s="147">
        <v>2</v>
      </c>
      <c r="G364" s="147">
        <v>70</v>
      </c>
      <c r="H364" s="147">
        <v>48</v>
      </c>
      <c r="I364" s="147">
        <v>36</v>
      </c>
      <c r="J364" s="147">
        <v>51</v>
      </c>
      <c r="K364" s="152">
        <v>205</v>
      </c>
      <c r="L364" s="148">
        <v>40.975609756097597</v>
      </c>
      <c r="M364" s="148">
        <v>3.43</v>
      </c>
      <c r="N364" s="231"/>
      <c r="O364" s="231"/>
    </row>
    <row r="365" spans="2:15" x14ac:dyDescent="0.3">
      <c r="B365" s="215"/>
      <c r="C365" s="232"/>
      <c r="D365" s="232"/>
      <c r="E365" s="232"/>
      <c r="F365" s="147">
        <v>3</v>
      </c>
      <c r="G365" s="147">
        <v>54</v>
      </c>
      <c r="H365" s="147">
        <v>28</v>
      </c>
      <c r="I365" s="147">
        <v>33</v>
      </c>
      <c r="J365" s="147">
        <v>56</v>
      </c>
      <c r="K365" s="152">
        <v>171</v>
      </c>
      <c r="L365" s="148">
        <v>35.672514619883003</v>
      </c>
      <c r="M365" s="148">
        <v>3.66</v>
      </c>
      <c r="N365" s="231"/>
      <c r="O365" s="231"/>
    </row>
    <row r="366" spans="2:15" x14ac:dyDescent="0.3">
      <c r="B366" s="215"/>
      <c r="C366" s="232"/>
      <c r="D366" s="232"/>
      <c r="E366" s="232"/>
      <c r="F366" s="147">
        <v>4</v>
      </c>
      <c r="G366" s="147">
        <v>60</v>
      </c>
      <c r="H366" s="147">
        <v>39</v>
      </c>
      <c r="I366" s="147">
        <v>50</v>
      </c>
      <c r="J366" s="147">
        <v>45</v>
      </c>
      <c r="K366" s="152">
        <v>194</v>
      </c>
      <c r="L366" s="148">
        <v>45.876288659793801</v>
      </c>
      <c r="M366" s="148">
        <v>3.58</v>
      </c>
      <c r="N366" s="231"/>
      <c r="O366" s="231"/>
    </row>
    <row r="367" spans="2:15" x14ac:dyDescent="0.3">
      <c r="B367" s="215"/>
      <c r="C367" s="232"/>
      <c r="D367" s="232"/>
      <c r="E367" s="232"/>
      <c r="F367" s="147">
        <v>5</v>
      </c>
      <c r="G367" s="147">
        <v>34</v>
      </c>
      <c r="H367" s="147">
        <v>39</v>
      </c>
      <c r="I367" s="147">
        <v>26</v>
      </c>
      <c r="J367" s="147">
        <v>41</v>
      </c>
      <c r="K367" s="152">
        <v>140</v>
      </c>
      <c r="L367" s="148">
        <v>46.428571428571402</v>
      </c>
      <c r="M367" s="148">
        <v>4.21</v>
      </c>
      <c r="N367" s="231"/>
      <c r="O367" s="231"/>
    </row>
    <row r="368" spans="2:15" x14ac:dyDescent="0.3">
      <c r="B368" s="215"/>
      <c r="C368" s="232"/>
      <c r="D368" s="232"/>
      <c r="E368" s="232"/>
      <c r="F368" s="147">
        <v>6</v>
      </c>
      <c r="G368" s="147">
        <v>34</v>
      </c>
      <c r="H368" s="147">
        <v>35</v>
      </c>
      <c r="I368" s="147">
        <v>25</v>
      </c>
      <c r="J368" s="147">
        <v>62</v>
      </c>
      <c r="K368" s="152">
        <v>156</v>
      </c>
      <c r="L368" s="148">
        <v>38.461538461538503</v>
      </c>
      <c r="M368" s="148">
        <v>3.9</v>
      </c>
      <c r="N368" s="231"/>
      <c r="O368" s="231"/>
    </row>
    <row r="369" spans="2:15" x14ac:dyDescent="0.3">
      <c r="B369" s="215"/>
      <c r="C369" s="232"/>
      <c r="D369" s="232"/>
      <c r="E369" s="232"/>
      <c r="F369" s="147">
        <v>7</v>
      </c>
      <c r="G369" s="147">
        <v>31</v>
      </c>
      <c r="H369" s="147">
        <v>34</v>
      </c>
      <c r="I369" s="147">
        <v>24</v>
      </c>
      <c r="J369" s="147">
        <v>24</v>
      </c>
      <c r="K369" s="152">
        <v>113</v>
      </c>
      <c r="L369" s="148">
        <v>51.327433628318602</v>
      </c>
      <c r="M369" s="148">
        <v>4.7</v>
      </c>
      <c r="N369" s="231"/>
      <c r="O369" s="231"/>
    </row>
    <row r="370" spans="2:15" x14ac:dyDescent="0.3">
      <c r="B370" s="215"/>
      <c r="C370" s="232"/>
      <c r="D370" s="232"/>
      <c r="E370" s="232"/>
      <c r="F370" s="147">
        <v>8</v>
      </c>
      <c r="G370" s="147">
        <v>31</v>
      </c>
      <c r="H370" s="147">
        <v>24</v>
      </c>
      <c r="I370" s="147">
        <v>22</v>
      </c>
      <c r="J370" s="147">
        <v>32</v>
      </c>
      <c r="K370" s="152">
        <v>109</v>
      </c>
      <c r="L370" s="148">
        <v>42.201834862385297</v>
      </c>
      <c r="M370" s="148">
        <v>4.7300000000000004</v>
      </c>
      <c r="N370" s="231"/>
      <c r="O370" s="231"/>
    </row>
    <row r="371" spans="2:15" x14ac:dyDescent="0.3">
      <c r="B371" s="215"/>
      <c r="C371" s="232"/>
      <c r="D371" s="232"/>
      <c r="E371" s="232"/>
      <c r="F371" s="147">
        <v>9</v>
      </c>
      <c r="G371" s="147">
        <v>48</v>
      </c>
      <c r="H371" s="147">
        <v>21</v>
      </c>
      <c r="I371" s="147">
        <v>32</v>
      </c>
      <c r="J371" s="147">
        <v>33</v>
      </c>
      <c r="K371" s="152">
        <v>134</v>
      </c>
      <c r="L371" s="148">
        <v>39.552238805970099</v>
      </c>
      <c r="M371" s="148">
        <v>4.22</v>
      </c>
      <c r="N371" s="231"/>
      <c r="O371" s="231"/>
    </row>
    <row r="372" spans="2:15" x14ac:dyDescent="0.3">
      <c r="B372" s="215"/>
      <c r="C372" s="232"/>
      <c r="D372" s="232"/>
      <c r="E372" s="232"/>
      <c r="F372" s="147">
        <v>10</v>
      </c>
      <c r="G372" s="147">
        <v>69</v>
      </c>
      <c r="H372" s="147">
        <v>43</v>
      </c>
      <c r="I372" s="147">
        <v>38</v>
      </c>
      <c r="J372" s="147">
        <v>60</v>
      </c>
      <c r="K372" s="152">
        <v>210</v>
      </c>
      <c r="L372" s="148">
        <v>38.571428571428598</v>
      </c>
      <c r="M372" s="148">
        <v>3.36</v>
      </c>
      <c r="N372" s="231"/>
      <c r="O372" s="231"/>
    </row>
    <row r="373" spans="2:15" x14ac:dyDescent="0.3">
      <c r="B373" s="215"/>
      <c r="C373" s="232"/>
      <c r="D373" s="232"/>
      <c r="E373" s="232"/>
      <c r="F373" s="147">
        <v>11</v>
      </c>
      <c r="G373" s="147">
        <v>41</v>
      </c>
      <c r="H373" s="147">
        <v>25</v>
      </c>
      <c r="I373" s="147">
        <v>39</v>
      </c>
      <c r="J373" s="147">
        <v>33</v>
      </c>
      <c r="K373" s="152">
        <v>138</v>
      </c>
      <c r="L373" s="148">
        <v>46.376811594202898</v>
      </c>
      <c r="M373" s="148">
        <v>4.25</v>
      </c>
      <c r="N373" s="231"/>
      <c r="O373" s="231"/>
    </row>
    <row r="374" spans="2:15" x14ac:dyDescent="0.3">
      <c r="B374" s="215"/>
      <c r="C374" s="232" t="s">
        <v>321</v>
      </c>
      <c r="D374" s="232">
        <v>2020</v>
      </c>
      <c r="E374" s="232" t="s">
        <v>35</v>
      </c>
      <c r="F374" s="147">
        <v>1</v>
      </c>
      <c r="G374" s="147">
        <v>298</v>
      </c>
      <c r="H374" s="147">
        <v>26</v>
      </c>
      <c r="I374" s="147">
        <v>36</v>
      </c>
      <c r="J374" s="147">
        <v>90</v>
      </c>
      <c r="K374" s="152">
        <v>450</v>
      </c>
      <c r="L374" s="148">
        <v>14.405694598338</v>
      </c>
      <c r="M374" s="148">
        <v>1.8146229475019999</v>
      </c>
      <c r="N374" s="231">
        <v>16.0409269515044</v>
      </c>
      <c r="O374" s="231">
        <v>0.66613056785543101</v>
      </c>
    </row>
    <row r="375" spans="2:15" x14ac:dyDescent="0.3">
      <c r="B375" s="215"/>
      <c r="C375" s="233"/>
      <c r="D375" s="233"/>
      <c r="E375" s="232"/>
      <c r="F375" s="147">
        <v>2</v>
      </c>
      <c r="G375" s="147">
        <v>280</v>
      </c>
      <c r="H375" s="147">
        <v>37</v>
      </c>
      <c r="I375" s="147">
        <v>31</v>
      </c>
      <c r="J375" s="147">
        <v>61</v>
      </c>
      <c r="K375" s="152">
        <v>409</v>
      </c>
      <c r="L375" s="148">
        <v>18.946288102304401</v>
      </c>
      <c r="M375" s="148">
        <v>2.1943523655121102</v>
      </c>
      <c r="N375" s="231"/>
      <c r="O375" s="231"/>
    </row>
    <row r="376" spans="2:15" x14ac:dyDescent="0.3">
      <c r="B376" s="215"/>
      <c r="C376" s="233"/>
      <c r="D376" s="233"/>
      <c r="E376" s="232"/>
      <c r="F376" s="147">
        <v>3</v>
      </c>
      <c r="G376" s="147">
        <v>307</v>
      </c>
      <c r="H376" s="147">
        <v>31</v>
      </c>
      <c r="I376" s="147">
        <v>28</v>
      </c>
      <c r="J376" s="147">
        <v>60</v>
      </c>
      <c r="K376" s="152">
        <v>426</v>
      </c>
      <c r="L376" s="148">
        <v>16.135375713710999</v>
      </c>
      <c r="M376" s="148">
        <v>1.97770377949731</v>
      </c>
      <c r="N376" s="231"/>
      <c r="O376" s="231"/>
    </row>
    <row r="377" spans="2:15" x14ac:dyDescent="0.3">
      <c r="B377" s="215"/>
      <c r="C377" s="233"/>
      <c r="D377" s="233"/>
      <c r="E377" s="232"/>
      <c r="F377" s="147">
        <v>4</v>
      </c>
      <c r="G377" s="147">
        <v>230</v>
      </c>
      <c r="H377" s="147">
        <v>28</v>
      </c>
      <c r="I377" s="147">
        <v>30</v>
      </c>
      <c r="J377" s="147">
        <v>51</v>
      </c>
      <c r="K377" s="152">
        <v>339</v>
      </c>
      <c r="L377" s="148">
        <v>19.423030288877801</v>
      </c>
      <c r="M377" s="148">
        <v>2.4418133331816501</v>
      </c>
      <c r="N377" s="231"/>
      <c r="O377" s="231"/>
    </row>
    <row r="378" spans="2:15" x14ac:dyDescent="0.3">
      <c r="B378" s="215"/>
      <c r="C378" s="233"/>
      <c r="D378" s="233"/>
      <c r="E378" s="232"/>
      <c r="F378" s="147">
        <v>5</v>
      </c>
      <c r="G378" s="147">
        <v>320</v>
      </c>
      <c r="H378" s="147">
        <v>32</v>
      </c>
      <c r="I378" s="147">
        <v>43</v>
      </c>
      <c r="J378" s="147">
        <v>74</v>
      </c>
      <c r="K378" s="152">
        <v>469</v>
      </c>
      <c r="L378" s="148">
        <v>17.942446784731999</v>
      </c>
      <c r="M378" s="148">
        <v>1.99178973953547</v>
      </c>
      <c r="N378" s="231"/>
      <c r="O378" s="231"/>
    </row>
    <row r="379" spans="2:15" x14ac:dyDescent="0.3">
      <c r="B379" s="215"/>
      <c r="C379" s="233"/>
      <c r="D379" s="233"/>
      <c r="E379" s="232"/>
      <c r="F379" s="147">
        <v>6</v>
      </c>
      <c r="G379" s="147">
        <v>233</v>
      </c>
      <c r="H379" s="147">
        <v>20</v>
      </c>
      <c r="I379" s="147">
        <v>15</v>
      </c>
      <c r="J379" s="147">
        <v>57</v>
      </c>
      <c r="K379" s="152">
        <v>325</v>
      </c>
      <c r="L379" s="148">
        <v>11.8310731849782</v>
      </c>
      <c r="M379" s="148">
        <v>1.9296223223744899</v>
      </c>
      <c r="N379" s="231"/>
      <c r="O379" s="231"/>
    </row>
    <row r="380" spans="2:15" x14ac:dyDescent="0.3">
      <c r="B380" s="215"/>
      <c r="C380" s="233"/>
      <c r="D380" s="233"/>
      <c r="E380" s="232"/>
      <c r="F380" s="147">
        <v>7</v>
      </c>
      <c r="G380" s="147">
        <v>215</v>
      </c>
      <c r="H380" s="147">
        <v>22</v>
      </c>
      <c r="I380" s="147">
        <v>14</v>
      </c>
      <c r="J380" s="147">
        <v>61</v>
      </c>
      <c r="K380" s="152">
        <v>312</v>
      </c>
      <c r="L380" s="148">
        <v>12.2281730095994</v>
      </c>
      <c r="M380" s="148">
        <v>2.0030449343463599</v>
      </c>
      <c r="N380" s="231"/>
      <c r="O380" s="231"/>
    </row>
    <row r="381" spans="2:15" x14ac:dyDescent="0.3">
      <c r="B381" s="215"/>
      <c r="C381" s="233"/>
      <c r="D381" s="233"/>
      <c r="E381" s="232"/>
      <c r="F381" s="147">
        <v>8</v>
      </c>
      <c r="G381" s="147">
        <v>156</v>
      </c>
      <c r="H381" s="147">
        <v>15</v>
      </c>
      <c r="I381" s="147">
        <v>14</v>
      </c>
      <c r="J381" s="147">
        <v>34</v>
      </c>
      <c r="K381" s="152">
        <v>219</v>
      </c>
      <c r="L381" s="148">
        <v>15.0185004545695</v>
      </c>
      <c r="M381" s="148">
        <v>2.65775946148359</v>
      </c>
      <c r="N381" s="231"/>
      <c r="O381" s="231"/>
    </row>
    <row r="382" spans="2:15" x14ac:dyDescent="0.3">
      <c r="B382" s="215"/>
      <c r="C382" s="233"/>
      <c r="D382" s="233"/>
      <c r="E382" s="232"/>
      <c r="F382" s="147">
        <v>9</v>
      </c>
      <c r="G382" s="147">
        <v>249</v>
      </c>
      <c r="H382" s="147">
        <v>18</v>
      </c>
      <c r="I382" s="147">
        <v>33</v>
      </c>
      <c r="J382" s="147">
        <v>67</v>
      </c>
      <c r="K382" s="152">
        <v>367</v>
      </c>
      <c r="L382" s="148">
        <v>14.9707946473464</v>
      </c>
      <c r="M382" s="148">
        <v>2.0497007860933198</v>
      </c>
      <c r="N382" s="231"/>
      <c r="O382" s="231"/>
    </row>
    <row r="383" spans="2:15" x14ac:dyDescent="0.3">
      <c r="B383" s="215"/>
      <c r="C383" s="233"/>
      <c r="D383" s="233"/>
      <c r="E383" s="232"/>
      <c r="F383" s="147">
        <v>10</v>
      </c>
      <c r="G383" s="147">
        <v>255</v>
      </c>
      <c r="H383" s="147">
        <v>24</v>
      </c>
      <c r="I383" s="147">
        <v>24</v>
      </c>
      <c r="J383" s="147">
        <v>35</v>
      </c>
      <c r="K383" s="152">
        <v>338</v>
      </c>
      <c r="L383" s="148">
        <v>17.896857418932701</v>
      </c>
      <c r="M383" s="148">
        <v>2.3431268950452901</v>
      </c>
      <c r="N383" s="231"/>
      <c r="O383" s="231"/>
    </row>
    <row r="384" spans="2:15" x14ac:dyDescent="0.3">
      <c r="B384" s="215"/>
      <c r="C384" s="233"/>
      <c r="D384" s="233"/>
      <c r="E384" s="232"/>
      <c r="F384" s="147">
        <v>11</v>
      </c>
      <c r="G384" s="147">
        <v>157</v>
      </c>
      <c r="H384" s="147">
        <v>15</v>
      </c>
      <c r="I384" s="147">
        <v>20</v>
      </c>
      <c r="J384" s="147">
        <v>50</v>
      </c>
      <c r="K384" s="152">
        <v>242</v>
      </c>
      <c r="L384" s="148">
        <v>14.9235484883216</v>
      </c>
      <c r="M384" s="148">
        <v>2.5200334868223901</v>
      </c>
      <c r="N384" s="231"/>
      <c r="O384" s="231"/>
    </row>
    <row r="385" spans="2:15" x14ac:dyDescent="0.3">
      <c r="B385" s="215"/>
      <c r="C385" s="233"/>
      <c r="D385" s="233"/>
      <c r="E385" s="232"/>
      <c r="F385" s="147">
        <v>12</v>
      </c>
      <c r="G385" s="147">
        <v>248</v>
      </c>
      <c r="H385" s="147">
        <v>28</v>
      </c>
      <c r="I385" s="147">
        <v>20</v>
      </c>
      <c r="J385" s="147">
        <v>42</v>
      </c>
      <c r="K385" s="152">
        <v>338</v>
      </c>
      <c r="L385" s="148">
        <v>17.106967543034902</v>
      </c>
      <c r="M385" s="148">
        <v>2.2887186586987598</v>
      </c>
      <c r="N385" s="231"/>
      <c r="O385" s="231"/>
    </row>
    <row r="386" spans="2:15" x14ac:dyDescent="0.3">
      <c r="B386" s="215"/>
      <c r="C386" s="233"/>
      <c r="D386" s="233"/>
      <c r="E386" s="232"/>
      <c r="F386" s="147">
        <v>13</v>
      </c>
      <c r="G386" s="147">
        <v>229</v>
      </c>
      <c r="H386" s="147">
        <v>23</v>
      </c>
      <c r="I386" s="147">
        <v>27</v>
      </c>
      <c r="J386" s="147">
        <v>47</v>
      </c>
      <c r="K386" s="152">
        <v>326</v>
      </c>
      <c r="L386" s="148">
        <v>17.703300134811101</v>
      </c>
      <c r="M386" s="148">
        <v>2.3723856434869899</v>
      </c>
      <c r="N386" s="231"/>
      <c r="O386" s="231"/>
    </row>
    <row r="387" spans="2:15" x14ac:dyDescent="0.3">
      <c r="B387" s="215"/>
      <c r="C387" s="232" t="s">
        <v>322</v>
      </c>
      <c r="D387" s="232">
        <v>2021</v>
      </c>
      <c r="E387" s="232" t="s">
        <v>35</v>
      </c>
      <c r="F387" s="147">
        <v>1</v>
      </c>
      <c r="G387" s="147">
        <v>192</v>
      </c>
      <c r="H387" s="147">
        <v>25</v>
      </c>
      <c r="I387" s="147">
        <v>20</v>
      </c>
      <c r="J387" s="147">
        <v>39</v>
      </c>
      <c r="K387" s="152">
        <v>276</v>
      </c>
      <c r="L387" s="148">
        <v>18.891849616259901</v>
      </c>
      <c r="M387" s="148">
        <v>2.6672298638732599</v>
      </c>
      <c r="N387" s="231">
        <v>18.017084058465901</v>
      </c>
      <c r="O387" s="231">
        <v>0.740344137173919</v>
      </c>
    </row>
    <row r="388" spans="2:15" x14ac:dyDescent="0.3">
      <c r="B388" s="215"/>
      <c r="C388" s="233"/>
      <c r="D388" s="233"/>
      <c r="E388" s="232"/>
      <c r="F388" s="147">
        <v>2</v>
      </c>
      <c r="G388" s="147">
        <v>298</v>
      </c>
      <c r="H388" s="147">
        <v>42</v>
      </c>
      <c r="I388" s="147">
        <v>37</v>
      </c>
      <c r="J388" s="147">
        <v>68</v>
      </c>
      <c r="K388" s="152">
        <v>445</v>
      </c>
      <c r="L388" s="148">
        <v>20.024127721288501</v>
      </c>
      <c r="M388" s="148">
        <v>2.1655353015640899</v>
      </c>
      <c r="N388" s="231"/>
      <c r="O388" s="231"/>
    </row>
    <row r="389" spans="2:15" x14ac:dyDescent="0.3">
      <c r="B389" s="215"/>
      <c r="C389" s="233"/>
      <c r="D389" s="233"/>
      <c r="E389" s="232"/>
      <c r="F389" s="147">
        <v>3</v>
      </c>
      <c r="G389" s="147">
        <v>303</v>
      </c>
      <c r="H389" s="147">
        <v>42</v>
      </c>
      <c r="I389" s="147">
        <v>35</v>
      </c>
      <c r="J389" s="147">
        <v>55</v>
      </c>
      <c r="K389" s="152">
        <v>435</v>
      </c>
      <c r="L389" s="148">
        <v>21.108442410092501</v>
      </c>
      <c r="M389" s="148">
        <v>2.2517770229849599</v>
      </c>
      <c r="N389" s="231"/>
      <c r="O389" s="231"/>
    </row>
    <row r="390" spans="2:15" x14ac:dyDescent="0.3">
      <c r="B390" s="215"/>
      <c r="C390" s="233"/>
      <c r="D390" s="233"/>
      <c r="E390" s="232"/>
      <c r="F390" s="147">
        <v>4</v>
      </c>
      <c r="G390" s="147">
        <v>170</v>
      </c>
      <c r="H390" s="147">
        <v>19</v>
      </c>
      <c r="I390" s="147">
        <v>16</v>
      </c>
      <c r="J390" s="147">
        <v>41</v>
      </c>
      <c r="K390" s="152">
        <v>246</v>
      </c>
      <c r="L390" s="148">
        <v>15.762755045539301</v>
      </c>
      <c r="M390" s="148">
        <v>2.5712232851405399</v>
      </c>
      <c r="N390" s="231"/>
      <c r="O390" s="231"/>
    </row>
    <row r="391" spans="2:15" x14ac:dyDescent="0.3">
      <c r="B391" s="215"/>
      <c r="C391" s="233"/>
      <c r="D391" s="233"/>
      <c r="E391" s="232"/>
      <c r="F391" s="147">
        <v>5</v>
      </c>
      <c r="G391" s="147">
        <v>367</v>
      </c>
      <c r="H391" s="147">
        <v>23</v>
      </c>
      <c r="I391" s="147">
        <v>35</v>
      </c>
      <c r="J391" s="147">
        <v>56</v>
      </c>
      <c r="K391" s="152">
        <v>481</v>
      </c>
      <c r="L391" s="148">
        <v>14.788953163498901</v>
      </c>
      <c r="M391" s="148">
        <v>1.7791326366543201</v>
      </c>
      <c r="N391" s="231"/>
      <c r="O391" s="231"/>
    </row>
    <row r="392" spans="2:15" x14ac:dyDescent="0.3">
      <c r="B392" s="215"/>
      <c r="C392" s="233"/>
      <c r="D392" s="233"/>
      <c r="E392" s="232"/>
      <c r="F392" s="147">
        <v>6</v>
      </c>
      <c r="G392" s="147">
        <v>274</v>
      </c>
      <c r="H392" s="147">
        <v>30</v>
      </c>
      <c r="I392" s="147">
        <v>28</v>
      </c>
      <c r="J392" s="147">
        <v>80</v>
      </c>
      <c r="K392" s="152">
        <v>412</v>
      </c>
      <c r="L392" s="148">
        <v>14.853916114923701</v>
      </c>
      <c r="M392" s="148">
        <v>1.92670738943548</v>
      </c>
      <c r="N392" s="231"/>
      <c r="O392" s="231"/>
    </row>
    <row r="393" spans="2:15" x14ac:dyDescent="0.3">
      <c r="B393" s="215"/>
      <c r="C393" s="233"/>
      <c r="D393" s="233"/>
      <c r="E393" s="232"/>
      <c r="F393" s="147">
        <v>7</v>
      </c>
      <c r="G393" s="147">
        <v>180</v>
      </c>
      <c r="H393" s="147">
        <v>23</v>
      </c>
      <c r="I393" s="147">
        <v>15</v>
      </c>
      <c r="J393" s="147">
        <v>52</v>
      </c>
      <c r="K393" s="152">
        <v>270</v>
      </c>
      <c r="L393" s="148">
        <v>14.8909323519495</v>
      </c>
      <c r="M393" s="148">
        <v>2.3830933272520598</v>
      </c>
      <c r="N393" s="231"/>
      <c r="O393" s="231"/>
    </row>
    <row r="394" spans="2:15" x14ac:dyDescent="0.3">
      <c r="B394" s="215"/>
      <c r="C394" s="233"/>
      <c r="D394" s="233"/>
      <c r="E394" s="232"/>
      <c r="F394" s="147">
        <v>8</v>
      </c>
      <c r="G394" s="147">
        <v>104</v>
      </c>
      <c r="H394" s="147">
        <v>15</v>
      </c>
      <c r="I394" s="147">
        <v>10</v>
      </c>
      <c r="J394" s="147">
        <v>22</v>
      </c>
      <c r="K394" s="152">
        <v>151</v>
      </c>
      <c r="L394" s="148">
        <v>19.001987339733901</v>
      </c>
      <c r="M394" s="148">
        <v>3.61697803536924</v>
      </c>
      <c r="N394" s="231"/>
      <c r="O394" s="231"/>
    </row>
    <row r="395" spans="2:15" x14ac:dyDescent="0.3">
      <c r="B395" s="215"/>
      <c r="C395" s="233"/>
      <c r="D395" s="233"/>
      <c r="E395" s="232"/>
      <c r="F395" s="147">
        <v>9</v>
      </c>
      <c r="G395" s="147">
        <v>337</v>
      </c>
      <c r="H395" s="147">
        <v>43</v>
      </c>
      <c r="I395" s="147">
        <v>44</v>
      </c>
      <c r="J395" s="147">
        <v>77</v>
      </c>
      <c r="K395" s="152">
        <v>501</v>
      </c>
      <c r="L395" s="148">
        <v>19.5726579543885</v>
      </c>
      <c r="M395" s="148">
        <v>2.0166845009701699</v>
      </c>
      <c r="N395" s="231"/>
      <c r="O395" s="231"/>
    </row>
    <row r="396" spans="2:15" x14ac:dyDescent="0.3">
      <c r="B396" s="215"/>
      <c r="C396" s="233"/>
      <c r="D396" s="233"/>
      <c r="E396" s="232"/>
      <c r="F396" s="147">
        <v>10</v>
      </c>
      <c r="G396" s="147">
        <v>263</v>
      </c>
      <c r="H396" s="147">
        <v>32</v>
      </c>
      <c r="I396" s="147">
        <v>27</v>
      </c>
      <c r="J396" s="147">
        <v>74</v>
      </c>
      <c r="K396" s="152">
        <v>396</v>
      </c>
      <c r="L396" s="148">
        <v>15.885495773641701</v>
      </c>
      <c r="M396" s="148">
        <v>2.03472149703394</v>
      </c>
      <c r="N396" s="231"/>
      <c r="O396" s="231"/>
    </row>
    <row r="397" spans="2:15" x14ac:dyDescent="0.3">
      <c r="B397" s="215"/>
      <c r="C397" s="233"/>
      <c r="D397" s="233"/>
      <c r="E397" s="232"/>
      <c r="F397" s="147">
        <v>11</v>
      </c>
      <c r="G397" s="147">
        <v>175</v>
      </c>
      <c r="H397" s="147">
        <v>28</v>
      </c>
      <c r="I397" s="147">
        <v>25</v>
      </c>
      <c r="J397" s="147">
        <v>46</v>
      </c>
      <c r="K397" s="152">
        <v>274</v>
      </c>
      <c r="L397" s="148">
        <v>21.073301189019901</v>
      </c>
      <c r="M397" s="148">
        <v>2.8347464741053399</v>
      </c>
      <c r="N397" s="231"/>
      <c r="O397" s="231"/>
    </row>
    <row r="398" spans="2:15" x14ac:dyDescent="0.3">
      <c r="B398" s="215"/>
      <c r="C398" s="233"/>
      <c r="D398" s="233"/>
      <c r="E398" s="232"/>
      <c r="F398" s="147">
        <v>12</v>
      </c>
      <c r="G398" s="147">
        <v>202</v>
      </c>
      <c r="H398" s="147">
        <v>30</v>
      </c>
      <c r="I398" s="147">
        <v>28</v>
      </c>
      <c r="J398" s="147">
        <v>52</v>
      </c>
      <c r="K398" s="152">
        <v>312</v>
      </c>
      <c r="L398" s="148">
        <v>20.3505900212539</v>
      </c>
      <c r="M398" s="148">
        <v>2.60826399726125</v>
      </c>
      <c r="N398" s="231"/>
      <c r="O398" s="231"/>
    </row>
    <row r="399" spans="2:15" x14ac:dyDescent="0.3">
      <c r="B399" s="215"/>
      <c r="C399" s="232" t="s">
        <v>323</v>
      </c>
      <c r="D399" s="232">
        <v>2021</v>
      </c>
      <c r="E399" s="232" t="s">
        <v>35</v>
      </c>
      <c r="F399" s="147">
        <v>1</v>
      </c>
      <c r="G399" s="147">
        <v>212</v>
      </c>
      <c r="H399" s="147">
        <v>23</v>
      </c>
      <c r="I399" s="147">
        <v>33</v>
      </c>
      <c r="J399" s="147">
        <v>34</v>
      </c>
      <c r="K399" s="152">
        <v>302</v>
      </c>
      <c r="L399" s="148">
        <v>22.785580281051001</v>
      </c>
      <c r="M399" s="148">
        <v>2.81364641412581</v>
      </c>
      <c r="N399" s="231">
        <v>28.133990933402998</v>
      </c>
      <c r="O399" s="231">
        <v>1.2570104011163299</v>
      </c>
    </row>
    <row r="400" spans="2:15" x14ac:dyDescent="0.3">
      <c r="B400" s="215"/>
      <c r="C400" s="233"/>
      <c r="D400" s="233"/>
      <c r="E400" s="232"/>
      <c r="F400" s="147">
        <v>2</v>
      </c>
      <c r="G400" s="147">
        <v>177</v>
      </c>
      <c r="H400" s="147">
        <v>38</v>
      </c>
      <c r="I400" s="147">
        <v>34</v>
      </c>
      <c r="J400" s="147">
        <v>26</v>
      </c>
      <c r="K400" s="152">
        <v>275</v>
      </c>
      <c r="L400" s="148">
        <v>33.0851786252124</v>
      </c>
      <c r="M400" s="148">
        <v>3.6008346006182901</v>
      </c>
      <c r="N400" s="231"/>
      <c r="O400" s="231"/>
    </row>
    <row r="401" spans="2:15" x14ac:dyDescent="0.3">
      <c r="B401" s="215"/>
      <c r="C401" s="233"/>
      <c r="D401" s="233"/>
      <c r="E401" s="232"/>
      <c r="F401" s="147">
        <v>3</v>
      </c>
      <c r="G401" s="147">
        <v>56</v>
      </c>
      <c r="H401" s="147">
        <v>7</v>
      </c>
      <c r="I401" s="147">
        <v>12</v>
      </c>
      <c r="J401" s="147">
        <v>12</v>
      </c>
      <c r="K401" s="152">
        <v>87</v>
      </c>
      <c r="L401" s="148">
        <v>25.110800183678801</v>
      </c>
      <c r="M401" s="148">
        <v>5.5193574526684701</v>
      </c>
      <c r="N401" s="231"/>
      <c r="O401" s="231"/>
    </row>
    <row r="402" spans="2:15" x14ac:dyDescent="0.3">
      <c r="B402" s="215"/>
      <c r="C402" s="233"/>
      <c r="D402" s="233"/>
      <c r="E402" s="232"/>
      <c r="F402" s="147">
        <v>4</v>
      </c>
      <c r="G402" s="147">
        <v>164</v>
      </c>
      <c r="H402" s="147">
        <v>32</v>
      </c>
      <c r="I402" s="147">
        <v>39</v>
      </c>
      <c r="J402" s="147">
        <v>35</v>
      </c>
      <c r="K402" s="152">
        <v>270</v>
      </c>
      <c r="L402" s="148">
        <v>30.309986146822599</v>
      </c>
      <c r="M402" s="148">
        <v>3.46549379891291</v>
      </c>
      <c r="N402" s="231"/>
      <c r="O402" s="231"/>
    </row>
    <row r="403" spans="2:15" x14ac:dyDescent="0.3">
      <c r="B403" s="215"/>
      <c r="C403" s="233"/>
      <c r="D403" s="233"/>
      <c r="E403" s="232"/>
      <c r="F403" s="147">
        <v>5</v>
      </c>
      <c r="G403" s="147">
        <v>124</v>
      </c>
      <c r="H403" s="147">
        <v>18</v>
      </c>
      <c r="I403" s="147">
        <v>24</v>
      </c>
      <c r="J403" s="147">
        <v>28</v>
      </c>
      <c r="K403" s="152">
        <v>194</v>
      </c>
      <c r="L403" s="148">
        <v>24.562080862683398</v>
      </c>
      <c r="M403" s="148">
        <v>3.6529709510329398</v>
      </c>
      <c r="N403" s="231"/>
      <c r="O403" s="231"/>
    </row>
    <row r="404" spans="2:15" x14ac:dyDescent="0.3">
      <c r="B404" s="215"/>
      <c r="C404" s="233"/>
      <c r="D404" s="233"/>
      <c r="E404" s="232"/>
      <c r="F404" s="147">
        <v>6</v>
      </c>
      <c r="G404" s="147">
        <v>114</v>
      </c>
      <c r="H404" s="147">
        <v>20</v>
      </c>
      <c r="I404" s="147">
        <v>23</v>
      </c>
      <c r="J404" s="147">
        <v>18</v>
      </c>
      <c r="K404" s="152">
        <v>175</v>
      </c>
      <c r="L404" s="148">
        <v>30.4997970802821</v>
      </c>
      <c r="M404" s="148">
        <v>4.3190919954166302</v>
      </c>
      <c r="N404" s="231"/>
      <c r="O404" s="231"/>
    </row>
    <row r="405" spans="2:15" x14ac:dyDescent="0.3">
      <c r="B405" s="215"/>
      <c r="C405" s="233"/>
      <c r="D405" s="233"/>
      <c r="E405" s="232"/>
      <c r="F405" s="147">
        <v>7</v>
      </c>
      <c r="G405" s="147">
        <v>63</v>
      </c>
      <c r="H405" s="147">
        <v>9</v>
      </c>
      <c r="I405" s="147">
        <v>18</v>
      </c>
      <c r="J405" s="147">
        <v>14</v>
      </c>
      <c r="K405" s="152">
        <v>104</v>
      </c>
      <c r="L405" s="148">
        <v>29.615869006007099</v>
      </c>
      <c r="M405" s="148">
        <v>5.5144523153581</v>
      </c>
      <c r="N405" s="231"/>
      <c r="O405" s="231"/>
    </row>
    <row r="406" spans="2:15" x14ac:dyDescent="0.3">
      <c r="B406" s="215"/>
      <c r="C406" s="233"/>
      <c r="D406" s="233"/>
      <c r="E406" s="232"/>
      <c r="F406" s="147">
        <v>8</v>
      </c>
      <c r="G406" s="147">
        <v>158</v>
      </c>
      <c r="H406" s="147">
        <v>25</v>
      </c>
      <c r="I406" s="147">
        <v>44</v>
      </c>
      <c r="J406" s="147">
        <v>38</v>
      </c>
      <c r="K406" s="152">
        <v>265</v>
      </c>
      <c r="L406" s="148">
        <v>29.102635281486901</v>
      </c>
      <c r="M406" s="148">
        <v>3.42221361387349</v>
      </c>
      <c r="N406" s="231"/>
      <c r="O406" s="231"/>
    </row>
    <row r="407" spans="2:15" x14ac:dyDescent="0.3">
      <c r="B407" s="215"/>
      <c r="C407" s="226" t="s">
        <v>324</v>
      </c>
      <c r="D407" s="230">
        <v>2022</v>
      </c>
      <c r="E407" s="230" t="s">
        <v>35</v>
      </c>
      <c r="F407" s="149">
        <v>1</v>
      </c>
      <c r="G407" s="149">
        <v>165</v>
      </c>
      <c r="H407" s="149">
        <v>24</v>
      </c>
      <c r="I407" s="149">
        <v>19</v>
      </c>
      <c r="J407" s="149">
        <v>38</v>
      </c>
      <c r="K407" s="152">
        <v>246</v>
      </c>
      <c r="L407" s="149">
        <v>19.664947675088399</v>
      </c>
      <c r="M407" s="149">
        <v>2.8850876509637899</v>
      </c>
      <c r="N407" s="227">
        <v>18.891116375279012</v>
      </c>
      <c r="O407" s="227">
        <v>3.8724205034526</v>
      </c>
    </row>
    <row r="408" spans="2:15" x14ac:dyDescent="0.3">
      <c r="B408" s="215"/>
      <c r="C408" s="226" t="s">
        <v>324</v>
      </c>
      <c r="D408" s="230">
        <v>2022</v>
      </c>
      <c r="E408" s="230" t="s">
        <v>35</v>
      </c>
      <c r="F408" s="149">
        <v>2</v>
      </c>
      <c r="G408" s="149">
        <v>60</v>
      </c>
      <c r="H408" s="149">
        <v>4</v>
      </c>
      <c r="I408" s="149">
        <v>4</v>
      </c>
      <c r="J408" s="149">
        <v>9</v>
      </c>
      <c r="K408" s="152">
        <v>77</v>
      </c>
      <c r="L408" s="149">
        <v>12.7349415040268</v>
      </c>
      <c r="M408" s="149">
        <v>4.1169786049329202</v>
      </c>
      <c r="N408" s="228"/>
      <c r="O408" s="228"/>
    </row>
    <row r="409" spans="2:15" x14ac:dyDescent="0.3">
      <c r="B409" s="215"/>
      <c r="C409" s="226" t="s">
        <v>324</v>
      </c>
      <c r="D409" s="230">
        <v>2022</v>
      </c>
      <c r="E409" s="230" t="s">
        <v>35</v>
      </c>
      <c r="F409" s="149">
        <v>3</v>
      </c>
      <c r="G409" s="149">
        <v>127</v>
      </c>
      <c r="H409" s="149">
        <v>17</v>
      </c>
      <c r="I409" s="149">
        <v>11</v>
      </c>
      <c r="J409" s="149">
        <v>14</v>
      </c>
      <c r="K409" s="152">
        <v>169</v>
      </c>
      <c r="L409" s="149">
        <v>21.9468696142842</v>
      </c>
      <c r="M409" s="149">
        <v>3.6875101819262399</v>
      </c>
      <c r="N409" s="228"/>
      <c r="O409" s="228"/>
    </row>
    <row r="410" spans="2:15" x14ac:dyDescent="0.3">
      <c r="B410" s="215"/>
      <c r="C410" s="226" t="s">
        <v>324</v>
      </c>
      <c r="D410" s="230">
        <v>2022</v>
      </c>
      <c r="E410" s="230" t="s">
        <v>35</v>
      </c>
      <c r="F410" s="149">
        <v>4</v>
      </c>
      <c r="G410" s="149">
        <v>60</v>
      </c>
      <c r="H410" s="149">
        <v>8</v>
      </c>
      <c r="I410" s="149">
        <v>12</v>
      </c>
      <c r="J410" s="149">
        <v>19</v>
      </c>
      <c r="K410" s="152">
        <v>99</v>
      </c>
      <c r="L410" s="149">
        <v>20.967221446543299</v>
      </c>
      <c r="M410" s="149">
        <v>4.7034838740579996</v>
      </c>
      <c r="N410" s="228"/>
      <c r="O410" s="228"/>
    </row>
    <row r="411" spans="2:15" x14ac:dyDescent="0.3">
      <c r="B411" s="215"/>
      <c r="C411" s="226" t="s">
        <v>324</v>
      </c>
      <c r="D411" s="230">
        <v>2022</v>
      </c>
      <c r="E411" s="230" t="s">
        <v>35</v>
      </c>
      <c r="F411" s="149">
        <v>5</v>
      </c>
      <c r="G411" s="149">
        <v>79</v>
      </c>
      <c r="H411" s="149">
        <v>7</v>
      </c>
      <c r="I411" s="149">
        <v>10</v>
      </c>
      <c r="J411" s="149">
        <v>13</v>
      </c>
      <c r="K411" s="152">
        <v>109</v>
      </c>
      <c r="L411" s="149">
        <v>18.958743976497399</v>
      </c>
      <c r="M411" s="149">
        <v>4.25210461681929</v>
      </c>
      <c r="N411" s="228"/>
      <c r="O411" s="228"/>
    </row>
    <row r="412" spans="2:15" x14ac:dyDescent="0.3">
      <c r="B412" s="215"/>
      <c r="C412" s="226" t="s">
        <v>324</v>
      </c>
      <c r="D412" s="230">
        <v>2022</v>
      </c>
      <c r="E412" s="230" t="s">
        <v>35</v>
      </c>
      <c r="F412" s="149">
        <v>6</v>
      </c>
      <c r="G412" s="149">
        <v>74</v>
      </c>
      <c r="H412" s="149">
        <v>10</v>
      </c>
      <c r="I412" s="149">
        <v>3</v>
      </c>
      <c r="J412" s="149">
        <v>18</v>
      </c>
      <c r="K412" s="152">
        <v>105</v>
      </c>
      <c r="L412" s="149">
        <v>13.653483634289</v>
      </c>
      <c r="M412" s="149">
        <v>3.6541782024158702</v>
      </c>
      <c r="N412" s="228"/>
      <c r="O412" s="228"/>
    </row>
    <row r="413" spans="2:15" x14ac:dyDescent="0.3">
      <c r="B413" s="215"/>
      <c r="C413" s="226" t="s">
        <v>324</v>
      </c>
      <c r="D413" s="226">
        <v>2024</v>
      </c>
      <c r="E413" s="230" t="s">
        <v>35</v>
      </c>
      <c r="F413" s="149">
        <v>1</v>
      </c>
      <c r="G413" s="149">
        <v>106</v>
      </c>
      <c r="H413" s="149">
        <v>14</v>
      </c>
      <c r="I413" s="149">
        <v>9</v>
      </c>
      <c r="J413" s="149">
        <v>25</v>
      </c>
      <c r="K413" s="152">
        <v>154</v>
      </c>
      <c r="L413" s="149">
        <v>16.653730113745599</v>
      </c>
      <c r="M413" s="149">
        <v>3.3437304782288799</v>
      </c>
      <c r="N413" s="228"/>
      <c r="O413" s="228"/>
    </row>
    <row r="414" spans="2:15" x14ac:dyDescent="0.3">
      <c r="B414" s="215"/>
      <c r="C414" s="226" t="s">
        <v>324</v>
      </c>
      <c r="D414" s="226">
        <v>2024</v>
      </c>
      <c r="E414" s="230" t="s">
        <v>35</v>
      </c>
      <c r="F414" s="149">
        <v>2</v>
      </c>
      <c r="G414" s="149">
        <v>160</v>
      </c>
      <c r="H414" s="149">
        <v>19</v>
      </c>
      <c r="I414" s="149">
        <v>25</v>
      </c>
      <c r="J414" s="149">
        <v>42</v>
      </c>
      <c r="K414" s="152">
        <v>246</v>
      </c>
      <c r="L414" s="149">
        <v>19.4706856269827</v>
      </c>
      <c r="M414" s="149">
        <v>2.8701311658549198</v>
      </c>
      <c r="N414" s="228"/>
      <c r="O414" s="228"/>
    </row>
    <row r="415" spans="2:15" x14ac:dyDescent="0.3">
      <c r="B415" s="215"/>
      <c r="C415" s="226" t="s">
        <v>324</v>
      </c>
      <c r="D415" s="226">
        <v>2024</v>
      </c>
      <c r="E415" s="230" t="s">
        <v>35</v>
      </c>
      <c r="F415" s="149">
        <v>3</v>
      </c>
      <c r="G415" s="149">
        <v>118</v>
      </c>
      <c r="H415" s="149">
        <v>9</v>
      </c>
      <c r="I415" s="149">
        <v>15</v>
      </c>
      <c r="J415" s="149">
        <v>34</v>
      </c>
      <c r="K415" s="152">
        <v>176</v>
      </c>
      <c r="L415" s="149">
        <v>14.430619453793801</v>
      </c>
      <c r="M415" s="149">
        <v>2.9041818543076698</v>
      </c>
      <c r="N415" s="228"/>
      <c r="O415" s="228"/>
    </row>
    <row r="416" spans="2:15" x14ac:dyDescent="0.3">
      <c r="B416" s="215"/>
      <c r="C416" s="226" t="s">
        <v>324</v>
      </c>
      <c r="D416" s="226">
        <v>2024</v>
      </c>
      <c r="E416" s="230" t="s">
        <v>35</v>
      </c>
      <c r="F416" s="149">
        <v>4</v>
      </c>
      <c r="G416" s="149">
        <v>36</v>
      </c>
      <c r="H416" s="149">
        <v>7</v>
      </c>
      <c r="I416" s="149">
        <v>8</v>
      </c>
      <c r="J416" s="149">
        <v>9</v>
      </c>
      <c r="K416" s="152">
        <v>60</v>
      </c>
      <c r="L416" s="149">
        <v>27.6610198450011</v>
      </c>
      <c r="M416" s="149">
        <v>6.99848598093857</v>
      </c>
      <c r="N416" s="228"/>
      <c r="O416" s="228"/>
    </row>
    <row r="417" spans="2:15" x14ac:dyDescent="0.3">
      <c r="B417" s="215"/>
      <c r="C417" s="226" t="s">
        <v>324</v>
      </c>
      <c r="D417" s="226">
        <v>2024</v>
      </c>
      <c r="E417" s="230" t="s">
        <v>35</v>
      </c>
      <c r="F417" s="149">
        <v>5</v>
      </c>
      <c r="G417" s="149">
        <v>113</v>
      </c>
      <c r="H417" s="149">
        <v>18</v>
      </c>
      <c r="I417" s="149">
        <v>16</v>
      </c>
      <c r="J417" s="149">
        <v>28</v>
      </c>
      <c r="K417" s="152">
        <v>175</v>
      </c>
      <c r="L417" s="149">
        <v>21.492785824974799</v>
      </c>
      <c r="M417" s="149">
        <v>3.5840516702312502</v>
      </c>
      <c r="N417" s="228"/>
      <c r="O417" s="228"/>
    </row>
    <row r="418" spans="2:15" x14ac:dyDescent="0.3">
      <c r="B418" s="215"/>
      <c r="C418" s="226" t="s">
        <v>324</v>
      </c>
      <c r="D418" s="226">
        <v>2024</v>
      </c>
      <c r="E418" s="230" t="s">
        <v>35</v>
      </c>
      <c r="F418" s="149">
        <v>6</v>
      </c>
      <c r="G418" s="149">
        <v>107</v>
      </c>
      <c r="H418" s="149">
        <v>17</v>
      </c>
      <c r="I418" s="149">
        <v>13</v>
      </c>
      <c r="J418" s="149">
        <v>33</v>
      </c>
      <c r="K418" s="152">
        <v>170</v>
      </c>
      <c r="L418" s="149">
        <v>18.414409341832599</v>
      </c>
      <c r="M418" s="149">
        <v>3.3534023576004399</v>
      </c>
      <c r="N418" s="228"/>
      <c r="O418" s="228"/>
    </row>
    <row r="419" spans="2:15" x14ac:dyDescent="0.3">
      <c r="B419" s="215"/>
      <c r="C419" s="226" t="s">
        <v>324</v>
      </c>
      <c r="D419" s="226">
        <v>2024</v>
      </c>
      <c r="E419" s="230" t="s">
        <v>35</v>
      </c>
      <c r="F419" s="149">
        <v>7</v>
      </c>
      <c r="G419" s="149">
        <v>82</v>
      </c>
      <c r="H419" s="149">
        <v>7</v>
      </c>
      <c r="I419" s="149">
        <v>10</v>
      </c>
      <c r="J419" s="149">
        <v>15</v>
      </c>
      <c r="K419" s="152">
        <v>114</v>
      </c>
      <c r="L419" s="149">
        <v>17.674220478494998</v>
      </c>
      <c r="M419" s="149">
        <v>4.0083889755581801</v>
      </c>
      <c r="N419" s="228"/>
      <c r="O419" s="228"/>
    </row>
    <row r="420" spans="2:15" x14ac:dyDescent="0.3">
      <c r="B420" s="215"/>
      <c r="C420" s="226" t="s">
        <v>324</v>
      </c>
      <c r="D420" s="226">
        <v>2024</v>
      </c>
      <c r="E420" s="230" t="s">
        <v>35</v>
      </c>
      <c r="F420" s="149">
        <v>8</v>
      </c>
      <c r="G420" s="149">
        <v>100</v>
      </c>
      <c r="H420" s="149">
        <v>13</v>
      </c>
      <c r="I420" s="149">
        <v>13</v>
      </c>
      <c r="J420" s="149">
        <v>20</v>
      </c>
      <c r="K420" s="152">
        <v>146</v>
      </c>
      <c r="L420" s="149">
        <v>20.751950718351502</v>
      </c>
      <c r="M420" s="149">
        <v>3.8521714345003901</v>
      </c>
      <c r="N420" s="229"/>
      <c r="O420" s="229"/>
    </row>
    <row r="421" spans="2:15" x14ac:dyDescent="0.3">
      <c r="B421" s="215"/>
      <c r="C421" s="226" t="s">
        <v>243</v>
      </c>
      <c r="D421" s="226">
        <v>2022</v>
      </c>
      <c r="E421" s="226" t="s">
        <v>35</v>
      </c>
      <c r="F421" s="149">
        <v>1</v>
      </c>
      <c r="G421" s="149">
        <v>59</v>
      </c>
      <c r="H421" s="149">
        <v>1</v>
      </c>
      <c r="I421" s="149">
        <v>14</v>
      </c>
      <c r="J421" s="149">
        <v>3</v>
      </c>
      <c r="K421" s="152">
        <v>77</v>
      </c>
      <c r="L421" s="149">
        <v>29.6394135434162</v>
      </c>
      <c r="M421" s="149">
        <v>6.4115009599240098</v>
      </c>
      <c r="N421" s="227">
        <v>23.023413848924928</v>
      </c>
      <c r="O421" s="227">
        <v>4.9762180442381032</v>
      </c>
    </row>
    <row r="422" spans="2:15" x14ac:dyDescent="0.3">
      <c r="B422" s="215"/>
      <c r="C422" s="226" t="s">
        <v>243</v>
      </c>
      <c r="D422" s="226">
        <v>2022</v>
      </c>
      <c r="E422" s="226" t="s">
        <v>35</v>
      </c>
      <c r="F422" s="149">
        <v>2</v>
      </c>
      <c r="G422" s="149">
        <v>40</v>
      </c>
      <c r="H422" s="149">
        <v>4</v>
      </c>
      <c r="I422" s="149">
        <v>7</v>
      </c>
      <c r="J422" s="149">
        <v>5</v>
      </c>
      <c r="K422" s="152">
        <v>56</v>
      </c>
      <c r="L422" s="149">
        <v>25.5486947447048</v>
      </c>
      <c r="M422" s="149">
        <v>6.9430668631170303</v>
      </c>
      <c r="N422" s="228"/>
      <c r="O422" s="228"/>
    </row>
    <row r="423" spans="2:15" x14ac:dyDescent="0.3">
      <c r="B423" s="215"/>
      <c r="C423" s="226" t="s">
        <v>243</v>
      </c>
      <c r="D423" s="226">
        <v>2022</v>
      </c>
      <c r="E423" s="226" t="s">
        <v>35</v>
      </c>
      <c r="F423" s="149">
        <v>3</v>
      </c>
      <c r="G423" s="149">
        <v>93</v>
      </c>
      <c r="H423" s="149">
        <v>12</v>
      </c>
      <c r="I423" s="149">
        <v>16</v>
      </c>
      <c r="J423" s="149">
        <v>13</v>
      </c>
      <c r="K423" s="152">
        <v>134</v>
      </c>
      <c r="L423" s="149">
        <v>26.579883300068801</v>
      </c>
      <c r="M423" s="149">
        <v>4.5841742074180898</v>
      </c>
      <c r="N423" s="228"/>
      <c r="O423" s="228"/>
    </row>
    <row r="424" spans="2:15" x14ac:dyDescent="0.3">
      <c r="B424" s="215"/>
      <c r="C424" s="226" t="s">
        <v>243</v>
      </c>
      <c r="D424" s="226">
        <v>2022</v>
      </c>
      <c r="E424" s="226" t="s">
        <v>35</v>
      </c>
      <c r="F424" s="149">
        <v>4</v>
      </c>
      <c r="G424" s="149">
        <v>79</v>
      </c>
      <c r="H424" s="149">
        <v>7</v>
      </c>
      <c r="I424" s="149">
        <v>8</v>
      </c>
      <c r="J424" s="149">
        <v>13</v>
      </c>
      <c r="K424" s="152">
        <v>107</v>
      </c>
      <c r="L424" s="149">
        <v>16.9891915761877</v>
      </c>
      <c r="M424" s="149">
        <v>4.0532111067218999</v>
      </c>
      <c r="N424" s="228"/>
      <c r="O424" s="228"/>
    </row>
    <row r="425" spans="2:15" x14ac:dyDescent="0.3">
      <c r="B425" s="215"/>
      <c r="C425" s="226" t="s">
        <v>243</v>
      </c>
      <c r="D425" s="226">
        <v>2022</v>
      </c>
      <c r="E425" s="226" t="s">
        <v>35</v>
      </c>
      <c r="F425" s="149">
        <v>5</v>
      </c>
      <c r="G425" s="149">
        <v>114</v>
      </c>
      <c r="H425" s="149">
        <v>6</v>
      </c>
      <c r="I425" s="149">
        <v>17</v>
      </c>
      <c r="J425" s="149">
        <v>15</v>
      </c>
      <c r="K425" s="152">
        <v>152</v>
      </c>
      <c r="L425" s="149">
        <v>19.279002475519398</v>
      </c>
      <c r="M425" s="149">
        <v>3.6324467839584802</v>
      </c>
      <c r="N425" s="228"/>
      <c r="O425" s="228"/>
    </row>
    <row r="426" spans="2:15" x14ac:dyDescent="0.3">
      <c r="B426" s="215"/>
      <c r="C426" s="226" t="s">
        <v>243</v>
      </c>
      <c r="D426" s="226">
        <v>2022</v>
      </c>
      <c r="E426" s="226" t="s">
        <v>35</v>
      </c>
      <c r="F426" s="149">
        <v>6</v>
      </c>
      <c r="G426" s="149">
        <v>53</v>
      </c>
      <c r="H426" s="149">
        <v>6</v>
      </c>
      <c r="I426" s="149">
        <v>4</v>
      </c>
      <c r="J426" s="149">
        <v>9</v>
      </c>
      <c r="K426" s="152">
        <v>72</v>
      </c>
      <c r="L426" s="149">
        <v>16.7105682957678</v>
      </c>
      <c r="M426" s="149">
        <v>4.89884595699926</v>
      </c>
      <c r="N426" s="228"/>
      <c r="O426" s="228"/>
    </row>
    <row r="427" spans="2:15" x14ac:dyDescent="0.3">
      <c r="B427" s="215"/>
      <c r="C427" s="226" t="s">
        <v>243</v>
      </c>
      <c r="D427" s="226">
        <v>2022</v>
      </c>
      <c r="E427" s="226" t="s">
        <v>35</v>
      </c>
      <c r="F427" s="149">
        <v>7</v>
      </c>
      <c r="G427" s="149">
        <v>38</v>
      </c>
      <c r="H427" s="149">
        <v>3</v>
      </c>
      <c r="I427" s="149">
        <v>11</v>
      </c>
      <c r="J427" s="149">
        <v>7</v>
      </c>
      <c r="K427" s="152">
        <v>59</v>
      </c>
      <c r="L427" s="149">
        <v>28.361390886988598</v>
      </c>
      <c r="M427" s="149">
        <v>7.1528650953893198</v>
      </c>
      <c r="N427" s="228"/>
      <c r="O427" s="228"/>
    </row>
    <row r="428" spans="2:15" x14ac:dyDescent="0.3">
      <c r="B428" s="215"/>
      <c r="C428" s="226" t="s">
        <v>243</v>
      </c>
      <c r="D428" s="226">
        <v>2024</v>
      </c>
      <c r="E428" s="226" t="s">
        <v>35</v>
      </c>
      <c r="F428" s="149">
        <v>1</v>
      </c>
      <c r="G428" s="149">
        <v>220</v>
      </c>
      <c r="H428" s="149">
        <v>32</v>
      </c>
      <c r="I428" s="149">
        <v>27</v>
      </c>
      <c r="J428" s="149">
        <v>39</v>
      </c>
      <c r="K428" s="152">
        <v>318</v>
      </c>
      <c r="L428" s="149">
        <v>22.2744486501756</v>
      </c>
      <c r="M428" s="149">
        <v>2.7092964269187099</v>
      </c>
      <c r="N428" s="228"/>
      <c r="O428" s="228"/>
    </row>
    <row r="429" spans="2:15" x14ac:dyDescent="0.3">
      <c r="B429" s="215"/>
      <c r="C429" s="226" t="s">
        <v>243</v>
      </c>
      <c r="D429" s="226">
        <v>2024</v>
      </c>
      <c r="E429" s="226" t="s">
        <v>35</v>
      </c>
      <c r="F429" s="149">
        <v>2</v>
      </c>
      <c r="G429" s="149">
        <v>93</v>
      </c>
      <c r="H429" s="149">
        <v>8</v>
      </c>
      <c r="I429" s="149">
        <v>15</v>
      </c>
      <c r="J429" s="149">
        <v>24</v>
      </c>
      <c r="K429" s="152">
        <v>140</v>
      </c>
      <c r="L429" s="149">
        <v>17.938038036874399</v>
      </c>
      <c r="M429" s="149">
        <v>3.6451069596871002</v>
      </c>
      <c r="N429" s="228"/>
      <c r="O429" s="228"/>
    </row>
    <row r="430" spans="2:15" x14ac:dyDescent="0.3">
      <c r="B430" s="215"/>
      <c r="C430" s="226" t="s">
        <v>243</v>
      </c>
      <c r="D430" s="226">
        <v>2024</v>
      </c>
      <c r="E430" s="226" t="s">
        <v>35</v>
      </c>
      <c r="F430" s="149">
        <v>3</v>
      </c>
      <c r="G430" s="149">
        <v>65</v>
      </c>
      <c r="H430" s="149">
        <v>5</v>
      </c>
      <c r="I430" s="149">
        <v>13</v>
      </c>
      <c r="J430" s="149">
        <v>15</v>
      </c>
      <c r="K430" s="152">
        <v>98</v>
      </c>
      <c r="L430" s="149">
        <v>20.6713451343686</v>
      </c>
      <c r="M430" s="149">
        <v>4.6922505987159404</v>
      </c>
      <c r="N430" s="228"/>
      <c r="O430" s="228"/>
    </row>
    <row r="431" spans="2:15" x14ac:dyDescent="0.3">
      <c r="B431" s="215"/>
      <c r="C431" s="226" t="s">
        <v>243</v>
      </c>
      <c r="D431" s="226">
        <v>2024</v>
      </c>
      <c r="E431" s="226" t="s">
        <v>35</v>
      </c>
      <c r="F431" s="149">
        <v>4</v>
      </c>
      <c r="G431" s="149">
        <v>54</v>
      </c>
      <c r="H431" s="149">
        <v>5</v>
      </c>
      <c r="I431" s="149">
        <v>6</v>
      </c>
      <c r="J431" s="149">
        <v>8</v>
      </c>
      <c r="K431" s="152">
        <v>73</v>
      </c>
      <c r="L431" s="149">
        <v>18.724600975137399</v>
      </c>
      <c r="M431" s="149">
        <v>5.1622147823847397</v>
      </c>
      <c r="N431" s="228"/>
      <c r="O431" s="228"/>
    </row>
    <row r="432" spans="2:15" x14ac:dyDescent="0.3">
      <c r="B432" s="215"/>
      <c r="C432" s="226" t="s">
        <v>243</v>
      </c>
      <c r="D432" s="226">
        <v>2024</v>
      </c>
      <c r="E432" s="226" t="s">
        <v>35</v>
      </c>
      <c r="F432" s="149">
        <v>5</v>
      </c>
      <c r="G432" s="149">
        <v>75</v>
      </c>
      <c r="H432" s="149">
        <v>10</v>
      </c>
      <c r="I432" s="149">
        <v>18</v>
      </c>
      <c r="J432" s="149">
        <v>11</v>
      </c>
      <c r="K432" s="152">
        <v>114</v>
      </c>
      <c r="L432" s="149">
        <v>31.022870082851501</v>
      </c>
      <c r="M432" s="149">
        <v>5.4007242046031099</v>
      </c>
      <c r="N432" s="228"/>
      <c r="O432" s="228"/>
    </row>
    <row r="433" spans="2:15" x14ac:dyDescent="0.3">
      <c r="B433" s="215"/>
      <c r="C433" s="226" t="s">
        <v>243</v>
      </c>
      <c r="D433" s="226">
        <v>2024</v>
      </c>
      <c r="E433" s="226" t="s">
        <v>35</v>
      </c>
      <c r="F433" s="149">
        <v>6</v>
      </c>
      <c r="G433" s="149">
        <v>53</v>
      </c>
      <c r="H433" s="149">
        <v>10</v>
      </c>
      <c r="I433" s="149">
        <v>12</v>
      </c>
      <c r="J433" s="149">
        <v>12</v>
      </c>
      <c r="K433" s="152">
        <v>87</v>
      </c>
      <c r="L433" s="149">
        <v>28.707134723350201</v>
      </c>
      <c r="M433" s="149">
        <v>5.9288984301209897</v>
      </c>
      <c r="N433" s="228"/>
      <c r="O433" s="228"/>
    </row>
    <row r="434" spans="2:15" x14ac:dyDescent="0.3">
      <c r="B434" s="215"/>
      <c r="C434" s="226" t="s">
        <v>243</v>
      </c>
      <c r="D434" s="226">
        <v>2024</v>
      </c>
      <c r="E434" s="226" t="s">
        <v>35</v>
      </c>
      <c r="F434" s="149">
        <v>7</v>
      </c>
      <c r="G434" s="149">
        <v>114</v>
      </c>
      <c r="H434" s="149">
        <v>10</v>
      </c>
      <c r="I434" s="149">
        <v>8</v>
      </c>
      <c r="J434" s="149">
        <v>12</v>
      </c>
      <c r="K434" s="152">
        <v>144</v>
      </c>
      <c r="L434" s="149">
        <v>16.493257440087199</v>
      </c>
      <c r="M434" s="149">
        <v>3.4405457127472698</v>
      </c>
      <c r="N434" s="228"/>
      <c r="O434" s="228"/>
    </row>
    <row r="435" spans="2:15" x14ac:dyDescent="0.3">
      <c r="B435" s="216"/>
      <c r="C435" s="226" t="s">
        <v>243</v>
      </c>
      <c r="D435" s="226">
        <v>2024</v>
      </c>
      <c r="E435" s="226" t="s">
        <v>35</v>
      </c>
      <c r="F435" s="149">
        <v>8</v>
      </c>
      <c r="G435" s="149">
        <v>52</v>
      </c>
      <c r="H435" s="149">
        <v>3</v>
      </c>
      <c r="I435" s="149">
        <v>14</v>
      </c>
      <c r="J435" s="149">
        <v>9</v>
      </c>
      <c r="K435" s="152">
        <v>78</v>
      </c>
      <c r="L435" s="149">
        <v>26.411367868375802</v>
      </c>
      <c r="M435" s="149">
        <v>5.9881225748655904</v>
      </c>
      <c r="N435" s="229"/>
      <c r="O435" s="229"/>
    </row>
    <row r="436" spans="2:15" x14ac:dyDescent="0.3">
      <c r="B436" s="233" t="s">
        <v>121</v>
      </c>
      <c r="C436" s="232" t="s">
        <v>327</v>
      </c>
      <c r="D436" s="232">
        <v>2020</v>
      </c>
      <c r="E436" s="232" t="s">
        <v>35</v>
      </c>
      <c r="F436" s="147">
        <v>1</v>
      </c>
      <c r="G436" s="147">
        <v>125</v>
      </c>
      <c r="H436" s="147">
        <v>21</v>
      </c>
      <c r="I436" s="147">
        <v>22</v>
      </c>
      <c r="J436" s="147">
        <v>25</v>
      </c>
      <c r="K436" s="152">
        <v>193</v>
      </c>
      <c r="L436" s="148">
        <v>26.071207360361502</v>
      </c>
      <c r="M436" s="148">
        <v>3.7805430391012602</v>
      </c>
      <c r="N436" s="231">
        <v>29.550618357580198</v>
      </c>
      <c r="O436" s="231">
        <v>1.78732904293996</v>
      </c>
    </row>
    <row r="437" spans="2:15" x14ac:dyDescent="0.3">
      <c r="B437" s="233"/>
      <c r="C437" s="233"/>
      <c r="D437" s="233"/>
      <c r="E437" s="232"/>
      <c r="F437" s="147">
        <v>2</v>
      </c>
      <c r="G437" s="147">
        <v>134</v>
      </c>
      <c r="H437" s="147">
        <v>27</v>
      </c>
      <c r="I437" s="147">
        <v>18</v>
      </c>
      <c r="J437" s="147">
        <v>24</v>
      </c>
      <c r="K437" s="152">
        <v>203</v>
      </c>
      <c r="L437" s="148">
        <v>26.650531468072401</v>
      </c>
      <c r="M437" s="148">
        <v>3.7297654777882698</v>
      </c>
      <c r="N437" s="231"/>
      <c r="O437" s="231"/>
    </row>
    <row r="438" spans="2:15" x14ac:dyDescent="0.3">
      <c r="B438" s="233"/>
      <c r="C438" s="233"/>
      <c r="D438" s="233"/>
      <c r="E438" s="232"/>
      <c r="F438" s="147">
        <v>3</v>
      </c>
      <c r="G438" s="147">
        <v>66</v>
      </c>
      <c r="H438" s="147">
        <v>7</v>
      </c>
      <c r="I438" s="147">
        <v>11</v>
      </c>
      <c r="J438" s="147">
        <v>13</v>
      </c>
      <c r="K438" s="152">
        <v>97</v>
      </c>
      <c r="L438" s="148">
        <v>21.7236059210374</v>
      </c>
      <c r="M438" s="148">
        <v>4.8411726625588898</v>
      </c>
      <c r="N438" s="231"/>
      <c r="O438" s="231"/>
    </row>
    <row r="439" spans="2:15" x14ac:dyDescent="0.3">
      <c r="B439" s="233"/>
      <c r="C439" s="233"/>
      <c r="D439" s="233"/>
      <c r="E439" s="232"/>
      <c r="F439" s="147">
        <v>4</v>
      </c>
      <c r="G439" s="147">
        <v>132</v>
      </c>
      <c r="H439" s="147">
        <v>31</v>
      </c>
      <c r="I439" s="147">
        <v>20</v>
      </c>
      <c r="J439" s="147">
        <v>18</v>
      </c>
      <c r="K439" s="152">
        <v>201</v>
      </c>
      <c r="L439" s="148">
        <v>32.6123479942259</v>
      </c>
      <c r="M439" s="148">
        <v>4.1790018903448596</v>
      </c>
      <c r="N439" s="231"/>
      <c r="O439" s="231"/>
    </row>
    <row r="440" spans="2:15" x14ac:dyDescent="0.3">
      <c r="B440" s="233"/>
      <c r="C440" s="233"/>
      <c r="D440" s="233"/>
      <c r="E440" s="232"/>
      <c r="F440" s="147">
        <v>5</v>
      </c>
      <c r="G440" s="147">
        <v>152</v>
      </c>
      <c r="H440" s="147">
        <v>36</v>
      </c>
      <c r="I440" s="147">
        <v>28</v>
      </c>
      <c r="J440" s="147">
        <v>19</v>
      </c>
      <c r="K440" s="152">
        <v>235</v>
      </c>
      <c r="L440" s="148">
        <v>35.742624994445201</v>
      </c>
      <c r="M440" s="148">
        <v>4.0630263723956697</v>
      </c>
      <c r="N440" s="231"/>
      <c r="O440" s="231"/>
    </row>
    <row r="441" spans="2:15" x14ac:dyDescent="0.3">
      <c r="B441" s="233"/>
      <c r="C441" s="233"/>
      <c r="D441" s="233"/>
      <c r="E441" s="232"/>
      <c r="F441" s="147">
        <v>6</v>
      </c>
      <c r="G441" s="147">
        <v>99</v>
      </c>
      <c r="H441" s="147">
        <v>24</v>
      </c>
      <c r="I441" s="147">
        <v>21</v>
      </c>
      <c r="J441" s="147">
        <v>12</v>
      </c>
      <c r="K441" s="152">
        <v>156</v>
      </c>
      <c r="L441" s="148">
        <v>38.1344420364996</v>
      </c>
      <c r="M441" s="148">
        <v>5.1673320377521401</v>
      </c>
      <c r="N441" s="231"/>
      <c r="O441" s="231"/>
    </row>
    <row r="442" spans="2:15" x14ac:dyDescent="0.3">
      <c r="B442" s="233"/>
      <c r="C442" s="233"/>
      <c r="D442" s="233"/>
      <c r="E442" s="232"/>
      <c r="F442" s="147">
        <v>7</v>
      </c>
      <c r="G442" s="147">
        <v>155</v>
      </c>
      <c r="H442" s="147">
        <v>26</v>
      </c>
      <c r="I442" s="147">
        <v>37</v>
      </c>
      <c r="J442" s="147">
        <v>32</v>
      </c>
      <c r="K442" s="152">
        <v>250</v>
      </c>
      <c r="L442" s="148">
        <v>29.289321881345199</v>
      </c>
      <c r="M442" s="148">
        <v>3.53553390593274</v>
      </c>
      <c r="N442" s="231"/>
      <c r="O442" s="231"/>
    </row>
    <row r="443" spans="2:15" x14ac:dyDescent="0.3">
      <c r="B443" s="233"/>
      <c r="C443" s="233"/>
      <c r="D443" s="233"/>
      <c r="E443" s="232"/>
      <c r="F443" s="147">
        <v>8</v>
      </c>
      <c r="G443" s="147">
        <v>188</v>
      </c>
      <c r="H443" s="147">
        <v>34</v>
      </c>
      <c r="I443" s="147">
        <v>28</v>
      </c>
      <c r="J443" s="147">
        <v>40</v>
      </c>
      <c r="K443" s="152">
        <v>290</v>
      </c>
      <c r="L443" s="148">
        <v>24.618800011775999</v>
      </c>
      <c r="M443" s="148">
        <v>2.9914395820816799</v>
      </c>
      <c r="N443" s="231"/>
      <c r="O443" s="231"/>
    </row>
    <row r="444" spans="2:15" x14ac:dyDescent="0.3">
      <c r="B444" s="233"/>
      <c r="C444" s="233"/>
      <c r="D444" s="233"/>
      <c r="E444" s="232"/>
      <c r="F444" s="147">
        <v>9</v>
      </c>
      <c r="G444" s="147">
        <v>242</v>
      </c>
      <c r="H444" s="147">
        <v>39</v>
      </c>
      <c r="I444" s="147">
        <v>60</v>
      </c>
      <c r="J444" s="147">
        <v>43</v>
      </c>
      <c r="K444" s="152">
        <v>384</v>
      </c>
      <c r="L444" s="148">
        <v>31.112683550459</v>
      </c>
      <c r="M444" s="148">
        <v>2.9472583557079699</v>
      </c>
      <c r="N444" s="231"/>
      <c r="O444" s="231"/>
    </row>
    <row r="445" spans="2:15" x14ac:dyDescent="0.3">
      <c r="B445" s="233"/>
      <c r="C445" s="232" t="s">
        <v>328</v>
      </c>
      <c r="D445" s="232">
        <v>2021</v>
      </c>
      <c r="E445" s="232" t="s">
        <v>35</v>
      </c>
      <c r="F445" s="147">
        <v>1</v>
      </c>
      <c r="G445" s="147">
        <v>137</v>
      </c>
      <c r="H445" s="147">
        <v>20</v>
      </c>
      <c r="I445" s="147">
        <v>26</v>
      </c>
      <c r="J445" s="147">
        <v>30</v>
      </c>
      <c r="K445" s="152">
        <v>213</v>
      </c>
      <c r="L445" s="148">
        <v>24.692437951898601</v>
      </c>
      <c r="M445" s="148">
        <v>3.4960579674563599</v>
      </c>
      <c r="N445" s="231">
        <v>29.886293651328899</v>
      </c>
      <c r="O445" s="231">
        <v>0.96219699769061495</v>
      </c>
    </row>
    <row r="446" spans="2:15" x14ac:dyDescent="0.3">
      <c r="B446" s="233"/>
      <c r="C446" s="233"/>
      <c r="D446" s="233"/>
      <c r="E446" s="232"/>
      <c r="F446" s="147">
        <v>2</v>
      </c>
      <c r="G446" s="147">
        <v>123</v>
      </c>
      <c r="H446" s="147">
        <v>20</v>
      </c>
      <c r="I446" s="147">
        <v>24</v>
      </c>
      <c r="J446" s="147">
        <v>25</v>
      </c>
      <c r="K446" s="152">
        <v>192</v>
      </c>
      <c r="L446" s="148">
        <v>26.718620077676299</v>
      </c>
      <c r="M446" s="148">
        <v>3.8403536347391798</v>
      </c>
      <c r="N446" s="231"/>
      <c r="O446" s="231"/>
    </row>
    <row r="447" spans="2:15" x14ac:dyDescent="0.3">
      <c r="B447" s="233"/>
      <c r="C447" s="233"/>
      <c r="D447" s="233"/>
      <c r="E447" s="232"/>
      <c r="F447" s="147">
        <v>3</v>
      </c>
      <c r="G447" s="147">
        <v>212</v>
      </c>
      <c r="H447" s="147">
        <v>46</v>
      </c>
      <c r="I447" s="147">
        <v>43</v>
      </c>
      <c r="J447" s="147">
        <v>41</v>
      </c>
      <c r="K447" s="152">
        <v>342</v>
      </c>
      <c r="L447" s="148">
        <v>30.7517391017875</v>
      </c>
      <c r="M447" s="148">
        <v>3.10334044889423</v>
      </c>
      <c r="N447" s="231"/>
      <c r="O447" s="231"/>
    </row>
    <row r="448" spans="2:15" x14ac:dyDescent="0.3">
      <c r="B448" s="233"/>
      <c r="C448" s="233"/>
      <c r="D448" s="233"/>
      <c r="E448" s="232"/>
      <c r="F448" s="147">
        <v>4</v>
      </c>
      <c r="G448" s="147">
        <v>222</v>
      </c>
      <c r="H448" s="147">
        <v>58</v>
      </c>
      <c r="I448" s="147">
        <v>31</v>
      </c>
      <c r="J448" s="147">
        <v>32</v>
      </c>
      <c r="K448" s="152">
        <v>343</v>
      </c>
      <c r="L448" s="148">
        <v>32.932410352526702</v>
      </c>
      <c r="M448" s="148">
        <v>3.21609728481774</v>
      </c>
      <c r="N448" s="231"/>
      <c r="O448" s="231"/>
    </row>
    <row r="449" spans="2:15" x14ac:dyDescent="0.3">
      <c r="B449" s="233"/>
      <c r="C449" s="233"/>
      <c r="D449" s="233"/>
      <c r="E449" s="232"/>
      <c r="F449" s="147">
        <v>5</v>
      </c>
      <c r="G449" s="147">
        <v>219</v>
      </c>
      <c r="H449" s="147">
        <v>52</v>
      </c>
      <c r="I449" s="147">
        <v>37</v>
      </c>
      <c r="J449" s="147">
        <v>25</v>
      </c>
      <c r="K449" s="152">
        <v>333</v>
      </c>
      <c r="L449" s="148">
        <v>35.792510677981099</v>
      </c>
      <c r="M449" s="148">
        <v>3.4158057563231998</v>
      </c>
      <c r="N449" s="231"/>
      <c r="O449" s="231"/>
    </row>
    <row r="450" spans="2:15" x14ac:dyDescent="0.3">
      <c r="B450" s="233"/>
      <c r="C450" s="233"/>
      <c r="D450" s="233"/>
      <c r="E450" s="232"/>
      <c r="F450" s="147">
        <v>6</v>
      </c>
      <c r="G450" s="147">
        <v>224</v>
      </c>
      <c r="H450" s="147">
        <v>40</v>
      </c>
      <c r="I450" s="147">
        <v>37</v>
      </c>
      <c r="J450" s="147">
        <v>28</v>
      </c>
      <c r="K450" s="152">
        <v>329</v>
      </c>
      <c r="L450" s="148">
        <v>30.623725819102201</v>
      </c>
      <c r="M450" s="148">
        <v>3.15693175329235</v>
      </c>
      <c r="N450" s="231"/>
      <c r="O450" s="231"/>
    </row>
    <row r="451" spans="2:15" x14ac:dyDescent="0.3">
      <c r="B451" s="233"/>
      <c r="C451" s="233"/>
      <c r="D451" s="233"/>
      <c r="E451" s="232"/>
      <c r="F451" s="147">
        <v>7</v>
      </c>
      <c r="G451" s="147">
        <v>218</v>
      </c>
      <c r="H451" s="147">
        <v>52</v>
      </c>
      <c r="I451" s="147">
        <v>37</v>
      </c>
      <c r="J451" s="147">
        <v>45</v>
      </c>
      <c r="K451" s="152">
        <v>352</v>
      </c>
      <c r="L451" s="148">
        <v>29.388563226652</v>
      </c>
      <c r="M451" s="148">
        <v>2.9850034213888801</v>
      </c>
      <c r="N451" s="231"/>
      <c r="O451" s="231"/>
    </row>
    <row r="452" spans="2:15" x14ac:dyDescent="0.3">
      <c r="B452" s="233"/>
      <c r="C452" s="233"/>
      <c r="D452" s="233"/>
      <c r="E452" s="232"/>
      <c r="F452" s="147">
        <v>8</v>
      </c>
      <c r="G452" s="147">
        <v>244</v>
      </c>
      <c r="H452" s="147">
        <v>58</v>
      </c>
      <c r="I452" s="147">
        <v>47</v>
      </c>
      <c r="J452" s="147">
        <v>47</v>
      </c>
      <c r="K452" s="152">
        <v>396</v>
      </c>
      <c r="L452" s="148">
        <v>31.365283259249399</v>
      </c>
      <c r="M452" s="148">
        <v>2.9149924691998002</v>
      </c>
      <c r="N452" s="231"/>
      <c r="O452" s="231"/>
    </row>
    <row r="453" spans="2:15" x14ac:dyDescent="0.3">
      <c r="B453" s="233"/>
      <c r="C453" s="233"/>
      <c r="D453" s="233"/>
      <c r="E453" s="232"/>
      <c r="F453" s="147">
        <v>9</v>
      </c>
      <c r="G453" s="147">
        <v>217</v>
      </c>
      <c r="H453" s="147">
        <v>36</v>
      </c>
      <c r="I453" s="147">
        <v>40</v>
      </c>
      <c r="J453" s="147">
        <v>39</v>
      </c>
      <c r="K453" s="152">
        <v>332</v>
      </c>
      <c r="L453" s="148">
        <v>27.512654699329801</v>
      </c>
      <c r="M453" s="148">
        <v>2.9666003191822501</v>
      </c>
      <c r="N453" s="231"/>
      <c r="O453" s="231"/>
    </row>
    <row r="454" spans="2:15" x14ac:dyDescent="0.3">
      <c r="B454" s="233"/>
      <c r="C454" s="233"/>
      <c r="D454" s="233"/>
      <c r="E454" s="232"/>
      <c r="F454" s="147">
        <v>10</v>
      </c>
      <c r="G454" s="147">
        <v>225</v>
      </c>
      <c r="H454" s="147">
        <v>39</v>
      </c>
      <c r="I454" s="147">
        <v>41</v>
      </c>
      <c r="J454" s="147">
        <v>49</v>
      </c>
      <c r="K454" s="152">
        <v>354</v>
      </c>
      <c r="L454" s="148">
        <v>25.889529056664099</v>
      </c>
      <c r="M454" s="148">
        <v>2.78106603051876</v>
      </c>
      <c r="N454" s="231"/>
      <c r="O454" s="231"/>
    </row>
    <row r="455" spans="2:15" x14ac:dyDescent="0.3">
      <c r="B455" s="233"/>
      <c r="C455" s="233"/>
      <c r="D455" s="233"/>
      <c r="E455" s="232"/>
      <c r="F455" s="147">
        <v>11</v>
      </c>
      <c r="G455" s="147">
        <v>277</v>
      </c>
      <c r="H455" s="147">
        <v>48</v>
      </c>
      <c r="I455" s="147">
        <v>40</v>
      </c>
      <c r="J455" s="147">
        <v>33</v>
      </c>
      <c r="K455" s="152">
        <v>398</v>
      </c>
      <c r="L455" s="148">
        <v>29.182460304387899</v>
      </c>
      <c r="M455" s="148">
        <v>2.7965901055178</v>
      </c>
      <c r="N455" s="231"/>
      <c r="O455" s="231"/>
    </row>
    <row r="456" spans="2:15" x14ac:dyDescent="0.3">
      <c r="B456" s="233"/>
      <c r="C456" s="233"/>
      <c r="D456" s="233"/>
      <c r="E456" s="232"/>
      <c r="F456" s="147">
        <v>12</v>
      </c>
      <c r="G456" s="147">
        <v>226</v>
      </c>
      <c r="H456" s="147">
        <v>59</v>
      </c>
      <c r="I456" s="147">
        <v>43</v>
      </c>
      <c r="J456" s="147">
        <v>39</v>
      </c>
      <c r="K456" s="152">
        <v>367</v>
      </c>
      <c r="L456" s="148">
        <v>33.785589288690602</v>
      </c>
      <c r="M456" s="148">
        <v>3.1527575726125399</v>
      </c>
      <c r="N456" s="231"/>
      <c r="O456" s="231"/>
    </row>
    <row r="457" spans="2:15" x14ac:dyDescent="0.3">
      <c r="B457" s="233"/>
      <c r="C457" s="232" t="s">
        <v>329</v>
      </c>
      <c r="D457" s="232">
        <v>2021</v>
      </c>
      <c r="E457" s="232" t="s">
        <v>35</v>
      </c>
      <c r="F457" s="147">
        <v>1</v>
      </c>
      <c r="G457" s="147">
        <v>146</v>
      </c>
      <c r="H457" s="147">
        <v>35</v>
      </c>
      <c r="I457" s="147">
        <v>24</v>
      </c>
      <c r="J457" s="147">
        <v>30</v>
      </c>
      <c r="K457" s="152">
        <v>235</v>
      </c>
      <c r="L457" s="148">
        <v>29.2148496293701</v>
      </c>
      <c r="M457" s="148">
        <v>3.64162958032647</v>
      </c>
      <c r="N457" s="231">
        <v>30.054982041873</v>
      </c>
      <c r="O457" s="231">
        <v>1.7024899734043799</v>
      </c>
    </row>
    <row r="458" spans="2:15" x14ac:dyDescent="0.3">
      <c r="B458" s="233"/>
      <c r="C458" s="233"/>
      <c r="D458" s="233"/>
      <c r="E458" s="232"/>
      <c r="F458" s="147">
        <v>2</v>
      </c>
      <c r="G458" s="147">
        <v>46</v>
      </c>
      <c r="H458" s="147">
        <v>13</v>
      </c>
      <c r="I458" s="147">
        <v>9</v>
      </c>
      <c r="J458" s="147">
        <v>17</v>
      </c>
      <c r="K458" s="152">
        <v>85</v>
      </c>
      <c r="L458" s="148">
        <v>25.814723253972101</v>
      </c>
      <c r="M458" s="148">
        <v>5.6667416871401102</v>
      </c>
      <c r="N458" s="231"/>
      <c r="O458" s="231"/>
    </row>
    <row r="459" spans="2:15" x14ac:dyDescent="0.3">
      <c r="B459" s="233"/>
      <c r="C459" s="233"/>
      <c r="D459" s="233"/>
      <c r="E459" s="232"/>
      <c r="F459" s="147">
        <v>3</v>
      </c>
      <c r="G459" s="147">
        <v>219</v>
      </c>
      <c r="H459" s="147">
        <v>40</v>
      </c>
      <c r="I459" s="147">
        <v>32</v>
      </c>
      <c r="J459" s="147">
        <v>38</v>
      </c>
      <c r="K459" s="152">
        <v>329</v>
      </c>
      <c r="L459" s="148">
        <v>26.505990060194002</v>
      </c>
      <c r="M459" s="148">
        <v>2.92125599684978</v>
      </c>
      <c r="N459" s="231"/>
      <c r="O459" s="231"/>
    </row>
    <row r="460" spans="2:15" x14ac:dyDescent="0.3">
      <c r="B460" s="233"/>
      <c r="C460" s="233"/>
      <c r="D460" s="233"/>
      <c r="E460" s="232"/>
      <c r="F460" s="147">
        <v>4</v>
      </c>
      <c r="G460" s="147">
        <v>150</v>
      </c>
      <c r="H460" s="147">
        <v>45</v>
      </c>
      <c r="I460" s="147">
        <v>41</v>
      </c>
      <c r="J460" s="147">
        <v>17</v>
      </c>
      <c r="K460" s="152">
        <v>253</v>
      </c>
      <c r="L460" s="148">
        <v>45.453818775701102</v>
      </c>
      <c r="M460" s="148">
        <v>4.4717900266045003</v>
      </c>
      <c r="N460" s="231"/>
      <c r="O460" s="231"/>
    </row>
    <row r="461" spans="2:15" x14ac:dyDescent="0.3">
      <c r="B461" s="233"/>
      <c r="C461" s="233"/>
      <c r="D461" s="233"/>
      <c r="E461" s="232"/>
      <c r="F461" s="147">
        <v>5</v>
      </c>
      <c r="G461" s="147">
        <v>133</v>
      </c>
      <c r="H461" s="147">
        <v>27</v>
      </c>
      <c r="I461" s="147">
        <v>27</v>
      </c>
      <c r="J461" s="147">
        <v>21</v>
      </c>
      <c r="K461" s="152">
        <v>208</v>
      </c>
      <c r="L461" s="148">
        <v>32.244796133659797</v>
      </c>
      <c r="M461" s="148">
        <v>4.0828696369867901</v>
      </c>
      <c r="N461" s="231"/>
      <c r="O461" s="231"/>
    </row>
    <row r="462" spans="2:15" x14ac:dyDescent="0.3">
      <c r="B462" s="233"/>
      <c r="C462" s="233"/>
      <c r="D462" s="233"/>
      <c r="E462" s="232"/>
      <c r="F462" s="147">
        <v>6</v>
      </c>
      <c r="G462" s="147">
        <v>169</v>
      </c>
      <c r="H462" s="147">
        <v>36</v>
      </c>
      <c r="I462" s="147">
        <v>31</v>
      </c>
      <c r="J462" s="147">
        <v>35</v>
      </c>
      <c r="K462" s="152">
        <v>271</v>
      </c>
      <c r="L462" s="148">
        <v>28.709413555285298</v>
      </c>
      <c r="M462" s="148">
        <v>3.3594449139069802</v>
      </c>
      <c r="N462" s="231"/>
      <c r="O462" s="231"/>
    </row>
    <row r="463" spans="2:15" x14ac:dyDescent="0.3">
      <c r="B463" s="233"/>
      <c r="C463" s="233"/>
      <c r="D463" s="233"/>
      <c r="E463" s="232"/>
      <c r="F463" s="147">
        <v>7</v>
      </c>
      <c r="G463" s="147">
        <v>153</v>
      </c>
      <c r="H463" s="147">
        <v>21</v>
      </c>
      <c r="I463" s="147">
        <v>26</v>
      </c>
      <c r="J463" s="147">
        <v>34</v>
      </c>
      <c r="K463" s="152">
        <v>234</v>
      </c>
      <c r="L463" s="148">
        <v>22.855280538496999</v>
      </c>
      <c r="M463" s="148">
        <v>3.2015927776579201</v>
      </c>
      <c r="N463" s="231"/>
      <c r="O463" s="231"/>
    </row>
    <row r="464" spans="2:15" x14ac:dyDescent="0.3">
      <c r="B464" s="233"/>
      <c r="C464" s="233"/>
      <c r="D464" s="233"/>
      <c r="E464" s="232"/>
      <c r="F464" s="147">
        <v>8</v>
      </c>
      <c r="G464" s="147">
        <v>116</v>
      </c>
      <c r="H464" s="147">
        <v>31</v>
      </c>
      <c r="I464" s="147">
        <v>23</v>
      </c>
      <c r="J464" s="147">
        <v>27</v>
      </c>
      <c r="K464" s="152">
        <v>197</v>
      </c>
      <c r="L464" s="148">
        <v>30.895038324366499</v>
      </c>
      <c r="M464" s="148">
        <v>4.0992199049113998</v>
      </c>
      <c r="N464" s="231"/>
      <c r="O464" s="231"/>
    </row>
    <row r="465" spans="2:15" x14ac:dyDescent="0.3">
      <c r="B465" s="233"/>
      <c r="C465" s="233"/>
      <c r="D465" s="233"/>
      <c r="E465" s="232"/>
      <c r="F465" s="147">
        <v>9</v>
      </c>
      <c r="G465" s="147">
        <v>159</v>
      </c>
      <c r="H465" s="147">
        <v>32</v>
      </c>
      <c r="I465" s="147">
        <v>29</v>
      </c>
      <c r="J465" s="147">
        <v>19</v>
      </c>
      <c r="K465" s="152">
        <v>239</v>
      </c>
      <c r="L465" s="148">
        <v>33.805295336791197</v>
      </c>
      <c r="M465" s="148">
        <v>3.9080731024055302</v>
      </c>
      <c r="N465" s="231"/>
      <c r="O465" s="231"/>
    </row>
    <row r="466" spans="2:15" x14ac:dyDescent="0.3">
      <c r="B466" s="233"/>
      <c r="C466" s="233"/>
      <c r="D466" s="233"/>
      <c r="E466" s="232"/>
      <c r="F466" s="147">
        <v>10</v>
      </c>
      <c r="G466" s="147">
        <v>69</v>
      </c>
      <c r="H466" s="147">
        <v>17</v>
      </c>
      <c r="I466" s="147">
        <v>12</v>
      </c>
      <c r="J466" s="147">
        <v>11</v>
      </c>
      <c r="K466" s="152">
        <v>109</v>
      </c>
      <c r="L466" s="148">
        <v>32.973113578397403</v>
      </c>
      <c r="M466" s="148">
        <v>5.7089301947785698</v>
      </c>
      <c r="N466" s="231"/>
      <c r="O466" s="231"/>
    </row>
    <row r="467" spans="2:15" x14ac:dyDescent="0.3">
      <c r="B467" s="233"/>
      <c r="C467" s="233"/>
      <c r="D467" s="233"/>
      <c r="E467" s="232"/>
      <c r="F467" s="147">
        <v>11</v>
      </c>
      <c r="G467" s="147">
        <v>179</v>
      </c>
      <c r="H467" s="147">
        <v>29</v>
      </c>
      <c r="I467" s="147">
        <v>33</v>
      </c>
      <c r="J467" s="147">
        <v>39</v>
      </c>
      <c r="K467" s="152">
        <v>280</v>
      </c>
      <c r="L467" s="148">
        <v>25.3579972707821</v>
      </c>
      <c r="M467" s="148">
        <v>3.09266921415374</v>
      </c>
      <c r="N467" s="231"/>
      <c r="O467" s="231"/>
    </row>
    <row r="468" spans="2:15" x14ac:dyDescent="0.3">
      <c r="B468" s="233"/>
      <c r="C468" s="233"/>
      <c r="D468" s="233"/>
      <c r="E468" s="232"/>
      <c r="F468" s="147">
        <v>12</v>
      </c>
      <c r="G468" s="147">
        <v>121</v>
      </c>
      <c r="H468" s="147">
        <v>20</v>
      </c>
      <c r="I468" s="147">
        <v>23</v>
      </c>
      <c r="J468" s="147">
        <v>24</v>
      </c>
      <c r="K468" s="152">
        <v>188</v>
      </c>
      <c r="L468" s="148">
        <v>26.8294680454588</v>
      </c>
      <c r="M468" s="148">
        <v>3.8895931598050901</v>
      </c>
      <c r="N468" s="231"/>
      <c r="O468" s="231"/>
    </row>
  </sheetData>
  <mergeCells count="210">
    <mergeCell ref="D20:D32"/>
    <mergeCell ref="E20:E25"/>
    <mergeCell ref="N20:N25"/>
    <mergeCell ref="O20:O25"/>
    <mergeCell ref="E26:E32"/>
    <mergeCell ref="N26:N32"/>
    <mergeCell ref="O26:O32"/>
    <mergeCell ref="B4:B117"/>
    <mergeCell ref="C4:C19"/>
    <mergeCell ref="D4:D19"/>
    <mergeCell ref="E4:E9"/>
    <mergeCell ref="N4:N9"/>
    <mergeCell ref="O4:O9"/>
    <mergeCell ref="E10:E19"/>
    <mergeCell ref="N10:N19"/>
    <mergeCell ref="O10:O19"/>
    <mergeCell ref="C20:C32"/>
    <mergeCell ref="N60:N70"/>
    <mergeCell ref="O60:O70"/>
    <mergeCell ref="N71:N96"/>
    <mergeCell ref="O71:O96"/>
    <mergeCell ref="N97:N108"/>
    <mergeCell ref="O97:O108"/>
    <mergeCell ref="N46:N50"/>
    <mergeCell ref="O46:O50"/>
    <mergeCell ref="E51:E59"/>
    <mergeCell ref="N51:N59"/>
    <mergeCell ref="O51:O59"/>
    <mergeCell ref="C33:C45"/>
    <mergeCell ref="D33:D45"/>
    <mergeCell ref="E33:E37"/>
    <mergeCell ref="N33:N37"/>
    <mergeCell ref="O33:O37"/>
    <mergeCell ref="E38:E45"/>
    <mergeCell ref="N38:N45"/>
    <mergeCell ref="O38:O45"/>
    <mergeCell ref="C60:C70"/>
    <mergeCell ref="D60:D70"/>
    <mergeCell ref="E60:E70"/>
    <mergeCell ref="C71:C96"/>
    <mergeCell ref="D71:D96"/>
    <mergeCell ref="E71:E96"/>
    <mergeCell ref="C46:C59"/>
    <mergeCell ref="D46:D59"/>
    <mergeCell ref="E46:E50"/>
    <mergeCell ref="B118:B243"/>
    <mergeCell ref="N206:N231"/>
    <mergeCell ref="O206:O231"/>
    <mergeCell ref="N232:N243"/>
    <mergeCell ref="O232:O243"/>
    <mergeCell ref="C97:C108"/>
    <mergeCell ref="D97:D108"/>
    <mergeCell ref="E97:E108"/>
    <mergeCell ref="C109:C117"/>
    <mergeCell ref="D109:D117"/>
    <mergeCell ref="E109:E117"/>
    <mergeCell ref="D136:D152"/>
    <mergeCell ref="E136:E141"/>
    <mergeCell ref="N136:N141"/>
    <mergeCell ref="O136:O141"/>
    <mergeCell ref="E142:E152"/>
    <mergeCell ref="N142:N152"/>
    <mergeCell ref="O142:O152"/>
    <mergeCell ref="C118:C135"/>
    <mergeCell ref="D118:D135"/>
    <mergeCell ref="E118:E125"/>
    <mergeCell ref="N118:N125"/>
    <mergeCell ref="O118:O125"/>
    <mergeCell ref="E126:E135"/>
    <mergeCell ref="N126:N135"/>
    <mergeCell ref="O126:O135"/>
    <mergeCell ref="C136:C152"/>
    <mergeCell ref="N170:N176"/>
    <mergeCell ref="O170:O176"/>
    <mergeCell ref="E177:E185"/>
    <mergeCell ref="N177:N185"/>
    <mergeCell ref="O177:O185"/>
    <mergeCell ref="C153:C169"/>
    <mergeCell ref="D153:D169"/>
    <mergeCell ref="E153:E158"/>
    <mergeCell ref="N153:N158"/>
    <mergeCell ref="O153:O158"/>
    <mergeCell ref="E159:E169"/>
    <mergeCell ref="N159:N169"/>
    <mergeCell ref="O159:O169"/>
    <mergeCell ref="C186:C196"/>
    <mergeCell ref="D186:D196"/>
    <mergeCell ref="E186:E196"/>
    <mergeCell ref="C232:C243"/>
    <mergeCell ref="D232:D243"/>
    <mergeCell ref="E232:E243"/>
    <mergeCell ref="C170:C185"/>
    <mergeCell ref="D170:D185"/>
    <mergeCell ref="E170:E176"/>
    <mergeCell ref="C197:C205"/>
    <mergeCell ref="D197:D205"/>
    <mergeCell ref="E197:E205"/>
    <mergeCell ref="C355:C373"/>
    <mergeCell ref="D355:D373"/>
    <mergeCell ref="C206:C231"/>
    <mergeCell ref="D206:D231"/>
    <mergeCell ref="E206:E231"/>
    <mergeCell ref="C342:C354"/>
    <mergeCell ref="D342:D354"/>
    <mergeCell ref="E342:E344"/>
    <mergeCell ref="C326:C341"/>
    <mergeCell ref="D326:D341"/>
    <mergeCell ref="D270:D279"/>
    <mergeCell ref="E270:E279"/>
    <mergeCell ref="N309:N313"/>
    <mergeCell ref="O309:O313"/>
    <mergeCell ref="E314:E325"/>
    <mergeCell ref="N314:N325"/>
    <mergeCell ref="O314:O325"/>
    <mergeCell ref="E326:E333"/>
    <mergeCell ref="N326:N333"/>
    <mergeCell ref="O326:O333"/>
    <mergeCell ref="C309:C325"/>
    <mergeCell ref="D309:D325"/>
    <mergeCell ref="E309:E313"/>
    <mergeCell ref="N387:N398"/>
    <mergeCell ref="E355:E362"/>
    <mergeCell ref="N355:N362"/>
    <mergeCell ref="O355:O362"/>
    <mergeCell ref="E363:E373"/>
    <mergeCell ref="N363:N373"/>
    <mergeCell ref="O363:O373"/>
    <mergeCell ref="N334:N341"/>
    <mergeCell ref="O334:O341"/>
    <mergeCell ref="N342:N344"/>
    <mergeCell ref="O342:O344"/>
    <mergeCell ref="E345:E354"/>
    <mergeCell ref="N345:N354"/>
    <mergeCell ref="O345:O354"/>
    <mergeCell ref="E334:E341"/>
    <mergeCell ref="N280:N293"/>
    <mergeCell ref="O280:O293"/>
    <mergeCell ref="C407:C420"/>
    <mergeCell ref="D407:D412"/>
    <mergeCell ref="E407:E420"/>
    <mergeCell ref="D413:D420"/>
    <mergeCell ref="C421:C435"/>
    <mergeCell ref="D421:D427"/>
    <mergeCell ref="E421:E435"/>
    <mergeCell ref="D428:D435"/>
    <mergeCell ref="O387:O398"/>
    <mergeCell ref="C399:C406"/>
    <mergeCell ref="D399:D406"/>
    <mergeCell ref="E399:E406"/>
    <mergeCell ref="N399:N406"/>
    <mergeCell ref="O399:O406"/>
    <mergeCell ref="C374:C386"/>
    <mergeCell ref="D374:D386"/>
    <mergeCell ref="E374:E386"/>
    <mergeCell ref="N374:N386"/>
    <mergeCell ref="O374:O386"/>
    <mergeCell ref="C387:C398"/>
    <mergeCell ref="D387:D398"/>
    <mergeCell ref="E387:E398"/>
    <mergeCell ref="N270:N279"/>
    <mergeCell ref="O270:O279"/>
    <mergeCell ref="C244:C257"/>
    <mergeCell ref="D244:D257"/>
    <mergeCell ref="E244:E257"/>
    <mergeCell ref="N244:N257"/>
    <mergeCell ref="O244:O257"/>
    <mergeCell ref="C258:C269"/>
    <mergeCell ref="D258:D269"/>
    <mergeCell ref="E258:E269"/>
    <mergeCell ref="N258:N269"/>
    <mergeCell ref="O445:O456"/>
    <mergeCell ref="C457:C468"/>
    <mergeCell ref="D457:D468"/>
    <mergeCell ref="E457:E468"/>
    <mergeCell ref="N457:N468"/>
    <mergeCell ref="O457:O468"/>
    <mergeCell ref="B436:B468"/>
    <mergeCell ref="C436:C444"/>
    <mergeCell ref="D436:D444"/>
    <mergeCell ref="E436:E444"/>
    <mergeCell ref="N436:N444"/>
    <mergeCell ref="O436:O444"/>
    <mergeCell ref="C445:C456"/>
    <mergeCell ref="D445:D456"/>
    <mergeCell ref="E445:E456"/>
    <mergeCell ref="N445:N456"/>
    <mergeCell ref="N109:N117"/>
    <mergeCell ref="O109:O117"/>
    <mergeCell ref="N186:N196"/>
    <mergeCell ref="O186:O196"/>
    <mergeCell ref="N197:N205"/>
    <mergeCell ref="O197:O205"/>
    <mergeCell ref="B309:B435"/>
    <mergeCell ref="C280:C293"/>
    <mergeCell ref="E280:E293"/>
    <mergeCell ref="C294:C308"/>
    <mergeCell ref="E294:E308"/>
    <mergeCell ref="B244:B308"/>
    <mergeCell ref="D294:D300"/>
    <mergeCell ref="D301:D308"/>
    <mergeCell ref="N421:N435"/>
    <mergeCell ref="O421:O435"/>
    <mergeCell ref="D280:D285"/>
    <mergeCell ref="D286:D293"/>
    <mergeCell ref="N407:N420"/>
    <mergeCell ref="O407:O420"/>
    <mergeCell ref="N294:N308"/>
    <mergeCell ref="O294:O308"/>
    <mergeCell ref="O258:O269"/>
    <mergeCell ref="C270:C27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J44"/>
  <sheetViews>
    <sheetView zoomScaleNormal="100" workbookViewId="0"/>
  </sheetViews>
  <sheetFormatPr defaultColWidth="9.109375" defaultRowHeight="15.6" x14ac:dyDescent="0.3"/>
  <cols>
    <col min="1" max="1" width="9.109375" style="14"/>
    <col min="2" max="2" width="9.44140625" style="4" customWidth="1"/>
    <col min="3" max="3" width="23.33203125" style="4" customWidth="1"/>
    <col min="4" max="4" width="15.109375" style="4" customWidth="1"/>
    <col min="5" max="5" width="5.33203125" style="4" customWidth="1"/>
    <col min="6" max="6" width="7" style="4" customWidth="1"/>
    <col min="7" max="7" width="11.109375" style="4" bestFit="1" customWidth="1"/>
    <col min="8" max="8" width="8.109375" style="4" customWidth="1"/>
    <col min="9" max="9" width="11.109375" style="4" bestFit="1" customWidth="1"/>
    <col min="10" max="10" width="15.44140625" style="4" bestFit="1" customWidth="1"/>
    <col min="11" max="11" width="11" style="4" bestFit="1" customWidth="1"/>
    <col min="12" max="12" width="3.77734375" style="4" customWidth="1"/>
    <col min="13" max="13" width="3.33203125" style="4" customWidth="1"/>
    <col min="14" max="14" width="24.109375" style="4" customWidth="1"/>
    <col min="15" max="15" width="15.109375" style="4" customWidth="1"/>
    <col min="16" max="16" width="5.33203125" style="14" customWidth="1"/>
    <col min="17" max="17" width="11.109375" style="14" customWidth="1"/>
    <col min="18" max="18" width="11.109375" style="14" bestFit="1" customWidth="1"/>
    <col min="19" max="19" width="8.109375" style="14" customWidth="1"/>
    <col min="20" max="21" width="11.109375" style="14" bestFit="1" customWidth="1"/>
    <col min="22" max="22" width="10.77734375" style="14" customWidth="1"/>
    <col min="23" max="23" width="3.77734375" style="14" customWidth="1"/>
    <col min="24" max="24" width="6.109375" style="14" customWidth="1"/>
    <col min="25" max="25" width="19.77734375" style="14" customWidth="1"/>
    <col min="26" max="26" width="9.109375" style="14" bestFit="1" customWidth="1"/>
    <col min="27" max="28" width="9.109375" style="14"/>
    <col min="29" max="29" width="23.33203125" style="4" customWidth="1"/>
    <col min="30" max="30" width="26.33203125" style="4" customWidth="1"/>
    <col min="31" max="35" width="9.109375" style="14"/>
    <col min="36" max="36" width="12.6640625" style="14" customWidth="1"/>
    <col min="37" max="37" width="17.77734375" style="14" customWidth="1"/>
    <col min="38" max="1024" width="9.109375" style="14"/>
    <col min="1025" max="16384" width="9.109375" style="13"/>
  </cols>
  <sheetData>
    <row r="1" spans="2:1024" ht="19.2" x14ac:dyDescent="0.45">
      <c r="B1" s="14" t="s">
        <v>362</v>
      </c>
      <c r="AC1" s="14"/>
      <c r="AD1" s="14"/>
    </row>
    <row r="2" spans="2:1024" x14ac:dyDescent="0.3">
      <c r="AC2" s="14"/>
      <c r="AD2" s="14"/>
    </row>
    <row r="3" spans="2:1024" s="14" customFormat="1" ht="31.2" x14ac:dyDescent="0.3">
      <c r="B3" s="72" t="s">
        <v>25</v>
      </c>
      <c r="C3" s="73" t="s">
        <v>26</v>
      </c>
      <c r="D3" s="73" t="s">
        <v>27</v>
      </c>
      <c r="E3" s="74" t="s">
        <v>74</v>
      </c>
      <c r="F3" s="74" t="s">
        <v>28</v>
      </c>
      <c r="G3" s="74" t="s">
        <v>29</v>
      </c>
      <c r="H3" s="74" t="s">
        <v>152</v>
      </c>
      <c r="I3" s="74" t="s">
        <v>30</v>
      </c>
      <c r="J3" s="74" t="s">
        <v>31</v>
      </c>
      <c r="K3" s="74" t="s">
        <v>153</v>
      </c>
      <c r="L3" s="74" t="s">
        <v>33</v>
      </c>
      <c r="M3" s="4"/>
      <c r="N3" s="75" t="s">
        <v>26</v>
      </c>
      <c r="O3" s="73" t="s">
        <v>27</v>
      </c>
      <c r="P3" s="74" t="s">
        <v>74</v>
      </c>
      <c r="Q3" s="74" t="s">
        <v>28</v>
      </c>
      <c r="R3" s="74" t="s">
        <v>29</v>
      </c>
      <c r="S3" s="74" t="s">
        <v>152</v>
      </c>
      <c r="T3" s="74" t="s">
        <v>30</v>
      </c>
      <c r="U3" s="74" t="s">
        <v>154</v>
      </c>
      <c r="V3" s="76" t="s">
        <v>153</v>
      </c>
      <c r="W3" s="74" t="s">
        <v>33</v>
      </c>
      <c r="X3" s="77"/>
      <c r="Y3" s="15" t="s">
        <v>155</v>
      </c>
      <c r="Z3" s="15" t="s">
        <v>156</v>
      </c>
      <c r="AMJ3" s="13"/>
    </row>
    <row r="4" spans="2:1024" s="14" customFormat="1" ht="13.95" customHeight="1" x14ac:dyDescent="0.3">
      <c r="B4" s="172" t="s">
        <v>117</v>
      </c>
      <c r="C4" s="181" t="s">
        <v>196</v>
      </c>
      <c r="D4" s="181" t="s">
        <v>197</v>
      </c>
      <c r="E4" s="176">
        <v>2017</v>
      </c>
      <c r="F4" s="176" t="s">
        <v>38</v>
      </c>
      <c r="G4" s="176" t="s">
        <v>157</v>
      </c>
      <c r="H4" s="78" t="s">
        <v>158</v>
      </c>
      <c r="I4" s="79">
        <v>6</v>
      </c>
      <c r="J4" s="79">
        <v>153</v>
      </c>
      <c r="K4" s="80">
        <v>5.7</v>
      </c>
      <c r="L4" s="81">
        <v>0.5</v>
      </c>
      <c r="M4" s="4"/>
      <c r="N4" s="182" t="s">
        <v>198</v>
      </c>
      <c r="O4" s="181" t="s">
        <v>197</v>
      </c>
      <c r="P4" s="176">
        <v>2017</v>
      </c>
      <c r="Q4" s="176" t="s">
        <v>37</v>
      </c>
      <c r="R4" s="176" t="s">
        <v>157</v>
      </c>
      <c r="S4" s="78" t="s">
        <v>158</v>
      </c>
      <c r="T4" s="79">
        <v>6</v>
      </c>
      <c r="U4" s="79">
        <v>182</v>
      </c>
      <c r="V4" s="82">
        <v>10</v>
      </c>
      <c r="W4" s="81">
        <v>1.74</v>
      </c>
      <c r="X4" s="83"/>
      <c r="Y4" s="84">
        <f t="shared" ref="Y4:Y16" si="0">V4/K4</f>
        <v>1.7543859649122806</v>
      </c>
      <c r="Z4" s="85">
        <v>3.048E-2</v>
      </c>
      <c r="AMJ4" s="13"/>
    </row>
    <row r="5" spans="2:1024" s="14" customFormat="1" x14ac:dyDescent="0.3">
      <c r="B5" s="172"/>
      <c r="C5" s="181"/>
      <c r="D5" s="181"/>
      <c r="E5" s="176"/>
      <c r="F5" s="176"/>
      <c r="G5" s="176"/>
      <c r="H5" s="18" t="s">
        <v>159</v>
      </c>
      <c r="I5" s="8">
        <v>10</v>
      </c>
      <c r="J5" s="8">
        <v>491</v>
      </c>
      <c r="K5" s="86">
        <v>5.2</v>
      </c>
      <c r="L5" s="87">
        <v>0.3</v>
      </c>
      <c r="M5" s="4"/>
      <c r="N5" s="182"/>
      <c r="O5" s="181"/>
      <c r="P5" s="176"/>
      <c r="Q5" s="176"/>
      <c r="R5" s="176"/>
      <c r="S5" s="18" t="s">
        <v>159</v>
      </c>
      <c r="T5" s="8">
        <v>7</v>
      </c>
      <c r="U5" s="8">
        <v>254</v>
      </c>
      <c r="V5" s="88">
        <v>10.9</v>
      </c>
      <c r="W5" s="87">
        <v>2.08</v>
      </c>
      <c r="X5" s="83"/>
      <c r="Y5" s="84">
        <f t="shared" si="0"/>
        <v>2.0961538461538463</v>
      </c>
      <c r="Z5" s="85">
        <v>4.2020000000000002E-4</v>
      </c>
      <c r="AMJ5" s="13"/>
    </row>
    <row r="6" spans="2:1024" s="14" customFormat="1" ht="13.95" customHeight="1" x14ac:dyDescent="0.3">
      <c r="B6" s="172"/>
      <c r="C6" s="177" t="s">
        <v>199</v>
      </c>
      <c r="D6" s="177" t="s">
        <v>200</v>
      </c>
      <c r="E6" s="178">
        <v>2017</v>
      </c>
      <c r="F6" s="178" t="s">
        <v>38</v>
      </c>
      <c r="G6" s="178" t="s">
        <v>157</v>
      </c>
      <c r="H6" s="18" t="s">
        <v>158</v>
      </c>
      <c r="I6" s="8">
        <v>5</v>
      </c>
      <c r="J6" s="8">
        <v>120</v>
      </c>
      <c r="K6" s="86">
        <v>5.3</v>
      </c>
      <c r="L6" s="87">
        <v>0.3</v>
      </c>
      <c r="M6" s="4"/>
      <c r="N6" s="179" t="s">
        <v>201</v>
      </c>
      <c r="O6" s="177" t="s">
        <v>200</v>
      </c>
      <c r="P6" s="178">
        <v>2017</v>
      </c>
      <c r="Q6" s="178" t="s">
        <v>37</v>
      </c>
      <c r="R6" s="178" t="s">
        <v>157</v>
      </c>
      <c r="S6" s="18" t="s">
        <v>158</v>
      </c>
      <c r="T6" s="8">
        <v>6</v>
      </c>
      <c r="U6" s="8">
        <v>195</v>
      </c>
      <c r="V6" s="88">
        <v>9.6</v>
      </c>
      <c r="W6" s="87">
        <v>1.81</v>
      </c>
      <c r="X6" s="83"/>
      <c r="Y6" s="84">
        <f t="shared" si="0"/>
        <v>1.8113207547169812</v>
      </c>
      <c r="Z6" s="85">
        <v>3.3750000000000002E-4</v>
      </c>
      <c r="AMJ6" s="13"/>
    </row>
    <row r="7" spans="2:1024" s="14" customFormat="1" x14ac:dyDescent="0.3">
      <c r="B7" s="172"/>
      <c r="C7" s="177"/>
      <c r="D7" s="177"/>
      <c r="E7" s="178"/>
      <c r="F7" s="178"/>
      <c r="G7" s="178"/>
      <c r="H7" s="89" t="s">
        <v>159</v>
      </c>
      <c r="I7" s="90">
        <v>8</v>
      </c>
      <c r="J7" s="90">
        <v>400</v>
      </c>
      <c r="K7" s="91">
        <v>5.2</v>
      </c>
      <c r="L7" s="92">
        <v>0.3</v>
      </c>
      <c r="M7" s="4"/>
      <c r="N7" s="179"/>
      <c r="O7" s="177"/>
      <c r="P7" s="178"/>
      <c r="Q7" s="178"/>
      <c r="R7" s="178"/>
      <c r="S7" s="89" t="s">
        <v>159</v>
      </c>
      <c r="T7" s="90">
        <v>9</v>
      </c>
      <c r="U7" s="90">
        <v>201</v>
      </c>
      <c r="V7" s="93">
        <v>10.1</v>
      </c>
      <c r="W7" s="92">
        <v>1.93</v>
      </c>
      <c r="X7" s="83"/>
      <c r="Y7" s="84">
        <f t="shared" si="0"/>
        <v>1.9423076923076921</v>
      </c>
      <c r="Z7" s="85">
        <v>2.0669999999999998E-3</v>
      </c>
      <c r="AMJ7" s="13"/>
    </row>
    <row r="8" spans="2:1024" s="14" customFormat="1" ht="13.95" customHeight="1" x14ac:dyDescent="0.3">
      <c r="B8" s="172" t="s">
        <v>118</v>
      </c>
      <c r="C8" s="181" t="s">
        <v>202</v>
      </c>
      <c r="D8" s="181" t="s">
        <v>203</v>
      </c>
      <c r="E8" s="176">
        <v>2017</v>
      </c>
      <c r="F8" s="176" t="s">
        <v>38</v>
      </c>
      <c r="G8" s="176" t="s">
        <v>157</v>
      </c>
      <c r="H8" s="78" t="s">
        <v>158</v>
      </c>
      <c r="I8" s="79">
        <v>8</v>
      </c>
      <c r="J8" s="79">
        <v>170</v>
      </c>
      <c r="K8" s="80">
        <v>16.600000000000001</v>
      </c>
      <c r="L8" s="81">
        <v>1</v>
      </c>
      <c r="M8" s="4"/>
      <c r="N8" s="180" t="s">
        <v>204</v>
      </c>
      <c r="O8" s="181" t="s">
        <v>203</v>
      </c>
      <c r="P8" s="176">
        <v>2017</v>
      </c>
      <c r="Q8" s="176" t="s">
        <v>37</v>
      </c>
      <c r="R8" s="176" t="s">
        <v>157</v>
      </c>
      <c r="S8" s="78" t="s">
        <v>158</v>
      </c>
      <c r="T8" s="79">
        <v>6</v>
      </c>
      <c r="U8" s="79">
        <v>177</v>
      </c>
      <c r="V8" s="82">
        <v>38.299999999999997</v>
      </c>
      <c r="W8" s="81">
        <v>1</v>
      </c>
      <c r="X8" s="83"/>
      <c r="Y8" s="84">
        <f t="shared" si="0"/>
        <v>2.3072289156626504</v>
      </c>
      <c r="Z8" s="85">
        <v>3.6060000000000002E-9</v>
      </c>
      <c r="AMJ8" s="13"/>
    </row>
    <row r="9" spans="2:1024" s="14" customFormat="1" x14ac:dyDescent="0.3">
      <c r="B9" s="172"/>
      <c r="C9" s="181"/>
      <c r="D9" s="181"/>
      <c r="E9" s="176"/>
      <c r="F9" s="176"/>
      <c r="G9" s="176"/>
      <c r="H9" s="18" t="s">
        <v>159</v>
      </c>
      <c r="I9" s="8">
        <v>10</v>
      </c>
      <c r="J9" s="8">
        <v>434</v>
      </c>
      <c r="K9" s="86">
        <v>11.2</v>
      </c>
      <c r="L9" s="87">
        <v>0.7</v>
      </c>
      <c r="M9" s="4"/>
      <c r="N9" s="180"/>
      <c r="O9" s="181"/>
      <c r="P9" s="176"/>
      <c r="Q9" s="176"/>
      <c r="R9" s="176"/>
      <c r="S9" s="18" t="s">
        <v>159</v>
      </c>
      <c r="T9" s="8">
        <v>11</v>
      </c>
      <c r="U9" s="8">
        <v>310</v>
      </c>
      <c r="V9" s="88">
        <v>30.2</v>
      </c>
      <c r="W9" s="87">
        <v>1.1000000000000001</v>
      </c>
      <c r="X9" s="83"/>
      <c r="Y9" s="84">
        <f t="shared" si="0"/>
        <v>2.6964285714285716</v>
      </c>
      <c r="Z9" s="85">
        <v>9.5310000000000005E-11</v>
      </c>
      <c r="AMJ9" s="13"/>
    </row>
    <row r="10" spans="2:1024" s="14" customFormat="1" ht="13.95" customHeight="1" x14ac:dyDescent="0.3">
      <c r="B10" s="172"/>
      <c r="C10" s="177" t="s">
        <v>205</v>
      </c>
      <c r="D10" s="177" t="s">
        <v>206</v>
      </c>
      <c r="E10" s="178">
        <v>2017</v>
      </c>
      <c r="F10" s="178" t="s">
        <v>38</v>
      </c>
      <c r="G10" s="178" t="s">
        <v>157</v>
      </c>
      <c r="H10" s="18" t="s">
        <v>158</v>
      </c>
      <c r="I10" s="8">
        <v>6</v>
      </c>
      <c r="J10" s="8">
        <v>163</v>
      </c>
      <c r="K10" s="86">
        <v>16.8</v>
      </c>
      <c r="L10" s="87">
        <v>0.9</v>
      </c>
      <c r="M10" s="4"/>
      <c r="N10" s="179" t="s">
        <v>207</v>
      </c>
      <c r="O10" s="177" t="s">
        <v>206</v>
      </c>
      <c r="P10" s="178">
        <v>2017</v>
      </c>
      <c r="Q10" s="178" t="s">
        <v>37</v>
      </c>
      <c r="R10" s="178" t="s">
        <v>157</v>
      </c>
      <c r="S10" s="18" t="s">
        <v>158</v>
      </c>
      <c r="T10" s="8">
        <v>7</v>
      </c>
      <c r="U10" s="8">
        <v>177</v>
      </c>
      <c r="V10" s="88">
        <v>37.200000000000003</v>
      </c>
      <c r="W10" s="87">
        <v>1.7</v>
      </c>
      <c r="X10" s="83"/>
      <c r="Y10" s="84">
        <f t="shared" si="0"/>
        <v>2.2142857142857144</v>
      </c>
      <c r="Z10" s="85">
        <v>2.932E-6</v>
      </c>
      <c r="AMJ10" s="13"/>
    </row>
    <row r="11" spans="2:1024" s="14" customFormat="1" x14ac:dyDescent="0.3">
      <c r="B11" s="172"/>
      <c r="C11" s="177"/>
      <c r="D11" s="177"/>
      <c r="E11" s="178"/>
      <c r="F11" s="178"/>
      <c r="G11" s="178"/>
      <c r="H11" s="89" t="s">
        <v>159</v>
      </c>
      <c r="I11" s="90">
        <v>11</v>
      </c>
      <c r="J11" s="90">
        <v>407</v>
      </c>
      <c r="K11" s="91">
        <v>15.3</v>
      </c>
      <c r="L11" s="92">
        <v>0.6</v>
      </c>
      <c r="M11" s="4"/>
      <c r="N11" s="179"/>
      <c r="O11" s="177"/>
      <c r="P11" s="178"/>
      <c r="Q11" s="178"/>
      <c r="R11" s="178"/>
      <c r="S11" s="89" t="s">
        <v>159</v>
      </c>
      <c r="T11" s="90">
        <v>9</v>
      </c>
      <c r="U11" s="90">
        <v>149</v>
      </c>
      <c r="V11" s="93">
        <v>37.299999999999997</v>
      </c>
      <c r="W11" s="92">
        <v>1.2</v>
      </c>
      <c r="X11" s="83"/>
      <c r="Y11" s="84">
        <f t="shared" si="0"/>
        <v>2.4379084967320259</v>
      </c>
      <c r="Z11" s="85">
        <v>9.2249999999999997E-10</v>
      </c>
      <c r="AMJ11" s="13"/>
    </row>
    <row r="12" spans="2:1024" s="14" customFormat="1" ht="13.95" customHeight="1" x14ac:dyDescent="0.3">
      <c r="B12" s="172" t="s">
        <v>120</v>
      </c>
      <c r="C12" s="181" t="s">
        <v>208</v>
      </c>
      <c r="D12" s="181" t="s">
        <v>209</v>
      </c>
      <c r="E12" s="176">
        <v>2017</v>
      </c>
      <c r="F12" s="176" t="s">
        <v>38</v>
      </c>
      <c r="G12" s="176" t="s">
        <v>157</v>
      </c>
      <c r="H12" s="78" t="s">
        <v>158</v>
      </c>
      <c r="I12" s="79">
        <v>5</v>
      </c>
      <c r="J12" s="79">
        <v>106</v>
      </c>
      <c r="K12" s="80">
        <v>20</v>
      </c>
      <c r="L12" s="81">
        <v>2.2999999999999998</v>
      </c>
      <c r="M12" s="4"/>
      <c r="N12" s="180" t="s">
        <v>210</v>
      </c>
      <c r="O12" s="181" t="s">
        <v>209</v>
      </c>
      <c r="P12" s="176">
        <v>2017</v>
      </c>
      <c r="Q12" s="176" t="s">
        <v>37</v>
      </c>
      <c r="R12" s="176" t="s">
        <v>157</v>
      </c>
      <c r="S12" s="78" t="s">
        <v>158</v>
      </c>
      <c r="T12" s="79">
        <v>8</v>
      </c>
      <c r="U12" s="79">
        <v>124</v>
      </c>
      <c r="V12" s="82">
        <v>28.1</v>
      </c>
      <c r="W12" s="81">
        <v>1.4</v>
      </c>
      <c r="X12" s="83"/>
      <c r="Y12" s="84">
        <f t="shared" si="0"/>
        <v>1.405</v>
      </c>
      <c r="Z12" s="85">
        <v>1.959E-2</v>
      </c>
      <c r="AMJ12" s="13"/>
    </row>
    <row r="13" spans="2:1024" s="14" customFormat="1" x14ac:dyDescent="0.3">
      <c r="B13" s="172"/>
      <c r="C13" s="181"/>
      <c r="D13" s="181"/>
      <c r="E13" s="176"/>
      <c r="F13" s="176"/>
      <c r="G13" s="176"/>
      <c r="H13" s="18" t="s">
        <v>159</v>
      </c>
      <c r="I13" s="8">
        <v>12</v>
      </c>
      <c r="J13" s="8">
        <v>256</v>
      </c>
      <c r="K13" s="86">
        <v>18.8</v>
      </c>
      <c r="L13" s="87">
        <v>0.8</v>
      </c>
      <c r="M13" s="4"/>
      <c r="N13" s="180"/>
      <c r="O13" s="181"/>
      <c r="P13" s="176"/>
      <c r="Q13" s="176"/>
      <c r="R13" s="176"/>
      <c r="S13" s="18" t="s">
        <v>159</v>
      </c>
      <c r="T13" s="8">
        <v>8</v>
      </c>
      <c r="U13" s="8">
        <v>119</v>
      </c>
      <c r="V13" s="88">
        <v>26.4</v>
      </c>
      <c r="W13" s="87">
        <v>1.8</v>
      </c>
      <c r="X13" s="83"/>
      <c r="Y13" s="84">
        <f t="shared" si="0"/>
        <v>1.404255319148936</v>
      </c>
      <c r="Z13" s="85">
        <v>2.898E-3</v>
      </c>
      <c r="AMJ13" s="13"/>
    </row>
    <row r="14" spans="2:1024" s="14" customFormat="1" ht="13.95" customHeight="1" x14ac:dyDescent="0.3">
      <c r="B14" s="172"/>
      <c r="C14" s="177" t="s">
        <v>211</v>
      </c>
      <c r="D14" s="177" t="s">
        <v>212</v>
      </c>
      <c r="E14" s="178">
        <v>2017</v>
      </c>
      <c r="F14" s="178" t="s">
        <v>38</v>
      </c>
      <c r="G14" s="178" t="s">
        <v>157</v>
      </c>
      <c r="H14" s="18" t="s">
        <v>158</v>
      </c>
      <c r="I14" s="8">
        <v>3</v>
      </c>
      <c r="J14" s="8">
        <v>122</v>
      </c>
      <c r="K14" s="86">
        <v>17.3</v>
      </c>
      <c r="L14" s="87">
        <v>1.1000000000000001</v>
      </c>
      <c r="M14" s="4"/>
      <c r="N14" s="179" t="s">
        <v>213</v>
      </c>
      <c r="O14" s="177" t="s">
        <v>212</v>
      </c>
      <c r="P14" s="178">
        <v>2017</v>
      </c>
      <c r="Q14" s="178" t="s">
        <v>37</v>
      </c>
      <c r="R14" s="178" t="s">
        <v>157</v>
      </c>
      <c r="S14" s="18" t="s">
        <v>158</v>
      </c>
      <c r="T14" s="8">
        <v>8</v>
      </c>
      <c r="U14" s="8">
        <v>169</v>
      </c>
      <c r="V14" s="88">
        <v>34.5</v>
      </c>
      <c r="W14" s="87">
        <v>1.4</v>
      </c>
      <c r="X14" s="83"/>
      <c r="Y14" s="84">
        <f t="shared" si="0"/>
        <v>1.9942196531791907</v>
      </c>
      <c r="Z14" s="85">
        <v>1.238E-5</v>
      </c>
      <c r="AMJ14" s="13"/>
    </row>
    <row r="15" spans="2:1024" s="14" customFormat="1" x14ac:dyDescent="0.3">
      <c r="B15" s="172"/>
      <c r="C15" s="177"/>
      <c r="D15" s="177"/>
      <c r="E15" s="178"/>
      <c r="F15" s="178"/>
      <c r="G15" s="178"/>
      <c r="H15" s="89" t="s">
        <v>159</v>
      </c>
      <c r="I15" s="90">
        <v>10</v>
      </c>
      <c r="J15" s="90">
        <v>268</v>
      </c>
      <c r="K15" s="91">
        <v>16.7</v>
      </c>
      <c r="L15" s="92">
        <v>0.7</v>
      </c>
      <c r="M15" s="4"/>
      <c r="N15" s="179"/>
      <c r="O15" s="177"/>
      <c r="P15" s="178"/>
      <c r="Q15" s="178"/>
      <c r="R15" s="178"/>
      <c r="S15" s="89" t="s">
        <v>159</v>
      </c>
      <c r="T15" s="90">
        <v>11</v>
      </c>
      <c r="U15" s="90">
        <v>160</v>
      </c>
      <c r="V15" s="93">
        <v>42.3</v>
      </c>
      <c r="W15" s="92">
        <v>1.4</v>
      </c>
      <c r="X15" s="83"/>
      <c r="Y15" s="84">
        <f t="shared" si="0"/>
        <v>2.532934131736527</v>
      </c>
      <c r="Z15" s="85">
        <v>9.2120000000000001E-11</v>
      </c>
      <c r="AMJ15" s="13"/>
    </row>
    <row r="16" spans="2:1024" s="14" customFormat="1" ht="13.95" customHeight="1" x14ac:dyDescent="0.3">
      <c r="B16" s="172" t="s">
        <v>119</v>
      </c>
      <c r="C16" s="173" t="s">
        <v>214</v>
      </c>
      <c r="D16" s="173" t="s">
        <v>76</v>
      </c>
      <c r="E16" s="78">
        <v>2020</v>
      </c>
      <c r="F16" s="78" t="s">
        <v>38</v>
      </c>
      <c r="G16" s="78" t="s">
        <v>35</v>
      </c>
      <c r="H16" s="78" t="s">
        <v>76</v>
      </c>
      <c r="I16" s="79">
        <v>14</v>
      </c>
      <c r="J16" s="79">
        <v>298</v>
      </c>
      <c r="K16" s="80">
        <v>11.2</v>
      </c>
      <c r="L16" s="81">
        <v>0.4</v>
      </c>
      <c r="M16" s="4"/>
      <c r="N16" s="174" t="s">
        <v>215</v>
      </c>
      <c r="O16" s="173" t="s">
        <v>76</v>
      </c>
      <c r="P16" s="175">
        <v>2021</v>
      </c>
      <c r="Q16" s="175" t="s">
        <v>37</v>
      </c>
      <c r="R16" s="175" t="s">
        <v>35</v>
      </c>
      <c r="S16" s="175" t="s">
        <v>76</v>
      </c>
      <c r="T16" s="169">
        <v>10</v>
      </c>
      <c r="U16" s="169">
        <v>190</v>
      </c>
      <c r="V16" s="170">
        <v>22.4</v>
      </c>
      <c r="W16" s="171">
        <v>1.7</v>
      </c>
      <c r="X16" s="83"/>
      <c r="Y16" s="24">
        <f t="shared" si="0"/>
        <v>2</v>
      </c>
      <c r="Z16" s="85">
        <v>5.3499999999999999E-5</v>
      </c>
      <c r="AMJ16" s="13"/>
    </row>
    <row r="17" spans="2:1024" s="14" customFormat="1" x14ac:dyDescent="0.3">
      <c r="B17" s="172"/>
      <c r="C17" s="173"/>
      <c r="D17" s="173"/>
      <c r="E17" s="89">
        <v>2021</v>
      </c>
      <c r="F17" s="89" t="s">
        <v>38</v>
      </c>
      <c r="G17" s="89" t="s">
        <v>35</v>
      </c>
      <c r="H17" s="89" t="s">
        <v>76</v>
      </c>
      <c r="I17" s="90">
        <v>12</v>
      </c>
      <c r="J17" s="90">
        <v>315</v>
      </c>
      <c r="K17" s="91">
        <v>11.8</v>
      </c>
      <c r="L17" s="92">
        <v>0.7</v>
      </c>
      <c r="M17" s="4"/>
      <c r="N17" s="174"/>
      <c r="O17" s="173"/>
      <c r="P17" s="175"/>
      <c r="Q17" s="175"/>
      <c r="R17" s="175"/>
      <c r="S17" s="175"/>
      <c r="T17" s="169"/>
      <c r="U17" s="169"/>
      <c r="V17" s="170"/>
      <c r="W17" s="171"/>
      <c r="X17" s="83"/>
      <c r="Y17" s="24">
        <f>V16/K17</f>
        <v>1.8983050847457625</v>
      </c>
      <c r="Z17" s="85">
        <v>6.5359999999999998E-5</v>
      </c>
      <c r="AMJ17" s="13"/>
    </row>
    <row r="18" spans="2:1024" s="14" customFormat="1" ht="19.2" x14ac:dyDescent="0.3">
      <c r="B18" s="94" t="s">
        <v>120</v>
      </c>
      <c r="C18" s="95" t="s">
        <v>216</v>
      </c>
      <c r="D18" s="95" t="s">
        <v>76</v>
      </c>
      <c r="E18" s="96">
        <v>2021</v>
      </c>
      <c r="F18" s="96" t="s">
        <v>38</v>
      </c>
      <c r="G18" s="96" t="s">
        <v>35</v>
      </c>
      <c r="H18" s="96" t="s">
        <v>76</v>
      </c>
      <c r="I18" s="97">
        <v>12</v>
      </c>
      <c r="J18" s="97">
        <v>350</v>
      </c>
      <c r="K18" s="98">
        <v>18</v>
      </c>
      <c r="L18" s="99">
        <v>0.7</v>
      </c>
      <c r="M18" s="4"/>
      <c r="N18" s="100" t="s">
        <v>210</v>
      </c>
      <c r="O18" s="95" t="s">
        <v>76</v>
      </c>
      <c r="P18" s="101">
        <v>2021</v>
      </c>
      <c r="Q18" s="101" t="s">
        <v>37</v>
      </c>
      <c r="R18" s="101" t="s">
        <v>35</v>
      </c>
      <c r="S18" s="101" t="s">
        <v>76</v>
      </c>
      <c r="T18" s="102">
        <v>8</v>
      </c>
      <c r="U18" s="102">
        <v>209</v>
      </c>
      <c r="V18" s="103">
        <v>28.1</v>
      </c>
      <c r="W18" s="104">
        <v>1.3</v>
      </c>
      <c r="X18" s="83"/>
      <c r="Y18" s="84">
        <f>V18/K18</f>
        <v>1.5611111111111111</v>
      </c>
      <c r="Z18" s="85">
        <v>1.7200000000000001E-5</v>
      </c>
      <c r="AMJ18" s="13"/>
    </row>
    <row r="19" spans="2:1024" s="14" customFormat="1" ht="13.95" customHeight="1" x14ac:dyDescent="0.3">
      <c r="B19" s="172" t="s">
        <v>121</v>
      </c>
      <c r="C19" s="173" t="s">
        <v>217</v>
      </c>
      <c r="D19" s="173" t="s">
        <v>76</v>
      </c>
      <c r="E19" s="78">
        <v>2020</v>
      </c>
      <c r="F19" s="78" t="s">
        <v>38</v>
      </c>
      <c r="G19" s="78" t="s">
        <v>35</v>
      </c>
      <c r="H19" s="78" t="s">
        <v>76</v>
      </c>
      <c r="I19" s="79">
        <v>9</v>
      </c>
      <c r="J19" s="79">
        <v>223</v>
      </c>
      <c r="K19" s="80">
        <v>29.6</v>
      </c>
      <c r="L19" s="81">
        <v>1.8</v>
      </c>
      <c r="M19" s="4"/>
      <c r="N19" s="174" t="s">
        <v>218</v>
      </c>
      <c r="O19" s="173" t="s">
        <v>76</v>
      </c>
      <c r="P19" s="175">
        <v>2021</v>
      </c>
      <c r="Q19" s="175" t="s">
        <v>37</v>
      </c>
      <c r="R19" s="175" t="s">
        <v>35</v>
      </c>
      <c r="S19" s="175" t="s">
        <v>76</v>
      </c>
      <c r="T19" s="169">
        <v>12</v>
      </c>
      <c r="U19" s="169">
        <v>219</v>
      </c>
      <c r="V19" s="170">
        <v>30.1</v>
      </c>
      <c r="W19" s="171">
        <v>1.7</v>
      </c>
      <c r="X19" s="83"/>
      <c r="Y19" s="24">
        <f>V19/K19</f>
        <v>1.0168918918918919</v>
      </c>
      <c r="Z19" s="27">
        <v>0.84040000000000004</v>
      </c>
      <c r="AMJ19" s="13"/>
    </row>
    <row r="20" spans="2:1024" s="14" customFormat="1" x14ac:dyDescent="0.3">
      <c r="B20" s="172"/>
      <c r="C20" s="173"/>
      <c r="D20" s="173"/>
      <c r="E20" s="89">
        <v>2021</v>
      </c>
      <c r="F20" s="89" t="s">
        <v>38</v>
      </c>
      <c r="G20" s="89" t="s">
        <v>35</v>
      </c>
      <c r="H20" s="89" t="s">
        <v>76</v>
      </c>
      <c r="I20" s="90">
        <v>12</v>
      </c>
      <c r="J20" s="90">
        <v>329</v>
      </c>
      <c r="K20" s="91">
        <v>29.9</v>
      </c>
      <c r="L20" s="92">
        <v>1</v>
      </c>
      <c r="M20" s="4"/>
      <c r="N20" s="174"/>
      <c r="O20" s="173"/>
      <c r="P20" s="175"/>
      <c r="Q20" s="175"/>
      <c r="R20" s="175"/>
      <c r="S20" s="175"/>
      <c r="T20" s="169"/>
      <c r="U20" s="169"/>
      <c r="V20" s="170"/>
      <c r="W20" s="171"/>
      <c r="X20" s="83"/>
      <c r="Y20" s="24">
        <f>V19/K20</f>
        <v>1.0066889632107023</v>
      </c>
      <c r="Z20" s="27">
        <v>0.93220000000000003</v>
      </c>
      <c r="AMJ20" s="13"/>
    </row>
    <row r="21" spans="2:1024" s="14" customFormat="1" x14ac:dyDescent="0.3">
      <c r="B21" s="4"/>
    </row>
    <row r="22" spans="2:1024" s="14" customFormat="1" x14ac:dyDescent="0.3">
      <c r="B22" s="4"/>
    </row>
    <row r="23" spans="2:1024" s="14" customFormat="1" x14ac:dyDescent="0.3">
      <c r="B23" s="4"/>
    </row>
    <row r="24" spans="2:1024" s="14" customFormat="1" x14ac:dyDescent="0.3">
      <c r="B24" s="4"/>
    </row>
    <row r="25" spans="2:1024" s="14" customFormat="1" x14ac:dyDescent="0.3">
      <c r="B25" s="4"/>
    </row>
    <row r="26" spans="2:1024" s="14" customFormat="1" x14ac:dyDescent="0.3">
      <c r="B26" s="4"/>
    </row>
    <row r="27" spans="2:1024" s="14" customFormat="1" x14ac:dyDescent="0.3">
      <c r="B27" s="4"/>
    </row>
    <row r="28" spans="2:1024" s="14" customFormat="1" x14ac:dyDescent="0.3">
      <c r="B28" s="4"/>
    </row>
    <row r="29" spans="2:1024" s="14" customFormat="1" x14ac:dyDescent="0.3">
      <c r="B29" s="4"/>
    </row>
    <row r="30" spans="2:1024" s="14" customFormat="1" x14ac:dyDescent="0.3">
      <c r="B30" s="4"/>
    </row>
    <row r="31" spans="2:1024" s="14" customFormat="1" x14ac:dyDescent="0.3">
      <c r="B31" s="4"/>
      <c r="C31" s="4"/>
      <c r="D31" s="4"/>
      <c r="O31" s="4"/>
    </row>
    <row r="32" spans="2:1024" s="14" customFormat="1" x14ac:dyDescent="0.3">
      <c r="B32" s="4"/>
      <c r="C32" s="4"/>
      <c r="D32" s="4"/>
      <c r="O32" s="4"/>
    </row>
    <row r="33" spans="2:30" s="14" customFormat="1" x14ac:dyDescent="0.3">
      <c r="B33" s="4"/>
      <c r="C33" s="4"/>
      <c r="D33" s="4"/>
      <c r="O33" s="4"/>
    </row>
    <row r="34" spans="2:30" s="14" customFormat="1" x14ac:dyDescent="0.3">
      <c r="B34" s="4"/>
      <c r="C34" s="4"/>
      <c r="D34" s="4"/>
      <c r="O34" s="4"/>
    </row>
    <row r="35" spans="2:30" s="14" customFormat="1" x14ac:dyDescent="0.3">
      <c r="B35" s="4"/>
      <c r="C35" s="4"/>
      <c r="D35" s="4"/>
      <c r="O35" s="4"/>
    </row>
    <row r="36" spans="2:30" s="14" customFormat="1" x14ac:dyDescent="0.3">
      <c r="B36" s="4"/>
      <c r="C36" s="4"/>
      <c r="D36" s="4"/>
      <c r="O36" s="4"/>
    </row>
    <row r="37" spans="2:30" s="14" customFormat="1" x14ac:dyDescent="0.3">
      <c r="B37" s="4"/>
      <c r="C37" s="4"/>
      <c r="D37" s="4"/>
      <c r="O37" s="4"/>
    </row>
    <row r="38" spans="2:30" s="14" customFormat="1" x14ac:dyDescent="0.3">
      <c r="B38" s="4"/>
      <c r="C38" s="4"/>
      <c r="D38" s="4"/>
      <c r="O38" s="4"/>
    </row>
    <row r="39" spans="2:30" s="14" customFormat="1" x14ac:dyDescent="0.3">
      <c r="B39" s="4"/>
      <c r="AC39" s="4"/>
      <c r="AD39" s="4"/>
    </row>
    <row r="40" spans="2:30" s="14" customFormat="1" x14ac:dyDescent="0.3">
      <c r="B40" s="4"/>
      <c r="AC40" s="4"/>
      <c r="AD40" s="4"/>
    </row>
    <row r="41" spans="2:30" s="14" customFormat="1" x14ac:dyDescent="0.3">
      <c r="B41" s="4"/>
      <c r="AC41" s="4"/>
      <c r="AD41" s="4"/>
    </row>
    <row r="42" spans="2:30" s="14" customFormat="1" x14ac:dyDescent="0.3">
      <c r="B42" s="4"/>
      <c r="N42" s="4"/>
      <c r="AC42" s="4"/>
      <c r="AD42" s="4"/>
    </row>
    <row r="43" spans="2:30" s="14" customFormat="1" x14ac:dyDescent="0.3">
      <c r="B43" s="4"/>
      <c r="N43" s="4"/>
      <c r="AC43" s="4"/>
      <c r="AD43" s="4"/>
    </row>
    <row r="44" spans="2:30" x14ac:dyDescent="0.3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O44" s="105"/>
    </row>
  </sheetData>
  <mergeCells count="89">
    <mergeCell ref="B4:B7"/>
    <mergeCell ref="C4:C5"/>
    <mergeCell ref="D4:D5"/>
    <mergeCell ref="E4:E5"/>
    <mergeCell ref="F4:F5"/>
    <mergeCell ref="R4:R5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G4:G5"/>
    <mergeCell ref="N4:N5"/>
    <mergeCell ref="O4:O5"/>
    <mergeCell ref="P4:P5"/>
    <mergeCell ref="Q4:Q5"/>
    <mergeCell ref="B8:B11"/>
    <mergeCell ref="C8:C9"/>
    <mergeCell ref="D8:D9"/>
    <mergeCell ref="E8:E9"/>
    <mergeCell ref="F8:F9"/>
    <mergeCell ref="R8:R9"/>
    <mergeCell ref="C10:C11"/>
    <mergeCell ref="D10:D11"/>
    <mergeCell ref="E10:E11"/>
    <mergeCell ref="F10:F11"/>
    <mergeCell ref="G10:G11"/>
    <mergeCell ref="N10:N11"/>
    <mergeCell ref="O10:O11"/>
    <mergeCell ref="P10:P11"/>
    <mergeCell ref="Q10:Q11"/>
    <mergeCell ref="R10:R11"/>
    <mergeCell ref="G8:G9"/>
    <mergeCell ref="N8:N9"/>
    <mergeCell ref="O8:O9"/>
    <mergeCell ref="P8:P9"/>
    <mergeCell ref="Q8:Q9"/>
    <mergeCell ref="B12:B15"/>
    <mergeCell ref="C12:C13"/>
    <mergeCell ref="D12:D13"/>
    <mergeCell ref="E12:E13"/>
    <mergeCell ref="F12:F13"/>
    <mergeCell ref="R12:R13"/>
    <mergeCell ref="C14:C15"/>
    <mergeCell ref="D14:D15"/>
    <mergeCell ref="E14:E15"/>
    <mergeCell ref="F14:F15"/>
    <mergeCell ref="G14:G15"/>
    <mergeCell ref="N14:N15"/>
    <mergeCell ref="O14:O15"/>
    <mergeCell ref="P14:P15"/>
    <mergeCell ref="Q14:Q15"/>
    <mergeCell ref="R14:R15"/>
    <mergeCell ref="G12:G13"/>
    <mergeCell ref="N12:N13"/>
    <mergeCell ref="O12:O13"/>
    <mergeCell ref="P12:P13"/>
    <mergeCell ref="Q12:Q13"/>
    <mergeCell ref="B16:B17"/>
    <mergeCell ref="C16:C17"/>
    <mergeCell ref="D16:D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B19:B20"/>
    <mergeCell ref="C19:C20"/>
    <mergeCell ref="D19:D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C0FE-BF39-4744-8A1D-D8E2AC41C7DC}">
  <dimension ref="B1:F16"/>
  <sheetViews>
    <sheetView workbookViewId="0"/>
  </sheetViews>
  <sheetFormatPr defaultRowHeight="14.4" x14ac:dyDescent="0.3"/>
  <cols>
    <col min="1" max="1" width="8.88671875" style="140"/>
    <col min="2" max="2" width="24.109375" style="140" bestFit="1" customWidth="1"/>
    <col min="3" max="3" width="5.44140625" style="140" bestFit="1" customWidth="1"/>
    <col min="4" max="4" width="10.88671875" style="140" bestFit="1" customWidth="1"/>
    <col min="5" max="5" width="21" style="140" bestFit="1" customWidth="1"/>
    <col min="6" max="6" width="6" style="140" bestFit="1" customWidth="1"/>
    <col min="7" max="16384" width="8.88671875" style="140"/>
  </cols>
  <sheetData>
    <row r="1" spans="2:6" ht="15.6" x14ac:dyDescent="0.3">
      <c r="B1" s="130" t="s">
        <v>361</v>
      </c>
      <c r="C1" s="139"/>
      <c r="D1" s="139"/>
      <c r="E1" s="139"/>
    </row>
    <row r="2" spans="2:6" x14ac:dyDescent="0.3">
      <c r="B2" s="139"/>
      <c r="C2" s="139"/>
      <c r="D2" s="139"/>
      <c r="E2" s="139"/>
    </row>
    <row r="3" spans="2:6" x14ac:dyDescent="0.3">
      <c r="B3" s="139"/>
      <c r="C3" s="139"/>
      <c r="D3" s="139"/>
      <c r="E3" s="139"/>
    </row>
    <row r="4" spans="2:6" ht="15.6" x14ac:dyDescent="0.3">
      <c r="B4" s="126" t="s">
        <v>73</v>
      </c>
      <c r="C4" s="126" t="s">
        <v>74</v>
      </c>
      <c r="D4" s="126" t="s">
        <v>28</v>
      </c>
      <c r="E4" s="126" t="s">
        <v>313</v>
      </c>
      <c r="F4" s="155" t="s">
        <v>338</v>
      </c>
    </row>
    <row r="5" spans="2:6" ht="15.6" x14ac:dyDescent="0.3">
      <c r="B5" s="126" t="s">
        <v>239</v>
      </c>
      <c r="C5" s="141">
        <v>2021</v>
      </c>
      <c r="D5" s="126" t="s">
        <v>38</v>
      </c>
      <c r="E5" s="126">
        <v>91.8</v>
      </c>
      <c r="F5" s="155">
        <v>4.5</v>
      </c>
    </row>
    <row r="6" spans="2:6" ht="15.6" x14ac:dyDescent="0.3">
      <c r="B6" s="126" t="s">
        <v>316</v>
      </c>
      <c r="C6" s="141">
        <v>2021</v>
      </c>
      <c r="D6" s="126" t="s">
        <v>38</v>
      </c>
      <c r="E6" s="126">
        <v>94.3</v>
      </c>
      <c r="F6" s="155">
        <v>3.4</v>
      </c>
    </row>
    <row r="7" spans="2:6" ht="15.6" x14ac:dyDescent="0.3">
      <c r="B7" s="126" t="s">
        <v>256</v>
      </c>
      <c r="C7" s="141">
        <v>2021</v>
      </c>
      <c r="D7" s="126" t="s">
        <v>38</v>
      </c>
      <c r="E7" s="126">
        <v>89.2</v>
      </c>
      <c r="F7" s="155">
        <v>4.5</v>
      </c>
    </row>
    <row r="8" spans="2:6" ht="15.6" x14ac:dyDescent="0.3">
      <c r="B8" s="126" t="s">
        <v>270</v>
      </c>
      <c r="C8" s="141">
        <v>2022</v>
      </c>
      <c r="D8" s="126" t="s">
        <v>38</v>
      </c>
      <c r="E8" s="126">
        <v>65.400000000000006</v>
      </c>
      <c r="F8" s="155">
        <v>6.4</v>
      </c>
    </row>
    <row r="9" spans="2:6" ht="15.6" x14ac:dyDescent="0.3">
      <c r="B9" s="126" t="s">
        <v>238</v>
      </c>
      <c r="C9" s="141">
        <v>2022</v>
      </c>
      <c r="D9" s="126" t="s">
        <v>38</v>
      </c>
      <c r="E9" s="126">
        <v>47.8</v>
      </c>
      <c r="F9" s="155">
        <v>7.8</v>
      </c>
    </row>
    <row r="10" spans="2:6" ht="15.6" x14ac:dyDescent="0.3">
      <c r="B10" s="126" t="s">
        <v>238</v>
      </c>
      <c r="C10" s="141">
        <v>2024</v>
      </c>
      <c r="D10" s="126" t="s">
        <v>38</v>
      </c>
      <c r="E10" s="126">
        <v>73.8</v>
      </c>
      <c r="F10" s="155">
        <v>4.9000000000000004</v>
      </c>
    </row>
    <row r="11" spans="2:6" ht="15.6" x14ac:dyDescent="0.3">
      <c r="B11" s="126" t="s">
        <v>246</v>
      </c>
      <c r="C11" s="141">
        <v>2021</v>
      </c>
      <c r="D11" s="126" t="s">
        <v>37</v>
      </c>
      <c r="E11" s="126">
        <v>87.9</v>
      </c>
      <c r="F11" s="155">
        <v>5.4</v>
      </c>
    </row>
    <row r="12" spans="2:6" ht="15.6" x14ac:dyDescent="0.3">
      <c r="B12" s="126" t="s">
        <v>314</v>
      </c>
      <c r="C12" s="141">
        <v>2021</v>
      </c>
      <c r="D12" s="126" t="s">
        <v>37</v>
      </c>
      <c r="E12" s="126">
        <v>92.9</v>
      </c>
      <c r="F12" s="155">
        <v>2.1</v>
      </c>
    </row>
    <row r="13" spans="2:6" ht="15.6" x14ac:dyDescent="0.3">
      <c r="B13" s="126" t="s">
        <v>261</v>
      </c>
      <c r="C13" s="141">
        <v>2021</v>
      </c>
      <c r="D13" s="126" t="s">
        <v>37</v>
      </c>
      <c r="E13" s="126">
        <v>94.9</v>
      </c>
      <c r="F13" s="155">
        <v>2.6</v>
      </c>
    </row>
    <row r="14" spans="2:6" ht="15.6" x14ac:dyDescent="0.3">
      <c r="B14" s="126" t="s">
        <v>274</v>
      </c>
      <c r="C14" s="141">
        <v>2022</v>
      </c>
      <c r="D14" s="126" t="s">
        <v>37</v>
      </c>
      <c r="E14" s="126">
        <v>51.7</v>
      </c>
      <c r="F14" s="155">
        <v>7.3</v>
      </c>
    </row>
    <row r="15" spans="2:6" ht="15.6" x14ac:dyDescent="0.3">
      <c r="B15" s="126" t="s">
        <v>315</v>
      </c>
      <c r="C15" s="141">
        <v>2022</v>
      </c>
      <c r="D15" s="126" t="s">
        <v>37</v>
      </c>
      <c r="E15" s="126">
        <v>58.8</v>
      </c>
      <c r="F15" s="155">
        <v>8.3000000000000007</v>
      </c>
    </row>
    <row r="16" spans="2:6" ht="15.6" x14ac:dyDescent="0.3">
      <c r="B16" s="126" t="s">
        <v>315</v>
      </c>
      <c r="C16" s="141">
        <v>2024</v>
      </c>
      <c r="D16" s="126" t="s">
        <v>37</v>
      </c>
      <c r="E16" s="126">
        <v>74.599999999999994</v>
      </c>
      <c r="F16" s="155">
        <v>7.1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3160-CB34-4C40-BD29-BAD45FCA99BD}">
  <dimension ref="B1:G27"/>
  <sheetViews>
    <sheetView workbookViewId="0">
      <selection activeCell="B2" sqref="B2"/>
    </sheetView>
  </sheetViews>
  <sheetFormatPr defaultRowHeight="15.6" x14ac:dyDescent="0.3"/>
  <cols>
    <col min="1" max="1" width="8.88671875" style="125"/>
    <col min="2" max="2" width="9.44140625" style="125" bestFit="1" customWidth="1"/>
    <col min="3" max="3" width="24.109375" style="125" bestFit="1" customWidth="1"/>
    <col min="4" max="4" width="23.44140625" style="125" bestFit="1" customWidth="1"/>
    <col min="5" max="5" width="10.109375" style="125" bestFit="1" customWidth="1"/>
    <col min="6" max="6" width="11" style="125" bestFit="1" customWidth="1"/>
    <col min="7" max="7" width="11.77734375" style="125" bestFit="1" customWidth="1"/>
    <col min="8" max="16384" width="8.88671875" style="125"/>
  </cols>
  <sheetData>
    <row r="1" spans="2:7" x14ac:dyDescent="0.3">
      <c r="B1" s="130" t="s">
        <v>360</v>
      </c>
    </row>
    <row r="3" spans="2:7" ht="31.2" x14ac:dyDescent="0.3">
      <c r="B3" s="127" t="s">
        <v>25</v>
      </c>
      <c r="C3" s="127" t="s">
        <v>233</v>
      </c>
      <c r="D3" s="127" t="s">
        <v>234</v>
      </c>
      <c r="E3" s="128" t="s">
        <v>235</v>
      </c>
      <c r="F3" s="128" t="s">
        <v>294</v>
      </c>
      <c r="G3" s="127" t="s">
        <v>236</v>
      </c>
    </row>
    <row r="4" spans="2:7" x14ac:dyDescent="0.3">
      <c r="B4" s="188" t="s">
        <v>237</v>
      </c>
      <c r="C4" s="126" t="s">
        <v>238</v>
      </c>
      <c r="D4" s="126" t="s">
        <v>239</v>
      </c>
      <c r="E4" s="126" t="s">
        <v>240</v>
      </c>
      <c r="F4" s="126" t="s">
        <v>241</v>
      </c>
      <c r="G4" s="126" t="s">
        <v>242</v>
      </c>
    </row>
    <row r="5" spans="2:7" x14ac:dyDescent="0.3">
      <c r="B5" s="188"/>
      <c r="C5" s="126" t="s">
        <v>238</v>
      </c>
      <c r="D5" s="126" t="s">
        <v>243</v>
      </c>
      <c r="E5" s="126" t="s">
        <v>244</v>
      </c>
      <c r="F5" s="126" t="s">
        <v>245</v>
      </c>
      <c r="G5" s="126" t="s">
        <v>242</v>
      </c>
    </row>
    <row r="6" spans="2:7" x14ac:dyDescent="0.3">
      <c r="B6" s="188"/>
      <c r="C6" s="126" t="s">
        <v>238</v>
      </c>
      <c r="D6" s="126" t="s">
        <v>246</v>
      </c>
      <c r="E6" s="126" t="s">
        <v>247</v>
      </c>
      <c r="F6" s="129">
        <v>7.67E-4</v>
      </c>
      <c r="G6" s="126" t="s">
        <v>248</v>
      </c>
    </row>
    <row r="7" spans="2:7" x14ac:dyDescent="0.3">
      <c r="B7" s="188"/>
      <c r="C7" s="126" t="s">
        <v>239</v>
      </c>
      <c r="D7" s="126" t="s">
        <v>243</v>
      </c>
      <c r="E7" s="126" t="s">
        <v>249</v>
      </c>
      <c r="F7" s="126" t="s">
        <v>250</v>
      </c>
      <c r="G7" s="126" t="s">
        <v>242</v>
      </c>
    </row>
    <row r="8" spans="2:7" x14ac:dyDescent="0.3">
      <c r="B8" s="188"/>
      <c r="C8" s="126" t="s">
        <v>239</v>
      </c>
      <c r="D8" s="126" t="s">
        <v>246</v>
      </c>
      <c r="E8" s="126" t="s">
        <v>251</v>
      </c>
      <c r="F8" s="129">
        <v>3.4400000000000001E-4</v>
      </c>
      <c r="G8" s="126" t="s">
        <v>248</v>
      </c>
    </row>
    <row r="9" spans="2:7" x14ac:dyDescent="0.3">
      <c r="B9" s="188"/>
      <c r="C9" s="126" t="s">
        <v>243</v>
      </c>
      <c r="D9" s="126" t="s">
        <v>246</v>
      </c>
      <c r="E9" s="126" t="s">
        <v>252</v>
      </c>
      <c r="F9" s="126" t="s">
        <v>253</v>
      </c>
      <c r="G9" s="126" t="s">
        <v>254</v>
      </c>
    </row>
    <row r="10" spans="2:7" x14ac:dyDescent="0.3">
      <c r="B10" s="188" t="s">
        <v>255</v>
      </c>
      <c r="C10" s="126" t="s">
        <v>238</v>
      </c>
      <c r="D10" s="126" t="s">
        <v>256</v>
      </c>
      <c r="E10" s="126" t="s">
        <v>257</v>
      </c>
      <c r="F10" s="126" t="s">
        <v>258</v>
      </c>
      <c r="G10" s="126" t="s">
        <v>242</v>
      </c>
    </row>
    <row r="11" spans="2:7" x14ac:dyDescent="0.3">
      <c r="B11" s="188"/>
      <c r="C11" s="126" t="s">
        <v>238</v>
      </c>
      <c r="D11" s="126" t="s">
        <v>243</v>
      </c>
      <c r="E11" s="126" t="s">
        <v>259</v>
      </c>
      <c r="F11" s="126" t="s">
        <v>260</v>
      </c>
      <c r="G11" s="126" t="s">
        <v>242</v>
      </c>
    </row>
    <row r="12" spans="2:7" x14ac:dyDescent="0.3">
      <c r="B12" s="188"/>
      <c r="C12" s="126" t="s">
        <v>238</v>
      </c>
      <c r="D12" s="126" t="s">
        <v>261</v>
      </c>
      <c r="E12" s="126" t="s">
        <v>262</v>
      </c>
      <c r="F12" s="129">
        <v>2.92E-6</v>
      </c>
      <c r="G12" s="126" t="s">
        <v>263</v>
      </c>
    </row>
    <row r="13" spans="2:7" x14ac:dyDescent="0.3">
      <c r="B13" s="188"/>
      <c r="C13" s="126" t="s">
        <v>256</v>
      </c>
      <c r="D13" s="126" t="s">
        <v>243</v>
      </c>
      <c r="E13" s="126" t="s">
        <v>264</v>
      </c>
      <c r="F13" s="126" t="s">
        <v>265</v>
      </c>
      <c r="G13" s="126" t="s">
        <v>190</v>
      </c>
    </row>
    <row r="14" spans="2:7" x14ac:dyDescent="0.3">
      <c r="B14" s="188"/>
      <c r="C14" s="126" t="s">
        <v>256</v>
      </c>
      <c r="D14" s="126" t="s">
        <v>261</v>
      </c>
      <c r="E14" s="126" t="s">
        <v>266</v>
      </c>
      <c r="F14" s="129">
        <v>8.1199999999999993E-9</v>
      </c>
      <c r="G14" s="126" t="s">
        <v>263</v>
      </c>
    </row>
    <row r="15" spans="2:7" x14ac:dyDescent="0.3">
      <c r="B15" s="188"/>
      <c r="C15" s="126" t="s">
        <v>243</v>
      </c>
      <c r="D15" s="126" t="s">
        <v>261</v>
      </c>
      <c r="E15" s="126" t="s">
        <v>267</v>
      </c>
      <c r="F15" s="126" t="s">
        <v>268</v>
      </c>
      <c r="G15" s="126" t="s">
        <v>190</v>
      </c>
    </row>
    <row r="16" spans="2:7" x14ac:dyDescent="0.3">
      <c r="B16" s="188" t="s">
        <v>269</v>
      </c>
      <c r="C16" s="126" t="s">
        <v>270</v>
      </c>
      <c r="D16" s="126" t="s">
        <v>271</v>
      </c>
      <c r="E16" s="126" t="s">
        <v>272</v>
      </c>
      <c r="F16" s="126" t="s">
        <v>273</v>
      </c>
      <c r="G16" s="126" t="s">
        <v>242</v>
      </c>
    </row>
    <row r="17" spans="2:7" x14ac:dyDescent="0.3">
      <c r="B17" s="188"/>
      <c r="C17" s="126" t="s">
        <v>270</v>
      </c>
      <c r="D17" s="126" t="s">
        <v>274</v>
      </c>
      <c r="E17" s="126" t="s">
        <v>275</v>
      </c>
      <c r="F17" s="126" t="s">
        <v>276</v>
      </c>
      <c r="G17" s="126" t="s">
        <v>242</v>
      </c>
    </row>
    <row r="18" spans="2:7" x14ac:dyDescent="0.3">
      <c r="B18" s="188"/>
      <c r="C18" s="126" t="s">
        <v>270</v>
      </c>
      <c r="D18" s="126" t="s">
        <v>277</v>
      </c>
      <c r="E18" s="126" t="s">
        <v>278</v>
      </c>
      <c r="F18" s="126" t="s">
        <v>253</v>
      </c>
      <c r="G18" s="126" t="s">
        <v>254</v>
      </c>
    </row>
    <row r="19" spans="2:7" x14ac:dyDescent="0.3">
      <c r="B19" s="188"/>
      <c r="C19" s="126" t="s">
        <v>271</v>
      </c>
      <c r="D19" s="126" t="s">
        <v>274</v>
      </c>
      <c r="E19" s="126" t="s">
        <v>279</v>
      </c>
      <c r="F19" s="126" t="s">
        <v>280</v>
      </c>
      <c r="G19" s="126" t="s">
        <v>242</v>
      </c>
    </row>
    <row r="20" spans="2:7" x14ac:dyDescent="0.3">
      <c r="B20" s="188"/>
      <c r="C20" s="126" t="s">
        <v>271</v>
      </c>
      <c r="D20" s="126" t="s">
        <v>277</v>
      </c>
      <c r="E20" s="126" t="s">
        <v>281</v>
      </c>
      <c r="F20" s="126" t="s">
        <v>282</v>
      </c>
      <c r="G20" s="126" t="s">
        <v>190</v>
      </c>
    </row>
    <row r="21" spans="2:7" x14ac:dyDescent="0.3">
      <c r="B21" s="188"/>
      <c r="C21" s="126" t="s">
        <v>274</v>
      </c>
      <c r="D21" s="126" t="s">
        <v>277</v>
      </c>
      <c r="E21" s="126" t="s">
        <v>283</v>
      </c>
      <c r="F21" s="126" t="s">
        <v>284</v>
      </c>
      <c r="G21" s="126" t="s">
        <v>190</v>
      </c>
    </row>
    <row r="22" spans="2:7" x14ac:dyDescent="0.3">
      <c r="B22" s="188" t="s">
        <v>285</v>
      </c>
      <c r="C22" s="126" t="s">
        <v>270</v>
      </c>
      <c r="D22" s="126" t="s">
        <v>286</v>
      </c>
      <c r="E22" s="126" t="s">
        <v>287</v>
      </c>
      <c r="F22" s="129">
        <v>0.997</v>
      </c>
      <c r="G22" s="126" t="s">
        <v>242</v>
      </c>
    </row>
    <row r="23" spans="2:7" x14ac:dyDescent="0.3">
      <c r="B23" s="188"/>
      <c r="C23" s="126" t="s">
        <v>270</v>
      </c>
      <c r="D23" s="126" t="s">
        <v>274</v>
      </c>
      <c r="E23" s="126" t="s">
        <v>288</v>
      </c>
      <c r="F23" s="129">
        <v>5.9699999999999998E-11</v>
      </c>
      <c r="G23" s="126" t="s">
        <v>263</v>
      </c>
    </row>
    <row r="24" spans="2:7" x14ac:dyDescent="0.3">
      <c r="B24" s="188"/>
      <c r="C24" s="126" t="s">
        <v>270</v>
      </c>
      <c r="D24" s="126" t="s">
        <v>289</v>
      </c>
      <c r="E24" s="126" t="s">
        <v>290</v>
      </c>
      <c r="F24" s="129">
        <v>5.0000000000000002E-11</v>
      </c>
      <c r="G24" s="126" t="s">
        <v>263</v>
      </c>
    </row>
    <row r="25" spans="2:7" x14ac:dyDescent="0.3">
      <c r="B25" s="188"/>
      <c r="C25" s="126" t="s">
        <v>286</v>
      </c>
      <c r="D25" s="126" t="s">
        <v>274</v>
      </c>
      <c r="E25" s="126" t="s">
        <v>291</v>
      </c>
      <c r="F25" s="129">
        <v>1.5100000000000001E-11</v>
      </c>
      <c r="G25" s="126" t="s">
        <v>263</v>
      </c>
    </row>
    <row r="26" spans="2:7" x14ac:dyDescent="0.3">
      <c r="B26" s="188"/>
      <c r="C26" s="126" t="s">
        <v>286</v>
      </c>
      <c r="D26" s="126" t="s">
        <v>289</v>
      </c>
      <c r="E26" s="126" t="s">
        <v>292</v>
      </c>
      <c r="F26" s="129">
        <v>1.3699999999999999E-10</v>
      </c>
      <c r="G26" s="126" t="s">
        <v>263</v>
      </c>
    </row>
    <row r="27" spans="2:7" x14ac:dyDescent="0.3">
      <c r="B27" s="188"/>
      <c r="C27" s="126" t="s">
        <v>274</v>
      </c>
      <c r="D27" s="126" t="s">
        <v>289</v>
      </c>
      <c r="E27" s="126" t="s">
        <v>293</v>
      </c>
      <c r="F27" s="129">
        <v>2.9999999999999997E-4</v>
      </c>
      <c r="G27" s="126" t="s">
        <v>248</v>
      </c>
    </row>
  </sheetData>
  <mergeCells count="4">
    <mergeCell ref="B4:B9"/>
    <mergeCell ref="B10:B15"/>
    <mergeCell ref="B16:B21"/>
    <mergeCell ref="B22:B2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5183-8A84-4B85-895D-A6F23B4BFB6B}">
  <dimension ref="B1:U278"/>
  <sheetViews>
    <sheetView zoomScaleNormal="100" workbookViewId="0"/>
  </sheetViews>
  <sheetFormatPr defaultColWidth="4.6640625" defaultRowHeight="15.6" x14ac:dyDescent="0.3"/>
  <cols>
    <col min="1" max="1" width="4.6640625" style="130"/>
    <col min="2" max="2" width="7.5546875" style="130" bestFit="1" customWidth="1"/>
    <col min="3" max="3" width="5.6640625" style="130" bestFit="1" customWidth="1"/>
    <col min="4" max="17" width="7.77734375" style="130" customWidth="1"/>
    <col min="18" max="18" width="30.6640625" style="131" bestFit="1" customWidth="1"/>
    <col min="19" max="19" width="35.109375" style="130" bestFit="1" customWidth="1"/>
    <col min="20" max="20" width="6.5546875" style="130" bestFit="1" customWidth="1"/>
    <col min="21" max="21" width="14" style="131" bestFit="1" customWidth="1"/>
    <col min="22" max="16384" width="4.6640625" style="130"/>
  </cols>
  <sheetData>
    <row r="1" spans="2:21" x14ac:dyDescent="0.3">
      <c r="B1" s="130" t="s">
        <v>359</v>
      </c>
    </row>
    <row r="3" spans="2:21" x14ac:dyDescent="0.3">
      <c r="D3" s="183" t="s">
        <v>312</v>
      </c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</row>
    <row r="4" spans="2:21" x14ac:dyDescent="0.3">
      <c r="B4" s="127" t="s">
        <v>25</v>
      </c>
      <c r="C4" s="127" t="s">
        <v>164</v>
      </c>
      <c r="D4" s="127">
        <v>0.25900000000000001</v>
      </c>
      <c r="E4" s="127">
        <v>2.718</v>
      </c>
      <c r="F4" s="127">
        <v>5.3520000000000003</v>
      </c>
      <c r="G4" s="127">
        <v>6.375</v>
      </c>
      <c r="H4" s="127">
        <v>6.9480000000000004</v>
      </c>
      <c r="I4" s="127">
        <v>7.6740000000000004</v>
      </c>
      <c r="J4" s="127">
        <v>8.4949999999999992</v>
      </c>
      <c r="K4" s="127">
        <v>9.4039999999999999</v>
      </c>
      <c r="L4" s="127">
        <v>10.695</v>
      </c>
      <c r="M4" s="127">
        <v>11.648999999999999</v>
      </c>
      <c r="N4" s="127">
        <v>12.356</v>
      </c>
      <c r="O4" s="127">
        <v>15.949</v>
      </c>
      <c r="P4" s="127">
        <v>19.164999999999999</v>
      </c>
      <c r="Q4" s="127">
        <v>23.04</v>
      </c>
      <c r="R4" s="127" t="s">
        <v>295</v>
      </c>
      <c r="S4" s="127" t="s">
        <v>296</v>
      </c>
      <c r="T4" s="127" t="s">
        <v>169</v>
      </c>
      <c r="U4" s="127" t="s">
        <v>153</v>
      </c>
    </row>
    <row r="5" spans="2:21" x14ac:dyDescent="0.3">
      <c r="B5" s="184" t="s">
        <v>297</v>
      </c>
      <c r="C5" s="127">
        <v>1</v>
      </c>
      <c r="D5" s="132">
        <v>1</v>
      </c>
      <c r="E5" s="132">
        <v>1</v>
      </c>
      <c r="F5" s="132">
        <v>1</v>
      </c>
      <c r="G5" s="127">
        <v>0</v>
      </c>
      <c r="H5" s="127">
        <v>0</v>
      </c>
      <c r="I5" s="127">
        <v>0</v>
      </c>
      <c r="J5" s="127">
        <v>0</v>
      </c>
      <c r="K5" s="127">
        <v>0</v>
      </c>
      <c r="L5" s="127">
        <v>0</v>
      </c>
      <c r="M5" s="127">
        <v>0</v>
      </c>
      <c r="N5" s="127">
        <v>0</v>
      </c>
      <c r="O5" s="127">
        <v>0</v>
      </c>
      <c r="P5" s="127">
        <v>0</v>
      </c>
      <c r="Q5" s="127">
        <v>0</v>
      </c>
      <c r="R5" s="185">
        <v>0.51149999999999984</v>
      </c>
      <c r="S5" s="127">
        <v>17.176499999999997</v>
      </c>
      <c r="T5" s="126">
        <v>24.22</v>
      </c>
      <c r="U5" s="188">
        <f>AVERAGE(T5:T18)</f>
        <v>20.061428571428571</v>
      </c>
    </row>
    <row r="6" spans="2:21" x14ac:dyDescent="0.3">
      <c r="B6" s="184"/>
      <c r="C6" s="127">
        <v>2</v>
      </c>
      <c r="D6" s="132">
        <v>1</v>
      </c>
      <c r="E6" s="132">
        <v>1</v>
      </c>
      <c r="F6" s="132">
        <v>1</v>
      </c>
      <c r="G6" s="127">
        <v>0</v>
      </c>
      <c r="H6" s="127">
        <v>0</v>
      </c>
      <c r="I6" s="127">
        <v>0</v>
      </c>
      <c r="J6" s="127">
        <v>0</v>
      </c>
      <c r="K6" s="127">
        <v>0</v>
      </c>
      <c r="L6" s="127">
        <v>0</v>
      </c>
      <c r="M6" s="127">
        <v>0</v>
      </c>
      <c r="N6" s="127">
        <v>0</v>
      </c>
      <c r="O6" s="127">
        <v>0</v>
      </c>
      <c r="P6" s="127">
        <v>0</v>
      </c>
      <c r="Q6" s="127">
        <v>0</v>
      </c>
      <c r="R6" s="186"/>
      <c r="S6" s="127">
        <v>17.176499999999997</v>
      </c>
      <c r="T6" s="126">
        <v>21.15</v>
      </c>
      <c r="U6" s="188"/>
    </row>
    <row r="7" spans="2:21" x14ac:dyDescent="0.3">
      <c r="B7" s="184"/>
      <c r="C7" s="127">
        <v>3</v>
      </c>
      <c r="D7" s="132">
        <v>1</v>
      </c>
      <c r="E7" s="132">
        <v>1</v>
      </c>
      <c r="F7" s="132">
        <v>1</v>
      </c>
      <c r="G7" s="127">
        <v>0</v>
      </c>
      <c r="H7" s="127">
        <v>0</v>
      </c>
      <c r="I7" s="127">
        <v>0</v>
      </c>
      <c r="J7" s="127">
        <v>0</v>
      </c>
      <c r="K7" s="127">
        <v>0</v>
      </c>
      <c r="L7" s="127">
        <v>0</v>
      </c>
      <c r="M7" s="127">
        <v>0</v>
      </c>
      <c r="N7" s="127">
        <v>0</v>
      </c>
      <c r="O7" s="127">
        <v>0</v>
      </c>
      <c r="P7" s="127">
        <v>0</v>
      </c>
      <c r="Q7" s="127">
        <v>0</v>
      </c>
      <c r="R7" s="186"/>
      <c r="S7" s="127">
        <v>17.176499999999997</v>
      </c>
      <c r="T7" s="126">
        <v>20.47</v>
      </c>
      <c r="U7" s="188"/>
    </row>
    <row r="8" spans="2:21" x14ac:dyDescent="0.3">
      <c r="B8" s="184"/>
      <c r="C8" s="127">
        <v>4</v>
      </c>
      <c r="D8" s="132">
        <v>1</v>
      </c>
      <c r="E8" s="132">
        <v>1</v>
      </c>
      <c r="F8" s="132">
        <v>1</v>
      </c>
      <c r="G8" s="127">
        <v>0</v>
      </c>
      <c r="H8" s="127">
        <v>0</v>
      </c>
      <c r="I8" s="127">
        <v>0</v>
      </c>
      <c r="J8" s="127">
        <v>0</v>
      </c>
      <c r="K8" s="127">
        <v>0</v>
      </c>
      <c r="L8" s="127">
        <v>0</v>
      </c>
      <c r="M8" s="127">
        <v>0</v>
      </c>
      <c r="N8" s="127">
        <v>0</v>
      </c>
      <c r="O8" s="127">
        <v>0</v>
      </c>
      <c r="P8" s="127">
        <v>0</v>
      </c>
      <c r="Q8" s="127">
        <v>0</v>
      </c>
      <c r="R8" s="186"/>
      <c r="S8" s="127">
        <v>17.176499999999997</v>
      </c>
      <c r="T8" s="126">
        <v>20.13</v>
      </c>
      <c r="U8" s="188"/>
    </row>
    <row r="9" spans="2:21" x14ac:dyDescent="0.3">
      <c r="B9" s="184"/>
      <c r="C9" s="127">
        <v>5</v>
      </c>
      <c r="D9" s="132">
        <v>1</v>
      </c>
      <c r="E9" s="132">
        <v>1</v>
      </c>
      <c r="F9" s="132">
        <v>1</v>
      </c>
      <c r="G9" s="127">
        <v>0</v>
      </c>
      <c r="H9" s="127">
        <v>0</v>
      </c>
      <c r="I9" s="127">
        <v>0</v>
      </c>
      <c r="J9" s="127">
        <v>0</v>
      </c>
      <c r="K9" s="127">
        <v>0</v>
      </c>
      <c r="L9" s="127">
        <v>0</v>
      </c>
      <c r="M9" s="127">
        <v>0</v>
      </c>
      <c r="N9" s="127">
        <v>0</v>
      </c>
      <c r="O9" s="127">
        <v>0</v>
      </c>
      <c r="P9" s="127">
        <v>0</v>
      </c>
      <c r="Q9" s="127">
        <v>0</v>
      </c>
      <c r="R9" s="186"/>
      <c r="S9" s="127">
        <v>15.238999999999999</v>
      </c>
      <c r="T9" s="126">
        <v>18.27</v>
      </c>
      <c r="U9" s="188"/>
    </row>
    <row r="10" spans="2:21" x14ac:dyDescent="0.3">
      <c r="B10" s="184"/>
      <c r="C10" s="127">
        <v>6</v>
      </c>
      <c r="D10" s="132">
        <v>1</v>
      </c>
      <c r="E10" s="132">
        <v>1</v>
      </c>
      <c r="F10" s="132">
        <v>1</v>
      </c>
      <c r="G10" s="127">
        <v>0</v>
      </c>
      <c r="H10" s="127">
        <v>0</v>
      </c>
      <c r="I10" s="127">
        <v>0</v>
      </c>
      <c r="J10" s="127">
        <v>0</v>
      </c>
      <c r="K10" s="127">
        <v>0</v>
      </c>
      <c r="L10" s="127">
        <v>0</v>
      </c>
      <c r="M10" s="127">
        <v>0</v>
      </c>
      <c r="N10" s="127">
        <v>0</v>
      </c>
      <c r="O10" s="127">
        <v>0</v>
      </c>
      <c r="P10" s="127">
        <v>0</v>
      </c>
      <c r="Q10" s="127">
        <v>1</v>
      </c>
      <c r="R10" s="186"/>
      <c r="S10" s="127">
        <v>15.238999999999999</v>
      </c>
      <c r="T10" s="126">
        <v>20.309999999999999</v>
      </c>
      <c r="U10" s="188"/>
    </row>
    <row r="11" spans="2:21" x14ac:dyDescent="0.3">
      <c r="B11" s="184"/>
      <c r="C11" s="127">
        <v>7</v>
      </c>
      <c r="D11" s="132">
        <v>1</v>
      </c>
      <c r="E11" s="132">
        <v>1</v>
      </c>
      <c r="F11" s="132">
        <v>1</v>
      </c>
      <c r="G11" s="127">
        <v>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1</v>
      </c>
      <c r="Q11" s="127">
        <v>0</v>
      </c>
      <c r="R11" s="186"/>
      <c r="S11" s="127">
        <v>11.693499999999998</v>
      </c>
      <c r="T11" s="126">
        <v>22.04</v>
      </c>
      <c r="U11" s="188"/>
    </row>
    <row r="12" spans="2:21" x14ac:dyDescent="0.3">
      <c r="B12" s="184"/>
      <c r="C12" s="127">
        <v>8</v>
      </c>
      <c r="D12" s="132">
        <v>1</v>
      </c>
      <c r="E12" s="132">
        <v>1</v>
      </c>
      <c r="F12" s="132">
        <v>1</v>
      </c>
      <c r="G12" s="127">
        <v>0</v>
      </c>
      <c r="H12" s="127">
        <v>0</v>
      </c>
      <c r="I12" s="127">
        <v>0</v>
      </c>
      <c r="J12" s="127">
        <v>0</v>
      </c>
      <c r="K12" s="127">
        <v>0</v>
      </c>
      <c r="L12" s="127">
        <v>0</v>
      </c>
      <c r="M12" s="127">
        <v>0</v>
      </c>
      <c r="N12" s="127">
        <v>0</v>
      </c>
      <c r="O12" s="127">
        <v>0</v>
      </c>
      <c r="P12" s="127">
        <v>1</v>
      </c>
      <c r="Q12" s="127">
        <v>1</v>
      </c>
      <c r="R12" s="186"/>
      <c r="S12" s="127">
        <v>11.693499999999998</v>
      </c>
      <c r="T12" s="126">
        <v>21.49</v>
      </c>
      <c r="U12" s="188"/>
    </row>
    <row r="13" spans="2:21" x14ac:dyDescent="0.3">
      <c r="B13" s="184"/>
      <c r="C13" s="127">
        <v>9</v>
      </c>
      <c r="D13" s="132">
        <v>1</v>
      </c>
      <c r="E13" s="132">
        <v>1</v>
      </c>
      <c r="F13" s="132">
        <v>1</v>
      </c>
      <c r="G13" s="127">
        <v>0</v>
      </c>
      <c r="H13" s="127">
        <v>0</v>
      </c>
      <c r="I13" s="127">
        <v>0</v>
      </c>
      <c r="J13" s="127">
        <v>0</v>
      </c>
      <c r="K13" s="127">
        <v>0</v>
      </c>
      <c r="L13" s="127">
        <v>0</v>
      </c>
      <c r="M13" s="127">
        <v>0</v>
      </c>
      <c r="N13" s="127">
        <v>0</v>
      </c>
      <c r="O13" s="127">
        <v>1</v>
      </c>
      <c r="P13" s="127">
        <v>1</v>
      </c>
      <c r="Q13" s="127">
        <v>0</v>
      </c>
      <c r="R13" s="186"/>
      <c r="S13" s="127">
        <v>8.2889999999999997</v>
      </c>
      <c r="T13" s="126">
        <v>19.41</v>
      </c>
      <c r="U13" s="188"/>
    </row>
    <row r="14" spans="2:21" x14ac:dyDescent="0.3">
      <c r="B14" s="184"/>
      <c r="C14" s="127">
        <v>10</v>
      </c>
      <c r="D14" s="132">
        <v>1</v>
      </c>
      <c r="E14" s="132">
        <v>1</v>
      </c>
      <c r="F14" s="132">
        <v>1</v>
      </c>
      <c r="G14" s="127">
        <v>0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27">
        <v>1</v>
      </c>
      <c r="P14" s="127">
        <v>1</v>
      </c>
      <c r="Q14" s="127">
        <v>1</v>
      </c>
      <c r="R14" s="186"/>
      <c r="S14" s="127">
        <v>8.2889999999999997</v>
      </c>
      <c r="T14" s="126">
        <v>23.39</v>
      </c>
      <c r="U14" s="188"/>
    </row>
    <row r="15" spans="2:21" x14ac:dyDescent="0.3">
      <c r="B15" s="184"/>
      <c r="C15" s="127">
        <v>11</v>
      </c>
      <c r="D15" s="132">
        <v>1</v>
      </c>
      <c r="E15" s="132">
        <v>1</v>
      </c>
      <c r="F15" s="132">
        <v>1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1</v>
      </c>
      <c r="M15" s="127">
        <v>1</v>
      </c>
      <c r="N15" s="127">
        <v>1</v>
      </c>
      <c r="O15" s="127">
        <v>0</v>
      </c>
      <c r="P15" s="127">
        <v>0</v>
      </c>
      <c r="Q15" s="127">
        <v>0</v>
      </c>
      <c r="R15" s="186"/>
      <c r="S15" s="127">
        <v>4.1859999999999999</v>
      </c>
      <c r="T15" s="126">
        <v>18.75</v>
      </c>
      <c r="U15" s="188"/>
    </row>
    <row r="16" spans="2:21" x14ac:dyDescent="0.3">
      <c r="B16" s="184"/>
      <c r="C16" s="127">
        <v>12</v>
      </c>
      <c r="D16" s="132">
        <v>1</v>
      </c>
      <c r="E16" s="132">
        <v>1</v>
      </c>
      <c r="F16" s="132">
        <v>1</v>
      </c>
      <c r="G16" s="127">
        <v>0</v>
      </c>
      <c r="H16" s="127">
        <v>0</v>
      </c>
      <c r="I16" s="127">
        <v>0</v>
      </c>
      <c r="J16" s="127">
        <v>1</v>
      </c>
      <c r="K16" s="127">
        <v>1</v>
      </c>
      <c r="L16" s="127">
        <v>1</v>
      </c>
      <c r="M16" s="127">
        <v>1</v>
      </c>
      <c r="N16" s="127">
        <v>1</v>
      </c>
      <c r="O16" s="127">
        <v>1</v>
      </c>
      <c r="P16" s="127">
        <v>0</v>
      </c>
      <c r="Q16" s="127">
        <v>0</v>
      </c>
      <c r="R16" s="186"/>
      <c r="S16" s="127">
        <v>2.2210000000000001</v>
      </c>
      <c r="T16" s="126">
        <v>15.63</v>
      </c>
      <c r="U16" s="188"/>
    </row>
    <row r="17" spans="2:21" x14ac:dyDescent="0.3">
      <c r="B17" s="184"/>
      <c r="C17" s="127">
        <v>13</v>
      </c>
      <c r="D17" s="132">
        <v>1</v>
      </c>
      <c r="E17" s="132">
        <v>1</v>
      </c>
      <c r="F17" s="132">
        <v>1</v>
      </c>
      <c r="G17" s="127">
        <v>0</v>
      </c>
      <c r="H17" s="127">
        <v>0</v>
      </c>
      <c r="I17" s="127">
        <v>0</v>
      </c>
      <c r="J17" s="127">
        <v>1</v>
      </c>
      <c r="K17" s="127">
        <v>1</v>
      </c>
      <c r="L17" s="127">
        <v>1</v>
      </c>
      <c r="M17" s="127">
        <v>1</v>
      </c>
      <c r="N17" s="127">
        <v>1</v>
      </c>
      <c r="O17" s="127">
        <v>1</v>
      </c>
      <c r="P17" s="127">
        <v>1</v>
      </c>
      <c r="Q17" s="127">
        <v>0</v>
      </c>
      <c r="R17" s="186"/>
      <c r="S17" s="127">
        <v>2.2210000000000001</v>
      </c>
      <c r="T17" s="126">
        <v>16.57</v>
      </c>
      <c r="U17" s="188"/>
    </row>
    <row r="18" spans="2:21" x14ac:dyDescent="0.3">
      <c r="B18" s="184"/>
      <c r="C18" s="127">
        <v>14</v>
      </c>
      <c r="D18" s="132">
        <v>1</v>
      </c>
      <c r="E18" s="132">
        <v>1</v>
      </c>
      <c r="F18" s="132">
        <v>1</v>
      </c>
      <c r="G18" s="127">
        <v>0</v>
      </c>
      <c r="H18" s="127">
        <v>0</v>
      </c>
      <c r="I18" s="127">
        <v>1</v>
      </c>
      <c r="J18" s="127">
        <v>1</v>
      </c>
      <c r="K18" s="127">
        <v>1</v>
      </c>
      <c r="L18" s="127">
        <v>1</v>
      </c>
      <c r="M18" s="127">
        <v>1</v>
      </c>
      <c r="N18" s="127">
        <v>1</v>
      </c>
      <c r="O18" s="127">
        <v>1</v>
      </c>
      <c r="P18" s="127">
        <v>1</v>
      </c>
      <c r="Q18" s="127">
        <v>0</v>
      </c>
      <c r="R18" s="187"/>
      <c r="S18" s="127">
        <v>1.4474999999999998</v>
      </c>
      <c r="T18" s="126">
        <v>19.03</v>
      </c>
      <c r="U18" s="188"/>
    </row>
    <row r="19" spans="2:21" x14ac:dyDescent="0.3">
      <c r="B19" s="184"/>
      <c r="C19" s="127">
        <v>15</v>
      </c>
      <c r="D19" s="132">
        <v>1</v>
      </c>
      <c r="E19" s="132">
        <v>1</v>
      </c>
      <c r="F19" s="132">
        <v>1</v>
      </c>
      <c r="G19" s="127">
        <v>1</v>
      </c>
      <c r="H19" s="127">
        <v>0</v>
      </c>
      <c r="I19" s="127">
        <v>0</v>
      </c>
      <c r="J19" s="127">
        <v>0</v>
      </c>
      <c r="K19" s="127">
        <v>0</v>
      </c>
      <c r="L19" s="127">
        <v>0</v>
      </c>
      <c r="M19" s="127">
        <v>0</v>
      </c>
      <c r="N19" s="127">
        <v>0</v>
      </c>
      <c r="O19" s="127">
        <v>0</v>
      </c>
      <c r="P19" s="127">
        <v>0</v>
      </c>
      <c r="Q19" s="127">
        <v>0</v>
      </c>
      <c r="R19" s="185">
        <v>1.3094999999999999</v>
      </c>
      <c r="S19" s="127">
        <v>16.378499999999999</v>
      </c>
      <c r="T19" s="126">
        <v>24.19</v>
      </c>
      <c r="U19" s="185">
        <f>AVERAGE(T19:T26)</f>
        <v>17.387499999999999</v>
      </c>
    </row>
    <row r="20" spans="2:21" x14ac:dyDescent="0.3">
      <c r="B20" s="184"/>
      <c r="C20" s="127">
        <v>16</v>
      </c>
      <c r="D20" s="132">
        <v>1</v>
      </c>
      <c r="E20" s="132">
        <v>1</v>
      </c>
      <c r="F20" s="132">
        <v>1</v>
      </c>
      <c r="G20" s="127">
        <v>1</v>
      </c>
      <c r="H20" s="127">
        <v>0</v>
      </c>
      <c r="I20" s="127">
        <v>0</v>
      </c>
      <c r="J20" s="127">
        <v>0</v>
      </c>
      <c r="K20" s="127">
        <v>0</v>
      </c>
      <c r="L20" s="127">
        <v>0</v>
      </c>
      <c r="M20" s="127">
        <v>0</v>
      </c>
      <c r="N20" s="127">
        <v>0</v>
      </c>
      <c r="O20" s="127">
        <v>0</v>
      </c>
      <c r="P20" s="127">
        <v>0</v>
      </c>
      <c r="Q20" s="127">
        <v>0</v>
      </c>
      <c r="R20" s="186"/>
      <c r="S20" s="127">
        <v>16.378499999999999</v>
      </c>
      <c r="T20" s="126">
        <v>17.84</v>
      </c>
      <c r="U20" s="186"/>
    </row>
    <row r="21" spans="2:21" x14ac:dyDescent="0.3">
      <c r="B21" s="184"/>
      <c r="C21" s="127">
        <v>17</v>
      </c>
      <c r="D21" s="132">
        <v>1</v>
      </c>
      <c r="E21" s="132">
        <v>1</v>
      </c>
      <c r="F21" s="132">
        <v>1</v>
      </c>
      <c r="G21" s="127">
        <v>1</v>
      </c>
      <c r="H21" s="127">
        <v>0</v>
      </c>
      <c r="I21" s="127">
        <v>0</v>
      </c>
      <c r="J21" s="127">
        <v>0</v>
      </c>
      <c r="K21" s="127">
        <v>0</v>
      </c>
      <c r="L21" s="127">
        <v>0</v>
      </c>
      <c r="M21" s="127">
        <v>0</v>
      </c>
      <c r="N21" s="127">
        <v>0</v>
      </c>
      <c r="O21" s="127">
        <v>0</v>
      </c>
      <c r="P21" s="127">
        <v>0</v>
      </c>
      <c r="Q21" s="127">
        <v>1</v>
      </c>
      <c r="R21" s="186"/>
      <c r="S21" s="127">
        <v>14.440999999999999</v>
      </c>
      <c r="T21" s="126">
        <v>21.36</v>
      </c>
      <c r="U21" s="186"/>
    </row>
    <row r="22" spans="2:21" x14ac:dyDescent="0.3">
      <c r="B22" s="184"/>
      <c r="C22" s="127">
        <v>18</v>
      </c>
      <c r="D22" s="132">
        <v>1</v>
      </c>
      <c r="E22" s="132">
        <v>1</v>
      </c>
      <c r="F22" s="132">
        <v>1</v>
      </c>
      <c r="G22" s="127">
        <v>1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1</v>
      </c>
      <c r="R22" s="186"/>
      <c r="S22" s="127">
        <v>14.440999999999999</v>
      </c>
      <c r="T22" s="126">
        <v>17.399999999999999</v>
      </c>
      <c r="U22" s="186"/>
    </row>
    <row r="23" spans="2:21" x14ac:dyDescent="0.3">
      <c r="B23" s="184"/>
      <c r="C23" s="127">
        <v>19</v>
      </c>
      <c r="D23" s="132">
        <v>1</v>
      </c>
      <c r="E23" s="132">
        <v>1</v>
      </c>
      <c r="F23" s="132">
        <v>1</v>
      </c>
      <c r="G23" s="127">
        <v>1</v>
      </c>
      <c r="H23" s="127">
        <v>0</v>
      </c>
      <c r="I23" s="127">
        <v>0</v>
      </c>
      <c r="J23" s="127">
        <v>0</v>
      </c>
      <c r="K23" s="127">
        <v>0</v>
      </c>
      <c r="L23" s="127">
        <v>0</v>
      </c>
      <c r="M23" s="127">
        <v>0</v>
      </c>
      <c r="N23" s="127">
        <v>0</v>
      </c>
      <c r="O23" s="127">
        <v>0</v>
      </c>
      <c r="P23" s="127">
        <v>1</v>
      </c>
      <c r="Q23" s="127">
        <v>1</v>
      </c>
      <c r="R23" s="186"/>
      <c r="S23" s="127">
        <v>10.895499999999998</v>
      </c>
      <c r="T23" s="126">
        <v>16.190000000000001</v>
      </c>
      <c r="U23" s="186"/>
    </row>
    <row r="24" spans="2:21" x14ac:dyDescent="0.3">
      <c r="B24" s="184"/>
      <c r="C24" s="127">
        <v>20</v>
      </c>
      <c r="D24" s="132">
        <v>1</v>
      </c>
      <c r="E24" s="132">
        <v>1</v>
      </c>
      <c r="F24" s="132">
        <v>1</v>
      </c>
      <c r="G24" s="127">
        <v>1</v>
      </c>
      <c r="H24" s="127">
        <v>0</v>
      </c>
      <c r="I24" s="127">
        <v>0</v>
      </c>
      <c r="J24" s="127">
        <v>1</v>
      </c>
      <c r="K24" s="127">
        <v>1</v>
      </c>
      <c r="L24" s="127">
        <v>1</v>
      </c>
      <c r="M24" s="127">
        <v>1</v>
      </c>
      <c r="N24" s="127">
        <v>1</v>
      </c>
      <c r="O24" s="127">
        <v>1</v>
      </c>
      <c r="P24" s="127">
        <v>0</v>
      </c>
      <c r="Q24" s="127">
        <v>0</v>
      </c>
      <c r="R24" s="186"/>
      <c r="S24" s="127">
        <v>1.423</v>
      </c>
      <c r="T24" s="126">
        <v>14.94</v>
      </c>
      <c r="U24" s="186"/>
    </row>
    <row r="25" spans="2:21" x14ac:dyDescent="0.3">
      <c r="B25" s="184"/>
      <c r="C25" s="127">
        <v>21</v>
      </c>
      <c r="D25" s="132">
        <v>1</v>
      </c>
      <c r="E25" s="132">
        <v>1</v>
      </c>
      <c r="F25" s="132">
        <v>1</v>
      </c>
      <c r="G25" s="127">
        <v>1</v>
      </c>
      <c r="H25" s="127">
        <v>0</v>
      </c>
      <c r="I25" s="127">
        <v>0</v>
      </c>
      <c r="J25" s="127">
        <v>1</v>
      </c>
      <c r="K25" s="127">
        <v>1</v>
      </c>
      <c r="L25" s="127">
        <v>1</v>
      </c>
      <c r="M25" s="127">
        <v>1</v>
      </c>
      <c r="N25" s="127">
        <v>1</v>
      </c>
      <c r="O25" s="127">
        <v>1</v>
      </c>
      <c r="P25" s="127">
        <v>1</v>
      </c>
      <c r="Q25" s="127">
        <v>0</v>
      </c>
      <c r="R25" s="186"/>
      <c r="S25" s="127">
        <v>1.423</v>
      </c>
      <c r="T25" s="126">
        <v>15.38</v>
      </c>
      <c r="U25" s="186"/>
    </row>
    <row r="26" spans="2:21" x14ac:dyDescent="0.3">
      <c r="B26" s="184"/>
      <c r="C26" s="127">
        <v>22</v>
      </c>
      <c r="D26" s="132">
        <v>1</v>
      </c>
      <c r="E26" s="132">
        <v>1</v>
      </c>
      <c r="F26" s="132">
        <v>1</v>
      </c>
      <c r="G26" s="127">
        <v>1</v>
      </c>
      <c r="H26" s="127">
        <v>0</v>
      </c>
      <c r="I26" s="127">
        <v>0</v>
      </c>
      <c r="J26" s="127">
        <v>1</v>
      </c>
      <c r="K26" s="127">
        <v>1</v>
      </c>
      <c r="L26" s="127">
        <v>1</v>
      </c>
      <c r="M26" s="127">
        <v>1</v>
      </c>
      <c r="N26" s="127">
        <v>1</v>
      </c>
      <c r="O26" s="127">
        <v>1</v>
      </c>
      <c r="P26" s="127">
        <v>1</v>
      </c>
      <c r="Q26" s="127">
        <v>1</v>
      </c>
      <c r="R26" s="187"/>
      <c r="S26" s="127">
        <v>1.423</v>
      </c>
      <c r="T26" s="126">
        <v>11.8</v>
      </c>
      <c r="U26" s="187"/>
    </row>
    <row r="27" spans="2:21" x14ac:dyDescent="0.3">
      <c r="B27" s="184"/>
      <c r="C27" s="127">
        <v>23</v>
      </c>
      <c r="D27" s="132">
        <v>1</v>
      </c>
      <c r="E27" s="132">
        <v>1</v>
      </c>
      <c r="F27" s="132">
        <v>1</v>
      </c>
      <c r="G27" s="127">
        <v>1</v>
      </c>
      <c r="H27" s="127">
        <v>1</v>
      </c>
      <c r="I27" s="127">
        <v>0</v>
      </c>
      <c r="J27" s="127">
        <v>0</v>
      </c>
      <c r="K27" s="127">
        <v>0</v>
      </c>
      <c r="L27" s="127">
        <v>0</v>
      </c>
      <c r="M27" s="127">
        <v>0</v>
      </c>
      <c r="N27" s="127">
        <v>0</v>
      </c>
      <c r="O27" s="127">
        <v>0</v>
      </c>
      <c r="P27" s="127">
        <v>0</v>
      </c>
      <c r="Q27" s="127">
        <v>0</v>
      </c>
      <c r="R27" s="185">
        <v>1.9589999999999996</v>
      </c>
      <c r="S27" s="127">
        <v>15.728999999999999</v>
      </c>
      <c r="T27" s="126">
        <v>20.37</v>
      </c>
      <c r="U27" s="185">
        <f>AVERAGE(T27:T33)</f>
        <v>16.484285714285715</v>
      </c>
    </row>
    <row r="28" spans="2:21" x14ac:dyDescent="0.3">
      <c r="B28" s="184"/>
      <c r="C28" s="127">
        <v>24</v>
      </c>
      <c r="D28" s="132">
        <v>1</v>
      </c>
      <c r="E28" s="132">
        <v>1</v>
      </c>
      <c r="F28" s="132">
        <v>1</v>
      </c>
      <c r="G28" s="127">
        <v>1</v>
      </c>
      <c r="H28" s="127">
        <v>1</v>
      </c>
      <c r="I28" s="127">
        <v>0</v>
      </c>
      <c r="J28" s="127">
        <v>0</v>
      </c>
      <c r="K28" s="127">
        <v>0</v>
      </c>
      <c r="L28" s="127">
        <v>0</v>
      </c>
      <c r="M28" s="127">
        <v>0</v>
      </c>
      <c r="N28" s="127">
        <v>0</v>
      </c>
      <c r="O28" s="127">
        <v>0</v>
      </c>
      <c r="P28" s="127">
        <v>0</v>
      </c>
      <c r="Q28" s="127">
        <v>0</v>
      </c>
      <c r="R28" s="186"/>
      <c r="S28" s="127">
        <v>15.728999999999999</v>
      </c>
      <c r="T28" s="126">
        <v>16.27</v>
      </c>
      <c r="U28" s="186"/>
    </row>
    <row r="29" spans="2:21" x14ac:dyDescent="0.3">
      <c r="B29" s="184"/>
      <c r="C29" s="127">
        <v>25</v>
      </c>
      <c r="D29" s="132">
        <v>1</v>
      </c>
      <c r="E29" s="132">
        <v>1</v>
      </c>
      <c r="F29" s="132">
        <v>1</v>
      </c>
      <c r="G29" s="127">
        <v>1</v>
      </c>
      <c r="H29" s="127">
        <v>1</v>
      </c>
      <c r="I29" s="127">
        <v>0</v>
      </c>
      <c r="J29" s="127">
        <v>0</v>
      </c>
      <c r="K29" s="127">
        <v>0</v>
      </c>
      <c r="L29" s="127">
        <v>0</v>
      </c>
      <c r="M29" s="127">
        <v>0</v>
      </c>
      <c r="N29" s="127">
        <v>0</v>
      </c>
      <c r="O29" s="127">
        <v>0</v>
      </c>
      <c r="P29" s="127">
        <v>1</v>
      </c>
      <c r="Q29" s="127">
        <v>1</v>
      </c>
      <c r="R29" s="186"/>
      <c r="S29" s="127">
        <v>10.245999999999999</v>
      </c>
      <c r="T29" s="126">
        <v>16.7</v>
      </c>
      <c r="U29" s="186"/>
    </row>
    <row r="30" spans="2:21" x14ac:dyDescent="0.3">
      <c r="B30" s="184"/>
      <c r="C30" s="127">
        <v>26</v>
      </c>
      <c r="D30" s="132">
        <v>1</v>
      </c>
      <c r="E30" s="132">
        <v>1</v>
      </c>
      <c r="F30" s="132">
        <v>1</v>
      </c>
      <c r="G30" s="127">
        <v>1</v>
      </c>
      <c r="H30" s="127">
        <v>1</v>
      </c>
      <c r="I30" s="127">
        <v>0</v>
      </c>
      <c r="J30" s="127">
        <v>0</v>
      </c>
      <c r="K30" s="127">
        <v>0</v>
      </c>
      <c r="L30" s="127">
        <v>0</v>
      </c>
      <c r="M30" s="127">
        <v>0</v>
      </c>
      <c r="N30" s="127">
        <v>0</v>
      </c>
      <c r="O30" s="127">
        <v>1</v>
      </c>
      <c r="P30" s="127">
        <v>1</v>
      </c>
      <c r="Q30" s="127">
        <v>1</v>
      </c>
      <c r="R30" s="186"/>
      <c r="S30" s="127">
        <v>6.8414999999999999</v>
      </c>
      <c r="T30" s="126">
        <v>16.52</v>
      </c>
      <c r="U30" s="186"/>
    </row>
    <row r="31" spans="2:21" x14ac:dyDescent="0.3">
      <c r="B31" s="184"/>
      <c r="C31" s="127">
        <v>27</v>
      </c>
      <c r="D31" s="132">
        <v>1</v>
      </c>
      <c r="E31" s="132">
        <v>1</v>
      </c>
      <c r="F31" s="132">
        <v>1</v>
      </c>
      <c r="G31" s="127">
        <v>1</v>
      </c>
      <c r="H31" s="127">
        <v>1</v>
      </c>
      <c r="I31" s="127">
        <v>0</v>
      </c>
      <c r="J31" s="127">
        <v>0</v>
      </c>
      <c r="K31" s="127">
        <v>0</v>
      </c>
      <c r="L31" s="127">
        <v>0</v>
      </c>
      <c r="M31" s="127">
        <v>1</v>
      </c>
      <c r="N31" s="127">
        <v>1</v>
      </c>
      <c r="O31" s="127">
        <v>0</v>
      </c>
      <c r="P31" s="127">
        <v>0</v>
      </c>
      <c r="Q31" s="127">
        <v>0</v>
      </c>
      <c r="R31" s="186"/>
      <c r="S31" s="127">
        <v>3.8610000000000007</v>
      </c>
      <c r="T31" s="126">
        <v>15.12</v>
      </c>
      <c r="U31" s="186"/>
    </row>
    <row r="32" spans="2:21" x14ac:dyDescent="0.3">
      <c r="B32" s="184"/>
      <c r="C32" s="127">
        <v>28</v>
      </c>
      <c r="D32" s="132">
        <v>1</v>
      </c>
      <c r="E32" s="132">
        <v>1</v>
      </c>
      <c r="F32" s="132">
        <v>1</v>
      </c>
      <c r="G32" s="127">
        <v>1</v>
      </c>
      <c r="H32" s="127">
        <v>1</v>
      </c>
      <c r="I32" s="127">
        <v>0</v>
      </c>
      <c r="J32" s="127">
        <v>1</v>
      </c>
      <c r="K32" s="127">
        <v>1</v>
      </c>
      <c r="L32" s="127">
        <v>0</v>
      </c>
      <c r="M32" s="127">
        <v>0</v>
      </c>
      <c r="N32" s="127">
        <v>0</v>
      </c>
      <c r="O32" s="127">
        <v>0</v>
      </c>
      <c r="P32" s="127">
        <v>0</v>
      </c>
      <c r="Q32" s="127">
        <v>0</v>
      </c>
      <c r="R32" s="186"/>
      <c r="S32" s="127">
        <v>0.7735000000000003</v>
      </c>
      <c r="T32" s="126">
        <v>15.94</v>
      </c>
      <c r="U32" s="186"/>
    </row>
    <row r="33" spans="2:21" x14ac:dyDescent="0.3">
      <c r="B33" s="184"/>
      <c r="C33" s="127">
        <v>29</v>
      </c>
      <c r="D33" s="132">
        <v>1</v>
      </c>
      <c r="E33" s="132">
        <v>1</v>
      </c>
      <c r="F33" s="132">
        <v>1</v>
      </c>
      <c r="G33" s="127">
        <v>1</v>
      </c>
      <c r="H33" s="127">
        <v>1</v>
      </c>
      <c r="I33" s="127">
        <v>0</v>
      </c>
      <c r="J33" s="127">
        <v>1</v>
      </c>
      <c r="K33" s="127">
        <v>1</v>
      </c>
      <c r="L33" s="127">
        <v>1</v>
      </c>
      <c r="M33" s="127">
        <v>1</v>
      </c>
      <c r="N33" s="127">
        <v>1</v>
      </c>
      <c r="O33" s="127">
        <v>0</v>
      </c>
      <c r="P33" s="127">
        <v>0</v>
      </c>
      <c r="Q33" s="127">
        <v>0</v>
      </c>
      <c r="R33" s="187"/>
      <c r="S33" s="127">
        <v>0.7735000000000003</v>
      </c>
      <c r="T33" s="126">
        <v>14.47</v>
      </c>
      <c r="U33" s="187"/>
    </row>
    <row r="34" spans="2:21" x14ac:dyDescent="0.3">
      <c r="B34" s="184"/>
      <c r="C34" s="127">
        <v>30</v>
      </c>
      <c r="D34" s="132">
        <v>1</v>
      </c>
      <c r="E34" s="132">
        <v>1</v>
      </c>
      <c r="F34" s="132">
        <v>1</v>
      </c>
      <c r="G34" s="127">
        <v>1</v>
      </c>
      <c r="H34" s="127">
        <v>1</v>
      </c>
      <c r="I34" s="127">
        <v>1</v>
      </c>
      <c r="J34" s="127">
        <v>0</v>
      </c>
      <c r="K34" s="127">
        <v>0</v>
      </c>
      <c r="L34" s="127">
        <v>0</v>
      </c>
      <c r="M34" s="127">
        <v>0</v>
      </c>
      <c r="N34" s="127">
        <v>0</v>
      </c>
      <c r="O34" s="127">
        <v>0</v>
      </c>
      <c r="P34" s="127">
        <v>0</v>
      </c>
      <c r="Q34" s="127">
        <v>0</v>
      </c>
      <c r="R34" s="185">
        <v>2.7324999999999999</v>
      </c>
      <c r="S34" s="127">
        <v>14.955499999999999</v>
      </c>
      <c r="T34" s="126">
        <v>18.04</v>
      </c>
      <c r="U34" s="185">
        <f>AVERAGE(T34:T48)</f>
        <v>15.495333333333333</v>
      </c>
    </row>
    <row r="35" spans="2:21" x14ac:dyDescent="0.3">
      <c r="B35" s="184"/>
      <c r="C35" s="127">
        <v>31</v>
      </c>
      <c r="D35" s="132">
        <v>1</v>
      </c>
      <c r="E35" s="132">
        <v>1</v>
      </c>
      <c r="F35" s="132">
        <v>1</v>
      </c>
      <c r="G35" s="127">
        <v>1</v>
      </c>
      <c r="H35" s="127">
        <v>1</v>
      </c>
      <c r="I35" s="127">
        <v>1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  <c r="Q35" s="127">
        <v>0</v>
      </c>
      <c r="R35" s="186"/>
      <c r="S35" s="127">
        <v>14.955499999999999</v>
      </c>
      <c r="T35" s="126">
        <v>16.350000000000001</v>
      </c>
      <c r="U35" s="186"/>
    </row>
    <row r="36" spans="2:21" x14ac:dyDescent="0.3">
      <c r="B36" s="184"/>
      <c r="C36" s="127">
        <v>32</v>
      </c>
      <c r="D36" s="132">
        <v>1</v>
      </c>
      <c r="E36" s="132">
        <v>1</v>
      </c>
      <c r="F36" s="132">
        <v>1</v>
      </c>
      <c r="G36" s="127">
        <v>1</v>
      </c>
      <c r="H36" s="127">
        <v>1</v>
      </c>
      <c r="I36" s="127">
        <v>1</v>
      </c>
      <c r="J36" s="127">
        <v>0</v>
      </c>
      <c r="K36" s="127">
        <v>0</v>
      </c>
      <c r="L36" s="127">
        <v>0</v>
      </c>
      <c r="M36" s="127">
        <v>0</v>
      </c>
      <c r="N36" s="127">
        <v>0</v>
      </c>
      <c r="O36" s="127">
        <v>0</v>
      </c>
      <c r="P36" s="127">
        <v>0</v>
      </c>
      <c r="Q36" s="127">
        <v>0</v>
      </c>
      <c r="R36" s="186"/>
      <c r="S36" s="127">
        <v>14.955499999999999</v>
      </c>
      <c r="T36" s="126">
        <v>15.51</v>
      </c>
      <c r="U36" s="186"/>
    </row>
    <row r="37" spans="2:21" x14ac:dyDescent="0.3">
      <c r="B37" s="184"/>
      <c r="C37" s="127">
        <v>33</v>
      </c>
      <c r="D37" s="132">
        <v>1</v>
      </c>
      <c r="E37" s="132">
        <v>1</v>
      </c>
      <c r="F37" s="132">
        <v>1</v>
      </c>
      <c r="G37" s="127">
        <v>1</v>
      </c>
      <c r="H37" s="127">
        <v>1</v>
      </c>
      <c r="I37" s="127">
        <v>1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  <c r="Q37" s="127">
        <v>0</v>
      </c>
      <c r="R37" s="186"/>
      <c r="S37" s="127">
        <v>14.955499999999999</v>
      </c>
      <c r="T37" s="126">
        <v>14.36</v>
      </c>
      <c r="U37" s="186"/>
    </row>
    <row r="38" spans="2:21" x14ac:dyDescent="0.3">
      <c r="B38" s="184"/>
      <c r="C38" s="127">
        <v>34</v>
      </c>
      <c r="D38" s="132">
        <v>1</v>
      </c>
      <c r="E38" s="132">
        <v>1</v>
      </c>
      <c r="F38" s="132">
        <v>1</v>
      </c>
      <c r="G38" s="127">
        <v>1</v>
      </c>
      <c r="H38" s="127">
        <v>1</v>
      </c>
      <c r="I38" s="127">
        <v>1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127">
        <v>0</v>
      </c>
      <c r="P38" s="127">
        <v>0</v>
      </c>
      <c r="Q38" s="127">
        <v>1</v>
      </c>
      <c r="R38" s="186"/>
      <c r="S38" s="127">
        <v>13.017999999999999</v>
      </c>
      <c r="T38" s="126">
        <v>16.16</v>
      </c>
      <c r="U38" s="186"/>
    </row>
    <row r="39" spans="2:21" x14ac:dyDescent="0.3">
      <c r="B39" s="184"/>
      <c r="C39" s="127">
        <v>35</v>
      </c>
      <c r="D39" s="132">
        <v>1</v>
      </c>
      <c r="E39" s="132">
        <v>1</v>
      </c>
      <c r="F39" s="132">
        <v>1</v>
      </c>
      <c r="G39" s="127">
        <v>1</v>
      </c>
      <c r="H39" s="127">
        <v>1</v>
      </c>
      <c r="I39" s="127">
        <v>1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  <c r="Q39" s="127">
        <v>1</v>
      </c>
      <c r="R39" s="186"/>
      <c r="S39" s="127">
        <v>9.4724999999999984</v>
      </c>
      <c r="T39" s="126">
        <v>15.77</v>
      </c>
      <c r="U39" s="186"/>
    </row>
    <row r="40" spans="2:21" x14ac:dyDescent="0.3">
      <c r="B40" s="184"/>
      <c r="C40" s="127">
        <v>36</v>
      </c>
      <c r="D40" s="132">
        <v>1</v>
      </c>
      <c r="E40" s="132">
        <v>1</v>
      </c>
      <c r="F40" s="132">
        <v>1</v>
      </c>
      <c r="G40" s="127">
        <v>1</v>
      </c>
      <c r="H40" s="127">
        <v>1</v>
      </c>
      <c r="I40" s="127">
        <v>1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127">
        <v>0</v>
      </c>
      <c r="P40" s="127">
        <v>0</v>
      </c>
      <c r="Q40" s="127">
        <v>1</v>
      </c>
      <c r="R40" s="186"/>
      <c r="S40" s="127">
        <v>13.017999999999999</v>
      </c>
      <c r="T40" s="126">
        <v>14.01</v>
      </c>
      <c r="U40" s="186"/>
    </row>
    <row r="41" spans="2:21" x14ac:dyDescent="0.3">
      <c r="B41" s="184"/>
      <c r="C41" s="127">
        <v>37</v>
      </c>
      <c r="D41" s="132">
        <v>1</v>
      </c>
      <c r="E41" s="132">
        <v>1</v>
      </c>
      <c r="F41" s="132">
        <v>1</v>
      </c>
      <c r="G41" s="127">
        <v>1</v>
      </c>
      <c r="H41" s="127">
        <v>1</v>
      </c>
      <c r="I41" s="127">
        <v>1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  <c r="Q41" s="127">
        <v>1</v>
      </c>
      <c r="R41" s="186"/>
      <c r="S41" s="127">
        <v>13.017999999999999</v>
      </c>
      <c r="T41" s="126">
        <v>13.11</v>
      </c>
      <c r="U41" s="186"/>
    </row>
    <row r="42" spans="2:21" x14ac:dyDescent="0.3">
      <c r="B42" s="184"/>
      <c r="C42" s="127">
        <v>38</v>
      </c>
      <c r="D42" s="132">
        <v>1</v>
      </c>
      <c r="E42" s="132">
        <v>1</v>
      </c>
      <c r="F42" s="132">
        <v>1</v>
      </c>
      <c r="G42" s="127">
        <v>1</v>
      </c>
      <c r="H42" s="127">
        <v>1</v>
      </c>
      <c r="I42" s="127">
        <v>1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1</v>
      </c>
      <c r="P42" s="127">
        <v>1</v>
      </c>
      <c r="Q42" s="127">
        <v>0</v>
      </c>
      <c r="R42" s="186"/>
      <c r="S42" s="127">
        <v>6.0679999999999996</v>
      </c>
      <c r="T42" s="126">
        <v>14.5</v>
      </c>
      <c r="U42" s="186"/>
    </row>
    <row r="43" spans="2:21" x14ac:dyDescent="0.3">
      <c r="B43" s="184"/>
      <c r="C43" s="127">
        <v>39</v>
      </c>
      <c r="D43" s="132">
        <v>1</v>
      </c>
      <c r="E43" s="132">
        <v>1</v>
      </c>
      <c r="F43" s="132">
        <v>1</v>
      </c>
      <c r="G43" s="127">
        <v>1</v>
      </c>
      <c r="H43" s="127">
        <v>1</v>
      </c>
      <c r="I43" s="127">
        <v>1</v>
      </c>
      <c r="J43" s="127">
        <v>0</v>
      </c>
      <c r="K43" s="127">
        <v>0</v>
      </c>
      <c r="L43" s="127">
        <v>0</v>
      </c>
      <c r="M43" s="127">
        <v>0</v>
      </c>
      <c r="N43" s="127">
        <v>0</v>
      </c>
      <c r="O43" s="127">
        <v>1</v>
      </c>
      <c r="P43" s="127">
        <v>1</v>
      </c>
      <c r="Q43" s="127">
        <v>1</v>
      </c>
      <c r="R43" s="186"/>
      <c r="S43" s="127">
        <v>6.0679999999999996</v>
      </c>
      <c r="T43" s="126">
        <v>14.78</v>
      </c>
      <c r="U43" s="186"/>
    </row>
    <row r="44" spans="2:21" x14ac:dyDescent="0.3">
      <c r="B44" s="184"/>
      <c r="C44" s="127">
        <v>40</v>
      </c>
      <c r="D44" s="132">
        <v>1</v>
      </c>
      <c r="E44" s="132">
        <v>1</v>
      </c>
      <c r="F44" s="132">
        <v>1</v>
      </c>
      <c r="G44" s="127">
        <v>1</v>
      </c>
      <c r="H44" s="127">
        <v>1</v>
      </c>
      <c r="I44" s="127">
        <v>1</v>
      </c>
      <c r="J44" s="127">
        <v>0</v>
      </c>
      <c r="K44" s="127">
        <v>0</v>
      </c>
      <c r="L44" s="127">
        <v>0</v>
      </c>
      <c r="M44" s="127">
        <v>0</v>
      </c>
      <c r="N44" s="127">
        <v>1</v>
      </c>
      <c r="O44" s="127">
        <v>1</v>
      </c>
      <c r="P44" s="127">
        <v>1</v>
      </c>
      <c r="Q44" s="127">
        <v>1</v>
      </c>
      <c r="R44" s="186"/>
      <c r="S44" s="127">
        <v>3.9179999999999993</v>
      </c>
      <c r="T44" s="126">
        <v>14.53</v>
      </c>
      <c r="U44" s="186"/>
    </row>
    <row r="45" spans="2:21" x14ac:dyDescent="0.3">
      <c r="B45" s="184"/>
      <c r="C45" s="127">
        <v>41</v>
      </c>
      <c r="D45" s="132">
        <v>1</v>
      </c>
      <c r="E45" s="132">
        <v>1</v>
      </c>
      <c r="F45" s="132">
        <v>1</v>
      </c>
      <c r="G45" s="127">
        <v>1</v>
      </c>
      <c r="H45" s="127">
        <v>1</v>
      </c>
      <c r="I45" s="127">
        <v>1</v>
      </c>
      <c r="J45" s="127">
        <v>0</v>
      </c>
      <c r="K45" s="127">
        <v>0</v>
      </c>
      <c r="L45" s="127">
        <v>0</v>
      </c>
      <c r="M45" s="127">
        <v>1</v>
      </c>
      <c r="N45" s="127">
        <v>1</v>
      </c>
      <c r="O45" s="127">
        <v>1</v>
      </c>
      <c r="P45" s="127">
        <v>1</v>
      </c>
      <c r="Q45" s="127">
        <v>1</v>
      </c>
      <c r="R45" s="186"/>
      <c r="S45" s="127">
        <v>3.0875000000000004</v>
      </c>
      <c r="T45" s="126">
        <v>16.95</v>
      </c>
      <c r="U45" s="186"/>
    </row>
    <row r="46" spans="2:21" x14ac:dyDescent="0.3">
      <c r="B46" s="184"/>
      <c r="C46" s="127">
        <v>42</v>
      </c>
      <c r="D46" s="132">
        <v>1</v>
      </c>
      <c r="E46" s="132">
        <v>1</v>
      </c>
      <c r="F46" s="132">
        <v>1</v>
      </c>
      <c r="G46" s="127">
        <v>1</v>
      </c>
      <c r="H46" s="127">
        <v>1</v>
      </c>
      <c r="I46" s="127">
        <v>1</v>
      </c>
      <c r="J46" s="127">
        <v>0</v>
      </c>
      <c r="K46" s="127">
        <v>0</v>
      </c>
      <c r="L46" s="127">
        <v>1</v>
      </c>
      <c r="M46" s="127">
        <v>1</v>
      </c>
      <c r="N46" s="127">
        <v>1</v>
      </c>
      <c r="O46" s="127">
        <v>1</v>
      </c>
      <c r="P46" s="127">
        <v>0</v>
      </c>
      <c r="Q46" s="127">
        <v>0</v>
      </c>
      <c r="R46" s="186"/>
      <c r="S46" s="127">
        <v>1.9649999999999999</v>
      </c>
      <c r="T46" s="126">
        <v>17.62</v>
      </c>
      <c r="U46" s="186"/>
    </row>
    <row r="47" spans="2:21" x14ac:dyDescent="0.3">
      <c r="B47" s="184"/>
      <c r="C47" s="127">
        <v>43</v>
      </c>
      <c r="D47" s="132">
        <v>1</v>
      </c>
      <c r="E47" s="132">
        <v>1</v>
      </c>
      <c r="F47" s="132">
        <v>1</v>
      </c>
      <c r="G47" s="127">
        <v>1</v>
      </c>
      <c r="H47" s="127">
        <v>1</v>
      </c>
      <c r="I47" s="127">
        <v>1</v>
      </c>
      <c r="J47" s="127">
        <v>0</v>
      </c>
      <c r="K47" s="127">
        <v>1</v>
      </c>
      <c r="L47" s="127">
        <v>0</v>
      </c>
      <c r="M47" s="127">
        <v>0</v>
      </c>
      <c r="N47" s="127">
        <v>0</v>
      </c>
      <c r="O47" s="127">
        <v>0</v>
      </c>
      <c r="P47" s="127">
        <v>0</v>
      </c>
      <c r="Q47" s="127">
        <v>1</v>
      </c>
      <c r="R47" s="186"/>
      <c r="S47" s="127">
        <v>0.86500000000000021</v>
      </c>
      <c r="T47" s="126">
        <v>15.03</v>
      </c>
      <c r="U47" s="186"/>
    </row>
    <row r="48" spans="2:21" x14ac:dyDescent="0.3">
      <c r="B48" s="184"/>
      <c r="C48" s="127">
        <v>44</v>
      </c>
      <c r="D48" s="132">
        <v>1</v>
      </c>
      <c r="E48" s="132">
        <v>1</v>
      </c>
      <c r="F48" s="132">
        <v>1</v>
      </c>
      <c r="G48" s="127">
        <v>1</v>
      </c>
      <c r="H48" s="127">
        <v>1</v>
      </c>
      <c r="I48" s="127">
        <v>1</v>
      </c>
      <c r="J48" s="127">
        <v>0</v>
      </c>
      <c r="K48" s="127">
        <v>1</v>
      </c>
      <c r="L48" s="127">
        <v>1</v>
      </c>
      <c r="M48" s="127">
        <v>1</v>
      </c>
      <c r="N48" s="127">
        <v>1</v>
      </c>
      <c r="O48" s="127">
        <v>1</v>
      </c>
      <c r="P48" s="127">
        <v>1</v>
      </c>
      <c r="Q48" s="127">
        <v>1</v>
      </c>
      <c r="R48" s="187"/>
      <c r="S48" s="127">
        <v>0.86500000000000021</v>
      </c>
      <c r="T48" s="126">
        <v>15.71</v>
      </c>
      <c r="U48" s="187"/>
    </row>
    <row r="49" spans="2:21" x14ac:dyDescent="0.3">
      <c r="B49" s="184"/>
      <c r="C49" s="127">
        <v>45</v>
      </c>
      <c r="D49" s="132">
        <v>1</v>
      </c>
      <c r="E49" s="132">
        <v>1</v>
      </c>
      <c r="F49" s="132">
        <v>1</v>
      </c>
      <c r="G49" s="127">
        <v>1</v>
      </c>
      <c r="H49" s="127">
        <v>1</v>
      </c>
      <c r="I49" s="127">
        <v>1</v>
      </c>
      <c r="J49" s="127">
        <v>1</v>
      </c>
      <c r="K49" s="127">
        <v>0</v>
      </c>
      <c r="L49" s="127">
        <v>0</v>
      </c>
      <c r="M49" s="127">
        <v>0</v>
      </c>
      <c r="N49" s="127">
        <v>0</v>
      </c>
      <c r="O49" s="127">
        <v>0</v>
      </c>
      <c r="P49" s="127">
        <v>0</v>
      </c>
      <c r="Q49" s="127">
        <v>0</v>
      </c>
      <c r="R49" s="185">
        <v>3.5975000000000001</v>
      </c>
      <c r="S49" s="127">
        <v>14.090499999999999</v>
      </c>
      <c r="T49" s="126">
        <v>17.13</v>
      </c>
      <c r="U49" s="185">
        <f>AVERAGE(T49:T61)</f>
        <v>15.443846153846154</v>
      </c>
    </row>
    <row r="50" spans="2:21" x14ac:dyDescent="0.3">
      <c r="B50" s="184"/>
      <c r="C50" s="127">
        <v>46</v>
      </c>
      <c r="D50" s="132">
        <v>1</v>
      </c>
      <c r="E50" s="132">
        <v>1</v>
      </c>
      <c r="F50" s="132">
        <v>1</v>
      </c>
      <c r="G50" s="127">
        <v>1</v>
      </c>
      <c r="H50" s="127">
        <v>1</v>
      </c>
      <c r="I50" s="127">
        <v>1</v>
      </c>
      <c r="J50" s="127">
        <v>1</v>
      </c>
      <c r="K50" s="127">
        <v>0</v>
      </c>
      <c r="L50" s="127">
        <v>0</v>
      </c>
      <c r="M50" s="127">
        <v>0</v>
      </c>
      <c r="N50" s="127">
        <v>0</v>
      </c>
      <c r="O50" s="127">
        <v>0</v>
      </c>
      <c r="P50" s="127">
        <v>0</v>
      </c>
      <c r="Q50" s="127">
        <v>0</v>
      </c>
      <c r="R50" s="186"/>
      <c r="S50" s="127">
        <v>14.090499999999999</v>
      </c>
      <c r="T50" s="126">
        <v>16.05</v>
      </c>
      <c r="U50" s="186"/>
    </row>
    <row r="51" spans="2:21" x14ac:dyDescent="0.3">
      <c r="B51" s="184"/>
      <c r="C51" s="127">
        <v>47</v>
      </c>
      <c r="D51" s="132">
        <v>1</v>
      </c>
      <c r="E51" s="132">
        <v>1</v>
      </c>
      <c r="F51" s="132">
        <v>1</v>
      </c>
      <c r="G51" s="127">
        <v>1</v>
      </c>
      <c r="H51" s="127">
        <v>1</v>
      </c>
      <c r="I51" s="127">
        <v>1</v>
      </c>
      <c r="J51" s="127">
        <v>1</v>
      </c>
      <c r="K51" s="127">
        <v>0</v>
      </c>
      <c r="L51" s="127">
        <v>0</v>
      </c>
      <c r="M51" s="127">
        <v>0</v>
      </c>
      <c r="N51" s="127">
        <v>0</v>
      </c>
      <c r="O51" s="127">
        <v>0</v>
      </c>
      <c r="P51" s="127">
        <v>0</v>
      </c>
      <c r="Q51" s="127">
        <v>0</v>
      </c>
      <c r="R51" s="186"/>
      <c r="S51" s="127">
        <v>14.090499999999999</v>
      </c>
      <c r="T51" s="126">
        <v>15.2</v>
      </c>
      <c r="U51" s="186"/>
    </row>
    <row r="52" spans="2:21" x14ac:dyDescent="0.3">
      <c r="B52" s="184"/>
      <c r="C52" s="127">
        <v>48</v>
      </c>
      <c r="D52" s="132">
        <v>1</v>
      </c>
      <c r="E52" s="132">
        <v>1</v>
      </c>
      <c r="F52" s="132">
        <v>1</v>
      </c>
      <c r="G52" s="127">
        <v>1</v>
      </c>
      <c r="H52" s="127">
        <v>1</v>
      </c>
      <c r="I52" s="127">
        <v>1</v>
      </c>
      <c r="J52" s="127">
        <v>1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86"/>
      <c r="S52" s="127">
        <v>14.090499999999999</v>
      </c>
      <c r="T52" s="126">
        <v>15.12</v>
      </c>
      <c r="U52" s="186"/>
    </row>
    <row r="53" spans="2:21" x14ac:dyDescent="0.3">
      <c r="B53" s="184"/>
      <c r="C53" s="127">
        <v>49</v>
      </c>
      <c r="D53" s="132">
        <v>1</v>
      </c>
      <c r="E53" s="132">
        <v>1</v>
      </c>
      <c r="F53" s="132">
        <v>1</v>
      </c>
      <c r="G53" s="127">
        <v>1</v>
      </c>
      <c r="H53" s="127">
        <v>1</v>
      </c>
      <c r="I53" s="127">
        <v>1</v>
      </c>
      <c r="J53" s="127">
        <v>1</v>
      </c>
      <c r="K53" s="127">
        <v>0</v>
      </c>
      <c r="L53" s="127">
        <v>0</v>
      </c>
      <c r="M53" s="127">
        <v>0</v>
      </c>
      <c r="N53" s="127">
        <v>0</v>
      </c>
      <c r="O53" s="127">
        <v>0</v>
      </c>
      <c r="P53" s="127">
        <v>0</v>
      </c>
      <c r="Q53" s="127">
        <v>0</v>
      </c>
      <c r="R53" s="186"/>
      <c r="S53" s="127">
        <v>1.0999999999999996</v>
      </c>
      <c r="T53" s="126">
        <v>13.82</v>
      </c>
      <c r="U53" s="186"/>
    </row>
    <row r="54" spans="2:21" x14ac:dyDescent="0.3">
      <c r="B54" s="184"/>
      <c r="C54" s="127">
        <v>50</v>
      </c>
      <c r="D54" s="132">
        <v>1</v>
      </c>
      <c r="E54" s="132">
        <v>1</v>
      </c>
      <c r="F54" s="132">
        <v>1</v>
      </c>
      <c r="G54" s="127">
        <v>1</v>
      </c>
      <c r="H54" s="127">
        <v>1</v>
      </c>
      <c r="I54" s="127">
        <v>1</v>
      </c>
      <c r="J54" s="127">
        <v>1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1</v>
      </c>
      <c r="Q54" s="127">
        <v>1</v>
      </c>
      <c r="R54" s="186"/>
      <c r="S54" s="127">
        <v>8.6074999999999982</v>
      </c>
      <c r="T54" s="126">
        <v>17.23</v>
      </c>
      <c r="U54" s="186"/>
    </row>
    <row r="55" spans="2:21" x14ac:dyDescent="0.3">
      <c r="B55" s="184"/>
      <c r="C55" s="127">
        <v>51</v>
      </c>
      <c r="D55" s="132">
        <v>1</v>
      </c>
      <c r="E55" s="132">
        <v>1</v>
      </c>
      <c r="F55" s="132">
        <v>1</v>
      </c>
      <c r="G55" s="127">
        <v>1</v>
      </c>
      <c r="H55" s="127">
        <v>1</v>
      </c>
      <c r="I55" s="127">
        <v>1</v>
      </c>
      <c r="J55" s="127">
        <v>1</v>
      </c>
      <c r="K55" s="127">
        <v>0</v>
      </c>
      <c r="L55" s="127">
        <v>0</v>
      </c>
      <c r="M55" s="127">
        <v>0</v>
      </c>
      <c r="N55" s="127">
        <v>0</v>
      </c>
      <c r="O55" s="127">
        <v>0</v>
      </c>
      <c r="P55" s="127">
        <v>1</v>
      </c>
      <c r="Q55" s="127">
        <v>1</v>
      </c>
      <c r="R55" s="186"/>
      <c r="S55" s="127">
        <v>8.6074999999999982</v>
      </c>
      <c r="T55" s="126">
        <v>15.31</v>
      </c>
      <c r="U55" s="186"/>
    </row>
    <row r="56" spans="2:21" x14ac:dyDescent="0.3">
      <c r="B56" s="184"/>
      <c r="C56" s="127">
        <v>52</v>
      </c>
      <c r="D56" s="132">
        <v>1</v>
      </c>
      <c r="E56" s="132">
        <v>1</v>
      </c>
      <c r="F56" s="132">
        <v>1</v>
      </c>
      <c r="G56" s="127">
        <v>1</v>
      </c>
      <c r="H56" s="127">
        <v>1</v>
      </c>
      <c r="I56" s="127">
        <v>1</v>
      </c>
      <c r="J56" s="127">
        <v>1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1</v>
      </c>
      <c r="Q56" s="127">
        <v>1</v>
      </c>
      <c r="R56" s="186"/>
      <c r="S56" s="127">
        <v>8.6074999999999982</v>
      </c>
      <c r="T56" s="126">
        <v>13.95</v>
      </c>
      <c r="U56" s="186"/>
    </row>
    <row r="57" spans="2:21" x14ac:dyDescent="0.3">
      <c r="B57" s="184"/>
      <c r="C57" s="127">
        <v>53</v>
      </c>
      <c r="D57" s="132">
        <v>1</v>
      </c>
      <c r="E57" s="132">
        <v>1</v>
      </c>
      <c r="F57" s="132">
        <v>1</v>
      </c>
      <c r="G57" s="127">
        <v>1</v>
      </c>
      <c r="H57" s="127">
        <v>1</v>
      </c>
      <c r="I57" s="127">
        <v>1</v>
      </c>
      <c r="J57" s="127">
        <v>1</v>
      </c>
      <c r="K57" s="127">
        <v>0</v>
      </c>
      <c r="L57" s="127">
        <v>0</v>
      </c>
      <c r="M57" s="127">
        <v>0</v>
      </c>
      <c r="N57" s="127">
        <v>0</v>
      </c>
      <c r="O57" s="127">
        <v>0</v>
      </c>
      <c r="P57" s="127">
        <v>1</v>
      </c>
      <c r="Q57" s="127">
        <v>1</v>
      </c>
      <c r="R57" s="186"/>
      <c r="S57" s="127">
        <v>8.6074999999999982</v>
      </c>
      <c r="T57" s="126">
        <v>13.59</v>
      </c>
      <c r="U57" s="186"/>
    </row>
    <row r="58" spans="2:21" x14ac:dyDescent="0.3">
      <c r="B58" s="184"/>
      <c r="C58" s="127">
        <v>54</v>
      </c>
      <c r="D58" s="132">
        <v>1</v>
      </c>
      <c r="E58" s="132">
        <v>1</v>
      </c>
      <c r="F58" s="132">
        <v>1</v>
      </c>
      <c r="G58" s="127">
        <v>1</v>
      </c>
      <c r="H58" s="127">
        <v>1</v>
      </c>
      <c r="I58" s="127">
        <v>1</v>
      </c>
      <c r="J58" s="127">
        <v>1</v>
      </c>
      <c r="K58" s="127">
        <v>0</v>
      </c>
      <c r="L58" s="127">
        <v>0</v>
      </c>
      <c r="M58" s="127">
        <v>1</v>
      </c>
      <c r="N58" s="127">
        <v>1</v>
      </c>
      <c r="O58" s="127">
        <v>1</v>
      </c>
      <c r="P58" s="127">
        <v>1</v>
      </c>
      <c r="Q58" s="127">
        <v>0</v>
      </c>
      <c r="R58" s="186"/>
      <c r="S58" s="127">
        <v>2.2225000000000001</v>
      </c>
      <c r="T58" s="126">
        <v>18.09</v>
      </c>
      <c r="U58" s="186"/>
    </row>
    <row r="59" spans="2:21" x14ac:dyDescent="0.3">
      <c r="B59" s="184"/>
      <c r="C59" s="127">
        <v>55</v>
      </c>
      <c r="D59" s="132">
        <v>1</v>
      </c>
      <c r="E59" s="132">
        <v>1</v>
      </c>
      <c r="F59" s="132">
        <v>1</v>
      </c>
      <c r="G59" s="127">
        <v>1</v>
      </c>
      <c r="H59" s="127">
        <v>1</v>
      </c>
      <c r="I59" s="127">
        <v>1</v>
      </c>
      <c r="J59" s="127">
        <v>1</v>
      </c>
      <c r="K59" s="127">
        <v>0</v>
      </c>
      <c r="L59" s="127">
        <v>0</v>
      </c>
      <c r="M59" s="127">
        <v>1</v>
      </c>
      <c r="N59" s="127">
        <v>1</v>
      </c>
      <c r="O59" s="127">
        <v>1</v>
      </c>
      <c r="P59" s="127">
        <v>1</v>
      </c>
      <c r="Q59" s="127">
        <v>0</v>
      </c>
      <c r="R59" s="186"/>
      <c r="S59" s="127">
        <v>2.2225000000000001</v>
      </c>
      <c r="T59" s="126">
        <v>12.75</v>
      </c>
      <c r="U59" s="186"/>
    </row>
    <row r="60" spans="2:21" x14ac:dyDescent="0.3">
      <c r="B60" s="184"/>
      <c r="C60" s="127">
        <v>56</v>
      </c>
      <c r="D60" s="132">
        <v>1</v>
      </c>
      <c r="E60" s="132">
        <v>1</v>
      </c>
      <c r="F60" s="132">
        <v>1</v>
      </c>
      <c r="G60" s="127">
        <v>1</v>
      </c>
      <c r="H60" s="127">
        <v>1</v>
      </c>
      <c r="I60" s="127">
        <v>1</v>
      </c>
      <c r="J60" s="127">
        <v>1</v>
      </c>
      <c r="K60" s="127">
        <v>0</v>
      </c>
      <c r="L60" s="127">
        <v>0</v>
      </c>
      <c r="M60" s="127">
        <v>1</v>
      </c>
      <c r="N60" s="127">
        <v>1</v>
      </c>
      <c r="O60" s="127">
        <v>1</v>
      </c>
      <c r="P60" s="127">
        <v>1</v>
      </c>
      <c r="Q60" s="127">
        <v>1</v>
      </c>
      <c r="R60" s="186"/>
      <c r="S60" s="127">
        <v>2.2225000000000001</v>
      </c>
      <c r="T60" s="126">
        <v>18.91</v>
      </c>
      <c r="U60" s="186"/>
    </row>
    <row r="61" spans="2:21" x14ac:dyDescent="0.3">
      <c r="B61" s="184"/>
      <c r="C61" s="127">
        <v>57</v>
      </c>
      <c r="D61" s="132">
        <v>1</v>
      </c>
      <c r="E61" s="132">
        <v>1</v>
      </c>
      <c r="F61" s="132">
        <v>1</v>
      </c>
      <c r="G61" s="127">
        <v>1</v>
      </c>
      <c r="H61" s="127">
        <v>1</v>
      </c>
      <c r="I61" s="127">
        <v>1</v>
      </c>
      <c r="J61" s="127">
        <v>1</v>
      </c>
      <c r="K61" s="127">
        <v>0</v>
      </c>
      <c r="L61" s="127">
        <v>1</v>
      </c>
      <c r="M61" s="127">
        <v>1</v>
      </c>
      <c r="N61" s="127">
        <v>1</v>
      </c>
      <c r="O61" s="127">
        <v>1</v>
      </c>
      <c r="P61" s="127">
        <v>1</v>
      </c>
      <c r="Q61" s="127">
        <v>0</v>
      </c>
      <c r="R61" s="187"/>
      <c r="S61" s="127">
        <v>1.0999999999999996</v>
      </c>
      <c r="T61" s="126">
        <v>13.62</v>
      </c>
      <c r="U61" s="187"/>
    </row>
    <row r="62" spans="2:21" x14ac:dyDescent="0.3">
      <c r="B62" s="184"/>
      <c r="C62" s="127">
        <v>58</v>
      </c>
      <c r="D62" s="132">
        <v>1</v>
      </c>
      <c r="E62" s="132">
        <v>1</v>
      </c>
      <c r="F62" s="132">
        <v>1</v>
      </c>
      <c r="G62" s="127">
        <v>1</v>
      </c>
      <c r="H62" s="127">
        <v>1</v>
      </c>
      <c r="I62" s="127">
        <v>1</v>
      </c>
      <c r="J62" s="127">
        <v>1</v>
      </c>
      <c r="K62" s="127">
        <v>1</v>
      </c>
      <c r="L62" s="127">
        <v>0</v>
      </c>
      <c r="M62" s="127">
        <v>0</v>
      </c>
      <c r="N62" s="127">
        <v>0</v>
      </c>
      <c r="O62" s="127">
        <v>0</v>
      </c>
      <c r="P62" s="127">
        <v>0</v>
      </c>
      <c r="Q62" s="127">
        <v>0</v>
      </c>
      <c r="R62" s="185">
        <v>4.6974999999999998</v>
      </c>
      <c r="S62" s="127">
        <v>12.990499999999999</v>
      </c>
      <c r="T62" s="126">
        <v>18.91</v>
      </c>
      <c r="U62" s="185">
        <f>AVERAGE(T62:T74)</f>
        <v>14.524615384615384</v>
      </c>
    </row>
    <row r="63" spans="2:21" x14ac:dyDescent="0.3">
      <c r="B63" s="184"/>
      <c r="C63" s="127">
        <v>59</v>
      </c>
      <c r="D63" s="132">
        <v>1</v>
      </c>
      <c r="E63" s="132">
        <v>1</v>
      </c>
      <c r="F63" s="132">
        <v>1</v>
      </c>
      <c r="G63" s="127">
        <v>1</v>
      </c>
      <c r="H63" s="127">
        <v>1</v>
      </c>
      <c r="I63" s="127">
        <v>1</v>
      </c>
      <c r="J63" s="127">
        <v>1</v>
      </c>
      <c r="K63" s="127">
        <v>1</v>
      </c>
      <c r="L63" s="127">
        <v>0</v>
      </c>
      <c r="M63" s="127">
        <v>0</v>
      </c>
      <c r="N63" s="127">
        <v>0</v>
      </c>
      <c r="O63" s="127">
        <v>0</v>
      </c>
      <c r="P63" s="127">
        <v>0</v>
      </c>
      <c r="Q63" s="127">
        <v>0</v>
      </c>
      <c r="R63" s="186"/>
      <c r="S63" s="127">
        <v>12.990499999999999</v>
      </c>
      <c r="T63" s="126">
        <v>15.3</v>
      </c>
      <c r="U63" s="186"/>
    </row>
    <row r="64" spans="2:21" x14ac:dyDescent="0.3">
      <c r="B64" s="184"/>
      <c r="C64" s="127">
        <v>60</v>
      </c>
      <c r="D64" s="132">
        <v>1</v>
      </c>
      <c r="E64" s="132">
        <v>1</v>
      </c>
      <c r="F64" s="132">
        <v>1</v>
      </c>
      <c r="G64" s="127">
        <v>1</v>
      </c>
      <c r="H64" s="127">
        <v>1</v>
      </c>
      <c r="I64" s="127">
        <v>1</v>
      </c>
      <c r="J64" s="127">
        <v>1</v>
      </c>
      <c r="K64" s="127">
        <v>1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7">
        <v>0</v>
      </c>
      <c r="R64" s="186"/>
      <c r="S64" s="127">
        <v>12.990499999999999</v>
      </c>
      <c r="T64" s="126">
        <v>14.87</v>
      </c>
      <c r="U64" s="186"/>
    </row>
    <row r="65" spans="2:21" x14ac:dyDescent="0.3">
      <c r="B65" s="184"/>
      <c r="C65" s="127">
        <v>61</v>
      </c>
      <c r="D65" s="132">
        <v>1</v>
      </c>
      <c r="E65" s="132">
        <v>1</v>
      </c>
      <c r="F65" s="132">
        <v>1</v>
      </c>
      <c r="G65" s="127">
        <v>1</v>
      </c>
      <c r="H65" s="127">
        <v>1</v>
      </c>
      <c r="I65" s="127">
        <v>1</v>
      </c>
      <c r="J65" s="127">
        <v>1</v>
      </c>
      <c r="K65" s="127">
        <v>1</v>
      </c>
      <c r="L65" s="127">
        <v>0</v>
      </c>
      <c r="M65" s="127">
        <v>0</v>
      </c>
      <c r="N65" s="127">
        <v>0</v>
      </c>
      <c r="O65" s="127">
        <v>0</v>
      </c>
      <c r="P65" s="127">
        <v>0</v>
      </c>
      <c r="Q65" s="127">
        <v>0</v>
      </c>
      <c r="R65" s="186"/>
      <c r="S65" s="127">
        <v>12.990499999999999</v>
      </c>
      <c r="T65" s="126">
        <v>13.79</v>
      </c>
      <c r="U65" s="186"/>
    </row>
    <row r="66" spans="2:21" x14ac:dyDescent="0.3">
      <c r="B66" s="184"/>
      <c r="C66" s="127">
        <v>62</v>
      </c>
      <c r="D66" s="132">
        <v>1</v>
      </c>
      <c r="E66" s="132">
        <v>1</v>
      </c>
      <c r="F66" s="132">
        <v>1</v>
      </c>
      <c r="G66" s="127">
        <v>1</v>
      </c>
      <c r="H66" s="127">
        <v>1</v>
      </c>
      <c r="I66" s="127">
        <v>1</v>
      </c>
      <c r="J66" s="127">
        <v>1</v>
      </c>
      <c r="K66" s="127">
        <v>1</v>
      </c>
      <c r="L66" s="127">
        <v>0</v>
      </c>
      <c r="M66" s="127">
        <v>0</v>
      </c>
      <c r="N66" s="127">
        <v>0</v>
      </c>
      <c r="O66" s="127">
        <v>0</v>
      </c>
      <c r="P66" s="127">
        <v>0</v>
      </c>
      <c r="Q66" s="127">
        <v>0</v>
      </c>
      <c r="R66" s="186"/>
      <c r="S66" s="127">
        <v>12.990499999999999</v>
      </c>
      <c r="T66" s="126">
        <v>13.32</v>
      </c>
      <c r="U66" s="186"/>
    </row>
    <row r="67" spans="2:21" x14ac:dyDescent="0.3">
      <c r="B67" s="184"/>
      <c r="C67" s="127">
        <v>63</v>
      </c>
      <c r="D67" s="132">
        <v>1</v>
      </c>
      <c r="E67" s="132">
        <v>1</v>
      </c>
      <c r="F67" s="132">
        <v>1</v>
      </c>
      <c r="G67" s="127">
        <v>1</v>
      </c>
      <c r="H67" s="127">
        <v>1</v>
      </c>
      <c r="I67" s="127">
        <v>1</v>
      </c>
      <c r="J67" s="127">
        <v>1</v>
      </c>
      <c r="K67" s="127">
        <v>1</v>
      </c>
      <c r="L67" s="127">
        <v>0</v>
      </c>
      <c r="M67" s="127">
        <v>0</v>
      </c>
      <c r="N67" s="127">
        <v>0</v>
      </c>
      <c r="O67" s="127">
        <v>0</v>
      </c>
      <c r="P67" s="127">
        <v>0</v>
      </c>
      <c r="Q67" s="127">
        <v>0</v>
      </c>
      <c r="R67" s="186"/>
      <c r="S67" s="127">
        <v>12.990499999999999</v>
      </c>
      <c r="T67" s="126">
        <v>13.13</v>
      </c>
      <c r="U67" s="186"/>
    </row>
    <row r="68" spans="2:21" x14ac:dyDescent="0.3">
      <c r="B68" s="184"/>
      <c r="C68" s="127">
        <v>64</v>
      </c>
      <c r="D68" s="132">
        <v>1</v>
      </c>
      <c r="E68" s="132">
        <v>1</v>
      </c>
      <c r="F68" s="132">
        <v>1</v>
      </c>
      <c r="G68" s="127">
        <v>1</v>
      </c>
      <c r="H68" s="127">
        <v>1</v>
      </c>
      <c r="I68" s="127">
        <v>1</v>
      </c>
      <c r="J68" s="127">
        <v>1</v>
      </c>
      <c r="K68" s="127">
        <v>1</v>
      </c>
      <c r="L68" s="127">
        <v>0</v>
      </c>
      <c r="M68" s="127">
        <v>0</v>
      </c>
      <c r="N68" s="127">
        <v>0</v>
      </c>
      <c r="O68" s="127">
        <v>0</v>
      </c>
      <c r="P68" s="127">
        <v>0</v>
      </c>
      <c r="Q68" s="127">
        <v>0</v>
      </c>
      <c r="R68" s="186"/>
      <c r="S68" s="127">
        <v>12.990499999999999</v>
      </c>
      <c r="T68" s="126">
        <v>12.67</v>
      </c>
      <c r="U68" s="186"/>
    </row>
    <row r="69" spans="2:21" x14ac:dyDescent="0.3">
      <c r="B69" s="184"/>
      <c r="C69" s="127">
        <v>65</v>
      </c>
      <c r="D69" s="132">
        <v>1</v>
      </c>
      <c r="E69" s="132">
        <v>1</v>
      </c>
      <c r="F69" s="132">
        <v>1</v>
      </c>
      <c r="G69" s="127">
        <v>1</v>
      </c>
      <c r="H69" s="127">
        <v>1</v>
      </c>
      <c r="I69" s="127">
        <v>1</v>
      </c>
      <c r="J69" s="127">
        <v>1</v>
      </c>
      <c r="K69" s="127">
        <v>1</v>
      </c>
      <c r="L69" s="127">
        <v>0</v>
      </c>
      <c r="M69" s="127">
        <v>0</v>
      </c>
      <c r="N69" s="127">
        <v>0</v>
      </c>
      <c r="O69" s="127">
        <v>0</v>
      </c>
      <c r="P69" s="127">
        <v>0</v>
      </c>
      <c r="Q69" s="127">
        <v>1</v>
      </c>
      <c r="R69" s="186"/>
      <c r="S69" s="127">
        <v>11.052999999999999</v>
      </c>
      <c r="T69" s="126">
        <v>15.88</v>
      </c>
      <c r="U69" s="186"/>
    </row>
    <row r="70" spans="2:21" x14ac:dyDescent="0.3">
      <c r="B70" s="184"/>
      <c r="C70" s="127">
        <v>66</v>
      </c>
      <c r="D70" s="132">
        <v>1</v>
      </c>
      <c r="E70" s="132">
        <v>1</v>
      </c>
      <c r="F70" s="132">
        <v>1</v>
      </c>
      <c r="G70" s="127">
        <v>1</v>
      </c>
      <c r="H70" s="127">
        <v>1</v>
      </c>
      <c r="I70" s="127">
        <v>1</v>
      </c>
      <c r="J70" s="127">
        <v>1</v>
      </c>
      <c r="K70" s="127">
        <v>1</v>
      </c>
      <c r="L70" s="127">
        <v>0</v>
      </c>
      <c r="M70" s="127">
        <v>0</v>
      </c>
      <c r="N70" s="127">
        <v>0</v>
      </c>
      <c r="O70" s="127">
        <v>0</v>
      </c>
      <c r="P70" s="127">
        <v>0</v>
      </c>
      <c r="Q70" s="127">
        <v>1</v>
      </c>
      <c r="R70" s="186"/>
      <c r="S70" s="127">
        <v>11.052999999999999</v>
      </c>
      <c r="T70" s="126">
        <v>10.64</v>
      </c>
      <c r="U70" s="186"/>
    </row>
    <row r="71" spans="2:21" x14ac:dyDescent="0.3">
      <c r="B71" s="184"/>
      <c r="C71" s="127">
        <v>67</v>
      </c>
      <c r="D71" s="132">
        <v>1</v>
      </c>
      <c r="E71" s="132">
        <v>1</v>
      </c>
      <c r="F71" s="132">
        <v>1</v>
      </c>
      <c r="G71" s="127">
        <v>1</v>
      </c>
      <c r="H71" s="127">
        <v>1</v>
      </c>
      <c r="I71" s="127">
        <v>1</v>
      </c>
      <c r="J71" s="127">
        <v>1</v>
      </c>
      <c r="K71" s="127">
        <v>1</v>
      </c>
      <c r="L71" s="127">
        <v>0</v>
      </c>
      <c r="M71" s="127">
        <v>0</v>
      </c>
      <c r="N71" s="127">
        <v>0</v>
      </c>
      <c r="O71" s="127">
        <v>0</v>
      </c>
      <c r="P71" s="127">
        <v>1</v>
      </c>
      <c r="Q71" s="127">
        <v>1</v>
      </c>
      <c r="R71" s="186"/>
      <c r="S71" s="127">
        <v>7.5074999999999985</v>
      </c>
      <c r="T71" s="126">
        <v>19.71</v>
      </c>
      <c r="U71" s="186"/>
    </row>
    <row r="72" spans="2:21" x14ac:dyDescent="0.3">
      <c r="B72" s="184"/>
      <c r="C72" s="127">
        <v>68</v>
      </c>
      <c r="D72" s="132">
        <v>1</v>
      </c>
      <c r="E72" s="132">
        <v>1</v>
      </c>
      <c r="F72" s="132">
        <v>1</v>
      </c>
      <c r="G72" s="127">
        <v>1</v>
      </c>
      <c r="H72" s="127">
        <v>1</v>
      </c>
      <c r="I72" s="127">
        <v>1</v>
      </c>
      <c r="J72" s="127">
        <v>1</v>
      </c>
      <c r="K72" s="127">
        <v>1</v>
      </c>
      <c r="L72" s="127">
        <v>0</v>
      </c>
      <c r="M72" s="127">
        <v>0</v>
      </c>
      <c r="N72" s="127">
        <v>0</v>
      </c>
      <c r="O72" s="127">
        <v>0</v>
      </c>
      <c r="P72" s="127">
        <v>1</v>
      </c>
      <c r="Q72" s="127">
        <v>1</v>
      </c>
      <c r="R72" s="186"/>
      <c r="S72" s="127">
        <v>7.5074999999999985</v>
      </c>
      <c r="T72" s="126">
        <v>16.27</v>
      </c>
      <c r="U72" s="186"/>
    </row>
    <row r="73" spans="2:21" x14ac:dyDescent="0.3">
      <c r="B73" s="184"/>
      <c r="C73" s="127">
        <v>69</v>
      </c>
      <c r="D73" s="132">
        <v>1</v>
      </c>
      <c r="E73" s="132">
        <v>1</v>
      </c>
      <c r="F73" s="132">
        <v>1</v>
      </c>
      <c r="G73" s="127">
        <v>1</v>
      </c>
      <c r="H73" s="127">
        <v>1</v>
      </c>
      <c r="I73" s="127">
        <v>1</v>
      </c>
      <c r="J73" s="127">
        <v>1</v>
      </c>
      <c r="K73" s="127">
        <v>1</v>
      </c>
      <c r="L73" s="127">
        <v>0</v>
      </c>
      <c r="M73" s="127">
        <v>0</v>
      </c>
      <c r="N73" s="127">
        <v>0</v>
      </c>
      <c r="O73" s="127">
        <v>0</v>
      </c>
      <c r="P73" s="127">
        <v>1</v>
      </c>
      <c r="Q73" s="127">
        <v>1</v>
      </c>
      <c r="R73" s="186"/>
      <c r="S73" s="127">
        <v>7.5074999999999985</v>
      </c>
      <c r="T73" s="126">
        <v>14.04</v>
      </c>
      <c r="U73" s="186"/>
    </row>
    <row r="74" spans="2:21" x14ac:dyDescent="0.3">
      <c r="B74" s="184"/>
      <c r="C74" s="127">
        <v>70</v>
      </c>
      <c r="D74" s="132">
        <v>1</v>
      </c>
      <c r="E74" s="132">
        <v>1</v>
      </c>
      <c r="F74" s="132">
        <v>1</v>
      </c>
      <c r="G74" s="127">
        <v>1</v>
      </c>
      <c r="H74" s="127">
        <v>1</v>
      </c>
      <c r="I74" s="127">
        <v>1</v>
      </c>
      <c r="J74" s="127">
        <v>1</v>
      </c>
      <c r="K74" s="127">
        <v>1</v>
      </c>
      <c r="L74" s="127">
        <v>0</v>
      </c>
      <c r="M74" s="127">
        <v>0</v>
      </c>
      <c r="N74" s="127">
        <v>0</v>
      </c>
      <c r="O74" s="127">
        <v>0</v>
      </c>
      <c r="P74" s="127">
        <v>1</v>
      </c>
      <c r="Q74" s="127">
        <v>1</v>
      </c>
      <c r="R74" s="187"/>
      <c r="S74" s="127">
        <v>7.5074999999999985</v>
      </c>
      <c r="T74" s="126">
        <v>10.29</v>
      </c>
      <c r="U74" s="187"/>
    </row>
    <row r="75" spans="2:21" x14ac:dyDescent="0.3">
      <c r="B75" s="184"/>
      <c r="C75" s="127">
        <v>71</v>
      </c>
      <c r="D75" s="132">
        <v>1</v>
      </c>
      <c r="E75" s="132">
        <v>1</v>
      </c>
      <c r="F75" s="132">
        <v>1</v>
      </c>
      <c r="G75" s="127">
        <v>1</v>
      </c>
      <c r="H75" s="127">
        <v>1</v>
      </c>
      <c r="I75" s="127">
        <v>1</v>
      </c>
      <c r="J75" s="127">
        <v>1</v>
      </c>
      <c r="K75" s="127">
        <v>1</v>
      </c>
      <c r="L75" s="127">
        <v>1</v>
      </c>
      <c r="M75" s="127">
        <v>0</v>
      </c>
      <c r="N75" s="127">
        <v>0</v>
      </c>
      <c r="O75" s="127">
        <v>0</v>
      </c>
      <c r="P75" s="127">
        <v>0</v>
      </c>
      <c r="Q75" s="127">
        <v>0</v>
      </c>
      <c r="R75" s="185">
        <v>5.82</v>
      </c>
      <c r="S75" s="127">
        <v>11.867999999999999</v>
      </c>
      <c r="T75" s="126">
        <v>16.3</v>
      </c>
      <c r="U75" s="185">
        <f>AVERAGE(T75:T88)</f>
        <v>13.572857142857146</v>
      </c>
    </row>
    <row r="76" spans="2:21" x14ac:dyDescent="0.3">
      <c r="B76" s="184"/>
      <c r="C76" s="127">
        <v>72</v>
      </c>
      <c r="D76" s="132">
        <v>1</v>
      </c>
      <c r="E76" s="132">
        <v>1</v>
      </c>
      <c r="F76" s="132">
        <v>1</v>
      </c>
      <c r="G76" s="127">
        <v>1</v>
      </c>
      <c r="H76" s="127">
        <v>1</v>
      </c>
      <c r="I76" s="127">
        <v>1</v>
      </c>
      <c r="J76" s="127">
        <v>1</v>
      </c>
      <c r="K76" s="127">
        <v>1</v>
      </c>
      <c r="L76" s="127">
        <v>1</v>
      </c>
      <c r="M76" s="127">
        <v>0</v>
      </c>
      <c r="N76" s="127">
        <v>0</v>
      </c>
      <c r="O76" s="127">
        <v>0</v>
      </c>
      <c r="P76" s="127">
        <v>0</v>
      </c>
      <c r="Q76" s="127">
        <v>0</v>
      </c>
      <c r="R76" s="186"/>
      <c r="S76" s="127">
        <v>11.867999999999999</v>
      </c>
      <c r="T76" s="126">
        <v>15.89</v>
      </c>
      <c r="U76" s="186"/>
    </row>
    <row r="77" spans="2:21" x14ac:dyDescent="0.3">
      <c r="B77" s="184"/>
      <c r="C77" s="127">
        <v>73</v>
      </c>
      <c r="D77" s="132">
        <v>1</v>
      </c>
      <c r="E77" s="132">
        <v>1</v>
      </c>
      <c r="F77" s="132">
        <v>1</v>
      </c>
      <c r="G77" s="127">
        <v>1</v>
      </c>
      <c r="H77" s="127">
        <v>1</v>
      </c>
      <c r="I77" s="127">
        <v>1</v>
      </c>
      <c r="J77" s="127">
        <v>1</v>
      </c>
      <c r="K77" s="127">
        <v>1</v>
      </c>
      <c r="L77" s="127">
        <v>1</v>
      </c>
      <c r="M77" s="127">
        <v>0</v>
      </c>
      <c r="N77" s="127">
        <v>0</v>
      </c>
      <c r="O77" s="127">
        <v>0</v>
      </c>
      <c r="P77" s="127">
        <v>0</v>
      </c>
      <c r="Q77" s="127">
        <v>0</v>
      </c>
      <c r="R77" s="186"/>
      <c r="S77" s="127">
        <v>11.867999999999999</v>
      </c>
      <c r="T77" s="126">
        <v>15.59</v>
      </c>
      <c r="U77" s="186"/>
    </row>
    <row r="78" spans="2:21" x14ac:dyDescent="0.3">
      <c r="B78" s="184"/>
      <c r="C78" s="127">
        <v>74</v>
      </c>
      <c r="D78" s="132">
        <v>1</v>
      </c>
      <c r="E78" s="132">
        <v>1</v>
      </c>
      <c r="F78" s="132">
        <v>1</v>
      </c>
      <c r="G78" s="127">
        <v>1</v>
      </c>
      <c r="H78" s="127">
        <v>1</v>
      </c>
      <c r="I78" s="127">
        <v>1</v>
      </c>
      <c r="J78" s="127">
        <v>1</v>
      </c>
      <c r="K78" s="127">
        <v>1</v>
      </c>
      <c r="L78" s="127">
        <v>1</v>
      </c>
      <c r="M78" s="127">
        <v>0</v>
      </c>
      <c r="N78" s="127">
        <v>0</v>
      </c>
      <c r="O78" s="127">
        <v>0</v>
      </c>
      <c r="P78" s="127">
        <v>0</v>
      </c>
      <c r="Q78" s="127">
        <v>0</v>
      </c>
      <c r="R78" s="186"/>
      <c r="S78" s="127">
        <v>11.867999999999999</v>
      </c>
      <c r="T78" s="126">
        <v>14.88</v>
      </c>
      <c r="U78" s="186"/>
    </row>
    <row r="79" spans="2:21" x14ac:dyDescent="0.3">
      <c r="B79" s="184"/>
      <c r="C79" s="127">
        <v>75</v>
      </c>
      <c r="D79" s="132">
        <v>1</v>
      </c>
      <c r="E79" s="132">
        <v>1</v>
      </c>
      <c r="F79" s="132">
        <v>1</v>
      </c>
      <c r="G79" s="127">
        <v>1</v>
      </c>
      <c r="H79" s="127">
        <v>1</v>
      </c>
      <c r="I79" s="127">
        <v>1</v>
      </c>
      <c r="J79" s="127">
        <v>1</v>
      </c>
      <c r="K79" s="127">
        <v>1</v>
      </c>
      <c r="L79" s="127">
        <v>1</v>
      </c>
      <c r="M79" s="127">
        <v>0</v>
      </c>
      <c r="N79" s="127">
        <v>0</v>
      </c>
      <c r="O79" s="127">
        <v>0</v>
      </c>
      <c r="P79" s="127">
        <v>0</v>
      </c>
      <c r="Q79" s="127">
        <v>0</v>
      </c>
      <c r="R79" s="186"/>
      <c r="S79" s="127">
        <v>11.867999999999999</v>
      </c>
      <c r="T79" s="126">
        <v>13.89</v>
      </c>
      <c r="U79" s="186"/>
    </row>
    <row r="80" spans="2:21" x14ac:dyDescent="0.3">
      <c r="B80" s="184"/>
      <c r="C80" s="127">
        <v>76</v>
      </c>
      <c r="D80" s="132">
        <v>1</v>
      </c>
      <c r="E80" s="132">
        <v>1</v>
      </c>
      <c r="F80" s="132">
        <v>1</v>
      </c>
      <c r="G80" s="127">
        <v>1</v>
      </c>
      <c r="H80" s="127">
        <v>1</v>
      </c>
      <c r="I80" s="127">
        <v>1</v>
      </c>
      <c r="J80" s="127">
        <v>1</v>
      </c>
      <c r="K80" s="127">
        <v>1</v>
      </c>
      <c r="L80" s="127">
        <v>1</v>
      </c>
      <c r="M80" s="127">
        <v>0</v>
      </c>
      <c r="N80" s="127">
        <v>0</v>
      </c>
      <c r="O80" s="127">
        <v>0</v>
      </c>
      <c r="P80" s="127">
        <v>0</v>
      </c>
      <c r="Q80" s="127">
        <v>0</v>
      </c>
      <c r="R80" s="186"/>
      <c r="S80" s="127">
        <v>11.867999999999999</v>
      </c>
      <c r="T80" s="126">
        <v>13.51</v>
      </c>
      <c r="U80" s="186"/>
    </row>
    <row r="81" spans="2:21" x14ac:dyDescent="0.3">
      <c r="B81" s="184"/>
      <c r="C81" s="127">
        <v>77</v>
      </c>
      <c r="D81" s="132">
        <v>1</v>
      </c>
      <c r="E81" s="132">
        <v>1</v>
      </c>
      <c r="F81" s="132">
        <v>1</v>
      </c>
      <c r="G81" s="127">
        <v>1</v>
      </c>
      <c r="H81" s="127">
        <v>1</v>
      </c>
      <c r="I81" s="127">
        <v>1</v>
      </c>
      <c r="J81" s="127">
        <v>1</v>
      </c>
      <c r="K81" s="127">
        <v>1</v>
      </c>
      <c r="L81" s="127">
        <v>1</v>
      </c>
      <c r="M81" s="127">
        <v>0</v>
      </c>
      <c r="N81" s="127">
        <v>0</v>
      </c>
      <c r="O81" s="127">
        <v>0</v>
      </c>
      <c r="P81" s="127">
        <v>0</v>
      </c>
      <c r="Q81" s="127">
        <v>0</v>
      </c>
      <c r="R81" s="186"/>
      <c r="S81" s="127">
        <v>11.867999999999999</v>
      </c>
      <c r="T81" s="126">
        <v>13.4</v>
      </c>
      <c r="U81" s="186"/>
    </row>
    <row r="82" spans="2:21" x14ac:dyDescent="0.3">
      <c r="B82" s="184"/>
      <c r="C82" s="127">
        <v>78</v>
      </c>
      <c r="D82" s="132">
        <v>1</v>
      </c>
      <c r="E82" s="132">
        <v>1</v>
      </c>
      <c r="F82" s="132">
        <v>1</v>
      </c>
      <c r="G82" s="127">
        <v>1</v>
      </c>
      <c r="H82" s="127">
        <v>1</v>
      </c>
      <c r="I82" s="127">
        <v>1</v>
      </c>
      <c r="J82" s="127">
        <v>1</v>
      </c>
      <c r="K82" s="127">
        <v>1</v>
      </c>
      <c r="L82" s="127">
        <v>1</v>
      </c>
      <c r="M82" s="127">
        <v>0</v>
      </c>
      <c r="N82" s="127">
        <v>0</v>
      </c>
      <c r="O82" s="127">
        <v>0</v>
      </c>
      <c r="P82" s="127">
        <v>0</v>
      </c>
      <c r="Q82" s="127">
        <v>0</v>
      </c>
      <c r="R82" s="186"/>
      <c r="S82" s="127">
        <v>11.867999999999999</v>
      </c>
      <c r="T82" s="126">
        <v>13.17</v>
      </c>
      <c r="U82" s="186"/>
    </row>
    <row r="83" spans="2:21" x14ac:dyDescent="0.3">
      <c r="B83" s="184"/>
      <c r="C83" s="127">
        <v>79</v>
      </c>
      <c r="D83" s="132">
        <v>1</v>
      </c>
      <c r="E83" s="132">
        <v>1</v>
      </c>
      <c r="F83" s="132">
        <v>1</v>
      </c>
      <c r="G83" s="127">
        <v>1</v>
      </c>
      <c r="H83" s="127">
        <v>1</v>
      </c>
      <c r="I83" s="127">
        <v>1</v>
      </c>
      <c r="J83" s="127">
        <v>1</v>
      </c>
      <c r="K83" s="127">
        <v>1</v>
      </c>
      <c r="L83" s="127">
        <v>1</v>
      </c>
      <c r="M83" s="127">
        <v>0</v>
      </c>
      <c r="N83" s="127">
        <v>0</v>
      </c>
      <c r="O83" s="127">
        <v>0</v>
      </c>
      <c r="P83" s="127">
        <v>0</v>
      </c>
      <c r="Q83" s="127">
        <v>0</v>
      </c>
      <c r="R83" s="186"/>
      <c r="S83" s="127">
        <v>11.867999999999999</v>
      </c>
      <c r="T83" s="126">
        <v>11.77</v>
      </c>
      <c r="U83" s="186"/>
    </row>
    <row r="84" spans="2:21" x14ac:dyDescent="0.3">
      <c r="B84" s="184"/>
      <c r="C84" s="127">
        <v>80</v>
      </c>
      <c r="D84" s="132">
        <v>1</v>
      </c>
      <c r="E84" s="132">
        <v>1</v>
      </c>
      <c r="F84" s="132">
        <v>1</v>
      </c>
      <c r="G84" s="127">
        <v>1</v>
      </c>
      <c r="H84" s="127">
        <v>1</v>
      </c>
      <c r="I84" s="127">
        <v>1</v>
      </c>
      <c r="J84" s="127">
        <v>1</v>
      </c>
      <c r="K84" s="127">
        <v>1</v>
      </c>
      <c r="L84" s="127">
        <v>1</v>
      </c>
      <c r="M84" s="127">
        <v>0</v>
      </c>
      <c r="N84" s="127">
        <v>0</v>
      </c>
      <c r="O84" s="127">
        <v>0</v>
      </c>
      <c r="P84" s="127">
        <v>0</v>
      </c>
      <c r="Q84" s="127">
        <v>0</v>
      </c>
      <c r="R84" s="186"/>
      <c r="S84" s="127">
        <v>11.867999999999999</v>
      </c>
      <c r="T84" s="126">
        <v>9.85</v>
      </c>
      <c r="U84" s="186"/>
    </row>
    <row r="85" spans="2:21" x14ac:dyDescent="0.3">
      <c r="B85" s="184"/>
      <c r="C85" s="127">
        <v>81</v>
      </c>
      <c r="D85" s="132">
        <v>1</v>
      </c>
      <c r="E85" s="132">
        <v>1</v>
      </c>
      <c r="F85" s="132">
        <v>1</v>
      </c>
      <c r="G85" s="127">
        <v>1</v>
      </c>
      <c r="H85" s="127">
        <v>1</v>
      </c>
      <c r="I85" s="127">
        <v>1</v>
      </c>
      <c r="J85" s="127">
        <v>1</v>
      </c>
      <c r="K85" s="127">
        <v>1</v>
      </c>
      <c r="L85" s="127">
        <v>1</v>
      </c>
      <c r="M85" s="127">
        <v>0</v>
      </c>
      <c r="N85" s="127">
        <v>0</v>
      </c>
      <c r="O85" s="127">
        <v>0</v>
      </c>
      <c r="P85" s="127">
        <v>0</v>
      </c>
      <c r="Q85" s="127">
        <v>1</v>
      </c>
      <c r="R85" s="186"/>
      <c r="S85" s="127">
        <v>9.9304999999999986</v>
      </c>
      <c r="T85" s="126">
        <v>13.12</v>
      </c>
      <c r="U85" s="186"/>
    </row>
    <row r="86" spans="2:21" x14ac:dyDescent="0.3">
      <c r="B86" s="184"/>
      <c r="C86" s="127">
        <v>82</v>
      </c>
      <c r="D86" s="132">
        <v>1</v>
      </c>
      <c r="E86" s="132">
        <v>1</v>
      </c>
      <c r="F86" s="132">
        <v>1</v>
      </c>
      <c r="G86" s="127">
        <v>1</v>
      </c>
      <c r="H86" s="127">
        <v>1</v>
      </c>
      <c r="I86" s="127">
        <v>1</v>
      </c>
      <c r="J86" s="127">
        <v>1</v>
      </c>
      <c r="K86" s="127">
        <v>1</v>
      </c>
      <c r="L86" s="127">
        <v>1</v>
      </c>
      <c r="M86" s="127">
        <v>0</v>
      </c>
      <c r="N86" s="127">
        <v>0</v>
      </c>
      <c r="O86" s="127">
        <v>0</v>
      </c>
      <c r="P86" s="127">
        <v>1</v>
      </c>
      <c r="Q86" s="127">
        <v>1</v>
      </c>
      <c r="R86" s="186"/>
      <c r="S86" s="127">
        <v>6.384999999999998</v>
      </c>
      <c r="T86" s="126">
        <v>15.38</v>
      </c>
      <c r="U86" s="186"/>
    </row>
    <row r="87" spans="2:21" x14ac:dyDescent="0.3">
      <c r="B87" s="184"/>
      <c r="C87" s="127">
        <v>83</v>
      </c>
      <c r="D87" s="132">
        <v>1</v>
      </c>
      <c r="E87" s="132">
        <v>1</v>
      </c>
      <c r="F87" s="132">
        <v>1</v>
      </c>
      <c r="G87" s="127">
        <v>1</v>
      </c>
      <c r="H87" s="127">
        <v>1</v>
      </c>
      <c r="I87" s="127">
        <v>1</v>
      </c>
      <c r="J87" s="127">
        <v>1</v>
      </c>
      <c r="K87" s="127">
        <v>1</v>
      </c>
      <c r="L87" s="127">
        <v>1</v>
      </c>
      <c r="M87" s="127">
        <v>0</v>
      </c>
      <c r="N87" s="127">
        <v>0</v>
      </c>
      <c r="O87" s="127">
        <v>0</v>
      </c>
      <c r="P87" s="127">
        <v>1</v>
      </c>
      <c r="Q87" s="127">
        <v>1</v>
      </c>
      <c r="R87" s="186"/>
      <c r="S87" s="127">
        <v>6.384999999999998</v>
      </c>
      <c r="T87" s="126">
        <v>12.58</v>
      </c>
      <c r="U87" s="186"/>
    </row>
    <row r="88" spans="2:21" x14ac:dyDescent="0.3">
      <c r="B88" s="184"/>
      <c r="C88" s="127">
        <v>84</v>
      </c>
      <c r="D88" s="132">
        <v>1</v>
      </c>
      <c r="E88" s="132">
        <v>1</v>
      </c>
      <c r="F88" s="132">
        <v>1</v>
      </c>
      <c r="G88" s="127">
        <v>1</v>
      </c>
      <c r="H88" s="127">
        <v>1</v>
      </c>
      <c r="I88" s="127">
        <v>1</v>
      </c>
      <c r="J88" s="127">
        <v>1</v>
      </c>
      <c r="K88" s="127">
        <v>1</v>
      </c>
      <c r="L88" s="127">
        <v>1</v>
      </c>
      <c r="M88" s="127">
        <v>0</v>
      </c>
      <c r="N88" s="127">
        <v>0</v>
      </c>
      <c r="O88" s="127">
        <v>0</v>
      </c>
      <c r="P88" s="127">
        <v>1</v>
      </c>
      <c r="Q88" s="127">
        <v>1</v>
      </c>
      <c r="R88" s="187"/>
      <c r="S88" s="127">
        <v>6.384999999999998</v>
      </c>
      <c r="T88" s="126">
        <v>10.69</v>
      </c>
      <c r="U88" s="187"/>
    </row>
    <row r="89" spans="2:21" x14ac:dyDescent="0.3">
      <c r="B89" s="184"/>
      <c r="C89" s="127">
        <v>85</v>
      </c>
      <c r="D89" s="132">
        <v>1</v>
      </c>
      <c r="E89" s="132">
        <v>1</v>
      </c>
      <c r="F89" s="132">
        <v>1</v>
      </c>
      <c r="G89" s="127">
        <v>1</v>
      </c>
      <c r="H89" s="127">
        <v>1</v>
      </c>
      <c r="I89" s="127">
        <v>1</v>
      </c>
      <c r="J89" s="127">
        <v>1</v>
      </c>
      <c r="K89" s="127">
        <v>1</v>
      </c>
      <c r="L89" s="127">
        <v>1</v>
      </c>
      <c r="M89" s="127">
        <v>1</v>
      </c>
      <c r="N89" s="127">
        <v>1</v>
      </c>
      <c r="O89" s="127">
        <v>0</v>
      </c>
      <c r="P89" s="127">
        <v>0</v>
      </c>
      <c r="Q89" s="127">
        <v>0</v>
      </c>
      <c r="R89" s="185">
        <v>8.8004999999999995</v>
      </c>
      <c r="S89" s="127">
        <v>8.8874999999999993</v>
      </c>
      <c r="T89" s="126">
        <v>15.99</v>
      </c>
      <c r="U89" s="185">
        <f>AVERAGE(T89:T93)</f>
        <v>12.231999999999999</v>
      </c>
    </row>
    <row r="90" spans="2:21" x14ac:dyDescent="0.3">
      <c r="B90" s="184"/>
      <c r="C90" s="127">
        <v>86</v>
      </c>
      <c r="D90" s="132">
        <v>1</v>
      </c>
      <c r="E90" s="132">
        <v>1</v>
      </c>
      <c r="F90" s="132">
        <v>1</v>
      </c>
      <c r="G90" s="127">
        <v>1</v>
      </c>
      <c r="H90" s="127">
        <v>1</v>
      </c>
      <c r="I90" s="127">
        <v>1</v>
      </c>
      <c r="J90" s="127">
        <v>1</v>
      </c>
      <c r="K90" s="127">
        <v>1</v>
      </c>
      <c r="L90" s="127">
        <v>1</v>
      </c>
      <c r="M90" s="127">
        <v>1</v>
      </c>
      <c r="N90" s="127">
        <v>1</v>
      </c>
      <c r="O90" s="127">
        <v>0</v>
      </c>
      <c r="P90" s="127">
        <v>0</v>
      </c>
      <c r="Q90" s="127">
        <v>0</v>
      </c>
      <c r="R90" s="186"/>
      <c r="S90" s="127">
        <v>8.8874999999999993</v>
      </c>
      <c r="T90" s="126">
        <v>12.77</v>
      </c>
      <c r="U90" s="186"/>
    </row>
    <row r="91" spans="2:21" x14ac:dyDescent="0.3">
      <c r="B91" s="184"/>
      <c r="C91" s="127">
        <v>87</v>
      </c>
      <c r="D91" s="132">
        <v>1</v>
      </c>
      <c r="E91" s="132">
        <v>1</v>
      </c>
      <c r="F91" s="132">
        <v>1</v>
      </c>
      <c r="G91" s="127">
        <v>1</v>
      </c>
      <c r="H91" s="127">
        <v>1</v>
      </c>
      <c r="I91" s="127">
        <v>1</v>
      </c>
      <c r="J91" s="127">
        <v>1</v>
      </c>
      <c r="K91" s="127">
        <v>1</v>
      </c>
      <c r="L91" s="127">
        <v>1</v>
      </c>
      <c r="M91" s="127">
        <v>1</v>
      </c>
      <c r="N91" s="127">
        <v>1</v>
      </c>
      <c r="O91" s="127">
        <v>0</v>
      </c>
      <c r="P91" s="127">
        <v>0</v>
      </c>
      <c r="Q91" s="127">
        <v>0</v>
      </c>
      <c r="R91" s="186"/>
      <c r="S91" s="127">
        <v>8.8874999999999993</v>
      </c>
      <c r="T91" s="126">
        <v>11.41</v>
      </c>
      <c r="U91" s="186"/>
    </row>
    <row r="92" spans="2:21" x14ac:dyDescent="0.3">
      <c r="B92" s="184"/>
      <c r="C92" s="127">
        <v>88</v>
      </c>
      <c r="D92" s="132">
        <v>1</v>
      </c>
      <c r="E92" s="132">
        <v>1</v>
      </c>
      <c r="F92" s="132">
        <v>1</v>
      </c>
      <c r="G92" s="127">
        <v>1</v>
      </c>
      <c r="H92" s="127">
        <v>1</v>
      </c>
      <c r="I92" s="127">
        <v>1</v>
      </c>
      <c r="J92" s="127">
        <v>1</v>
      </c>
      <c r="K92" s="127">
        <v>1</v>
      </c>
      <c r="L92" s="127">
        <v>1</v>
      </c>
      <c r="M92" s="127">
        <v>1</v>
      </c>
      <c r="N92" s="127">
        <v>1</v>
      </c>
      <c r="O92" s="127">
        <v>0</v>
      </c>
      <c r="P92" s="127">
        <v>0</v>
      </c>
      <c r="Q92" s="127">
        <v>0</v>
      </c>
      <c r="R92" s="186"/>
      <c r="S92" s="127">
        <v>8.8874999999999993</v>
      </c>
      <c r="T92" s="126">
        <v>10.94</v>
      </c>
      <c r="U92" s="186"/>
    </row>
    <row r="93" spans="2:21" x14ac:dyDescent="0.3">
      <c r="B93" s="184"/>
      <c r="C93" s="127">
        <v>89</v>
      </c>
      <c r="D93" s="132">
        <v>1</v>
      </c>
      <c r="E93" s="132">
        <v>1</v>
      </c>
      <c r="F93" s="132">
        <v>1</v>
      </c>
      <c r="G93" s="127">
        <v>1</v>
      </c>
      <c r="H93" s="127">
        <v>1</v>
      </c>
      <c r="I93" s="127">
        <v>1</v>
      </c>
      <c r="J93" s="127">
        <v>1</v>
      </c>
      <c r="K93" s="127">
        <v>1</v>
      </c>
      <c r="L93" s="127">
        <v>1</v>
      </c>
      <c r="M93" s="127">
        <v>1</v>
      </c>
      <c r="N93" s="127">
        <v>1</v>
      </c>
      <c r="O93" s="127">
        <v>0</v>
      </c>
      <c r="P93" s="127">
        <v>0</v>
      </c>
      <c r="Q93" s="127">
        <v>0</v>
      </c>
      <c r="R93" s="187"/>
      <c r="S93" s="127">
        <v>8.8874999999999993</v>
      </c>
      <c r="T93" s="126">
        <v>10.050000000000001</v>
      </c>
      <c r="U93" s="187"/>
    </row>
    <row r="94" spans="2:21" x14ac:dyDescent="0.3">
      <c r="B94" s="184"/>
      <c r="C94" s="127">
        <v>90</v>
      </c>
      <c r="D94" s="132">
        <v>1</v>
      </c>
      <c r="E94" s="132">
        <v>1</v>
      </c>
      <c r="F94" s="132">
        <v>1</v>
      </c>
      <c r="G94" s="127">
        <v>1</v>
      </c>
      <c r="H94" s="127">
        <v>1</v>
      </c>
      <c r="I94" s="127">
        <v>1</v>
      </c>
      <c r="J94" s="127">
        <v>1</v>
      </c>
      <c r="K94" s="127">
        <v>1</v>
      </c>
      <c r="L94" s="127">
        <v>1</v>
      </c>
      <c r="M94" s="127">
        <v>1</v>
      </c>
      <c r="N94" s="127">
        <v>1</v>
      </c>
      <c r="O94" s="127">
        <v>1</v>
      </c>
      <c r="P94" s="127">
        <v>0</v>
      </c>
      <c r="Q94" s="127">
        <v>0</v>
      </c>
      <c r="R94" s="185">
        <v>12.204999999999998</v>
      </c>
      <c r="S94" s="127">
        <v>5.4830000000000005</v>
      </c>
      <c r="T94" s="126">
        <v>15.77</v>
      </c>
      <c r="U94" s="185">
        <f>AVERAGE(T94:T107)</f>
        <v>13.377142857142855</v>
      </c>
    </row>
    <row r="95" spans="2:21" x14ac:dyDescent="0.3">
      <c r="B95" s="184"/>
      <c r="C95" s="127">
        <v>91</v>
      </c>
      <c r="D95" s="132">
        <v>1</v>
      </c>
      <c r="E95" s="132">
        <v>1</v>
      </c>
      <c r="F95" s="132">
        <v>1</v>
      </c>
      <c r="G95" s="127">
        <v>1</v>
      </c>
      <c r="H95" s="127">
        <v>1</v>
      </c>
      <c r="I95" s="127">
        <v>1</v>
      </c>
      <c r="J95" s="127">
        <v>1</v>
      </c>
      <c r="K95" s="127">
        <v>1</v>
      </c>
      <c r="L95" s="127">
        <v>1</v>
      </c>
      <c r="M95" s="127">
        <v>1</v>
      </c>
      <c r="N95" s="127">
        <v>1</v>
      </c>
      <c r="O95" s="127">
        <v>1</v>
      </c>
      <c r="P95" s="127">
        <v>0</v>
      </c>
      <c r="Q95" s="127">
        <v>0</v>
      </c>
      <c r="R95" s="186"/>
      <c r="S95" s="127">
        <v>5.4830000000000005</v>
      </c>
      <c r="T95" s="126">
        <v>15.63</v>
      </c>
      <c r="U95" s="186"/>
    </row>
    <row r="96" spans="2:21" x14ac:dyDescent="0.3">
      <c r="B96" s="184"/>
      <c r="C96" s="127">
        <v>92</v>
      </c>
      <c r="D96" s="132">
        <v>1</v>
      </c>
      <c r="E96" s="132">
        <v>1</v>
      </c>
      <c r="F96" s="132">
        <v>1</v>
      </c>
      <c r="G96" s="127">
        <v>1</v>
      </c>
      <c r="H96" s="127">
        <v>1</v>
      </c>
      <c r="I96" s="127">
        <v>1</v>
      </c>
      <c r="J96" s="127">
        <v>1</v>
      </c>
      <c r="K96" s="127">
        <v>1</v>
      </c>
      <c r="L96" s="127">
        <v>1</v>
      </c>
      <c r="M96" s="127">
        <v>1</v>
      </c>
      <c r="N96" s="127">
        <v>1</v>
      </c>
      <c r="O96" s="127">
        <v>1</v>
      </c>
      <c r="P96" s="127">
        <v>0</v>
      </c>
      <c r="Q96" s="127">
        <v>0</v>
      </c>
      <c r="R96" s="186"/>
      <c r="S96" s="127">
        <v>5.4830000000000005</v>
      </c>
      <c r="T96" s="126">
        <v>15.39</v>
      </c>
      <c r="U96" s="186"/>
    </row>
    <row r="97" spans="2:21" x14ac:dyDescent="0.3">
      <c r="B97" s="184"/>
      <c r="C97" s="127">
        <v>93</v>
      </c>
      <c r="D97" s="132">
        <v>1</v>
      </c>
      <c r="E97" s="132">
        <v>1</v>
      </c>
      <c r="F97" s="132">
        <v>1</v>
      </c>
      <c r="G97" s="127">
        <v>1</v>
      </c>
      <c r="H97" s="127">
        <v>1</v>
      </c>
      <c r="I97" s="127">
        <v>1</v>
      </c>
      <c r="J97" s="127">
        <v>1</v>
      </c>
      <c r="K97" s="127">
        <v>1</v>
      </c>
      <c r="L97" s="127">
        <v>1</v>
      </c>
      <c r="M97" s="127">
        <v>1</v>
      </c>
      <c r="N97" s="127">
        <v>1</v>
      </c>
      <c r="O97" s="127">
        <v>1</v>
      </c>
      <c r="P97" s="127">
        <v>0</v>
      </c>
      <c r="Q97" s="127">
        <v>0</v>
      </c>
      <c r="R97" s="186"/>
      <c r="S97" s="127">
        <v>5.4830000000000005</v>
      </c>
      <c r="T97" s="126">
        <v>15.37</v>
      </c>
      <c r="U97" s="186"/>
    </row>
    <row r="98" spans="2:21" x14ac:dyDescent="0.3">
      <c r="B98" s="184"/>
      <c r="C98" s="127">
        <v>94</v>
      </c>
      <c r="D98" s="132">
        <v>1</v>
      </c>
      <c r="E98" s="132">
        <v>1</v>
      </c>
      <c r="F98" s="132">
        <v>1</v>
      </c>
      <c r="G98" s="127">
        <v>1</v>
      </c>
      <c r="H98" s="127">
        <v>1</v>
      </c>
      <c r="I98" s="127">
        <v>1</v>
      </c>
      <c r="J98" s="127">
        <v>1</v>
      </c>
      <c r="K98" s="127">
        <v>1</v>
      </c>
      <c r="L98" s="127">
        <v>1</v>
      </c>
      <c r="M98" s="127">
        <v>1</v>
      </c>
      <c r="N98" s="127">
        <v>1</v>
      </c>
      <c r="O98" s="127">
        <v>1</v>
      </c>
      <c r="P98" s="127">
        <v>0</v>
      </c>
      <c r="Q98" s="127">
        <v>0</v>
      </c>
      <c r="R98" s="186"/>
      <c r="S98" s="127">
        <v>5.4830000000000005</v>
      </c>
      <c r="T98" s="126">
        <v>15.02</v>
      </c>
      <c r="U98" s="186"/>
    </row>
    <row r="99" spans="2:21" x14ac:dyDescent="0.3">
      <c r="B99" s="184"/>
      <c r="C99" s="127">
        <v>95</v>
      </c>
      <c r="D99" s="132">
        <v>1</v>
      </c>
      <c r="E99" s="132">
        <v>1</v>
      </c>
      <c r="F99" s="132">
        <v>1</v>
      </c>
      <c r="G99" s="127">
        <v>1</v>
      </c>
      <c r="H99" s="127">
        <v>1</v>
      </c>
      <c r="I99" s="127">
        <v>1</v>
      </c>
      <c r="J99" s="127">
        <v>1</v>
      </c>
      <c r="K99" s="127">
        <v>1</v>
      </c>
      <c r="L99" s="127">
        <v>1</v>
      </c>
      <c r="M99" s="127">
        <v>1</v>
      </c>
      <c r="N99" s="127">
        <v>1</v>
      </c>
      <c r="O99" s="127">
        <v>1</v>
      </c>
      <c r="P99" s="127">
        <v>0</v>
      </c>
      <c r="Q99" s="127">
        <v>0</v>
      </c>
      <c r="R99" s="186"/>
      <c r="S99" s="127">
        <v>5.4830000000000005</v>
      </c>
      <c r="T99" s="126">
        <v>14.42</v>
      </c>
      <c r="U99" s="186"/>
    </row>
    <row r="100" spans="2:21" x14ac:dyDescent="0.3">
      <c r="B100" s="184"/>
      <c r="C100" s="127">
        <v>96</v>
      </c>
      <c r="D100" s="132">
        <v>1</v>
      </c>
      <c r="E100" s="132">
        <v>1</v>
      </c>
      <c r="F100" s="132">
        <v>1</v>
      </c>
      <c r="G100" s="127">
        <v>1</v>
      </c>
      <c r="H100" s="127">
        <v>1</v>
      </c>
      <c r="I100" s="127">
        <v>1</v>
      </c>
      <c r="J100" s="127">
        <v>1</v>
      </c>
      <c r="K100" s="127">
        <v>1</v>
      </c>
      <c r="L100" s="127">
        <v>1</v>
      </c>
      <c r="M100" s="127">
        <v>1</v>
      </c>
      <c r="N100" s="127">
        <v>1</v>
      </c>
      <c r="O100" s="127">
        <v>1</v>
      </c>
      <c r="P100" s="127">
        <v>0</v>
      </c>
      <c r="Q100" s="127">
        <v>0</v>
      </c>
      <c r="R100" s="186"/>
      <c r="S100" s="127">
        <v>5.4830000000000005</v>
      </c>
      <c r="T100" s="126">
        <v>14.13</v>
      </c>
      <c r="U100" s="186"/>
    </row>
    <row r="101" spans="2:21" x14ac:dyDescent="0.3">
      <c r="B101" s="184"/>
      <c r="C101" s="127">
        <v>97</v>
      </c>
      <c r="D101" s="132">
        <v>1</v>
      </c>
      <c r="E101" s="132">
        <v>1</v>
      </c>
      <c r="F101" s="132">
        <v>1</v>
      </c>
      <c r="G101" s="127">
        <v>1</v>
      </c>
      <c r="H101" s="127">
        <v>1</v>
      </c>
      <c r="I101" s="127">
        <v>1</v>
      </c>
      <c r="J101" s="127">
        <v>1</v>
      </c>
      <c r="K101" s="127">
        <v>1</v>
      </c>
      <c r="L101" s="127">
        <v>1</v>
      </c>
      <c r="M101" s="127">
        <v>1</v>
      </c>
      <c r="N101" s="127">
        <v>1</v>
      </c>
      <c r="O101" s="127">
        <v>1</v>
      </c>
      <c r="P101" s="127">
        <v>0</v>
      </c>
      <c r="Q101" s="127">
        <v>0</v>
      </c>
      <c r="R101" s="186"/>
      <c r="S101" s="127">
        <v>5.4830000000000005</v>
      </c>
      <c r="T101" s="126">
        <v>13.87</v>
      </c>
      <c r="U101" s="186"/>
    </row>
    <row r="102" spans="2:21" x14ac:dyDescent="0.3">
      <c r="B102" s="184"/>
      <c r="C102" s="127">
        <v>98</v>
      </c>
      <c r="D102" s="132">
        <v>1</v>
      </c>
      <c r="E102" s="132">
        <v>1</v>
      </c>
      <c r="F102" s="132">
        <v>1</v>
      </c>
      <c r="G102" s="127">
        <v>1</v>
      </c>
      <c r="H102" s="127">
        <v>1</v>
      </c>
      <c r="I102" s="127">
        <v>1</v>
      </c>
      <c r="J102" s="127">
        <v>1</v>
      </c>
      <c r="K102" s="127">
        <v>1</v>
      </c>
      <c r="L102" s="127">
        <v>1</v>
      </c>
      <c r="M102" s="127">
        <v>1</v>
      </c>
      <c r="N102" s="127">
        <v>1</v>
      </c>
      <c r="O102" s="127">
        <v>1</v>
      </c>
      <c r="P102" s="127">
        <v>0</v>
      </c>
      <c r="Q102" s="127">
        <v>0</v>
      </c>
      <c r="R102" s="186"/>
      <c r="S102" s="127">
        <v>5.4830000000000005</v>
      </c>
      <c r="T102" s="126">
        <v>13.51</v>
      </c>
      <c r="U102" s="186"/>
    </row>
    <row r="103" spans="2:21" x14ac:dyDescent="0.3">
      <c r="B103" s="184"/>
      <c r="C103" s="127">
        <v>99</v>
      </c>
      <c r="D103" s="132">
        <v>1</v>
      </c>
      <c r="E103" s="132">
        <v>1</v>
      </c>
      <c r="F103" s="132">
        <v>1</v>
      </c>
      <c r="G103" s="127">
        <v>1</v>
      </c>
      <c r="H103" s="127">
        <v>1</v>
      </c>
      <c r="I103" s="127">
        <v>1</v>
      </c>
      <c r="J103" s="127">
        <v>1</v>
      </c>
      <c r="K103" s="127">
        <v>1</v>
      </c>
      <c r="L103" s="127">
        <v>1</v>
      </c>
      <c r="M103" s="127">
        <v>1</v>
      </c>
      <c r="N103" s="127">
        <v>1</v>
      </c>
      <c r="O103" s="127">
        <v>1</v>
      </c>
      <c r="P103" s="127">
        <v>0</v>
      </c>
      <c r="Q103" s="127">
        <v>0</v>
      </c>
      <c r="R103" s="186"/>
      <c r="S103" s="127">
        <v>5.4830000000000005</v>
      </c>
      <c r="T103" s="126">
        <v>12.16</v>
      </c>
      <c r="U103" s="186"/>
    </row>
    <row r="104" spans="2:21" x14ac:dyDescent="0.3">
      <c r="B104" s="184"/>
      <c r="C104" s="127">
        <v>100</v>
      </c>
      <c r="D104" s="132">
        <v>1</v>
      </c>
      <c r="E104" s="132">
        <v>1</v>
      </c>
      <c r="F104" s="132">
        <v>1</v>
      </c>
      <c r="G104" s="127">
        <v>1</v>
      </c>
      <c r="H104" s="127">
        <v>1</v>
      </c>
      <c r="I104" s="127">
        <v>1</v>
      </c>
      <c r="J104" s="127">
        <v>1</v>
      </c>
      <c r="K104" s="127">
        <v>1</v>
      </c>
      <c r="L104" s="127">
        <v>1</v>
      </c>
      <c r="M104" s="127">
        <v>1</v>
      </c>
      <c r="N104" s="127">
        <v>1</v>
      </c>
      <c r="O104" s="127">
        <v>1</v>
      </c>
      <c r="P104" s="127">
        <v>0</v>
      </c>
      <c r="Q104" s="127">
        <v>0</v>
      </c>
      <c r="R104" s="186"/>
      <c r="S104" s="127">
        <v>5.4830000000000005</v>
      </c>
      <c r="T104" s="126">
        <v>11.28</v>
      </c>
      <c r="U104" s="186"/>
    </row>
    <row r="105" spans="2:21" x14ac:dyDescent="0.3">
      <c r="B105" s="184"/>
      <c r="C105" s="127">
        <v>101</v>
      </c>
      <c r="D105" s="132">
        <v>1</v>
      </c>
      <c r="E105" s="132">
        <v>1</v>
      </c>
      <c r="F105" s="132">
        <v>1</v>
      </c>
      <c r="G105" s="127">
        <v>1</v>
      </c>
      <c r="H105" s="127">
        <v>1</v>
      </c>
      <c r="I105" s="127">
        <v>1</v>
      </c>
      <c r="J105" s="127">
        <v>1</v>
      </c>
      <c r="K105" s="127">
        <v>1</v>
      </c>
      <c r="L105" s="127">
        <v>1</v>
      </c>
      <c r="M105" s="127">
        <v>1</v>
      </c>
      <c r="N105" s="127">
        <v>1</v>
      </c>
      <c r="O105" s="127">
        <v>1</v>
      </c>
      <c r="P105" s="127">
        <v>0</v>
      </c>
      <c r="Q105" s="127">
        <v>0</v>
      </c>
      <c r="R105" s="186"/>
      <c r="S105" s="127">
        <v>5.4830000000000005</v>
      </c>
      <c r="T105" s="126">
        <v>10.82</v>
      </c>
      <c r="U105" s="186"/>
    </row>
    <row r="106" spans="2:21" x14ac:dyDescent="0.3">
      <c r="B106" s="184"/>
      <c r="C106" s="127">
        <v>102</v>
      </c>
      <c r="D106" s="132">
        <v>1</v>
      </c>
      <c r="E106" s="132">
        <v>1</v>
      </c>
      <c r="F106" s="132">
        <v>1</v>
      </c>
      <c r="G106" s="127">
        <v>1</v>
      </c>
      <c r="H106" s="127">
        <v>1</v>
      </c>
      <c r="I106" s="127">
        <v>1</v>
      </c>
      <c r="J106" s="127">
        <v>1</v>
      </c>
      <c r="K106" s="127">
        <v>1</v>
      </c>
      <c r="L106" s="127">
        <v>1</v>
      </c>
      <c r="M106" s="127">
        <v>1</v>
      </c>
      <c r="N106" s="127">
        <v>1</v>
      </c>
      <c r="O106" s="127">
        <v>1</v>
      </c>
      <c r="P106" s="127">
        <v>0</v>
      </c>
      <c r="Q106" s="127">
        <v>0</v>
      </c>
      <c r="R106" s="186"/>
      <c r="S106" s="127">
        <v>5.4830000000000005</v>
      </c>
      <c r="T106" s="126">
        <v>10.09</v>
      </c>
      <c r="U106" s="186"/>
    </row>
    <row r="107" spans="2:21" x14ac:dyDescent="0.3">
      <c r="B107" s="184"/>
      <c r="C107" s="127">
        <v>103</v>
      </c>
      <c r="D107" s="132">
        <v>1</v>
      </c>
      <c r="E107" s="132">
        <v>1</v>
      </c>
      <c r="F107" s="132">
        <v>1</v>
      </c>
      <c r="G107" s="127">
        <v>1</v>
      </c>
      <c r="H107" s="127">
        <v>1</v>
      </c>
      <c r="I107" s="127">
        <v>1</v>
      </c>
      <c r="J107" s="127">
        <v>1</v>
      </c>
      <c r="K107" s="127">
        <v>1</v>
      </c>
      <c r="L107" s="127">
        <v>1</v>
      </c>
      <c r="M107" s="127">
        <v>1</v>
      </c>
      <c r="N107" s="127">
        <v>1</v>
      </c>
      <c r="O107" s="127">
        <v>1</v>
      </c>
      <c r="P107" s="127">
        <v>0</v>
      </c>
      <c r="Q107" s="127">
        <v>1</v>
      </c>
      <c r="R107" s="187"/>
      <c r="S107" s="127">
        <v>3.5455000000000005</v>
      </c>
      <c r="T107" s="126">
        <v>9.82</v>
      </c>
      <c r="U107" s="187"/>
    </row>
    <row r="108" spans="2:21" x14ac:dyDescent="0.3">
      <c r="B108" s="184"/>
      <c r="C108" s="127">
        <v>104</v>
      </c>
      <c r="D108" s="132">
        <v>1</v>
      </c>
      <c r="E108" s="132">
        <v>1</v>
      </c>
      <c r="F108" s="132">
        <v>1</v>
      </c>
      <c r="G108" s="127">
        <v>1</v>
      </c>
      <c r="H108" s="127">
        <v>1</v>
      </c>
      <c r="I108" s="127">
        <v>1</v>
      </c>
      <c r="J108" s="127">
        <v>1</v>
      </c>
      <c r="K108" s="127">
        <v>1</v>
      </c>
      <c r="L108" s="127">
        <v>1</v>
      </c>
      <c r="M108" s="127">
        <v>1</v>
      </c>
      <c r="N108" s="127">
        <v>1</v>
      </c>
      <c r="O108" s="127">
        <v>1</v>
      </c>
      <c r="P108" s="127">
        <v>1</v>
      </c>
      <c r="Q108" s="127">
        <v>0</v>
      </c>
      <c r="R108" s="185">
        <v>15.750499999999999</v>
      </c>
      <c r="S108" s="127">
        <v>1.9375</v>
      </c>
      <c r="T108" s="126">
        <v>19.91</v>
      </c>
      <c r="U108" s="185">
        <f>AVERAGE(T108:T118)</f>
        <v>13.514545454545454</v>
      </c>
    </row>
    <row r="109" spans="2:21" x14ac:dyDescent="0.3">
      <c r="B109" s="184"/>
      <c r="C109" s="127">
        <v>105</v>
      </c>
      <c r="D109" s="132">
        <v>1</v>
      </c>
      <c r="E109" s="132">
        <v>1</v>
      </c>
      <c r="F109" s="132">
        <v>1</v>
      </c>
      <c r="G109" s="127">
        <v>1</v>
      </c>
      <c r="H109" s="127">
        <v>1</v>
      </c>
      <c r="I109" s="127">
        <v>1</v>
      </c>
      <c r="J109" s="127">
        <v>1</v>
      </c>
      <c r="K109" s="127">
        <v>1</v>
      </c>
      <c r="L109" s="127">
        <v>1</v>
      </c>
      <c r="M109" s="127">
        <v>1</v>
      </c>
      <c r="N109" s="127">
        <v>1</v>
      </c>
      <c r="O109" s="127">
        <v>1</v>
      </c>
      <c r="P109" s="127">
        <v>1</v>
      </c>
      <c r="Q109" s="127">
        <v>0</v>
      </c>
      <c r="R109" s="186"/>
      <c r="S109" s="127">
        <v>1.9375</v>
      </c>
      <c r="T109" s="126">
        <v>16.420000000000002</v>
      </c>
      <c r="U109" s="186"/>
    </row>
    <row r="110" spans="2:21" x14ac:dyDescent="0.3">
      <c r="B110" s="184"/>
      <c r="C110" s="127">
        <v>106</v>
      </c>
      <c r="D110" s="132">
        <v>1</v>
      </c>
      <c r="E110" s="132">
        <v>1</v>
      </c>
      <c r="F110" s="132">
        <v>1</v>
      </c>
      <c r="G110" s="127">
        <v>1</v>
      </c>
      <c r="H110" s="127">
        <v>1</v>
      </c>
      <c r="I110" s="127">
        <v>1</v>
      </c>
      <c r="J110" s="127">
        <v>1</v>
      </c>
      <c r="K110" s="127">
        <v>1</v>
      </c>
      <c r="L110" s="127">
        <v>1</v>
      </c>
      <c r="M110" s="127">
        <v>1</v>
      </c>
      <c r="N110" s="127">
        <v>1</v>
      </c>
      <c r="O110" s="127">
        <v>1</v>
      </c>
      <c r="P110" s="127">
        <v>1</v>
      </c>
      <c r="Q110" s="127">
        <v>0</v>
      </c>
      <c r="R110" s="186"/>
      <c r="S110" s="127">
        <v>1.9375</v>
      </c>
      <c r="T110" s="126">
        <v>15.23</v>
      </c>
      <c r="U110" s="186"/>
    </row>
    <row r="111" spans="2:21" x14ac:dyDescent="0.3">
      <c r="B111" s="184"/>
      <c r="C111" s="127">
        <v>107</v>
      </c>
      <c r="D111" s="132">
        <v>1</v>
      </c>
      <c r="E111" s="132">
        <v>1</v>
      </c>
      <c r="F111" s="132">
        <v>1</v>
      </c>
      <c r="G111" s="127">
        <v>1</v>
      </c>
      <c r="H111" s="127">
        <v>1</v>
      </c>
      <c r="I111" s="127">
        <v>1</v>
      </c>
      <c r="J111" s="127">
        <v>1</v>
      </c>
      <c r="K111" s="127">
        <v>1</v>
      </c>
      <c r="L111" s="127">
        <v>1</v>
      </c>
      <c r="M111" s="127">
        <v>1</v>
      </c>
      <c r="N111" s="127">
        <v>1</v>
      </c>
      <c r="O111" s="127">
        <v>1</v>
      </c>
      <c r="P111" s="127">
        <v>1</v>
      </c>
      <c r="Q111" s="127">
        <v>0</v>
      </c>
      <c r="R111" s="186"/>
      <c r="S111" s="127">
        <v>1.9375</v>
      </c>
      <c r="T111" s="126">
        <v>13.8</v>
      </c>
      <c r="U111" s="186"/>
    </row>
    <row r="112" spans="2:21" x14ac:dyDescent="0.3">
      <c r="B112" s="184"/>
      <c r="C112" s="127">
        <v>108</v>
      </c>
      <c r="D112" s="132">
        <v>1</v>
      </c>
      <c r="E112" s="132">
        <v>1</v>
      </c>
      <c r="F112" s="132">
        <v>1</v>
      </c>
      <c r="G112" s="127">
        <v>1</v>
      </c>
      <c r="H112" s="127">
        <v>1</v>
      </c>
      <c r="I112" s="127">
        <v>1</v>
      </c>
      <c r="J112" s="127">
        <v>1</v>
      </c>
      <c r="K112" s="127">
        <v>1</v>
      </c>
      <c r="L112" s="127">
        <v>1</v>
      </c>
      <c r="M112" s="127">
        <v>1</v>
      </c>
      <c r="N112" s="127">
        <v>1</v>
      </c>
      <c r="O112" s="127">
        <v>1</v>
      </c>
      <c r="P112" s="127">
        <v>1</v>
      </c>
      <c r="Q112" s="127">
        <v>0</v>
      </c>
      <c r="R112" s="186"/>
      <c r="S112" s="127">
        <v>1.9375</v>
      </c>
      <c r="T112" s="126">
        <v>13.53</v>
      </c>
      <c r="U112" s="186"/>
    </row>
    <row r="113" spans="2:21" x14ac:dyDescent="0.3">
      <c r="B113" s="184"/>
      <c r="C113" s="127">
        <v>109</v>
      </c>
      <c r="D113" s="132">
        <v>1</v>
      </c>
      <c r="E113" s="132">
        <v>1</v>
      </c>
      <c r="F113" s="132">
        <v>1</v>
      </c>
      <c r="G113" s="127">
        <v>1</v>
      </c>
      <c r="H113" s="127">
        <v>1</v>
      </c>
      <c r="I113" s="127">
        <v>1</v>
      </c>
      <c r="J113" s="127">
        <v>1</v>
      </c>
      <c r="K113" s="127">
        <v>1</v>
      </c>
      <c r="L113" s="127">
        <v>1</v>
      </c>
      <c r="M113" s="127">
        <v>1</v>
      </c>
      <c r="N113" s="127">
        <v>1</v>
      </c>
      <c r="O113" s="127">
        <v>1</v>
      </c>
      <c r="P113" s="127">
        <v>1</v>
      </c>
      <c r="Q113" s="127">
        <v>0</v>
      </c>
      <c r="R113" s="186"/>
      <c r="S113" s="127">
        <v>1.9375</v>
      </c>
      <c r="T113" s="126">
        <v>12.96</v>
      </c>
      <c r="U113" s="186"/>
    </row>
    <row r="114" spans="2:21" x14ac:dyDescent="0.3">
      <c r="B114" s="184"/>
      <c r="C114" s="127">
        <v>110</v>
      </c>
      <c r="D114" s="132">
        <v>1</v>
      </c>
      <c r="E114" s="132">
        <v>1</v>
      </c>
      <c r="F114" s="132">
        <v>1</v>
      </c>
      <c r="G114" s="127">
        <v>1</v>
      </c>
      <c r="H114" s="127">
        <v>1</v>
      </c>
      <c r="I114" s="127">
        <v>1</v>
      </c>
      <c r="J114" s="127">
        <v>1</v>
      </c>
      <c r="K114" s="127">
        <v>1</v>
      </c>
      <c r="L114" s="127">
        <v>1</v>
      </c>
      <c r="M114" s="127">
        <v>1</v>
      </c>
      <c r="N114" s="127">
        <v>1</v>
      </c>
      <c r="O114" s="127">
        <v>1</v>
      </c>
      <c r="P114" s="127">
        <v>1</v>
      </c>
      <c r="Q114" s="127">
        <v>0</v>
      </c>
      <c r="R114" s="186"/>
      <c r="S114" s="127">
        <v>1.9375</v>
      </c>
      <c r="T114" s="126">
        <v>12.49</v>
      </c>
      <c r="U114" s="186"/>
    </row>
    <row r="115" spans="2:21" x14ac:dyDescent="0.3">
      <c r="B115" s="184"/>
      <c r="C115" s="127">
        <v>111</v>
      </c>
      <c r="D115" s="132">
        <v>1</v>
      </c>
      <c r="E115" s="132">
        <v>1</v>
      </c>
      <c r="F115" s="132">
        <v>1</v>
      </c>
      <c r="G115" s="127">
        <v>1</v>
      </c>
      <c r="H115" s="127">
        <v>1</v>
      </c>
      <c r="I115" s="127">
        <v>1</v>
      </c>
      <c r="J115" s="127">
        <v>1</v>
      </c>
      <c r="K115" s="127">
        <v>1</v>
      </c>
      <c r="L115" s="127">
        <v>1</v>
      </c>
      <c r="M115" s="127">
        <v>1</v>
      </c>
      <c r="N115" s="127">
        <v>1</v>
      </c>
      <c r="O115" s="127">
        <v>1</v>
      </c>
      <c r="P115" s="127">
        <v>1</v>
      </c>
      <c r="Q115" s="127">
        <v>0</v>
      </c>
      <c r="R115" s="186"/>
      <c r="S115" s="127">
        <v>1.9375</v>
      </c>
      <c r="T115" s="126">
        <v>11.75</v>
      </c>
      <c r="U115" s="186"/>
    </row>
    <row r="116" spans="2:21" x14ac:dyDescent="0.3">
      <c r="B116" s="184"/>
      <c r="C116" s="127">
        <v>112</v>
      </c>
      <c r="D116" s="132">
        <v>1</v>
      </c>
      <c r="E116" s="132">
        <v>1</v>
      </c>
      <c r="F116" s="132">
        <v>1</v>
      </c>
      <c r="G116" s="127">
        <v>1</v>
      </c>
      <c r="H116" s="127">
        <v>1</v>
      </c>
      <c r="I116" s="127">
        <v>1</v>
      </c>
      <c r="J116" s="127">
        <v>1</v>
      </c>
      <c r="K116" s="127">
        <v>1</v>
      </c>
      <c r="L116" s="127">
        <v>1</v>
      </c>
      <c r="M116" s="127">
        <v>1</v>
      </c>
      <c r="N116" s="127">
        <v>1</v>
      </c>
      <c r="O116" s="127">
        <v>1</v>
      </c>
      <c r="P116" s="127">
        <v>1</v>
      </c>
      <c r="Q116" s="127">
        <v>0</v>
      </c>
      <c r="R116" s="186"/>
      <c r="S116" s="127">
        <v>1.9375</v>
      </c>
      <c r="T116" s="126">
        <v>11.06</v>
      </c>
      <c r="U116" s="186"/>
    </row>
    <row r="117" spans="2:21" x14ac:dyDescent="0.3">
      <c r="B117" s="184"/>
      <c r="C117" s="127">
        <v>113</v>
      </c>
      <c r="D117" s="132">
        <v>1</v>
      </c>
      <c r="E117" s="132">
        <v>1</v>
      </c>
      <c r="F117" s="132">
        <v>1</v>
      </c>
      <c r="G117" s="127">
        <v>1</v>
      </c>
      <c r="H117" s="127">
        <v>1</v>
      </c>
      <c r="I117" s="127">
        <v>1</v>
      </c>
      <c r="J117" s="127">
        <v>1</v>
      </c>
      <c r="K117" s="127">
        <v>1</v>
      </c>
      <c r="L117" s="127">
        <v>1</v>
      </c>
      <c r="M117" s="127">
        <v>1</v>
      </c>
      <c r="N117" s="127">
        <v>1</v>
      </c>
      <c r="O117" s="127">
        <v>1</v>
      </c>
      <c r="P117" s="127">
        <v>1</v>
      </c>
      <c r="Q117" s="127">
        <v>0</v>
      </c>
      <c r="R117" s="186"/>
      <c r="S117" s="127">
        <v>1.9375</v>
      </c>
      <c r="T117" s="126">
        <v>10.94</v>
      </c>
      <c r="U117" s="186"/>
    </row>
    <row r="118" spans="2:21" x14ac:dyDescent="0.3">
      <c r="B118" s="184"/>
      <c r="C118" s="127">
        <v>114</v>
      </c>
      <c r="D118" s="132">
        <v>1</v>
      </c>
      <c r="E118" s="132">
        <v>1</v>
      </c>
      <c r="F118" s="132">
        <v>1</v>
      </c>
      <c r="G118" s="127">
        <v>1</v>
      </c>
      <c r="H118" s="127">
        <v>1</v>
      </c>
      <c r="I118" s="127">
        <v>1</v>
      </c>
      <c r="J118" s="127">
        <v>1</v>
      </c>
      <c r="K118" s="127">
        <v>1</v>
      </c>
      <c r="L118" s="127">
        <v>1</v>
      </c>
      <c r="M118" s="127">
        <v>1</v>
      </c>
      <c r="N118" s="127">
        <v>1</v>
      </c>
      <c r="O118" s="127">
        <v>1</v>
      </c>
      <c r="P118" s="127">
        <v>1</v>
      </c>
      <c r="Q118" s="127">
        <v>0</v>
      </c>
      <c r="R118" s="187"/>
      <c r="S118" s="127">
        <v>1.9375</v>
      </c>
      <c r="T118" s="126">
        <v>10.57</v>
      </c>
      <c r="U118" s="187"/>
    </row>
    <row r="119" spans="2:21" x14ac:dyDescent="0.3">
      <c r="B119" s="184"/>
      <c r="C119" s="127">
        <v>115</v>
      </c>
      <c r="D119" s="132">
        <v>1</v>
      </c>
      <c r="E119" s="132">
        <v>1</v>
      </c>
      <c r="F119" s="132">
        <v>1</v>
      </c>
      <c r="G119" s="127">
        <v>1</v>
      </c>
      <c r="H119" s="127">
        <v>1</v>
      </c>
      <c r="I119" s="127">
        <v>1</v>
      </c>
      <c r="J119" s="127">
        <v>1</v>
      </c>
      <c r="K119" s="127">
        <v>1</v>
      </c>
      <c r="L119" s="127">
        <v>1</v>
      </c>
      <c r="M119" s="127">
        <v>1</v>
      </c>
      <c r="N119" s="127">
        <v>1</v>
      </c>
      <c r="O119" s="127">
        <v>1</v>
      </c>
      <c r="P119" s="127">
        <v>1</v>
      </c>
      <c r="Q119" s="127">
        <v>1</v>
      </c>
      <c r="R119" s="185">
        <v>17.687999999999999</v>
      </c>
      <c r="S119" s="127">
        <v>0</v>
      </c>
      <c r="T119" s="126">
        <v>17.649999999999999</v>
      </c>
      <c r="U119" s="185">
        <f>AVERAGE(T119:T143)</f>
        <v>13.424000000000003</v>
      </c>
    </row>
    <row r="120" spans="2:21" x14ac:dyDescent="0.3">
      <c r="B120" s="184"/>
      <c r="C120" s="127">
        <v>116</v>
      </c>
      <c r="D120" s="132">
        <v>1</v>
      </c>
      <c r="E120" s="132">
        <v>1</v>
      </c>
      <c r="F120" s="132">
        <v>1</v>
      </c>
      <c r="G120" s="127">
        <v>1</v>
      </c>
      <c r="H120" s="127">
        <v>1</v>
      </c>
      <c r="I120" s="127">
        <v>1</v>
      </c>
      <c r="J120" s="127">
        <v>1</v>
      </c>
      <c r="K120" s="127">
        <v>1</v>
      </c>
      <c r="L120" s="127">
        <v>1</v>
      </c>
      <c r="M120" s="127">
        <v>1</v>
      </c>
      <c r="N120" s="127">
        <v>1</v>
      </c>
      <c r="O120" s="127">
        <v>1</v>
      </c>
      <c r="P120" s="127">
        <v>1</v>
      </c>
      <c r="Q120" s="127">
        <v>1</v>
      </c>
      <c r="R120" s="186"/>
      <c r="S120" s="127">
        <v>0</v>
      </c>
      <c r="T120" s="126">
        <v>16.93</v>
      </c>
      <c r="U120" s="186"/>
    </row>
    <row r="121" spans="2:21" x14ac:dyDescent="0.3">
      <c r="B121" s="184"/>
      <c r="C121" s="127">
        <v>117</v>
      </c>
      <c r="D121" s="132">
        <v>1</v>
      </c>
      <c r="E121" s="132">
        <v>1</v>
      </c>
      <c r="F121" s="132">
        <v>1</v>
      </c>
      <c r="G121" s="127">
        <v>1</v>
      </c>
      <c r="H121" s="127">
        <v>1</v>
      </c>
      <c r="I121" s="127">
        <v>1</v>
      </c>
      <c r="J121" s="127">
        <v>1</v>
      </c>
      <c r="K121" s="127">
        <v>1</v>
      </c>
      <c r="L121" s="127">
        <v>1</v>
      </c>
      <c r="M121" s="127">
        <v>1</v>
      </c>
      <c r="N121" s="127">
        <v>1</v>
      </c>
      <c r="O121" s="127">
        <v>1</v>
      </c>
      <c r="P121" s="127">
        <v>1</v>
      </c>
      <c r="Q121" s="127">
        <v>1</v>
      </c>
      <c r="R121" s="186"/>
      <c r="S121" s="127">
        <v>0</v>
      </c>
      <c r="T121" s="126">
        <v>16.09</v>
      </c>
      <c r="U121" s="186"/>
    </row>
    <row r="122" spans="2:21" x14ac:dyDescent="0.3">
      <c r="B122" s="184"/>
      <c r="C122" s="127">
        <v>118</v>
      </c>
      <c r="D122" s="132">
        <v>1</v>
      </c>
      <c r="E122" s="132">
        <v>1</v>
      </c>
      <c r="F122" s="132">
        <v>1</v>
      </c>
      <c r="G122" s="127">
        <v>1</v>
      </c>
      <c r="H122" s="127">
        <v>1</v>
      </c>
      <c r="I122" s="127">
        <v>1</v>
      </c>
      <c r="J122" s="127">
        <v>1</v>
      </c>
      <c r="K122" s="127">
        <v>1</v>
      </c>
      <c r="L122" s="127">
        <v>1</v>
      </c>
      <c r="M122" s="127">
        <v>1</v>
      </c>
      <c r="N122" s="127">
        <v>1</v>
      </c>
      <c r="O122" s="127">
        <v>1</v>
      </c>
      <c r="P122" s="127">
        <v>1</v>
      </c>
      <c r="Q122" s="127">
        <v>1</v>
      </c>
      <c r="R122" s="186"/>
      <c r="S122" s="127">
        <v>0</v>
      </c>
      <c r="T122" s="126">
        <v>16</v>
      </c>
      <c r="U122" s="186"/>
    </row>
    <row r="123" spans="2:21" x14ac:dyDescent="0.3">
      <c r="B123" s="184"/>
      <c r="C123" s="127">
        <v>119</v>
      </c>
      <c r="D123" s="132">
        <v>1</v>
      </c>
      <c r="E123" s="132">
        <v>1</v>
      </c>
      <c r="F123" s="132">
        <v>1</v>
      </c>
      <c r="G123" s="127">
        <v>1</v>
      </c>
      <c r="H123" s="127">
        <v>1</v>
      </c>
      <c r="I123" s="127">
        <v>1</v>
      </c>
      <c r="J123" s="127">
        <v>1</v>
      </c>
      <c r="K123" s="127">
        <v>1</v>
      </c>
      <c r="L123" s="127">
        <v>1</v>
      </c>
      <c r="M123" s="127">
        <v>1</v>
      </c>
      <c r="N123" s="127">
        <v>1</v>
      </c>
      <c r="O123" s="127">
        <v>1</v>
      </c>
      <c r="P123" s="127">
        <v>1</v>
      </c>
      <c r="Q123" s="127">
        <v>1</v>
      </c>
      <c r="R123" s="186"/>
      <c r="S123" s="127">
        <v>0</v>
      </c>
      <c r="T123" s="126">
        <v>15.1</v>
      </c>
      <c r="U123" s="186"/>
    </row>
    <row r="124" spans="2:21" x14ac:dyDescent="0.3">
      <c r="B124" s="184"/>
      <c r="C124" s="127">
        <v>120</v>
      </c>
      <c r="D124" s="132">
        <v>1</v>
      </c>
      <c r="E124" s="132">
        <v>1</v>
      </c>
      <c r="F124" s="132">
        <v>1</v>
      </c>
      <c r="G124" s="127">
        <v>1</v>
      </c>
      <c r="H124" s="127">
        <v>1</v>
      </c>
      <c r="I124" s="127">
        <v>1</v>
      </c>
      <c r="J124" s="127">
        <v>1</v>
      </c>
      <c r="K124" s="127">
        <v>1</v>
      </c>
      <c r="L124" s="127">
        <v>1</v>
      </c>
      <c r="M124" s="127">
        <v>1</v>
      </c>
      <c r="N124" s="127">
        <v>1</v>
      </c>
      <c r="O124" s="127">
        <v>1</v>
      </c>
      <c r="P124" s="127">
        <v>1</v>
      </c>
      <c r="Q124" s="127">
        <v>1</v>
      </c>
      <c r="R124" s="186"/>
      <c r="S124" s="127">
        <v>0</v>
      </c>
      <c r="T124" s="126">
        <v>14.83</v>
      </c>
      <c r="U124" s="186"/>
    </row>
    <row r="125" spans="2:21" x14ac:dyDescent="0.3">
      <c r="B125" s="184"/>
      <c r="C125" s="127">
        <v>121</v>
      </c>
      <c r="D125" s="132">
        <v>1</v>
      </c>
      <c r="E125" s="132">
        <v>1</v>
      </c>
      <c r="F125" s="132">
        <v>1</v>
      </c>
      <c r="G125" s="127">
        <v>1</v>
      </c>
      <c r="H125" s="127">
        <v>1</v>
      </c>
      <c r="I125" s="127">
        <v>1</v>
      </c>
      <c r="J125" s="127">
        <v>1</v>
      </c>
      <c r="K125" s="127">
        <v>1</v>
      </c>
      <c r="L125" s="127">
        <v>1</v>
      </c>
      <c r="M125" s="127">
        <v>1</v>
      </c>
      <c r="N125" s="127">
        <v>1</v>
      </c>
      <c r="O125" s="127">
        <v>1</v>
      </c>
      <c r="P125" s="127">
        <v>1</v>
      </c>
      <c r="Q125" s="127">
        <v>1</v>
      </c>
      <c r="R125" s="186"/>
      <c r="S125" s="127">
        <v>0</v>
      </c>
      <c r="T125" s="126">
        <v>13.81</v>
      </c>
      <c r="U125" s="186"/>
    </row>
    <row r="126" spans="2:21" x14ac:dyDescent="0.3">
      <c r="B126" s="184"/>
      <c r="C126" s="127">
        <v>122</v>
      </c>
      <c r="D126" s="132">
        <v>1</v>
      </c>
      <c r="E126" s="132">
        <v>1</v>
      </c>
      <c r="F126" s="132">
        <v>1</v>
      </c>
      <c r="G126" s="127">
        <v>1</v>
      </c>
      <c r="H126" s="127">
        <v>1</v>
      </c>
      <c r="I126" s="127">
        <v>1</v>
      </c>
      <c r="J126" s="127">
        <v>1</v>
      </c>
      <c r="K126" s="127">
        <v>1</v>
      </c>
      <c r="L126" s="127">
        <v>1</v>
      </c>
      <c r="M126" s="127">
        <v>1</v>
      </c>
      <c r="N126" s="127">
        <v>1</v>
      </c>
      <c r="O126" s="127">
        <v>1</v>
      </c>
      <c r="P126" s="127">
        <v>1</v>
      </c>
      <c r="Q126" s="127">
        <v>1</v>
      </c>
      <c r="R126" s="186"/>
      <c r="S126" s="127">
        <v>0</v>
      </c>
      <c r="T126" s="126">
        <v>13.7</v>
      </c>
      <c r="U126" s="186"/>
    </row>
    <row r="127" spans="2:21" x14ac:dyDescent="0.3">
      <c r="B127" s="184"/>
      <c r="C127" s="127">
        <v>123</v>
      </c>
      <c r="D127" s="132">
        <v>1</v>
      </c>
      <c r="E127" s="132">
        <v>1</v>
      </c>
      <c r="F127" s="132">
        <v>1</v>
      </c>
      <c r="G127" s="127">
        <v>1</v>
      </c>
      <c r="H127" s="127">
        <v>1</v>
      </c>
      <c r="I127" s="127">
        <v>1</v>
      </c>
      <c r="J127" s="127">
        <v>1</v>
      </c>
      <c r="K127" s="127">
        <v>1</v>
      </c>
      <c r="L127" s="127">
        <v>1</v>
      </c>
      <c r="M127" s="127">
        <v>1</v>
      </c>
      <c r="N127" s="127">
        <v>1</v>
      </c>
      <c r="O127" s="127">
        <v>1</v>
      </c>
      <c r="P127" s="127">
        <v>1</v>
      </c>
      <c r="Q127" s="127">
        <v>1</v>
      </c>
      <c r="R127" s="186"/>
      <c r="S127" s="127">
        <v>0</v>
      </c>
      <c r="T127" s="126">
        <v>13.57</v>
      </c>
      <c r="U127" s="186"/>
    </row>
    <row r="128" spans="2:21" x14ac:dyDescent="0.3">
      <c r="B128" s="184"/>
      <c r="C128" s="127">
        <v>124</v>
      </c>
      <c r="D128" s="132">
        <v>1</v>
      </c>
      <c r="E128" s="132">
        <v>1</v>
      </c>
      <c r="F128" s="132">
        <v>1</v>
      </c>
      <c r="G128" s="127">
        <v>1</v>
      </c>
      <c r="H128" s="127">
        <v>1</v>
      </c>
      <c r="I128" s="127">
        <v>1</v>
      </c>
      <c r="J128" s="127">
        <v>1</v>
      </c>
      <c r="K128" s="127">
        <v>1</v>
      </c>
      <c r="L128" s="127">
        <v>1</v>
      </c>
      <c r="M128" s="127">
        <v>1</v>
      </c>
      <c r="N128" s="127">
        <v>1</v>
      </c>
      <c r="O128" s="127">
        <v>1</v>
      </c>
      <c r="P128" s="127">
        <v>1</v>
      </c>
      <c r="Q128" s="127">
        <v>1</v>
      </c>
      <c r="R128" s="186"/>
      <c r="S128" s="127">
        <v>0</v>
      </c>
      <c r="T128" s="126">
        <v>13.42</v>
      </c>
      <c r="U128" s="186"/>
    </row>
    <row r="129" spans="2:21" x14ac:dyDescent="0.3">
      <c r="B129" s="184"/>
      <c r="C129" s="127">
        <v>125</v>
      </c>
      <c r="D129" s="132">
        <v>1</v>
      </c>
      <c r="E129" s="132">
        <v>1</v>
      </c>
      <c r="F129" s="132">
        <v>1</v>
      </c>
      <c r="G129" s="127">
        <v>1</v>
      </c>
      <c r="H129" s="127">
        <v>1</v>
      </c>
      <c r="I129" s="127">
        <v>1</v>
      </c>
      <c r="J129" s="127">
        <v>1</v>
      </c>
      <c r="K129" s="127">
        <v>1</v>
      </c>
      <c r="L129" s="127">
        <v>1</v>
      </c>
      <c r="M129" s="127">
        <v>1</v>
      </c>
      <c r="N129" s="127">
        <v>1</v>
      </c>
      <c r="O129" s="127">
        <v>1</v>
      </c>
      <c r="P129" s="127">
        <v>1</v>
      </c>
      <c r="Q129" s="127">
        <v>1</v>
      </c>
      <c r="R129" s="186"/>
      <c r="S129" s="127">
        <v>0</v>
      </c>
      <c r="T129" s="126">
        <v>13.33</v>
      </c>
      <c r="U129" s="186"/>
    </row>
    <row r="130" spans="2:21" x14ac:dyDescent="0.3">
      <c r="B130" s="184"/>
      <c r="C130" s="127">
        <v>126</v>
      </c>
      <c r="D130" s="132">
        <v>1</v>
      </c>
      <c r="E130" s="132">
        <v>1</v>
      </c>
      <c r="F130" s="132">
        <v>1</v>
      </c>
      <c r="G130" s="127">
        <v>1</v>
      </c>
      <c r="H130" s="127">
        <v>1</v>
      </c>
      <c r="I130" s="127">
        <v>1</v>
      </c>
      <c r="J130" s="127">
        <v>1</v>
      </c>
      <c r="K130" s="127">
        <v>1</v>
      </c>
      <c r="L130" s="127">
        <v>1</v>
      </c>
      <c r="M130" s="127">
        <v>1</v>
      </c>
      <c r="N130" s="127">
        <v>1</v>
      </c>
      <c r="O130" s="127">
        <v>1</v>
      </c>
      <c r="P130" s="127">
        <v>1</v>
      </c>
      <c r="Q130" s="127">
        <v>1</v>
      </c>
      <c r="R130" s="186"/>
      <c r="S130" s="127">
        <v>0</v>
      </c>
      <c r="T130" s="126">
        <v>13.26</v>
      </c>
      <c r="U130" s="186"/>
    </row>
    <row r="131" spans="2:21" x14ac:dyDescent="0.3">
      <c r="B131" s="184"/>
      <c r="C131" s="127">
        <v>127</v>
      </c>
      <c r="D131" s="132">
        <v>1</v>
      </c>
      <c r="E131" s="132">
        <v>1</v>
      </c>
      <c r="F131" s="132">
        <v>1</v>
      </c>
      <c r="G131" s="127">
        <v>1</v>
      </c>
      <c r="H131" s="127">
        <v>1</v>
      </c>
      <c r="I131" s="127">
        <v>1</v>
      </c>
      <c r="J131" s="127">
        <v>1</v>
      </c>
      <c r="K131" s="127">
        <v>1</v>
      </c>
      <c r="L131" s="127">
        <v>1</v>
      </c>
      <c r="M131" s="127">
        <v>1</v>
      </c>
      <c r="N131" s="127">
        <v>1</v>
      </c>
      <c r="O131" s="127">
        <v>1</v>
      </c>
      <c r="P131" s="127">
        <v>1</v>
      </c>
      <c r="Q131" s="127">
        <v>1</v>
      </c>
      <c r="R131" s="186"/>
      <c r="S131" s="127">
        <v>0</v>
      </c>
      <c r="T131" s="126">
        <v>12.86</v>
      </c>
      <c r="U131" s="186"/>
    </row>
    <row r="132" spans="2:21" x14ac:dyDescent="0.3">
      <c r="B132" s="184"/>
      <c r="C132" s="127">
        <v>128</v>
      </c>
      <c r="D132" s="132">
        <v>1</v>
      </c>
      <c r="E132" s="132">
        <v>1</v>
      </c>
      <c r="F132" s="132">
        <v>1</v>
      </c>
      <c r="G132" s="127">
        <v>1</v>
      </c>
      <c r="H132" s="127">
        <v>1</v>
      </c>
      <c r="I132" s="127">
        <v>1</v>
      </c>
      <c r="J132" s="127">
        <v>1</v>
      </c>
      <c r="K132" s="127">
        <v>1</v>
      </c>
      <c r="L132" s="127">
        <v>1</v>
      </c>
      <c r="M132" s="127">
        <v>1</v>
      </c>
      <c r="N132" s="127">
        <v>1</v>
      </c>
      <c r="O132" s="127">
        <v>1</v>
      </c>
      <c r="P132" s="127">
        <v>1</v>
      </c>
      <c r="Q132" s="127">
        <v>1</v>
      </c>
      <c r="R132" s="186"/>
      <c r="S132" s="127">
        <v>0</v>
      </c>
      <c r="T132" s="126">
        <v>12.8</v>
      </c>
      <c r="U132" s="186"/>
    </row>
    <row r="133" spans="2:21" x14ac:dyDescent="0.3">
      <c r="B133" s="184"/>
      <c r="C133" s="127">
        <v>129</v>
      </c>
      <c r="D133" s="132">
        <v>1</v>
      </c>
      <c r="E133" s="132">
        <v>1</v>
      </c>
      <c r="F133" s="132">
        <v>1</v>
      </c>
      <c r="G133" s="127">
        <v>1</v>
      </c>
      <c r="H133" s="127">
        <v>1</v>
      </c>
      <c r="I133" s="127">
        <v>1</v>
      </c>
      <c r="J133" s="127">
        <v>1</v>
      </c>
      <c r="K133" s="127">
        <v>1</v>
      </c>
      <c r="L133" s="127">
        <v>1</v>
      </c>
      <c r="M133" s="127">
        <v>1</v>
      </c>
      <c r="N133" s="127">
        <v>1</v>
      </c>
      <c r="O133" s="127">
        <v>1</v>
      </c>
      <c r="P133" s="127">
        <v>1</v>
      </c>
      <c r="Q133" s="127">
        <v>1</v>
      </c>
      <c r="R133" s="186"/>
      <c r="S133" s="127">
        <v>0</v>
      </c>
      <c r="T133" s="126">
        <v>12.74</v>
      </c>
      <c r="U133" s="186"/>
    </row>
    <row r="134" spans="2:21" x14ac:dyDescent="0.3">
      <c r="B134" s="184"/>
      <c r="C134" s="127">
        <v>130</v>
      </c>
      <c r="D134" s="132">
        <v>1</v>
      </c>
      <c r="E134" s="132">
        <v>1</v>
      </c>
      <c r="F134" s="132">
        <v>1</v>
      </c>
      <c r="G134" s="127">
        <v>1</v>
      </c>
      <c r="H134" s="127">
        <v>1</v>
      </c>
      <c r="I134" s="127">
        <v>1</v>
      </c>
      <c r="J134" s="127">
        <v>1</v>
      </c>
      <c r="K134" s="127">
        <v>1</v>
      </c>
      <c r="L134" s="127">
        <v>1</v>
      </c>
      <c r="M134" s="127">
        <v>1</v>
      </c>
      <c r="N134" s="127">
        <v>1</v>
      </c>
      <c r="O134" s="127">
        <v>1</v>
      </c>
      <c r="P134" s="127">
        <v>1</v>
      </c>
      <c r="Q134" s="127">
        <v>1</v>
      </c>
      <c r="R134" s="186"/>
      <c r="S134" s="127">
        <v>0</v>
      </c>
      <c r="T134" s="126">
        <v>12.54</v>
      </c>
      <c r="U134" s="186"/>
    </row>
    <row r="135" spans="2:21" x14ac:dyDescent="0.3">
      <c r="B135" s="184"/>
      <c r="C135" s="127">
        <v>131</v>
      </c>
      <c r="D135" s="132">
        <v>1</v>
      </c>
      <c r="E135" s="132">
        <v>1</v>
      </c>
      <c r="F135" s="132">
        <v>1</v>
      </c>
      <c r="G135" s="127">
        <v>1</v>
      </c>
      <c r="H135" s="127">
        <v>1</v>
      </c>
      <c r="I135" s="127">
        <v>1</v>
      </c>
      <c r="J135" s="127">
        <v>1</v>
      </c>
      <c r="K135" s="127">
        <v>1</v>
      </c>
      <c r="L135" s="127">
        <v>1</v>
      </c>
      <c r="M135" s="127">
        <v>1</v>
      </c>
      <c r="N135" s="127">
        <v>1</v>
      </c>
      <c r="O135" s="127">
        <v>1</v>
      </c>
      <c r="P135" s="127">
        <v>1</v>
      </c>
      <c r="Q135" s="127">
        <v>1</v>
      </c>
      <c r="R135" s="186"/>
      <c r="S135" s="127">
        <v>0</v>
      </c>
      <c r="T135" s="126">
        <v>12.52</v>
      </c>
      <c r="U135" s="186"/>
    </row>
    <row r="136" spans="2:21" x14ac:dyDescent="0.3">
      <c r="B136" s="184"/>
      <c r="C136" s="127">
        <v>132</v>
      </c>
      <c r="D136" s="132">
        <v>1</v>
      </c>
      <c r="E136" s="132">
        <v>1</v>
      </c>
      <c r="F136" s="132">
        <v>1</v>
      </c>
      <c r="G136" s="127">
        <v>1</v>
      </c>
      <c r="H136" s="127">
        <v>1</v>
      </c>
      <c r="I136" s="127">
        <v>1</v>
      </c>
      <c r="J136" s="127">
        <v>1</v>
      </c>
      <c r="K136" s="127">
        <v>1</v>
      </c>
      <c r="L136" s="127">
        <v>1</v>
      </c>
      <c r="M136" s="127">
        <v>1</v>
      </c>
      <c r="N136" s="127">
        <v>1</v>
      </c>
      <c r="O136" s="127">
        <v>1</v>
      </c>
      <c r="P136" s="127">
        <v>1</v>
      </c>
      <c r="Q136" s="127">
        <v>1</v>
      </c>
      <c r="R136" s="186"/>
      <c r="S136" s="127">
        <v>0</v>
      </c>
      <c r="T136" s="126">
        <v>12.52</v>
      </c>
      <c r="U136" s="186"/>
    </row>
    <row r="137" spans="2:21" x14ac:dyDescent="0.3">
      <c r="B137" s="184"/>
      <c r="C137" s="127">
        <v>133</v>
      </c>
      <c r="D137" s="132">
        <v>1</v>
      </c>
      <c r="E137" s="132">
        <v>1</v>
      </c>
      <c r="F137" s="132">
        <v>1</v>
      </c>
      <c r="G137" s="127">
        <v>1</v>
      </c>
      <c r="H137" s="127">
        <v>1</v>
      </c>
      <c r="I137" s="127">
        <v>1</v>
      </c>
      <c r="J137" s="127">
        <v>1</v>
      </c>
      <c r="K137" s="127">
        <v>1</v>
      </c>
      <c r="L137" s="127">
        <v>1</v>
      </c>
      <c r="M137" s="127">
        <v>1</v>
      </c>
      <c r="N137" s="127">
        <v>1</v>
      </c>
      <c r="O137" s="127">
        <v>1</v>
      </c>
      <c r="P137" s="127">
        <v>1</v>
      </c>
      <c r="Q137" s="127">
        <v>1</v>
      </c>
      <c r="R137" s="186"/>
      <c r="S137" s="127">
        <v>0</v>
      </c>
      <c r="T137" s="126">
        <v>12.36</v>
      </c>
      <c r="U137" s="186"/>
    </row>
    <row r="138" spans="2:21" x14ac:dyDescent="0.3">
      <c r="B138" s="184"/>
      <c r="C138" s="127">
        <v>134</v>
      </c>
      <c r="D138" s="132">
        <v>1</v>
      </c>
      <c r="E138" s="132">
        <v>1</v>
      </c>
      <c r="F138" s="132">
        <v>1</v>
      </c>
      <c r="G138" s="127">
        <v>1</v>
      </c>
      <c r="H138" s="127">
        <v>1</v>
      </c>
      <c r="I138" s="127">
        <v>1</v>
      </c>
      <c r="J138" s="127">
        <v>1</v>
      </c>
      <c r="K138" s="127">
        <v>1</v>
      </c>
      <c r="L138" s="127">
        <v>1</v>
      </c>
      <c r="M138" s="127">
        <v>1</v>
      </c>
      <c r="N138" s="127">
        <v>1</v>
      </c>
      <c r="O138" s="127">
        <v>1</v>
      </c>
      <c r="P138" s="127">
        <v>1</v>
      </c>
      <c r="Q138" s="127">
        <v>1</v>
      </c>
      <c r="R138" s="186"/>
      <c r="S138" s="127">
        <v>0</v>
      </c>
      <c r="T138" s="126">
        <v>12.25</v>
      </c>
      <c r="U138" s="186"/>
    </row>
    <row r="139" spans="2:21" x14ac:dyDescent="0.3">
      <c r="B139" s="184"/>
      <c r="C139" s="127">
        <v>135</v>
      </c>
      <c r="D139" s="132">
        <v>1</v>
      </c>
      <c r="E139" s="132">
        <v>1</v>
      </c>
      <c r="F139" s="132">
        <v>1</v>
      </c>
      <c r="G139" s="127">
        <v>1</v>
      </c>
      <c r="H139" s="127">
        <v>1</v>
      </c>
      <c r="I139" s="127">
        <v>1</v>
      </c>
      <c r="J139" s="127">
        <v>1</v>
      </c>
      <c r="K139" s="127">
        <v>1</v>
      </c>
      <c r="L139" s="127">
        <v>1</v>
      </c>
      <c r="M139" s="127">
        <v>1</v>
      </c>
      <c r="N139" s="127">
        <v>1</v>
      </c>
      <c r="O139" s="127">
        <v>1</v>
      </c>
      <c r="P139" s="127">
        <v>1</v>
      </c>
      <c r="Q139" s="127">
        <v>1</v>
      </c>
      <c r="R139" s="186"/>
      <c r="S139" s="127">
        <v>0</v>
      </c>
      <c r="T139" s="126">
        <v>12.18</v>
      </c>
      <c r="U139" s="186"/>
    </row>
    <row r="140" spans="2:21" x14ac:dyDescent="0.3">
      <c r="B140" s="184"/>
      <c r="C140" s="127">
        <v>136</v>
      </c>
      <c r="D140" s="132">
        <v>1</v>
      </c>
      <c r="E140" s="132">
        <v>1</v>
      </c>
      <c r="F140" s="132">
        <v>1</v>
      </c>
      <c r="G140" s="127">
        <v>1</v>
      </c>
      <c r="H140" s="127">
        <v>1</v>
      </c>
      <c r="I140" s="127">
        <v>1</v>
      </c>
      <c r="J140" s="127">
        <v>1</v>
      </c>
      <c r="K140" s="127">
        <v>1</v>
      </c>
      <c r="L140" s="127">
        <v>1</v>
      </c>
      <c r="M140" s="127">
        <v>1</v>
      </c>
      <c r="N140" s="127">
        <v>1</v>
      </c>
      <c r="O140" s="127">
        <v>1</v>
      </c>
      <c r="P140" s="127">
        <v>1</v>
      </c>
      <c r="Q140" s="127">
        <v>1</v>
      </c>
      <c r="R140" s="186"/>
      <c r="S140" s="127">
        <v>0</v>
      </c>
      <c r="T140" s="126">
        <v>11.6</v>
      </c>
      <c r="U140" s="186"/>
    </row>
    <row r="141" spans="2:21" x14ac:dyDescent="0.3">
      <c r="B141" s="184"/>
      <c r="C141" s="127">
        <v>137</v>
      </c>
      <c r="D141" s="132">
        <v>1</v>
      </c>
      <c r="E141" s="132">
        <v>1</v>
      </c>
      <c r="F141" s="132">
        <v>1</v>
      </c>
      <c r="G141" s="127">
        <v>1</v>
      </c>
      <c r="H141" s="127">
        <v>1</v>
      </c>
      <c r="I141" s="127">
        <v>1</v>
      </c>
      <c r="J141" s="127">
        <v>1</v>
      </c>
      <c r="K141" s="127">
        <v>1</v>
      </c>
      <c r="L141" s="127">
        <v>1</v>
      </c>
      <c r="M141" s="127">
        <v>1</v>
      </c>
      <c r="N141" s="127">
        <v>1</v>
      </c>
      <c r="O141" s="127">
        <v>1</v>
      </c>
      <c r="P141" s="127">
        <v>1</v>
      </c>
      <c r="Q141" s="127">
        <v>1</v>
      </c>
      <c r="R141" s="186"/>
      <c r="S141" s="127">
        <v>0</v>
      </c>
      <c r="T141" s="126">
        <v>11.48</v>
      </c>
      <c r="U141" s="186"/>
    </row>
    <row r="142" spans="2:21" x14ac:dyDescent="0.3">
      <c r="B142" s="184"/>
      <c r="C142" s="127">
        <v>138</v>
      </c>
      <c r="D142" s="132">
        <v>1</v>
      </c>
      <c r="E142" s="132">
        <v>1</v>
      </c>
      <c r="F142" s="132">
        <v>1</v>
      </c>
      <c r="G142" s="127">
        <v>1</v>
      </c>
      <c r="H142" s="127">
        <v>1</v>
      </c>
      <c r="I142" s="127">
        <v>1</v>
      </c>
      <c r="J142" s="127">
        <v>1</v>
      </c>
      <c r="K142" s="127">
        <v>1</v>
      </c>
      <c r="L142" s="127">
        <v>1</v>
      </c>
      <c r="M142" s="127">
        <v>1</v>
      </c>
      <c r="N142" s="127">
        <v>1</v>
      </c>
      <c r="O142" s="127">
        <v>1</v>
      </c>
      <c r="P142" s="127">
        <v>1</v>
      </c>
      <c r="Q142" s="127">
        <v>1</v>
      </c>
      <c r="R142" s="186"/>
      <c r="S142" s="127">
        <v>0</v>
      </c>
      <c r="T142" s="126">
        <v>11.08</v>
      </c>
      <c r="U142" s="186"/>
    </row>
    <row r="143" spans="2:21" x14ac:dyDescent="0.3">
      <c r="B143" s="184"/>
      <c r="C143" s="127">
        <v>139</v>
      </c>
      <c r="D143" s="132">
        <v>1</v>
      </c>
      <c r="E143" s="132">
        <v>1</v>
      </c>
      <c r="F143" s="132">
        <v>1</v>
      </c>
      <c r="G143" s="127">
        <v>1</v>
      </c>
      <c r="H143" s="127">
        <v>1</v>
      </c>
      <c r="I143" s="127">
        <v>1</v>
      </c>
      <c r="J143" s="127">
        <v>1</v>
      </c>
      <c r="K143" s="127">
        <v>1</v>
      </c>
      <c r="L143" s="127">
        <v>1</v>
      </c>
      <c r="M143" s="127">
        <v>1</v>
      </c>
      <c r="N143" s="127">
        <v>1</v>
      </c>
      <c r="O143" s="127">
        <v>1</v>
      </c>
      <c r="P143" s="127">
        <v>1</v>
      </c>
      <c r="Q143" s="127">
        <v>1</v>
      </c>
      <c r="R143" s="187"/>
      <c r="S143" s="127">
        <v>0</v>
      </c>
      <c r="T143" s="126">
        <v>10.98</v>
      </c>
      <c r="U143" s="187"/>
    </row>
    <row r="144" spans="2:21" x14ac:dyDescent="0.3">
      <c r="B144" s="137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S144" s="131"/>
      <c r="T144" s="138"/>
    </row>
    <row r="145" spans="2:21" x14ac:dyDescent="0.3">
      <c r="D145" s="183" t="s">
        <v>312</v>
      </c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</row>
    <row r="146" spans="2:21" x14ac:dyDescent="0.3">
      <c r="B146" s="127" t="s">
        <v>25</v>
      </c>
      <c r="C146" s="127" t="s">
        <v>164</v>
      </c>
      <c r="D146" s="127">
        <v>0.13200000000000001</v>
      </c>
      <c r="E146" s="127">
        <v>2.3460000000000001</v>
      </c>
      <c r="F146" s="127">
        <v>4.7480000000000002</v>
      </c>
      <c r="G146" s="127">
        <v>6.7889999999999997</v>
      </c>
      <c r="H146" s="127">
        <v>11.443</v>
      </c>
      <c r="I146" s="127">
        <v>13.036</v>
      </c>
      <c r="J146" s="127">
        <v>14.117000000000001</v>
      </c>
      <c r="K146" s="127">
        <v>15.24</v>
      </c>
      <c r="L146" s="127">
        <v>16.908999999999999</v>
      </c>
      <c r="M146" s="127">
        <v>17.439</v>
      </c>
      <c r="N146" s="127">
        <v>18.286999999999999</v>
      </c>
      <c r="O146" s="127">
        <v>18.96</v>
      </c>
      <c r="P146" s="127">
        <v>19.311</v>
      </c>
      <c r="Q146" s="127" t="s">
        <v>76</v>
      </c>
      <c r="R146" s="127" t="s">
        <v>298</v>
      </c>
      <c r="S146" s="127" t="s">
        <v>296</v>
      </c>
      <c r="T146" s="127" t="s">
        <v>169</v>
      </c>
      <c r="U146" s="127" t="s">
        <v>153</v>
      </c>
    </row>
    <row r="147" spans="2:21" x14ac:dyDescent="0.3">
      <c r="B147" s="184" t="s">
        <v>299</v>
      </c>
      <c r="C147" s="127">
        <v>1</v>
      </c>
      <c r="D147" s="127">
        <v>0</v>
      </c>
      <c r="E147" s="127">
        <v>0</v>
      </c>
      <c r="F147" s="127">
        <v>0</v>
      </c>
      <c r="G147" s="127">
        <v>0</v>
      </c>
      <c r="H147" s="127">
        <v>0</v>
      </c>
      <c r="I147" s="127">
        <v>0</v>
      </c>
      <c r="J147" s="127">
        <v>0</v>
      </c>
      <c r="K147" s="127">
        <v>0</v>
      </c>
      <c r="L147" s="127">
        <v>0</v>
      </c>
      <c r="M147" s="127">
        <v>0</v>
      </c>
      <c r="N147" s="132">
        <v>1</v>
      </c>
      <c r="O147" s="132">
        <v>1</v>
      </c>
      <c r="P147" s="132">
        <v>1</v>
      </c>
      <c r="Q147" s="127"/>
      <c r="R147" s="185">
        <v>0.42399999999999949</v>
      </c>
      <c r="S147" s="127">
        <v>17.863</v>
      </c>
      <c r="T147" s="127">
        <v>10.220000000000001</v>
      </c>
      <c r="U147" s="185">
        <f>AVERAGE(T147:T150)</f>
        <v>9.5137499999999999</v>
      </c>
    </row>
    <row r="148" spans="2:21" x14ac:dyDescent="0.3">
      <c r="B148" s="184"/>
      <c r="C148" s="127">
        <v>2</v>
      </c>
      <c r="D148" s="127">
        <v>0</v>
      </c>
      <c r="E148" s="127">
        <v>0</v>
      </c>
      <c r="F148" s="127">
        <v>0</v>
      </c>
      <c r="G148" s="127">
        <v>0</v>
      </c>
      <c r="H148" s="127">
        <v>0</v>
      </c>
      <c r="I148" s="127">
        <v>0</v>
      </c>
      <c r="J148" s="127">
        <v>0</v>
      </c>
      <c r="K148" s="127">
        <v>0</v>
      </c>
      <c r="L148" s="127">
        <v>0</v>
      </c>
      <c r="M148" s="127">
        <v>0</v>
      </c>
      <c r="N148" s="132">
        <v>1</v>
      </c>
      <c r="O148" s="132">
        <v>1</v>
      </c>
      <c r="P148" s="132">
        <v>1</v>
      </c>
      <c r="Q148" s="127"/>
      <c r="R148" s="186"/>
      <c r="S148" s="127">
        <v>17.863</v>
      </c>
      <c r="T148" s="127">
        <v>9.59</v>
      </c>
      <c r="U148" s="186"/>
    </row>
    <row r="149" spans="2:21" x14ac:dyDescent="0.3">
      <c r="B149" s="184"/>
      <c r="C149" s="127">
        <v>3</v>
      </c>
      <c r="D149" s="127">
        <v>1</v>
      </c>
      <c r="E149" s="127">
        <v>1</v>
      </c>
      <c r="F149" s="127">
        <v>1</v>
      </c>
      <c r="G149" s="127">
        <v>1</v>
      </c>
      <c r="H149" s="127">
        <v>1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32">
        <v>1</v>
      </c>
      <c r="O149" s="132">
        <v>1</v>
      </c>
      <c r="P149" s="132">
        <v>1</v>
      </c>
      <c r="Q149" s="127"/>
      <c r="R149" s="186"/>
      <c r="S149" s="127">
        <v>5.6234999999999999</v>
      </c>
      <c r="T149" s="127">
        <v>10.27</v>
      </c>
      <c r="U149" s="186"/>
    </row>
    <row r="150" spans="2:21" x14ac:dyDescent="0.3">
      <c r="B150" s="184"/>
      <c r="C150" s="127">
        <v>4</v>
      </c>
      <c r="D150" s="127">
        <v>0</v>
      </c>
      <c r="E150" s="127">
        <v>1</v>
      </c>
      <c r="F150" s="127">
        <v>1</v>
      </c>
      <c r="G150" s="127">
        <v>1</v>
      </c>
      <c r="H150" s="127">
        <v>0</v>
      </c>
      <c r="I150" s="127">
        <v>1</v>
      </c>
      <c r="J150" s="127">
        <v>1</v>
      </c>
      <c r="K150" s="127">
        <v>0</v>
      </c>
      <c r="L150" s="127">
        <v>0</v>
      </c>
      <c r="M150" s="127">
        <v>0</v>
      </c>
      <c r="N150" s="132">
        <v>1</v>
      </c>
      <c r="O150" s="132">
        <v>1</v>
      </c>
      <c r="P150" s="132">
        <v>1</v>
      </c>
      <c r="Q150" s="127"/>
      <c r="R150" s="187"/>
      <c r="S150" s="127">
        <v>3.1844999999999999</v>
      </c>
      <c r="T150" s="127">
        <v>7.9749999999999996</v>
      </c>
      <c r="U150" s="187"/>
    </row>
    <row r="151" spans="2:21" x14ac:dyDescent="0.3">
      <c r="B151" s="184"/>
      <c r="C151" s="127">
        <v>5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1</v>
      </c>
      <c r="N151" s="132">
        <v>1</v>
      </c>
      <c r="O151" s="132">
        <v>1</v>
      </c>
      <c r="P151" s="132">
        <v>1</v>
      </c>
      <c r="Q151" s="127"/>
      <c r="R151" s="185">
        <v>1.1129999999999995</v>
      </c>
      <c r="S151" s="127">
        <v>17.173999999999999</v>
      </c>
      <c r="T151" s="127">
        <v>8.91</v>
      </c>
      <c r="U151" s="185">
        <f>AVERAGE(T151:T153)</f>
        <v>8.9416666666666647</v>
      </c>
    </row>
    <row r="152" spans="2:21" x14ac:dyDescent="0.3">
      <c r="B152" s="184"/>
      <c r="C152" s="127">
        <v>6</v>
      </c>
      <c r="D152" s="127">
        <v>1</v>
      </c>
      <c r="E152" s="127">
        <v>0</v>
      </c>
      <c r="F152" s="127">
        <v>0</v>
      </c>
      <c r="G152" s="127">
        <v>0</v>
      </c>
      <c r="H152" s="127">
        <v>0</v>
      </c>
      <c r="I152" s="127">
        <v>0</v>
      </c>
      <c r="J152" s="127">
        <v>0</v>
      </c>
      <c r="K152" s="127">
        <v>0</v>
      </c>
      <c r="L152" s="127">
        <v>0</v>
      </c>
      <c r="M152" s="127">
        <v>1</v>
      </c>
      <c r="N152" s="132">
        <v>1</v>
      </c>
      <c r="O152" s="132">
        <v>1</v>
      </c>
      <c r="P152" s="132">
        <v>1</v>
      </c>
      <c r="Q152" s="127"/>
      <c r="R152" s="186"/>
      <c r="S152" s="127">
        <v>15.934999999999999</v>
      </c>
      <c r="T152" s="127">
        <v>8.7949999999999999</v>
      </c>
      <c r="U152" s="186"/>
    </row>
    <row r="153" spans="2:21" x14ac:dyDescent="0.3">
      <c r="B153" s="184"/>
      <c r="C153" s="127">
        <v>7</v>
      </c>
      <c r="D153" s="127">
        <v>0</v>
      </c>
      <c r="E153" s="127">
        <v>0</v>
      </c>
      <c r="F153" s="127">
        <v>1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1</v>
      </c>
      <c r="N153" s="132">
        <v>1</v>
      </c>
      <c r="O153" s="132">
        <v>1</v>
      </c>
      <c r="P153" s="132">
        <v>1</v>
      </c>
      <c r="Q153" s="127"/>
      <c r="R153" s="187"/>
      <c r="S153" s="127">
        <v>11.4055</v>
      </c>
      <c r="T153" s="127">
        <v>9.1199999999999992</v>
      </c>
      <c r="U153" s="187"/>
    </row>
    <row r="154" spans="2:21" x14ac:dyDescent="0.3">
      <c r="B154" s="184"/>
      <c r="C154" s="127">
        <v>8</v>
      </c>
      <c r="D154" s="127">
        <v>0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127">
        <v>0</v>
      </c>
      <c r="L154" s="127">
        <v>1</v>
      </c>
      <c r="M154" s="127">
        <v>1</v>
      </c>
      <c r="N154" s="132">
        <v>1</v>
      </c>
      <c r="O154" s="132">
        <v>1</v>
      </c>
      <c r="P154" s="132">
        <v>1</v>
      </c>
      <c r="Q154" s="127"/>
      <c r="R154" s="185">
        <v>2.2124999999999986</v>
      </c>
      <c r="S154" s="127">
        <v>16.0745</v>
      </c>
      <c r="T154" s="127">
        <v>9.0500000000000007</v>
      </c>
      <c r="U154" s="185">
        <f>AVERAGE(T154:T159)</f>
        <v>7.7333333333333343</v>
      </c>
    </row>
    <row r="155" spans="2:21" x14ac:dyDescent="0.3">
      <c r="B155" s="184"/>
      <c r="C155" s="127">
        <v>9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1</v>
      </c>
      <c r="M155" s="127">
        <v>1</v>
      </c>
      <c r="N155" s="132">
        <v>1</v>
      </c>
      <c r="O155" s="132">
        <v>1</v>
      </c>
      <c r="P155" s="132">
        <v>1</v>
      </c>
      <c r="Q155" s="127"/>
      <c r="R155" s="186"/>
      <c r="S155" s="127">
        <v>16.0745</v>
      </c>
      <c r="T155" s="127">
        <v>8.02</v>
      </c>
      <c r="U155" s="186"/>
    </row>
    <row r="156" spans="2:21" x14ac:dyDescent="0.3">
      <c r="B156" s="184"/>
      <c r="C156" s="127">
        <v>10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1</v>
      </c>
      <c r="M156" s="127">
        <v>1</v>
      </c>
      <c r="N156" s="132">
        <v>1</v>
      </c>
      <c r="O156" s="132">
        <v>1</v>
      </c>
      <c r="P156" s="132">
        <v>1</v>
      </c>
      <c r="Q156" s="127"/>
      <c r="R156" s="186"/>
      <c r="S156" s="127">
        <v>16.0745</v>
      </c>
      <c r="T156" s="127">
        <v>6.9749999999999996</v>
      </c>
      <c r="U156" s="186"/>
    </row>
    <row r="157" spans="2:21" x14ac:dyDescent="0.3">
      <c r="B157" s="184"/>
      <c r="C157" s="127">
        <v>11</v>
      </c>
      <c r="D157" s="127">
        <v>0</v>
      </c>
      <c r="E157" s="127">
        <v>0</v>
      </c>
      <c r="F157" s="127">
        <v>0</v>
      </c>
      <c r="G157" s="127">
        <v>0</v>
      </c>
      <c r="H157" s="127">
        <v>0</v>
      </c>
      <c r="I157" s="127">
        <v>0</v>
      </c>
      <c r="J157" s="127">
        <v>0</v>
      </c>
      <c r="K157" s="127">
        <v>0</v>
      </c>
      <c r="L157" s="127">
        <v>1</v>
      </c>
      <c r="M157" s="127">
        <v>1</v>
      </c>
      <c r="N157" s="132">
        <v>1</v>
      </c>
      <c r="O157" s="132">
        <v>1</v>
      </c>
      <c r="P157" s="132">
        <v>1</v>
      </c>
      <c r="Q157" s="127"/>
      <c r="R157" s="186"/>
      <c r="S157" s="127">
        <v>16.0745</v>
      </c>
      <c r="T157" s="127">
        <v>6.3550000000000004</v>
      </c>
      <c r="U157" s="186"/>
    </row>
    <row r="158" spans="2:21" x14ac:dyDescent="0.3">
      <c r="B158" s="184"/>
      <c r="C158" s="127">
        <v>12</v>
      </c>
      <c r="D158" s="127">
        <v>1</v>
      </c>
      <c r="E158" s="127">
        <v>0</v>
      </c>
      <c r="F158" s="127">
        <v>0</v>
      </c>
      <c r="G158" s="127">
        <v>0</v>
      </c>
      <c r="H158" s="127">
        <v>0</v>
      </c>
      <c r="I158" s="127">
        <v>0</v>
      </c>
      <c r="J158" s="127">
        <v>0</v>
      </c>
      <c r="K158" s="127">
        <v>0</v>
      </c>
      <c r="L158" s="127">
        <v>1</v>
      </c>
      <c r="M158" s="127">
        <v>1</v>
      </c>
      <c r="N158" s="132">
        <v>1</v>
      </c>
      <c r="O158" s="132">
        <v>1</v>
      </c>
      <c r="P158" s="132">
        <v>1</v>
      </c>
      <c r="Q158" s="127"/>
      <c r="R158" s="186"/>
      <c r="S158" s="127">
        <v>14.8355</v>
      </c>
      <c r="T158" s="127">
        <v>8.08</v>
      </c>
      <c r="U158" s="186"/>
    </row>
    <row r="159" spans="2:21" x14ac:dyDescent="0.3">
      <c r="B159" s="184"/>
      <c r="C159" s="127">
        <v>13</v>
      </c>
      <c r="D159" s="127">
        <v>1</v>
      </c>
      <c r="E159" s="127">
        <v>0</v>
      </c>
      <c r="F159" s="127">
        <v>0</v>
      </c>
      <c r="G159" s="127">
        <v>0</v>
      </c>
      <c r="H159" s="127">
        <v>0</v>
      </c>
      <c r="I159" s="127">
        <v>0</v>
      </c>
      <c r="J159" s="127">
        <v>0</v>
      </c>
      <c r="K159" s="127">
        <v>0</v>
      </c>
      <c r="L159" s="127">
        <v>1</v>
      </c>
      <c r="M159" s="127">
        <v>1</v>
      </c>
      <c r="N159" s="132">
        <v>1</v>
      </c>
      <c r="O159" s="132">
        <v>1</v>
      </c>
      <c r="P159" s="132">
        <v>1</v>
      </c>
      <c r="Q159" s="127"/>
      <c r="R159" s="187"/>
      <c r="S159" s="127">
        <v>14.8355</v>
      </c>
      <c r="T159" s="127">
        <v>7.92</v>
      </c>
      <c r="U159" s="187"/>
    </row>
    <row r="160" spans="2:21" x14ac:dyDescent="0.3">
      <c r="B160" s="184"/>
      <c r="C160" s="127">
        <v>14</v>
      </c>
      <c r="D160" s="127">
        <v>0</v>
      </c>
      <c r="E160" s="127">
        <v>0</v>
      </c>
      <c r="F160" s="127">
        <v>0</v>
      </c>
      <c r="G160" s="127">
        <v>0</v>
      </c>
      <c r="H160" s="127">
        <v>0</v>
      </c>
      <c r="I160" s="127">
        <v>0</v>
      </c>
      <c r="J160" s="127">
        <v>0</v>
      </c>
      <c r="K160" s="127">
        <v>1</v>
      </c>
      <c r="L160" s="127">
        <v>1</v>
      </c>
      <c r="M160" s="127">
        <v>1</v>
      </c>
      <c r="N160" s="132">
        <v>1</v>
      </c>
      <c r="O160" s="132">
        <v>1</v>
      </c>
      <c r="P160" s="132">
        <v>1</v>
      </c>
      <c r="Q160" s="127"/>
      <c r="R160" s="185">
        <v>3.6084999999999994</v>
      </c>
      <c r="S160" s="127">
        <v>14.6785</v>
      </c>
      <c r="T160" s="127">
        <v>6.32</v>
      </c>
      <c r="U160" s="185">
        <f>AVERAGE(T160:T161)</f>
        <v>6.9749999999999996</v>
      </c>
    </row>
    <row r="161" spans="2:21" x14ac:dyDescent="0.3">
      <c r="B161" s="184"/>
      <c r="C161" s="127">
        <v>15</v>
      </c>
      <c r="D161" s="127">
        <v>0</v>
      </c>
      <c r="E161" s="127">
        <v>1</v>
      </c>
      <c r="F161" s="127">
        <v>1</v>
      </c>
      <c r="G161" s="127">
        <v>1</v>
      </c>
      <c r="H161" s="127">
        <v>1</v>
      </c>
      <c r="I161" s="127">
        <v>0</v>
      </c>
      <c r="J161" s="127">
        <v>0</v>
      </c>
      <c r="K161" s="127">
        <v>1</v>
      </c>
      <c r="L161" s="127">
        <v>1</v>
      </c>
      <c r="M161" s="127">
        <v>1</v>
      </c>
      <c r="N161" s="132">
        <v>1</v>
      </c>
      <c r="O161" s="132">
        <v>1</v>
      </c>
      <c r="P161" s="132">
        <v>1</v>
      </c>
      <c r="Q161" s="127"/>
      <c r="R161" s="187"/>
      <c r="S161" s="127">
        <v>2.4390000000000001</v>
      </c>
      <c r="T161" s="127">
        <v>7.63</v>
      </c>
      <c r="U161" s="187"/>
    </row>
    <row r="162" spans="2:21" x14ac:dyDescent="0.3">
      <c r="B162" s="184"/>
      <c r="C162" s="127">
        <v>16</v>
      </c>
      <c r="D162" s="127">
        <v>0</v>
      </c>
      <c r="E162" s="127">
        <v>0</v>
      </c>
      <c r="F162" s="127">
        <v>0</v>
      </c>
      <c r="G162" s="127">
        <v>0</v>
      </c>
      <c r="H162" s="127">
        <v>0</v>
      </c>
      <c r="I162" s="127">
        <v>0</v>
      </c>
      <c r="J162" s="127">
        <v>1</v>
      </c>
      <c r="K162" s="127">
        <v>1</v>
      </c>
      <c r="L162" s="127">
        <v>1</v>
      </c>
      <c r="M162" s="127">
        <v>1</v>
      </c>
      <c r="N162" s="132">
        <v>1</v>
      </c>
      <c r="O162" s="132">
        <v>1</v>
      </c>
      <c r="P162" s="132">
        <v>1</v>
      </c>
      <c r="Q162" s="127"/>
      <c r="R162" s="185">
        <v>4.7104999999999997</v>
      </c>
      <c r="S162" s="127">
        <v>13.576499999999999</v>
      </c>
      <c r="T162" s="127">
        <v>7.08</v>
      </c>
      <c r="U162" s="185">
        <f>AVERAGE(T162:T166)</f>
        <v>7.2720000000000002</v>
      </c>
    </row>
    <row r="163" spans="2:21" x14ac:dyDescent="0.3">
      <c r="B163" s="184"/>
      <c r="C163" s="127">
        <v>17</v>
      </c>
      <c r="D163" s="127">
        <v>0</v>
      </c>
      <c r="E163" s="127">
        <v>0</v>
      </c>
      <c r="F163" s="127">
        <v>0</v>
      </c>
      <c r="G163" s="127">
        <v>0</v>
      </c>
      <c r="H163" s="127">
        <v>0</v>
      </c>
      <c r="I163" s="127">
        <v>0</v>
      </c>
      <c r="J163" s="127">
        <v>1</v>
      </c>
      <c r="K163" s="127">
        <v>1</v>
      </c>
      <c r="L163" s="127">
        <v>1</v>
      </c>
      <c r="M163" s="127">
        <v>1</v>
      </c>
      <c r="N163" s="132">
        <v>1</v>
      </c>
      <c r="O163" s="132">
        <v>1</v>
      </c>
      <c r="P163" s="132">
        <v>1</v>
      </c>
      <c r="Q163" s="127"/>
      <c r="R163" s="186"/>
      <c r="S163" s="127">
        <v>13.576499999999999</v>
      </c>
      <c r="T163" s="127">
        <v>6.51</v>
      </c>
      <c r="U163" s="186"/>
    </row>
    <row r="164" spans="2:21" x14ac:dyDescent="0.3">
      <c r="B164" s="184"/>
      <c r="C164" s="127">
        <v>18</v>
      </c>
      <c r="D164" s="127">
        <v>1</v>
      </c>
      <c r="E164" s="127">
        <v>0</v>
      </c>
      <c r="F164" s="127">
        <v>0</v>
      </c>
      <c r="G164" s="127">
        <v>0</v>
      </c>
      <c r="H164" s="127">
        <v>0</v>
      </c>
      <c r="I164" s="127">
        <v>0</v>
      </c>
      <c r="J164" s="127">
        <v>1</v>
      </c>
      <c r="K164" s="127">
        <v>1</v>
      </c>
      <c r="L164" s="127">
        <v>1</v>
      </c>
      <c r="M164" s="127">
        <v>1</v>
      </c>
      <c r="N164" s="132">
        <v>1</v>
      </c>
      <c r="O164" s="132">
        <v>1</v>
      </c>
      <c r="P164" s="132">
        <v>1</v>
      </c>
      <c r="Q164" s="127"/>
      <c r="R164" s="186"/>
      <c r="S164" s="127">
        <v>12.337499999999999</v>
      </c>
      <c r="T164" s="127">
        <v>8.6999999999999993</v>
      </c>
      <c r="U164" s="186"/>
    </row>
    <row r="165" spans="2:21" x14ac:dyDescent="0.3">
      <c r="B165" s="184"/>
      <c r="C165" s="127">
        <v>19</v>
      </c>
      <c r="D165" s="127">
        <v>1</v>
      </c>
      <c r="E165" s="127">
        <v>1</v>
      </c>
      <c r="F165" s="127">
        <v>1</v>
      </c>
      <c r="G165" s="127">
        <v>1</v>
      </c>
      <c r="H165" s="127">
        <v>0</v>
      </c>
      <c r="I165" s="127">
        <v>0</v>
      </c>
      <c r="J165" s="127">
        <v>1</v>
      </c>
      <c r="K165" s="127">
        <v>1</v>
      </c>
      <c r="L165" s="127">
        <v>1</v>
      </c>
      <c r="M165" s="127">
        <v>1</v>
      </c>
      <c r="N165" s="132">
        <v>1</v>
      </c>
      <c r="O165" s="132">
        <v>1</v>
      </c>
      <c r="P165" s="132">
        <v>1</v>
      </c>
      <c r="Q165" s="127"/>
      <c r="R165" s="186"/>
      <c r="S165" s="127">
        <v>4.4604999999999997</v>
      </c>
      <c r="T165" s="127">
        <v>7.73</v>
      </c>
      <c r="U165" s="186"/>
    </row>
    <row r="166" spans="2:21" x14ac:dyDescent="0.3">
      <c r="B166" s="184"/>
      <c r="C166" s="127">
        <v>20</v>
      </c>
      <c r="D166" s="127">
        <v>0</v>
      </c>
      <c r="E166" s="127">
        <v>1</v>
      </c>
      <c r="F166" s="127">
        <v>1</v>
      </c>
      <c r="G166" s="127">
        <v>1</v>
      </c>
      <c r="H166" s="127">
        <v>1</v>
      </c>
      <c r="I166" s="127">
        <v>0</v>
      </c>
      <c r="J166" s="127">
        <v>1</v>
      </c>
      <c r="K166" s="127">
        <v>1</v>
      </c>
      <c r="L166" s="127">
        <v>1</v>
      </c>
      <c r="M166" s="127">
        <v>1</v>
      </c>
      <c r="N166" s="132">
        <v>1</v>
      </c>
      <c r="O166" s="132">
        <v>1</v>
      </c>
      <c r="P166" s="132">
        <v>1</v>
      </c>
      <c r="Q166" s="127"/>
      <c r="R166" s="187"/>
      <c r="S166" s="127">
        <v>1.3369999999999997</v>
      </c>
      <c r="T166" s="127">
        <v>6.34</v>
      </c>
      <c r="U166" s="187"/>
    </row>
    <row r="167" spans="2:21" x14ac:dyDescent="0.3">
      <c r="B167" s="184"/>
      <c r="C167" s="127">
        <v>21</v>
      </c>
      <c r="D167" s="127">
        <v>0</v>
      </c>
      <c r="E167" s="127">
        <v>0</v>
      </c>
      <c r="F167" s="127">
        <v>0</v>
      </c>
      <c r="G167" s="127">
        <v>0</v>
      </c>
      <c r="H167" s="127">
        <v>0</v>
      </c>
      <c r="I167" s="127">
        <v>1</v>
      </c>
      <c r="J167" s="127">
        <v>1</v>
      </c>
      <c r="K167" s="127">
        <v>1</v>
      </c>
      <c r="L167" s="127">
        <v>1</v>
      </c>
      <c r="M167" s="127">
        <v>1</v>
      </c>
      <c r="N167" s="132">
        <v>1</v>
      </c>
      <c r="O167" s="132">
        <v>1</v>
      </c>
      <c r="P167" s="132">
        <v>1</v>
      </c>
      <c r="Q167" s="127"/>
      <c r="R167" s="185">
        <v>6.0474999999999994</v>
      </c>
      <c r="S167" s="127">
        <v>12.2395</v>
      </c>
      <c r="T167" s="127">
        <v>7.67</v>
      </c>
      <c r="U167" s="185">
        <f>AVERAGE(T167:T179)</f>
        <v>6.8557692307692308</v>
      </c>
    </row>
    <row r="168" spans="2:21" x14ac:dyDescent="0.3">
      <c r="B168" s="184"/>
      <c r="C168" s="127">
        <v>22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1</v>
      </c>
      <c r="J168" s="127">
        <v>1</v>
      </c>
      <c r="K168" s="127">
        <v>1</v>
      </c>
      <c r="L168" s="127">
        <v>1</v>
      </c>
      <c r="M168" s="127">
        <v>1</v>
      </c>
      <c r="N168" s="132">
        <v>1</v>
      </c>
      <c r="O168" s="132">
        <v>1</v>
      </c>
      <c r="P168" s="132">
        <v>1</v>
      </c>
      <c r="Q168" s="127"/>
      <c r="R168" s="186"/>
      <c r="S168" s="127">
        <v>12.2395</v>
      </c>
      <c r="T168" s="127">
        <v>7.39</v>
      </c>
      <c r="U168" s="186"/>
    </row>
    <row r="169" spans="2:21" x14ac:dyDescent="0.3">
      <c r="B169" s="184"/>
      <c r="C169" s="127">
        <v>23</v>
      </c>
      <c r="D169" s="127">
        <v>0</v>
      </c>
      <c r="E169" s="127">
        <v>0</v>
      </c>
      <c r="F169" s="127">
        <v>0</v>
      </c>
      <c r="G169" s="127">
        <v>0</v>
      </c>
      <c r="H169" s="127">
        <v>0</v>
      </c>
      <c r="I169" s="127">
        <v>1</v>
      </c>
      <c r="J169" s="127">
        <v>1</v>
      </c>
      <c r="K169" s="127">
        <v>1</v>
      </c>
      <c r="L169" s="127">
        <v>1</v>
      </c>
      <c r="M169" s="127">
        <v>1</v>
      </c>
      <c r="N169" s="132">
        <v>1</v>
      </c>
      <c r="O169" s="132">
        <v>1</v>
      </c>
      <c r="P169" s="132">
        <v>1</v>
      </c>
      <c r="Q169" s="127"/>
      <c r="R169" s="186"/>
      <c r="S169" s="127">
        <v>12.2395</v>
      </c>
      <c r="T169" s="127">
        <v>7.2349999999999994</v>
      </c>
      <c r="U169" s="186"/>
    </row>
    <row r="170" spans="2:21" x14ac:dyDescent="0.3">
      <c r="B170" s="184"/>
      <c r="C170" s="127">
        <v>24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1</v>
      </c>
      <c r="J170" s="127">
        <v>1</v>
      </c>
      <c r="K170" s="127">
        <v>1</v>
      </c>
      <c r="L170" s="127">
        <v>1</v>
      </c>
      <c r="M170" s="127">
        <v>1</v>
      </c>
      <c r="N170" s="132">
        <v>1</v>
      </c>
      <c r="O170" s="132">
        <v>1</v>
      </c>
      <c r="P170" s="132">
        <v>1</v>
      </c>
      <c r="Q170" s="127"/>
      <c r="R170" s="186"/>
      <c r="S170" s="127">
        <v>12.2395</v>
      </c>
      <c r="T170" s="127">
        <v>7.1349999999999998</v>
      </c>
      <c r="U170" s="186"/>
    </row>
    <row r="171" spans="2:21" x14ac:dyDescent="0.3">
      <c r="B171" s="184"/>
      <c r="C171" s="127">
        <v>25</v>
      </c>
      <c r="D171" s="127">
        <v>0</v>
      </c>
      <c r="E171" s="127">
        <v>0</v>
      </c>
      <c r="F171" s="127">
        <v>0</v>
      </c>
      <c r="G171" s="127">
        <v>0</v>
      </c>
      <c r="H171" s="127">
        <v>0</v>
      </c>
      <c r="I171" s="127">
        <v>1</v>
      </c>
      <c r="J171" s="127">
        <v>1</v>
      </c>
      <c r="K171" s="127">
        <v>1</v>
      </c>
      <c r="L171" s="127">
        <v>1</v>
      </c>
      <c r="M171" s="127">
        <v>1</v>
      </c>
      <c r="N171" s="132">
        <v>1</v>
      </c>
      <c r="O171" s="132">
        <v>1</v>
      </c>
      <c r="P171" s="132">
        <v>1</v>
      </c>
      <c r="Q171" s="127"/>
      <c r="R171" s="186"/>
      <c r="S171" s="127">
        <v>12.2395</v>
      </c>
      <c r="T171" s="127">
        <v>6.56</v>
      </c>
      <c r="U171" s="186"/>
    </row>
    <row r="172" spans="2:21" x14ac:dyDescent="0.3">
      <c r="B172" s="184"/>
      <c r="C172" s="127">
        <v>26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1</v>
      </c>
      <c r="J172" s="127">
        <v>1</v>
      </c>
      <c r="K172" s="127">
        <v>1</v>
      </c>
      <c r="L172" s="127">
        <v>1</v>
      </c>
      <c r="M172" s="127">
        <v>1</v>
      </c>
      <c r="N172" s="132">
        <v>1</v>
      </c>
      <c r="O172" s="132">
        <v>1</v>
      </c>
      <c r="P172" s="132">
        <v>1</v>
      </c>
      <c r="Q172" s="127"/>
      <c r="R172" s="186"/>
      <c r="S172" s="127">
        <v>12.2395</v>
      </c>
      <c r="T172" s="127">
        <v>6.125</v>
      </c>
      <c r="U172" s="186"/>
    </row>
    <row r="173" spans="2:21" x14ac:dyDescent="0.3">
      <c r="B173" s="184"/>
      <c r="C173" s="127">
        <v>27</v>
      </c>
      <c r="D173" s="127">
        <v>1</v>
      </c>
      <c r="E173" s="127">
        <v>0</v>
      </c>
      <c r="F173" s="127">
        <v>0</v>
      </c>
      <c r="G173" s="127">
        <v>0</v>
      </c>
      <c r="H173" s="127">
        <v>0</v>
      </c>
      <c r="I173" s="127">
        <v>1</v>
      </c>
      <c r="J173" s="127">
        <v>1</v>
      </c>
      <c r="K173" s="127">
        <v>1</v>
      </c>
      <c r="L173" s="127">
        <v>1</v>
      </c>
      <c r="M173" s="127">
        <v>1</v>
      </c>
      <c r="N173" s="132">
        <v>1</v>
      </c>
      <c r="O173" s="132">
        <v>1</v>
      </c>
      <c r="P173" s="132">
        <v>1</v>
      </c>
      <c r="Q173" s="127"/>
      <c r="R173" s="186"/>
      <c r="S173" s="127">
        <v>11.000499999999999</v>
      </c>
      <c r="T173" s="127">
        <v>7.125</v>
      </c>
      <c r="U173" s="186"/>
    </row>
    <row r="174" spans="2:21" x14ac:dyDescent="0.3">
      <c r="B174" s="184"/>
      <c r="C174" s="127">
        <v>28</v>
      </c>
      <c r="D174" s="127">
        <v>1</v>
      </c>
      <c r="E174" s="127">
        <v>1</v>
      </c>
      <c r="F174" s="127">
        <v>1</v>
      </c>
      <c r="G174" s="127">
        <v>0</v>
      </c>
      <c r="H174" s="127">
        <v>0</v>
      </c>
      <c r="I174" s="127">
        <v>1</v>
      </c>
      <c r="J174" s="127">
        <v>1</v>
      </c>
      <c r="K174" s="127">
        <v>1</v>
      </c>
      <c r="L174" s="127">
        <v>1</v>
      </c>
      <c r="M174" s="127">
        <v>1</v>
      </c>
      <c r="N174" s="132">
        <v>1</v>
      </c>
      <c r="O174" s="132">
        <v>1</v>
      </c>
      <c r="P174" s="132">
        <v>1</v>
      </c>
      <c r="Q174" s="127"/>
      <c r="R174" s="186"/>
      <c r="S174" s="127">
        <v>6.4710000000000001</v>
      </c>
      <c r="T174" s="127">
        <v>6.6</v>
      </c>
      <c r="U174" s="186"/>
    </row>
    <row r="175" spans="2:21" x14ac:dyDescent="0.3">
      <c r="B175" s="184"/>
      <c r="C175" s="127">
        <v>29</v>
      </c>
      <c r="D175" s="127">
        <v>1</v>
      </c>
      <c r="E175" s="127">
        <v>1</v>
      </c>
      <c r="F175" s="127">
        <v>1</v>
      </c>
      <c r="G175" s="127">
        <v>0</v>
      </c>
      <c r="H175" s="127">
        <v>0</v>
      </c>
      <c r="I175" s="127">
        <v>1</v>
      </c>
      <c r="J175" s="127">
        <v>1</v>
      </c>
      <c r="K175" s="127">
        <v>1</v>
      </c>
      <c r="L175" s="127">
        <v>1</v>
      </c>
      <c r="M175" s="127">
        <v>1</v>
      </c>
      <c r="N175" s="132">
        <v>1</v>
      </c>
      <c r="O175" s="132">
        <v>1</v>
      </c>
      <c r="P175" s="132">
        <v>1</v>
      </c>
      <c r="Q175" s="127"/>
      <c r="R175" s="186"/>
      <c r="S175" s="127">
        <v>6.4710000000000001</v>
      </c>
      <c r="T175" s="127">
        <v>6.24</v>
      </c>
      <c r="U175" s="186"/>
    </row>
    <row r="176" spans="2:21" x14ac:dyDescent="0.3">
      <c r="B176" s="184"/>
      <c r="C176" s="127">
        <v>30</v>
      </c>
      <c r="D176" s="127">
        <v>0</v>
      </c>
      <c r="E176" s="127">
        <v>0</v>
      </c>
      <c r="F176" s="127">
        <v>0</v>
      </c>
      <c r="G176" s="127">
        <v>1</v>
      </c>
      <c r="H176" s="127">
        <v>0</v>
      </c>
      <c r="I176" s="127">
        <v>1</v>
      </c>
      <c r="J176" s="127">
        <v>1</v>
      </c>
      <c r="K176" s="127">
        <v>1</v>
      </c>
      <c r="L176" s="127">
        <v>1</v>
      </c>
      <c r="M176" s="127">
        <v>1</v>
      </c>
      <c r="N176" s="132">
        <v>1</v>
      </c>
      <c r="O176" s="132">
        <v>1</v>
      </c>
      <c r="P176" s="132">
        <v>1</v>
      </c>
      <c r="Q176" s="127"/>
      <c r="R176" s="186"/>
      <c r="S176" s="127">
        <v>3.1234999999999999</v>
      </c>
      <c r="T176" s="127">
        <v>5.9749999999999996</v>
      </c>
      <c r="U176" s="186"/>
    </row>
    <row r="177" spans="2:21" x14ac:dyDescent="0.3">
      <c r="B177" s="184"/>
      <c r="C177" s="127">
        <v>31</v>
      </c>
      <c r="D177" s="127">
        <v>0</v>
      </c>
      <c r="E177" s="127">
        <v>1</v>
      </c>
      <c r="F177" s="127">
        <v>1</v>
      </c>
      <c r="G177" s="127">
        <v>1</v>
      </c>
      <c r="H177" s="127">
        <v>0</v>
      </c>
      <c r="I177" s="127">
        <v>1</v>
      </c>
      <c r="J177" s="127">
        <v>1</v>
      </c>
      <c r="K177" s="127">
        <v>1</v>
      </c>
      <c r="L177" s="127">
        <v>1</v>
      </c>
      <c r="M177" s="127">
        <v>1</v>
      </c>
      <c r="N177" s="132">
        <v>1</v>
      </c>
      <c r="O177" s="132">
        <v>1</v>
      </c>
      <c r="P177" s="132">
        <v>1</v>
      </c>
      <c r="Q177" s="127"/>
      <c r="R177" s="186"/>
      <c r="S177" s="127">
        <v>3.1234999999999999</v>
      </c>
      <c r="T177" s="127">
        <v>6.49</v>
      </c>
      <c r="U177" s="186"/>
    </row>
    <row r="178" spans="2:21" x14ac:dyDescent="0.3">
      <c r="B178" s="184"/>
      <c r="C178" s="127">
        <v>32</v>
      </c>
      <c r="D178" s="127">
        <v>1</v>
      </c>
      <c r="E178" s="127">
        <v>1</v>
      </c>
      <c r="F178" s="127">
        <v>1</v>
      </c>
      <c r="G178" s="127">
        <v>1</v>
      </c>
      <c r="H178" s="127">
        <v>0</v>
      </c>
      <c r="I178" s="127">
        <v>1</v>
      </c>
      <c r="J178" s="127">
        <v>1</v>
      </c>
      <c r="K178" s="127">
        <v>1</v>
      </c>
      <c r="L178" s="127">
        <v>1</v>
      </c>
      <c r="M178" s="127">
        <v>1</v>
      </c>
      <c r="N178" s="132">
        <v>1</v>
      </c>
      <c r="O178" s="132">
        <v>1</v>
      </c>
      <c r="P178" s="132">
        <v>1</v>
      </c>
      <c r="Q178" s="127"/>
      <c r="R178" s="186"/>
      <c r="S178" s="127">
        <v>3.1234999999999999</v>
      </c>
      <c r="T178" s="127">
        <v>7.44</v>
      </c>
      <c r="U178" s="186"/>
    </row>
    <row r="179" spans="2:21" x14ac:dyDescent="0.3">
      <c r="B179" s="184"/>
      <c r="C179" s="127">
        <v>33</v>
      </c>
      <c r="D179" s="127">
        <v>1</v>
      </c>
      <c r="E179" s="127">
        <v>1</v>
      </c>
      <c r="F179" s="127">
        <v>1</v>
      </c>
      <c r="G179" s="127">
        <v>1</v>
      </c>
      <c r="H179" s="127">
        <v>0</v>
      </c>
      <c r="I179" s="127">
        <v>1</v>
      </c>
      <c r="J179" s="127">
        <v>1</v>
      </c>
      <c r="K179" s="127">
        <v>1</v>
      </c>
      <c r="L179" s="127">
        <v>1</v>
      </c>
      <c r="M179" s="127">
        <v>1</v>
      </c>
      <c r="N179" s="132">
        <v>1</v>
      </c>
      <c r="O179" s="132">
        <v>1</v>
      </c>
      <c r="P179" s="132">
        <v>1</v>
      </c>
      <c r="Q179" s="127"/>
      <c r="R179" s="187"/>
      <c r="S179" s="127">
        <v>3.1234999999999999</v>
      </c>
      <c r="T179" s="127">
        <v>7.1400000000000006</v>
      </c>
      <c r="U179" s="187"/>
    </row>
    <row r="180" spans="2:21" x14ac:dyDescent="0.3">
      <c r="B180" s="184"/>
      <c r="C180" s="127">
        <v>34</v>
      </c>
      <c r="D180" s="127">
        <v>0</v>
      </c>
      <c r="E180" s="127">
        <v>0</v>
      </c>
      <c r="F180" s="127">
        <v>0</v>
      </c>
      <c r="G180" s="127">
        <v>0</v>
      </c>
      <c r="H180" s="127">
        <v>1</v>
      </c>
      <c r="I180" s="127">
        <v>1</v>
      </c>
      <c r="J180" s="127">
        <v>1</v>
      </c>
      <c r="K180" s="127">
        <v>1</v>
      </c>
      <c r="L180" s="127">
        <v>1</v>
      </c>
      <c r="M180" s="127">
        <v>1</v>
      </c>
      <c r="N180" s="132">
        <v>1</v>
      </c>
      <c r="O180" s="132">
        <v>1</v>
      </c>
      <c r="P180" s="132">
        <v>1</v>
      </c>
      <c r="Q180" s="127"/>
      <c r="R180" s="185">
        <v>9.1709999999999994</v>
      </c>
      <c r="S180" s="127">
        <v>9.1159999999999997</v>
      </c>
      <c r="T180" s="127">
        <v>8.0250000000000004</v>
      </c>
      <c r="U180" s="185">
        <f>AVERAGE(T180:T195)</f>
        <v>6.1468750000000005</v>
      </c>
    </row>
    <row r="181" spans="2:21" x14ac:dyDescent="0.3">
      <c r="B181" s="184"/>
      <c r="C181" s="127">
        <v>35</v>
      </c>
      <c r="D181" s="127">
        <v>0</v>
      </c>
      <c r="E181" s="127">
        <v>0</v>
      </c>
      <c r="F181" s="127">
        <v>0</v>
      </c>
      <c r="G181" s="127">
        <v>0</v>
      </c>
      <c r="H181" s="127">
        <v>1</v>
      </c>
      <c r="I181" s="127">
        <v>1</v>
      </c>
      <c r="J181" s="127">
        <v>1</v>
      </c>
      <c r="K181" s="127">
        <v>1</v>
      </c>
      <c r="L181" s="127">
        <v>1</v>
      </c>
      <c r="M181" s="127">
        <v>1</v>
      </c>
      <c r="N181" s="132">
        <v>1</v>
      </c>
      <c r="O181" s="132">
        <v>1</v>
      </c>
      <c r="P181" s="132">
        <v>1</v>
      </c>
      <c r="Q181" s="127"/>
      <c r="R181" s="186"/>
      <c r="S181" s="127">
        <v>9.1159999999999997</v>
      </c>
      <c r="T181" s="127">
        <v>6.38</v>
      </c>
      <c r="U181" s="186"/>
    </row>
    <row r="182" spans="2:21" x14ac:dyDescent="0.3">
      <c r="B182" s="184"/>
      <c r="C182" s="127">
        <v>36</v>
      </c>
      <c r="D182" s="127">
        <v>0</v>
      </c>
      <c r="E182" s="127">
        <v>0</v>
      </c>
      <c r="F182" s="127">
        <v>0</v>
      </c>
      <c r="G182" s="127">
        <v>0</v>
      </c>
      <c r="H182" s="127">
        <v>1</v>
      </c>
      <c r="I182" s="127">
        <v>1</v>
      </c>
      <c r="J182" s="127">
        <v>1</v>
      </c>
      <c r="K182" s="127">
        <v>1</v>
      </c>
      <c r="L182" s="127">
        <v>1</v>
      </c>
      <c r="M182" s="127">
        <v>1</v>
      </c>
      <c r="N182" s="132">
        <v>1</v>
      </c>
      <c r="O182" s="132">
        <v>1</v>
      </c>
      <c r="P182" s="132">
        <v>1</v>
      </c>
      <c r="Q182" s="127"/>
      <c r="R182" s="186"/>
      <c r="S182" s="127">
        <v>9.1159999999999997</v>
      </c>
      <c r="T182" s="127">
        <v>6.09</v>
      </c>
      <c r="U182" s="186"/>
    </row>
    <row r="183" spans="2:21" x14ac:dyDescent="0.3">
      <c r="B183" s="184"/>
      <c r="C183" s="127">
        <v>37</v>
      </c>
      <c r="D183" s="127">
        <v>0</v>
      </c>
      <c r="E183" s="127">
        <v>0</v>
      </c>
      <c r="F183" s="127">
        <v>0</v>
      </c>
      <c r="G183" s="127">
        <v>0</v>
      </c>
      <c r="H183" s="127">
        <v>1</v>
      </c>
      <c r="I183" s="127">
        <v>1</v>
      </c>
      <c r="J183" s="127">
        <v>1</v>
      </c>
      <c r="K183" s="127">
        <v>1</v>
      </c>
      <c r="L183" s="127">
        <v>1</v>
      </c>
      <c r="M183" s="127">
        <v>1</v>
      </c>
      <c r="N183" s="132">
        <v>1</v>
      </c>
      <c r="O183" s="132">
        <v>1</v>
      </c>
      <c r="P183" s="132">
        <v>1</v>
      </c>
      <c r="Q183" s="127"/>
      <c r="R183" s="186"/>
      <c r="S183" s="127">
        <v>9.1159999999999997</v>
      </c>
      <c r="T183" s="127">
        <v>5.99</v>
      </c>
      <c r="U183" s="186"/>
    </row>
    <row r="184" spans="2:21" x14ac:dyDescent="0.3">
      <c r="B184" s="184"/>
      <c r="C184" s="127">
        <v>38</v>
      </c>
      <c r="D184" s="127">
        <v>0</v>
      </c>
      <c r="E184" s="127">
        <v>0</v>
      </c>
      <c r="F184" s="127">
        <v>0</v>
      </c>
      <c r="G184" s="127">
        <v>0</v>
      </c>
      <c r="H184" s="127">
        <v>1</v>
      </c>
      <c r="I184" s="127">
        <v>1</v>
      </c>
      <c r="J184" s="127">
        <v>1</v>
      </c>
      <c r="K184" s="127">
        <v>1</v>
      </c>
      <c r="L184" s="127">
        <v>1</v>
      </c>
      <c r="M184" s="127">
        <v>1</v>
      </c>
      <c r="N184" s="132">
        <v>1</v>
      </c>
      <c r="O184" s="132">
        <v>1</v>
      </c>
      <c r="P184" s="132">
        <v>1</v>
      </c>
      <c r="Q184" s="127"/>
      <c r="R184" s="186"/>
      <c r="S184" s="127">
        <v>9.1159999999999997</v>
      </c>
      <c r="T184" s="127">
        <v>5.97</v>
      </c>
      <c r="U184" s="186"/>
    </row>
    <row r="185" spans="2:21" x14ac:dyDescent="0.3">
      <c r="B185" s="184"/>
      <c r="C185" s="127">
        <v>39</v>
      </c>
      <c r="D185" s="127">
        <v>0</v>
      </c>
      <c r="E185" s="127">
        <v>0</v>
      </c>
      <c r="F185" s="127">
        <v>0</v>
      </c>
      <c r="G185" s="127">
        <v>0</v>
      </c>
      <c r="H185" s="127">
        <v>1</v>
      </c>
      <c r="I185" s="127">
        <v>1</v>
      </c>
      <c r="J185" s="127">
        <v>1</v>
      </c>
      <c r="K185" s="127">
        <v>1</v>
      </c>
      <c r="L185" s="127">
        <v>1</v>
      </c>
      <c r="M185" s="127">
        <v>1</v>
      </c>
      <c r="N185" s="132">
        <v>1</v>
      </c>
      <c r="O185" s="132">
        <v>1</v>
      </c>
      <c r="P185" s="132">
        <v>1</v>
      </c>
      <c r="Q185" s="127"/>
      <c r="R185" s="186"/>
      <c r="S185" s="127">
        <v>9.1159999999999997</v>
      </c>
      <c r="T185" s="127">
        <v>5.8949999999999996</v>
      </c>
      <c r="U185" s="186"/>
    </row>
    <row r="186" spans="2:21" x14ac:dyDescent="0.3">
      <c r="B186" s="184"/>
      <c r="C186" s="127">
        <v>40</v>
      </c>
      <c r="D186" s="127">
        <v>0</v>
      </c>
      <c r="E186" s="127">
        <v>0</v>
      </c>
      <c r="F186" s="127">
        <v>0</v>
      </c>
      <c r="G186" s="127">
        <v>0</v>
      </c>
      <c r="H186" s="127">
        <v>1</v>
      </c>
      <c r="I186" s="127">
        <v>1</v>
      </c>
      <c r="J186" s="127">
        <v>1</v>
      </c>
      <c r="K186" s="127">
        <v>1</v>
      </c>
      <c r="L186" s="127">
        <v>1</v>
      </c>
      <c r="M186" s="127">
        <v>1</v>
      </c>
      <c r="N186" s="132">
        <v>1</v>
      </c>
      <c r="O186" s="132">
        <v>1</v>
      </c>
      <c r="P186" s="132">
        <v>1</v>
      </c>
      <c r="Q186" s="127"/>
      <c r="R186" s="186"/>
      <c r="S186" s="127">
        <v>9.1159999999999997</v>
      </c>
      <c r="T186" s="127">
        <v>5.84</v>
      </c>
      <c r="U186" s="186"/>
    </row>
    <row r="187" spans="2:21" x14ac:dyDescent="0.3">
      <c r="B187" s="184"/>
      <c r="C187" s="127">
        <v>41</v>
      </c>
      <c r="D187" s="127">
        <v>0</v>
      </c>
      <c r="E187" s="127">
        <v>0</v>
      </c>
      <c r="F187" s="127">
        <v>0</v>
      </c>
      <c r="G187" s="127">
        <v>0</v>
      </c>
      <c r="H187" s="127">
        <v>1</v>
      </c>
      <c r="I187" s="127">
        <v>1</v>
      </c>
      <c r="J187" s="127">
        <v>1</v>
      </c>
      <c r="K187" s="127">
        <v>1</v>
      </c>
      <c r="L187" s="127">
        <v>1</v>
      </c>
      <c r="M187" s="127">
        <v>1</v>
      </c>
      <c r="N187" s="132">
        <v>1</v>
      </c>
      <c r="O187" s="132">
        <v>1</v>
      </c>
      <c r="P187" s="132">
        <v>1</v>
      </c>
      <c r="Q187" s="127"/>
      <c r="R187" s="186"/>
      <c r="S187" s="127">
        <v>9.1159999999999997</v>
      </c>
      <c r="T187" s="127">
        <v>5.8100000000000005</v>
      </c>
      <c r="U187" s="186"/>
    </row>
    <row r="188" spans="2:21" x14ac:dyDescent="0.3">
      <c r="B188" s="184"/>
      <c r="C188" s="127">
        <v>42</v>
      </c>
      <c r="D188" s="127">
        <v>0</v>
      </c>
      <c r="E188" s="127">
        <v>0</v>
      </c>
      <c r="F188" s="127">
        <v>0</v>
      </c>
      <c r="G188" s="127">
        <v>0</v>
      </c>
      <c r="H188" s="127">
        <v>1</v>
      </c>
      <c r="I188" s="127">
        <v>1</v>
      </c>
      <c r="J188" s="127">
        <v>1</v>
      </c>
      <c r="K188" s="127">
        <v>1</v>
      </c>
      <c r="L188" s="127">
        <v>1</v>
      </c>
      <c r="M188" s="127">
        <v>1</v>
      </c>
      <c r="N188" s="132">
        <v>1</v>
      </c>
      <c r="O188" s="132">
        <v>1</v>
      </c>
      <c r="P188" s="132">
        <v>1</v>
      </c>
      <c r="Q188" s="127"/>
      <c r="R188" s="186"/>
      <c r="S188" s="127">
        <v>9.1159999999999997</v>
      </c>
      <c r="T188" s="127">
        <v>5.81</v>
      </c>
      <c r="U188" s="186"/>
    </row>
    <row r="189" spans="2:21" x14ac:dyDescent="0.3">
      <c r="B189" s="184"/>
      <c r="C189" s="127">
        <v>43</v>
      </c>
      <c r="D189" s="127">
        <v>0</v>
      </c>
      <c r="E189" s="127">
        <v>0</v>
      </c>
      <c r="F189" s="127">
        <v>0</v>
      </c>
      <c r="G189" s="127">
        <v>0</v>
      </c>
      <c r="H189" s="127">
        <v>1</v>
      </c>
      <c r="I189" s="127">
        <v>1</v>
      </c>
      <c r="J189" s="127">
        <v>1</v>
      </c>
      <c r="K189" s="127">
        <v>1</v>
      </c>
      <c r="L189" s="127">
        <v>1</v>
      </c>
      <c r="M189" s="127">
        <v>1</v>
      </c>
      <c r="N189" s="132">
        <v>1</v>
      </c>
      <c r="O189" s="132">
        <v>1</v>
      </c>
      <c r="P189" s="132">
        <v>1</v>
      </c>
      <c r="Q189" s="127"/>
      <c r="R189" s="186"/>
      <c r="S189" s="127">
        <v>9.1159999999999997</v>
      </c>
      <c r="T189" s="127">
        <v>5.78</v>
      </c>
      <c r="U189" s="186"/>
    </row>
    <row r="190" spans="2:21" x14ac:dyDescent="0.3">
      <c r="B190" s="184"/>
      <c r="C190" s="127">
        <v>44</v>
      </c>
      <c r="D190" s="127">
        <v>0</v>
      </c>
      <c r="E190" s="127">
        <v>0</v>
      </c>
      <c r="F190" s="127">
        <v>0</v>
      </c>
      <c r="G190" s="127">
        <v>0</v>
      </c>
      <c r="H190" s="127">
        <v>1</v>
      </c>
      <c r="I190" s="127">
        <v>1</v>
      </c>
      <c r="J190" s="127">
        <v>1</v>
      </c>
      <c r="K190" s="127">
        <v>1</v>
      </c>
      <c r="L190" s="127">
        <v>1</v>
      </c>
      <c r="M190" s="127">
        <v>1</v>
      </c>
      <c r="N190" s="132">
        <v>1</v>
      </c>
      <c r="O190" s="132">
        <v>1</v>
      </c>
      <c r="P190" s="132">
        <v>1</v>
      </c>
      <c r="Q190" s="127"/>
      <c r="R190" s="186"/>
      <c r="S190" s="127">
        <v>9.1159999999999997</v>
      </c>
      <c r="T190" s="127">
        <v>5.75</v>
      </c>
      <c r="U190" s="186"/>
    </row>
    <row r="191" spans="2:21" x14ac:dyDescent="0.3">
      <c r="B191" s="184"/>
      <c r="C191" s="127">
        <v>45</v>
      </c>
      <c r="D191" s="127">
        <v>0</v>
      </c>
      <c r="E191" s="127">
        <v>0</v>
      </c>
      <c r="F191" s="127">
        <v>0</v>
      </c>
      <c r="G191" s="127">
        <v>0</v>
      </c>
      <c r="H191" s="127">
        <v>1</v>
      </c>
      <c r="I191" s="127">
        <v>1</v>
      </c>
      <c r="J191" s="127">
        <v>1</v>
      </c>
      <c r="K191" s="127">
        <v>1</v>
      </c>
      <c r="L191" s="127">
        <v>1</v>
      </c>
      <c r="M191" s="127">
        <v>1</v>
      </c>
      <c r="N191" s="132">
        <v>1</v>
      </c>
      <c r="O191" s="132">
        <v>1</v>
      </c>
      <c r="P191" s="132">
        <v>1</v>
      </c>
      <c r="Q191" s="127"/>
      <c r="R191" s="186"/>
      <c r="S191" s="127">
        <v>9.1159999999999997</v>
      </c>
      <c r="T191" s="127">
        <v>5.65</v>
      </c>
      <c r="U191" s="186"/>
    </row>
    <row r="192" spans="2:21" x14ac:dyDescent="0.3">
      <c r="B192" s="184"/>
      <c r="C192" s="127">
        <v>46</v>
      </c>
      <c r="D192" s="127">
        <v>0</v>
      </c>
      <c r="E192" s="127">
        <v>0</v>
      </c>
      <c r="F192" s="127">
        <v>0</v>
      </c>
      <c r="G192" s="127">
        <v>0</v>
      </c>
      <c r="H192" s="127">
        <v>1</v>
      </c>
      <c r="I192" s="127">
        <v>1</v>
      </c>
      <c r="J192" s="127">
        <v>1</v>
      </c>
      <c r="K192" s="127">
        <v>1</v>
      </c>
      <c r="L192" s="127">
        <v>1</v>
      </c>
      <c r="M192" s="127">
        <v>1</v>
      </c>
      <c r="N192" s="132">
        <v>1</v>
      </c>
      <c r="O192" s="132">
        <v>1</v>
      </c>
      <c r="P192" s="132">
        <v>1</v>
      </c>
      <c r="Q192" s="127"/>
      <c r="R192" s="186"/>
      <c r="S192" s="127">
        <v>9.1159999999999997</v>
      </c>
      <c r="T192" s="127">
        <v>5.42</v>
      </c>
      <c r="U192" s="186"/>
    </row>
    <row r="193" spans="2:21" x14ac:dyDescent="0.3">
      <c r="B193" s="184"/>
      <c r="C193" s="127">
        <v>47</v>
      </c>
      <c r="D193" s="127">
        <v>1</v>
      </c>
      <c r="E193" s="127">
        <v>0</v>
      </c>
      <c r="F193" s="127">
        <v>0</v>
      </c>
      <c r="G193" s="127">
        <v>0</v>
      </c>
      <c r="H193" s="127">
        <v>1</v>
      </c>
      <c r="I193" s="127">
        <v>1</v>
      </c>
      <c r="J193" s="127">
        <v>1</v>
      </c>
      <c r="K193" s="127">
        <v>1</v>
      </c>
      <c r="L193" s="127">
        <v>1</v>
      </c>
      <c r="M193" s="127">
        <v>1</v>
      </c>
      <c r="N193" s="132">
        <v>1</v>
      </c>
      <c r="O193" s="132">
        <v>1</v>
      </c>
      <c r="P193" s="132">
        <v>1</v>
      </c>
      <c r="Q193" s="127"/>
      <c r="R193" s="186"/>
      <c r="S193" s="127">
        <v>7.8769999999999989</v>
      </c>
      <c r="T193" s="127">
        <v>6.3</v>
      </c>
      <c r="U193" s="186"/>
    </row>
    <row r="194" spans="2:21" x14ac:dyDescent="0.3">
      <c r="B194" s="184"/>
      <c r="C194" s="127">
        <v>48</v>
      </c>
      <c r="D194" s="127">
        <v>1</v>
      </c>
      <c r="E194" s="127">
        <v>1</v>
      </c>
      <c r="F194" s="127">
        <v>0</v>
      </c>
      <c r="G194" s="127">
        <v>0</v>
      </c>
      <c r="H194" s="127">
        <v>1</v>
      </c>
      <c r="I194" s="127">
        <v>1</v>
      </c>
      <c r="J194" s="127">
        <v>1</v>
      </c>
      <c r="K194" s="127">
        <v>1</v>
      </c>
      <c r="L194" s="127">
        <v>1</v>
      </c>
      <c r="M194" s="127">
        <v>1</v>
      </c>
      <c r="N194" s="132">
        <v>1</v>
      </c>
      <c r="O194" s="132">
        <v>1</v>
      </c>
      <c r="P194" s="132">
        <v>1</v>
      </c>
      <c r="Q194" s="127"/>
      <c r="R194" s="186"/>
      <c r="S194" s="127">
        <v>5.5689999999999991</v>
      </c>
      <c r="T194" s="127">
        <v>6.6</v>
      </c>
      <c r="U194" s="186"/>
    </row>
    <row r="195" spans="2:21" x14ac:dyDescent="0.3">
      <c r="B195" s="184"/>
      <c r="C195" s="127">
        <v>49</v>
      </c>
      <c r="D195" s="127">
        <v>1</v>
      </c>
      <c r="E195" s="127">
        <v>1</v>
      </c>
      <c r="F195" s="127">
        <v>1</v>
      </c>
      <c r="G195" s="127">
        <v>0</v>
      </c>
      <c r="H195" s="127">
        <v>1</v>
      </c>
      <c r="I195" s="127">
        <v>1</v>
      </c>
      <c r="J195" s="127">
        <v>1</v>
      </c>
      <c r="K195" s="127">
        <v>1</v>
      </c>
      <c r="L195" s="127">
        <v>1</v>
      </c>
      <c r="M195" s="127">
        <v>1</v>
      </c>
      <c r="N195" s="132">
        <v>1</v>
      </c>
      <c r="O195" s="132">
        <v>1</v>
      </c>
      <c r="P195" s="132">
        <v>1</v>
      </c>
      <c r="Q195" s="127"/>
      <c r="R195" s="187"/>
      <c r="S195" s="127">
        <v>3.3475000000000001</v>
      </c>
      <c r="T195" s="127">
        <v>7.04</v>
      </c>
      <c r="U195" s="187"/>
    </row>
    <row r="196" spans="2:21" x14ac:dyDescent="0.3">
      <c r="B196" s="184"/>
      <c r="C196" s="127">
        <v>50</v>
      </c>
      <c r="D196" s="127">
        <v>0</v>
      </c>
      <c r="E196" s="127">
        <v>0</v>
      </c>
      <c r="F196" s="127">
        <v>0</v>
      </c>
      <c r="G196" s="127">
        <v>1</v>
      </c>
      <c r="H196" s="127">
        <v>1</v>
      </c>
      <c r="I196" s="127">
        <v>1</v>
      </c>
      <c r="J196" s="127">
        <v>1</v>
      </c>
      <c r="K196" s="127">
        <v>1</v>
      </c>
      <c r="L196" s="127">
        <v>1</v>
      </c>
      <c r="M196" s="127">
        <v>1</v>
      </c>
      <c r="N196" s="132">
        <v>1</v>
      </c>
      <c r="O196" s="132">
        <v>1</v>
      </c>
      <c r="P196" s="132">
        <v>1</v>
      </c>
      <c r="Q196" s="127"/>
      <c r="R196" s="185">
        <v>12.5185</v>
      </c>
      <c r="S196" s="127">
        <v>5.7684999999999995</v>
      </c>
      <c r="T196" s="127">
        <v>6.24</v>
      </c>
      <c r="U196" s="185">
        <f>AVERAGE(T196:T198)</f>
        <v>5.7600000000000007</v>
      </c>
    </row>
    <row r="197" spans="2:21" x14ac:dyDescent="0.3">
      <c r="B197" s="184"/>
      <c r="C197" s="127">
        <v>51</v>
      </c>
      <c r="D197" s="127">
        <v>1</v>
      </c>
      <c r="E197" s="127">
        <v>0</v>
      </c>
      <c r="F197" s="127">
        <v>0</v>
      </c>
      <c r="G197" s="127">
        <v>1</v>
      </c>
      <c r="H197" s="127">
        <v>1</v>
      </c>
      <c r="I197" s="127">
        <v>1</v>
      </c>
      <c r="J197" s="127">
        <v>1</v>
      </c>
      <c r="K197" s="127">
        <v>1</v>
      </c>
      <c r="L197" s="127">
        <v>1</v>
      </c>
      <c r="M197" s="127">
        <v>1</v>
      </c>
      <c r="N197" s="132">
        <v>1</v>
      </c>
      <c r="O197" s="132">
        <v>1</v>
      </c>
      <c r="P197" s="132">
        <v>1</v>
      </c>
      <c r="Q197" s="127"/>
      <c r="R197" s="186"/>
      <c r="S197" s="127">
        <v>4.5294999999999987</v>
      </c>
      <c r="T197" s="127">
        <v>5.63</v>
      </c>
      <c r="U197" s="186"/>
    </row>
    <row r="198" spans="2:21" x14ac:dyDescent="0.3">
      <c r="B198" s="184"/>
      <c r="C198" s="127">
        <v>52</v>
      </c>
      <c r="D198" s="127">
        <v>1</v>
      </c>
      <c r="E198" s="127">
        <v>0</v>
      </c>
      <c r="F198" s="127">
        <v>0</v>
      </c>
      <c r="G198" s="127">
        <v>1</v>
      </c>
      <c r="H198" s="127">
        <v>1</v>
      </c>
      <c r="I198" s="127">
        <v>1</v>
      </c>
      <c r="J198" s="127">
        <v>1</v>
      </c>
      <c r="K198" s="127">
        <v>1</v>
      </c>
      <c r="L198" s="127">
        <v>1</v>
      </c>
      <c r="M198" s="127">
        <v>1</v>
      </c>
      <c r="N198" s="132">
        <v>1</v>
      </c>
      <c r="O198" s="132">
        <v>1</v>
      </c>
      <c r="P198" s="132">
        <v>1</v>
      </c>
      <c r="Q198" s="127"/>
      <c r="R198" s="187"/>
      <c r="S198" s="127">
        <v>4.5294999999999987</v>
      </c>
      <c r="T198" s="127">
        <v>5.41</v>
      </c>
      <c r="U198" s="187"/>
    </row>
    <row r="199" spans="2:21" x14ac:dyDescent="0.3">
      <c r="B199" s="184"/>
      <c r="C199" s="127">
        <v>53</v>
      </c>
      <c r="D199" s="127">
        <v>0</v>
      </c>
      <c r="E199" s="127">
        <v>0</v>
      </c>
      <c r="F199" s="127">
        <v>1</v>
      </c>
      <c r="G199" s="127">
        <v>1</v>
      </c>
      <c r="H199" s="127">
        <v>1</v>
      </c>
      <c r="I199" s="127">
        <v>1</v>
      </c>
      <c r="J199" s="127">
        <v>1</v>
      </c>
      <c r="K199" s="127">
        <v>1</v>
      </c>
      <c r="L199" s="127">
        <v>1</v>
      </c>
      <c r="M199" s="127">
        <v>1</v>
      </c>
      <c r="N199" s="132">
        <v>1</v>
      </c>
      <c r="O199" s="132">
        <v>1</v>
      </c>
      <c r="P199" s="132">
        <v>1</v>
      </c>
      <c r="Q199" s="127"/>
      <c r="R199" s="185">
        <v>14.739999999999998</v>
      </c>
      <c r="S199" s="127">
        <v>3.5470000000000006</v>
      </c>
      <c r="T199" s="127">
        <v>6.24</v>
      </c>
      <c r="U199" s="185">
        <f>AVERAGE(T199:T200)</f>
        <v>6.0950000000000006</v>
      </c>
    </row>
    <row r="200" spans="2:21" x14ac:dyDescent="0.3">
      <c r="B200" s="184"/>
      <c r="C200" s="127">
        <v>54</v>
      </c>
      <c r="D200" s="127">
        <v>0</v>
      </c>
      <c r="E200" s="127">
        <v>0</v>
      </c>
      <c r="F200" s="127">
        <v>1</v>
      </c>
      <c r="G200" s="127">
        <v>1</v>
      </c>
      <c r="H200" s="127">
        <v>1</v>
      </c>
      <c r="I200" s="127">
        <v>1</v>
      </c>
      <c r="J200" s="127">
        <v>1</v>
      </c>
      <c r="K200" s="127">
        <v>1</v>
      </c>
      <c r="L200" s="127">
        <v>1</v>
      </c>
      <c r="M200" s="127">
        <v>1</v>
      </c>
      <c r="N200" s="132">
        <v>1</v>
      </c>
      <c r="O200" s="132">
        <v>1</v>
      </c>
      <c r="P200" s="132">
        <v>1</v>
      </c>
      <c r="Q200" s="127"/>
      <c r="R200" s="187"/>
      <c r="S200" s="127">
        <v>3.5470000000000006</v>
      </c>
      <c r="T200" s="127">
        <v>5.95</v>
      </c>
      <c r="U200" s="187"/>
    </row>
    <row r="201" spans="2:21" x14ac:dyDescent="0.3">
      <c r="B201" s="184"/>
      <c r="C201" s="127">
        <v>55</v>
      </c>
      <c r="D201" s="127">
        <v>0</v>
      </c>
      <c r="E201" s="127">
        <v>1</v>
      </c>
      <c r="F201" s="127">
        <v>1</v>
      </c>
      <c r="G201" s="127">
        <v>1</v>
      </c>
      <c r="H201" s="127">
        <v>1</v>
      </c>
      <c r="I201" s="127">
        <v>1</v>
      </c>
      <c r="J201" s="127">
        <v>1</v>
      </c>
      <c r="K201" s="127">
        <v>1</v>
      </c>
      <c r="L201" s="127">
        <v>1</v>
      </c>
      <c r="M201" s="127">
        <v>1</v>
      </c>
      <c r="N201" s="132">
        <v>1</v>
      </c>
      <c r="O201" s="132">
        <v>1</v>
      </c>
      <c r="P201" s="132">
        <v>1</v>
      </c>
      <c r="Q201" s="127"/>
      <c r="R201" s="185">
        <v>17.047999999999998</v>
      </c>
      <c r="S201" s="127">
        <v>1.2390000000000008</v>
      </c>
      <c r="T201" s="127">
        <v>7.1</v>
      </c>
      <c r="U201" s="185">
        <f>AVERAGE(T201:T204)</f>
        <v>6.08</v>
      </c>
    </row>
    <row r="202" spans="2:21" x14ac:dyDescent="0.3">
      <c r="B202" s="184"/>
      <c r="C202" s="127">
        <v>56</v>
      </c>
      <c r="D202" s="127">
        <v>0</v>
      </c>
      <c r="E202" s="127">
        <v>1</v>
      </c>
      <c r="F202" s="127">
        <v>1</v>
      </c>
      <c r="G202" s="127">
        <v>1</v>
      </c>
      <c r="H202" s="127">
        <v>1</v>
      </c>
      <c r="I202" s="127">
        <v>1</v>
      </c>
      <c r="J202" s="127">
        <v>1</v>
      </c>
      <c r="K202" s="127">
        <v>1</v>
      </c>
      <c r="L202" s="127">
        <v>1</v>
      </c>
      <c r="M202" s="127">
        <v>1</v>
      </c>
      <c r="N202" s="132">
        <v>1</v>
      </c>
      <c r="O202" s="132">
        <v>1</v>
      </c>
      <c r="P202" s="132">
        <v>1</v>
      </c>
      <c r="Q202" s="127"/>
      <c r="R202" s="186"/>
      <c r="S202" s="127">
        <v>1.2390000000000008</v>
      </c>
      <c r="T202" s="127">
        <v>6</v>
      </c>
      <c r="U202" s="186"/>
    </row>
    <row r="203" spans="2:21" x14ac:dyDescent="0.3">
      <c r="B203" s="184"/>
      <c r="C203" s="127">
        <v>57</v>
      </c>
      <c r="D203" s="127">
        <v>0</v>
      </c>
      <c r="E203" s="127">
        <v>1</v>
      </c>
      <c r="F203" s="127">
        <v>1</v>
      </c>
      <c r="G203" s="127">
        <v>1</v>
      </c>
      <c r="H203" s="127">
        <v>1</v>
      </c>
      <c r="I203" s="127">
        <v>1</v>
      </c>
      <c r="J203" s="127">
        <v>1</v>
      </c>
      <c r="K203" s="127">
        <v>1</v>
      </c>
      <c r="L203" s="127">
        <v>1</v>
      </c>
      <c r="M203" s="127">
        <v>1</v>
      </c>
      <c r="N203" s="132">
        <v>1</v>
      </c>
      <c r="O203" s="132">
        <v>1</v>
      </c>
      <c r="P203" s="132">
        <v>1</v>
      </c>
      <c r="Q203" s="127"/>
      <c r="R203" s="186"/>
      <c r="S203" s="127">
        <v>1.2390000000000008</v>
      </c>
      <c r="T203" s="127">
        <v>5.87</v>
      </c>
      <c r="U203" s="186"/>
    </row>
    <row r="204" spans="2:21" x14ac:dyDescent="0.3">
      <c r="B204" s="184"/>
      <c r="C204" s="127">
        <v>58</v>
      </c>
      <c r="D204" s="127">
        <v>0</v>
      </c>
      <c r="E204" s="127">
        <v>1</v>
      </c>
      <c r="F204" s="127">
        <v>1</v>
      </c>
      <c r="G204" s="127">
        <v>1</v>
      </c>
      <c r="H204" s="127">
        <v>1</v>
      </c>
      <c r="I204" s="127">
        <v>1</v>
      </c>
      <c r="J204" s="127">
        <v>1</v>
      </c>
      <c r="K204" s="127">
        <v>1</v>
      </c>
      <c r="L204" s="127">
        <v>1</v>
      </c>
      <c r="M204" s="127">
        <v>1</v>
      </c>
      <c r="N204" s="132">
        <v>1</v>
      </c>
      <c r="O204" s="132">
        <v>1</v>
      </c>
      <c r="P204" s="132">
        <v>1</v>
      </c>
      <c r="Q204" s="127"/>
      <c r="R204" s="187"/>
      <c r="S204" s="127">
        <v>1.2390000000000008</v>
      </c>
      <c r="T204" s="127">
        <v>5.35</v>
      </c>
      <c r="U204" s="187"/>
    </row>
    <row r="205" spans="2:21" x14ac:dyDescent="0.3">
      <c r="B205" s="184"/>
      <c r="C205" s="127">
        <v>59</v>
      </c>
      <c r="D205" s="127">
        <v>1</v>
      </c>
      <c r="E205" s="127">
        <v>1</v>
      </c>
      <c r="F205" s="127">
        <v>1</v>
      </c>
      <c r="G205" s="127">
        <v>1</v>
      </c>
      <c r="H205" s="127">
        <v>1</v>
      </c>
      <c r="I205" s="127">
        <v>1</v>
      </c>
      <c r="J205" s="127">
        <v>1</v>
      </c>
      <c r="K205" s="127">
        <v>1</v>
      </c>
      <c r="L205" s="127">
        <v>1</v>
      </c>
      <c r="M205" s="127">
        <v>1</v>
      </c>
      <c r="N205" s="132">
        <v>1</v>
      </c>
      <c r="O205" s="132">
        <v>1</v>
      </c>
      <c r="P205" s="132">
        <v>1</v>
      </c>
      <c r="Q205" s="127"/>
      <c r="R205" s="185">
        <v>18.286999999999999</v>
      </c>
      <c r="S205" s="127">
        <v>0</v>
      </c>
      <c r="T205" s="127">
        <v>8.5299999999999994</v>
      </c>
      <c r="U205" s="185">
        <f>AVERAGE(T205:T224)</f>
        <v>6.3280000000000003</v>
      </c>
    </row>
    <row r="206" spans="2:21" x14ac:dyDescent="0.3">
      <c r="B206" s="184"/>
      <c r="C206" s="127">
        <v>60</v>
      </c>
      <c r="D206" s="127">
        <v>1</v>
      </c>
      <c r="E206" s="127">
        <v>1</v>
      </c>
      <c r="F206" s="127">
        <v>1</v>
      </c>
      <c r="G206" s="127">
        <v>1</v>
      </c>
      <c r="H206" s="127">
        <v>1</v>
      </c>
      <c r="I206" s="127">
        <v>1</v>
      </c>
      <c r="J206" s="127">
        <v>1</v>
      </c>
      <c r="K206" s="127">
        <v>1</v>
      </c>
      <c r="L206" s="127">
        <v>1</v>
      </c>
      <c r="M206" s="127">
        <v>1</v>
      </c>
      <c r="N206" s="132">
        <v>1</v>
      </c>
      <c r="O206" s="132">
        <v>1</v>
      </c>
      <c r="P206" s="132">
        <v>1</v>
      </c>
      <c r="Q206" s="127"/>
      <c r="R206" s="186"/>
      <c r="S206" s="127">
        <v>0</v>
      </c>
      <c r="T206" s="127">
        <v>7.4250000000000007</v>
      </c>
      <c r="U206" s="186"/>
    </row>
    <row r="207" spans="2:21" x14ac:dyDescent="0.3">
      <c r="B207" s="184"/>
      <c r="C207" s="127">
        <v>61</v>
      </c>
      <c r="D207" s="127">
        <v>1</v>
      </c>
      <c r="E207" s="127">
        <v>1</v>
      </c>
      <c r="F207" s="127">
        <v>1</v>
      </c>
      <c r="G207" s="127">
        <v>1</v>
      </c>
      <c r="H207" s="127">
        <v>1</v>
      </c>
      <c r="I207" s="127">
        <v>1</v>
      </c>
      <c r="J207" s="127">
        <v>1</v>
      </c>
      <c r="K207" s="127">
        <v>1</v>
      </c>
      <c r="L207" s="127">
        <v>1</v>
      </c>
      <c r="M207" s="127">
        <v>1</v>
      </c>
      <c r="N207" s="132">
        <v>1</v>
      </c>
      <c r="O207" s="132">
        <v>1</v>
      </c>
      <c r="P207" s="132">
        <v>1</v>
      </c>
      <c r="Q207" s="127"/>
      <c r="R207" s="186"/>
      <c r="S207" s="127">
        <v>0</v>
      </c>
      <c r="T207" s="127">
        <v>6.99</v>
      </c>
      <c r="U207" s="186"/>
    </row>
    <row r="208" spans="2:21" x14ac:dyDescent="0.3">
      <c r="B208" s="184"/>
      <c r="C208" s="127">
        <v>62</v>
      </c>
      <c r="D208" s="127">
        <v>1</v>
      </c>
      <c r="E208" s="127">
        <v>1</v>
      </c>
      <c r="F208" s="127">
        <v>1</v>
      </c>
      <c r="G208" s="127">
        <v>1</v>
      </c>
      <c r="H208" s="127">
        <v>1</v>
      </c>
      <c r="I208" s="127">
        <v>1</v>
      </c>
      <c r="J208" s="127">
        <v>1</v>
      </c>
      <c r="K208" s="127">
        <v>1</v>
      </c>
      <c r="L208" s="127">
        <v>1</v>
      </c>
      <c r="M208" s="127">
        <v>1</v>
      </c>
      <c r="N208" s="132">
        <v>1</v>
      </c>
      <c r="O208" s="132">
        <v>1</v>
      </c>
      <c r="P208" s="132">
        <v>1</v>
      </c>
      <c r="Q208" s="127"/>
      <c r="R208" s="186"/>
      <c r="S208" s="127">
        <v>0</v>
      </c>
      <c r="T208" s="127">
        <v>6.8949999999999996</v>
      </c>
      <c r="U208" s="186"/>
    </row>
    <row r="209" spans="2:21" x14ac:dyDescent="0.3">
      <c r="B209" s="184"/>
      <c r="C209" s="127">
        <v>63</v>
      </c>
      <c r="D209" s="127">
        <v>1</v>
      </c>
      <c r="E209" s="127">
        <v>1</v>
      </c>
      <c r="F209" s="127">
        <v>1</v>
      </c>
      <c r="G209" s="127">
        <v>1</v>
      </c>
      <c r="H209" s="127">
        <v>1</v>
      </c>
      <c r="I209" s="127">
        <v>1</v>
      </c>
      <c r="J209" s="127">
        <v>1</v>
      </c>
      <c r="K209" s="127">
        <v>1</v>
      </c>
      <c r="L209" s="127">
        <v>1</v>
      </c>
      <c r="M209" s="127">
        <v>1</v>
      </c>
      <c r="N209" s="132">
        <v>1</v>
      </c>
      <c r="O209" s="132">
        <v>1</v>
      </c>
      <c r="P209" s="132">
        <v>1</v>
      </c>
      <c r="Q209" s="127"/>
      <c r="R209" s="186"/>
      <c r="S209" s="127">
        <v>0</v>
      </c>
      <c r="T209" s="127">
        <v>6.76</v>
      </c>
      <c r="U209" s="186"/>
    </row>
    <row r="210" spans="2:21" x14ac:dyDescent="0.3">
      <c r="B210" s="184"/>
      <c r="C210" s="127">
        <v>64</v>
      </c>
      <c r="D210" s="127">
        <v>1</v>
      </c>
      <c r="E210" s="127">
        <v>1</v>
      </c>
      <c r="F210" s="127">
        <v>1</v>
      </c>
      <c r="G210" s="127">
        <v>1</v>
      </c>
      <c r="H210" s="127">
        <v>1</v>
      </c>
      <c r="I210" s="127">
        <v>1</v>
      </c>
      <c r="J210" s="127">
        <v>1</v>
      </c>
      <c r="K210" s="127">
        <v>1</v>
      </c>
      <c r="L210" s="127">
        <v>1</v>
      </c>
      <c r="M210" s="127">
        <v>1</v>
      </c>
      <c r="N210" s="132">
        <v>1</v>
      </c>
      <c r="O210" s="132">
        <v>1</v>
      </c>
      <c r="P210" s="132">
        <v>1</v>
      </c>
      <c r="Q210" s="127"/>
      <c r="R210" s="186"/>
      <c r="S210" s="127">
        <v>0</v>
      </c>
      <c r="T210" s="127">
        <v>6.63</v>
      </c>
      <c r="U210" s="186"/>
    </row>
    <row r="211" spans="2:21" x14ac:dyDescent="0.3">
      <c r="B211" s="184"/>
      <c r="C211" s="127">
        <v>65</v>
      </c>
      <c r="D211" s="127">
        <v>1</v>
      </c>
      <c r="E211" s="127">
        <v>1</v>
      </c>
      <c r="F211" s="127">
        <v>1</v>
      </c>
      <c r="G211" s="127">
        <v>1</v>
      </c>
      <c r="H211" s="127">
        <v>1</v>
      </c>
      <c r="I211" s="127">
        <v>1</v>
      </c>
      <c r="J211" s="127">
        <v>1</v>
      </c>
      <c r="K211" s="127">
        <v>1</v>
      </c>
      <c r="L211" s="127">
        <v>1</v>
      </c>
      <c r="M211" s="127">
        <v>1</v>
      </c>
      <c r="N211" s="132">
        <v>1</v>
      </c>
      <c r="O211" s="132">
        <v>1</v>
      </c>
      <c r="P211" s="132">
        <v>1</v>
      </c>
      <c r="Q211" s="127"/>
      <c r="R211" s="186"/>
      <c r="S211" s="127">
        <v>0</v>
      </c>
      <c r="T211" s="127">
        <v>6.5950000000000006</v>
      </c>
      <c r="U211" s="186"/>
    </row>
    <row r="212" spans="2:21" x14ac:dyDescent="0.3">
      <c r="B212" s="184"/>
      <c r="C212" s="127">
        <v>66</v>
      </c>
      <c r="D212" s="127">
        <v>1</v>
      </c>
      <c r="E212" s="127">
        <v>1</v>
      </c>
      <c r="F212" s="127">
        <v>1</v>
      </c>
      <c r="G212" s="127">
        <v>1</v>
      </c>
      <c r="H212" s="127">
        <v>1</v>
      </c>
      <c r="I212" s="127">
        <v>1</v>
      </c>
      <c r="J212" s="127">
        <v>1</v>
      </c>
      <c r="K212" s="127">
        <v>1</v>
      </c>
      <c r="L212" s="127">
        <v>1</v>
      </c>
      <c r="M212" s="127">
        <v>1</v>
      </c>
      <c r="N212" s="132">
        <v>1</v>
      </c>
      <c r="O212" s="132">
        <v>1</v>
      </c>
      <c r="P212" s="132">
        <v>1</v>
      </c>
      <c r="Q212" s="127"/>
      <c r="R212" s="186"/>
      <c r="S212" s="127">
        <v>0</v>
      </c>
      <c r="T212" s="127">
        <v>6.5549999999999997</v>
      </c>
      <c r="U212" s="186"/>
    </row>
    <row r="213" spans="2:21" x14ac:dyDescent="0.3">
      <c r="B213" s="184"/>
      <c r="C213" s="127">
        <v>67</v>
      </c>
      <c r="D213" s="127">
        <v>1</v>
      </c>
      <c r="E213" s="127">
        <v>1</v>
      </c>
      <c r="F213" s="127">
        <v>1</v>
      </c>
      <c r="G213" s="127">
        <v>1</v>
      </c>
      <c r="H213" s="127">
        <v>1</v>
      </c>
      <c r="I213" s="127">
        <v>1</v>
      </c>
      <c r="J213" s="127">
        <v>1</v>
      </c>
      <c r="K213" s="127">
        <v>1</v>
      </c>
      <c r="L213" s="127">
        <v>1</v>
      </c>
      <c r="M213" s="127">
        <v>1</v>
      </c>
      <c r="N213" s="132">
        <v>1</v>
      </c>
      <c r="O213" s="132">
        <v>1</v>
      </c>
      <c r="P213" s="132">
        <v>1</v>
      </c>
      <c r="Q213" s="127"/>
      <c r="R213" s="186"/>
      <c r="S213" s="127">
        <v>0</v>
      </c>
      <c r="T213" s="127">
        <v>6.51</v>
      </c>
      <c r="U213" s="186"/>
    </row>
    <row r="214" spans="2:21" x14ac:dyDescent="0.3">
      <c r="B214" s="184"/>
      <c r="C214" s="127">
        <v>68</v>
      </c>
      <c r="D214" s="127">
        <v>1</v>
      </c>
      <c r="E214" s="127">
        <v>1</v>
      </c>
      <c r="F214" s="127">
        <v>1</v>
      </c>
      <c r="G214" s="127">
        <v>1</v>
      </c>
      <c r="H214" s="127">
        <v>1</v>
      </c>
      <c r="I214" s="127">
        <v>1</v>
      </c>
      <c r="J214" s="127">
        <v>1</v>
      </c>
      <c r="K214" s="127">
        <v>1</v>
      </c>
      <c r="L214" s="127">
        <v>1</v>
      </c>
      <c r="M214" s="127">
        <v>1</v>
      </c>
      <c r="N214" s="132">
        <v>1</v>
      </c>
      <c r="O214" s="132">
        <v>1</v>
      </c>
      <c r="P214" s="132">
        <v>1</v>
      </c>
      <c r="Q214" s="127"/>
      <c r="R214" s="186"/>
      <c r="S214" s="127">
        <v>0</v>
      </c>
      <c r="T214" s="127">
        <v>6.5049999999999999</v>
      </c>
      <c r="U214" s="186"/>
    </row>
    <row r="215" spans="2:21" x14ac:dyDescent="0.3">
      <c r="B215" s="184"/>
      <c r="C215" s="127">
        <v>69</v>
      </c>
      <c r="D215" s="127">
        <v>1</v>
      </c>
      <c r="E215" s="127">
        <v>1</v>
      </c>
      <c r="F215" s="127">
        <v>1</v>
      </c>
      <c r="G215" s="127">
        <v>1</v>
      </c>
      <c r="H215" s="127">
        <v>1</v>
      </c>
      <c r="I215" s="127">
        <v>1</v>
      </c>
      <c r="J215" s="127">
        <v>1</v>
      </c>
      <c r="K215" s="127">
        <v>1</v>
      </c>
      <c r="L215" s="127">
        <v>1</v>
      </c>
      <c r="M215" s="127">
        <v>1</v>
      </c>
      <c r="N215" s="132">
        <v>1</v>
      </c>
      <c r="O215" s="132">
        <v>1</v>
      </c>
      <c r="P215" s="132">
        <v>1</v>
      </c>
      <c r="Q215" s="127"/>
      <c r="R215" s="186"/>
      <c r="S215" s="127">
        <v>0</v>
      </c>
      <c r="T215" s="127">
        <v>6.34</v>
      </c>
      <c r="U215" s="186"/>
    </row>
    <row r="216" spans="2:21" x14ac:dyDescent="0.3">
      <c r="B216" s="184"/>
      <c r="C216" s="127">
        <v>70</v>
      </c>
      <c r="D216" s="127">
        <v>1</v>
      </c>
      <c r="E216" s="127">
        <v>1</v>
      </c>
      <c r="F216" s="127">
        <v>1</v>
      </c>
      <c r="G216" s="127">
        <v>1</v>
      </c>
      <c r="H216" s="127">
        <v>1</v>
      </c>
      <c r="I216" s="127">
        <v>1</v>
      </c>
      <c r="J216" s="127">
        <v>1</v>
      </c>
      <c r="K216" s="127">
        <v>1</v>
      </c>
      <c r="L216" s="127">
        <v>1</v>
      </c>
      <c r="M216" s="127">
        <v>1</v>
      </c>
      <c r="N216" s="132">
        <v>1</v>
      </c>
      <c r="O216" s="132">
        <v>1</v>
      </c>
      <c r="P216" s="132">
        <v>1</v>
      </c>
      <c r="Q216" s="127"/>
      <c r="R216" s="186"/>
      <c r="S216" s="127">
        <v>0</v>
      </c>
      <c r="T216" s="127">
        <v>6.33</v>
      </c>
      <c r="U216" s="186"/>
    </row>
    <row r="217" spans="2:21" x14ac:dyDescent="0.3">
      <c r="B217" s="184"/>
      <c r="C217" s="127">
        <v>71</v>
      </c>
      <c r="D217" s="127">
        <v>1</v>
      </c>
      <c r="E217" s="127">
        <v>1</v>
      </c>
      <c r="F217" s="127">
        <v>1</v>
      </c>
      <c r="G217" s="127">
        <v>1</v>
      </c>
      <c r="H217" s="127">
        <v>1</v>
      </c>
      <c r="I217" s="127">
        <v>1</v>
      </c>
      <c r="J217" s="127">
        <v>1</v>
      </c>
      <c r="K217" s="127">
        <v>1</v>
      </c>
      <c r="L217" s="127">
        <v>1</v>
      </c>
      <c r="M217" s="127">
        <v>1</v>
      </c>
      <c r="N217" s="132">
        <v>1</v>
      </c>
      <c r="O217" s="132">
        <v>1</v>
      </c>
      <c r="P217" s="132">
        <v>1</v>
      </c>
      <c r="Q217" s="127"/>
      <c r="R217" s="186"/>
      <c r="S217" s="127">
        <v>0</v>
      </c>
      <c r="T217" s="127">
        <v>6.1400000000000006</v>
      </c>
      <c r="U217" s="186"/>
    </row>
    <row r="218" spans="2:21" x14ac:dyDescent="0.3">
      <c r="B218" s="184"/>
      <c r="C218" s="127">
        <v>72</v>
      </c>
      <c r="D218" s="127">
        <v>1</v>
      </c>
      <c r="E218" s="127">
        <v>1</v>
      </c>
      <c r="F218" s="127">
        <v>1</v>
      </c>
      <c r="G218" s="127">
        <v>1</v>
      </c>
      <c r="H218" s="127">
        <v>1</v>
      </c>
      <c r="I218" s="127">
        <v>1</v>
      </c>
      <c r="J218" s="127">
        <v>1</v>
      </c>
      <c r="K218" s="127">
        <v>1</v>
      </c>
      <c r="L218" s="127">
        <v>1</v>
      </c>
      <c r="M218" s="127">
        <v>1</v>
      </c>
      <c r="N218" s="132">
        <v>1</v>
      </c>
      <c r="O218" s="132">
        <v>1</v>
      </c>
      <c r="P218" s="132">
        <v>1</v>
      </c>
      <c r="Q218" s="127"/>
      <c r="R218" s="186"/>
      <c r="S218" s="127">
        <v>0</v>
      </c>
      <c r="T218" s="127">
        <v>6.06</v>
      </c>
      <c r="U218" s="186"/>
    </row>
    <row r="219" spans="2:21" x14ac:dyDescent="0.3">
      <c r="B219" s="184"/>
      <c r="C219" s="127">
        <v>73</v>
      </c>
      <c r="D219" s="127">
        <v>1</v>
      </c>
      <c r="E219" s="127">
        <v>1</v>
      </c>
      <c r="F219" s="127">
        <v>1</v>
      </c>
      <c r="G219" s="127">
        <v>1</v>
      </c>
      <c r="H219" s="127">
        <v>1</v>
      </c>
      <c r="I219" s="127">
        <v>1</v>
      </c>
      <c r="J219" s="127">
        <v>1</v>
      </c>
      <c r="K219" s="127">
        <v>1</v>
      </c>
      <c r="L219" s="127">
        <v>1</v>
      </c>
      <c r="M219" s="127">
        <v>1</v>
      </c>
      <c r="N219" s="132">
        <v>1</v>
      </c>
      <c r="O219" s="132">
        <v>1</v>
      </c>
      <c r="P219" s="132">
        <v>1</v>
      </c>
      <c r="Q219" s="127"/>
      <c r="R219" s="186"/>
      <c r="S219" s="127">
        <v>0</v>
      </c>
      <c r="T219" s="127">
        <v>5.95</v>
      </c>
      <c r="U219" s="186"/>
    </row>
    <row r="220" spans="2:21" x14ac:dyDescent="0.3">
      <c r="B220" s="184"/>
      <c r="C220" s="127">
        <v>74</v>
      </c>
      <c r="D220" s="127">
        <v>1</v>
      </c>
      <c r="E220" s="127">
        <v>1</v>
      </c>
      <c r="F220" s="127">
        <v>1</v>
      </c>
      <c r="G220" s="127">
        <v>1</v>
      </c>
      <c r="H220" s="127">
        <v>1</v>
      </c>
      <c r="I220" s="127">
        <v>1</v>
      </c>
      <c r="J220" s="127">
        <v>1</v>
      </c>
      <c r="K220" s="127">
        <v>1</v>
      </c>
      <c r="L220" s="127">
        <v>1</v>
      </c>
      <c r="M220" s="127">
        <v>1</v>
      </c>
      <c r="N220" s="132">
        <v>1</v>
      </c>
      <c r="O220" s="132">
        <v>1</v>
      </c>
      <c r="P220" s="132">
        <v>1</v>
      </c>
      <c r="Q220" s="127"/>
      <c r="R220" s="186"/>
      <c r="S220" s="127">
        <v>0</v>
      </c>
      <c r="T220" s="127">
        <v>5.8000000000000007</v>
      </c>
      <c r="U220" s="186"/>
    </row>
    <row r="221" spans="2:21" x14ac:dyDescent="0.3">
      <c r="B221" s="184"/>
      <c r="C221" s="127">
        <v>75</v>
      </c>
      <c r="D221" s="127">
        <v>1</v>
      </c>
      <c r="E221" s="127">
        <v>1</v>
      </c>
      <c r="F221" s="127">
        <v>1</v>
      </c>
      <c r="G221" s="127">
        <v>1</v>
      </c>
      <c r="H221" s="127">
        <v>1</v>
      </c>
      <c r="I221" s="127">
        <v>1</v>
      </c>
      <c r="J221" s="127">
        <v>1</v>
      </c>
      <c r="K221" s="127">
        <v>1</v>
      </c>
      <c r="L221" s="127">
        <v>1</v>
      </c>
      <c r="M221" s="127">
        <v>1</v>
      </c>
      <c r="N221" s="132">
        <v>1</v>
      </c>
      <c r="O221" s="132">
        <v>1</v>
      </c>
      <c r="P221" s="132">
        <v>1</v>
      </c>
      <c r="Q221" s="127"/>
      <c r="R221" s="186"/>
      <c r="S221" s="127">
        <v>0</v>
      </c>
      <c r="T221" s="127">
        <v>5.5</v>
      </c>
      <c r="U221" s="186"/>
    </row>
    <row r="222" spans="2:21" x14ac:dyDescent="0.3">
      <c r="B222" s="184"/>
      <c r="C222" s="127">
        <v>76</v>
      </c>
      <c r="D222" s="127">
        <v>1</v>
      </c>
      <c r="E222" s="127">
        <v>1</v>
      </c>
      <c r="F222" s="127">
        <v>1</v>
      </c>
      <c r="G222" s="127">
        <v>1</v>
      </c>
      <c r="H222" s="127">
        <v>1</v>
      </c>
      <c r="I222" s="127">
        <v>1</v>
      </c>
      <c r="J222" s="127">
        <v>1</v>
      </c>
      <c r="K222" s="127">
        <v>1</v>
      </c>
      <c r="L222" s="127">
        <v>1</v>
      </c>
      <c r="M222" s="127">
        <v>1</v>
      </c>
      <c r="N222" s="132">
        <v>1</v>
      </c>
      <c r="O222" s="132">
        <v>1</v>
      </c>
      <c r="P222" s="132">
        <v>1</v>
      </c>
      <c r="Q222" s="127"/>
      <c r="R222" s="186"/>
      <c r="S222" s="127">
        <v>0</v>
      </c>
      <c r="T222" s="127">
        <v>5.26</v>
      </c>
      <c r="U222" s="186"/>
    </row>
    <row r="223" spans="2:21" x14ac:dyDescent="0.3">
      <c r="B223" s="184"/>
      <c r="C223" s="127">
        <v>77</v>
      </c>
      <c r="D223" s="127">
        <v>1</v>
      </c>
      <c r="E223" s="127">
        <v>1</v>
      </c>
      <c r="F223" s="127">
        <v>1</v>
      </c>
      <c r="G223" s="127">
        <v>1</v>
      </c>
      <c r="H223" s="127">
        <v>1</v>
      </c>
      <c r="I223" s="127">
        <v>1</v>
      </c>
      <c r="J223" s="127">
        <v>1</v>
      </c>
      <c r="K223" s="127">
        <v>1</v>
      </c>
      <c r="L223" s="127">
        <v>1</v>
      </c>
      <c r="M223" s="127">
        <v>1</v>
      </c>
      <c r="N223" s="132">
        <v>1</v>
      </c>
      <c r="O223" s="132">
        <v>1</v>
      </c>
      <c r="P223" s="132">
        <v>1</v>
      </c>
      <c r="Q223" s="127"/>
      <c r="R223" s="186"/>
      <c r="S223" s="127">
        <v>0</v>
      </c>
      <c r="T223" s="127">
        <v>5.08</v>
      </c>
      <c r="U223" s="186"/>
    </row>
    <row r="224" spans="2:21" x14ac:dyDescent="0.3">
      <c r="B224" s="184"/>
      <c r="C224" s="127">
        <v>78</v>
      </c>
      <c r="D224" s="127">
        <v>1</v>
      </c>
      <c r="E224" s="127">
        <v>1</v>
      </c>
      <c r="F224" s="127">
        <v>1</v>
      </c>
      <c r="G224" s="127">
        <v>1</v>
      </c>
      <c r="H224" s="127">
        <v>1</v>
      </c>
      <c r="I224" s="127">
        <v>1</v>
      </c>
      <c r="J224" s="127">
        <v>1</v>
      </c>
      <c r="K224" s="127">
        <v>1</v>
      </c>
      <c r="L224" s="127">
        <v>1</v>
      </c>
      <c r="M224" s="127">
        <v>1</v>
      </c>
      <c r="N224" s="132">
        <v>1</v>
      </c>
      <c r="O224" s="132">
        <v>1</v>
      </c>
      <c r="P224" s="132">
        <v>1</v>
      </c>
      <c r="Q224" s="127"/>
      <c r="R224" s="187"/>
      <c r="S224" s="127">
        <v>0</v>
      </c>
      <c r="T224" s="127">
        <v>4.7050000000000001</v>
      </c>
      <c r="U224" s="187"/>
    </row>
    <row r="225" spans="2:21" x14ac:dyDescent="0.3">
      <c r="B225" s="137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S225" s="131"/>
      <c r="T225" s="131"/>
    </row>
    <row r="226" spans="2:21" x14ac:dyDescent="0.3">
      <c r="C226" s="183" t="s">
        <v>312</v>
      </c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</row>
    <row r="227" spans="2:21" x14ac:dyDescent="0.3">
      <c r="B227" s="127" t="s">
        <v>25</v>
      </c>
      <c r="C227" s="127" t="s">
        <v>164</v>
      </c>
      <c r="D227" s="127">
        <v>0.25900000000000001</v>
      </c>
      <c r="E227" s="127">
        <v>2.718</v>
      </c>
      <c r="F227" s="127">
        <v>5.3520000000000003</v>
      </c>
      <c r="G227" s="127">
        <v>7.6740000000000004</v>
      </c>
      <c r="H227" s="127">
        <v>8.4949999999999992</v>
      </c>
      <c r="I227" s="127">
        <v>9.4039999999999999</v>
      </c>
      <c r="J227" s="127">
        <v>11.115724</v>
      </c>
      <c r="K227" s="127">
        <v>16.52056</v>
      </c>
      <c r="L227" s="127">
        <v>21.408000000000001</v>
      </c>
      <c r="M227" s="127">
        <v>22.076000000000001</v>
      </c>
      <c r="N227" s="127" t="s">
        <v>76</v>
      </c>
      <c r="O227" s="127" t="s">
        <v>76</v>
      </c>
      <c r="P227" s="127" t="s">
        <v>76</v>
      </c>
      <c r="Q227" s="127" t="s">
        <v>76</v>
      </c>
      <c r="R227" s="127" t="s">
        <v>298</v>
      </c>
      <c r="S227" s="127" t="s">
        <v>296</v>
      </c>
      <c r="T227" s="127" t="s">
        <v>169</v>
      </c>
      <c r="U227" s="127" t="s">
        <v>153</v>
      </c>
    </row>
    <row r="228" spans="2:21" x14ac:dyDescent="0.3">
      <c r="B228" s="189" t="s">
        <v>300</v>
      </c>
      <c r="C228" s="127">
        <v>1</v>
      </c>
      <c r="D228" s="127">
        <v>0</v>
      </c>
      <c r="E228" s="127">
        <v>0</v>
      </c>
      <c r="F228" s="127">
        <v>0</v>
      </c>
      <c r="G228" s="127">
        <v>0</v>
      </c>
      <c r="H228" s="127">
        <v>0</v>
      </c>
      <c r="I228" s="127">
        <v>0</v>
      </c>
      <c r="J228" s="132">
        <v>1</v>
      </c>
      <c r="K228" s="132">
        <v>1</v>
      </c>
      <c r="L228" s="127">
        <v>0</v>
      </c>
      <c r="M228" s="127">
        <v>0</v>
      </c>
      <c r="N228" s="127"/>
      <c r="O228" s="127"/>
      <c r="P228" s="127"/>
      <c r="Q228" s="127"/>
      <c r="R228" s="185">
        <v>0.85586200000000012</v>
      </c>
      <c r="S228" s="127">
        <v>10.259862</v>
      </c>
      <c r="T228" s="127">
        <v>16.8</v>
      </c>
      <c r="U228" s="185">
        <f>AVERAGE(T228:T241)</f>
        <v>12.992857142857146</v>
      </c>
    </row>
    <row r="229" spans="2:21" x14ac:dyDescent="0.3">
      <c r="B229" s="190"/>
      <c r="C229" s="127">
        <v>2</v>
      </c>
      <c r="D229" s="127">
        <v>0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32">
        <v>1</v>
      </c>
      <c r="K229" s="132">
        <v>1</v>
      </c>
      <c r="L229" s="127">
        <v>0</v>
      </c>
      <c r="M229" s="127">
        <v>0</v>
      </c>
      <c r="N229" s="127"/>
      <c r="O229" s="127"/>
      <c r="P229" s="127"/>
      <c r="Q229" s="127"/>
      <c r="R229" s="186"/>
      <c r="S229" s="127">
        <v>10.259862</v>
      </c>
      <c r="T229" s="127">
        <v>15.2</v>
      </c>
      <c r="U229" s="186"/>
    </row>
    <row r="230" spans="2:21" x14ac:dyDescent="0.3">
      <c r="B230" s="190"/>
      <c r="C230" s="127">
        <v>3</v>
      </c>
      <c r="D230" s="127">
        <v>0</v>
      </c>
      <c r="E230" s="127">
        <v>0</v>
      </c>
      <c r="F230" s="127">
        <v>0</v>
      </c>
      <c r="G230" s="127">
        <v>0</v>
      </c>
      <c r="H230" s="127">
        <v>0</v>
      </c>
      <c r="I230" s="127">
        <v>0</v>
      </c>
      <c r="J230" s="132">
        <v>1</v>
      </c>
      <c r="K230" s="132">
        <v>1</v>
      </c>
      <c r="L230" s="127">
        <v>0</v>
      </c>
      <c r="M230" s="127">
        <v>0</v>
      </c>
      <c r="N230" s="127"/>
      <c r="O230" s="127"/>
      <c r="P230" s="127"/>
      <c r="Q230" s="127"/>
      <c r="R230" s="186"/>
      <c r="S230" s="127">
        <v>10.259862</v>
      </c>
      <c r="T230" s="127">
        <v>14.17</v>
      </c>
      <c r="U230" s="186"/>
    </row>
    <row r="231" spans="2:21" x14ac:dyDescent="0.3">
      <c r="B231" s="190"/>
      <c r="C231" s="127">
        <v>4</v>
      </c>
      <c r="D231" s="127">
        <v>0</v>
      </c>
      <c r="E231" s="127">
        <v>0</v>
      </c>
      <c r="F231" s="127">
        <v>0</v>
      </c>
      <c r="G231" s="127">
        <v>0</v>
      </c>
      <c r="H231" s="127">
        <v>0</v>
      </c>
      <c r="I231" s="127">
        <v>0</v>
      </c>
      <c r="J231" s="132">
        <v>1</v>
      </c>
      <c r="K231" s="132">
        <v>1</v>
      </c>
      <c r="L231" s="127">
        <v>0</v>
      </c>
      <c r="M231" s="127">
        <v>0</v>
      </c>
      <c r="N231" s="127"/>
      <c r="O231" s="127"/>
      <c r="P231" s="127"/>
      <c r="Q231" s="127"/>
      <c r="R231" s="186"/>
      <c r="S231" s="127">
        <v>10.259862</v>
      </c>
      <c r="T231" s="127">
        <v>13.57</v>
      </c>
      <c r="U231" s="186"/>
    </row>
    <row r="232" spans="2:21" x14ac:dyDescent="0.3">
      <c r="B232" s="190"/>
      <c r="C232" s="127">
        <v>5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32">
        <v>1</v>
      </c>
      <c r="K232" s="132">
        <v>1</v>
      </c>
      <c r="L232" s="127">
        <v>0</v>
      </c>
      <c r="M232" s="127">
        <v>0</v>
      </c>
      <c r="N232" s="127"/>
      <c r="O232" s="127"/>
      <c r="P232" s="127"/>
      <c r="Q232" s="127"/>
      <c r="R232" s="186"/>
      <c r="S232" s="127">
        <v>10.259862</v>
      </c>
      <c r="T232" s="127">
        <v>12.53</v>
      </c>
      <c r="U232" s="186"/>
    </row>
    <row r="233" spans="2:21" x14ac:dyDescent="0.3">
      <c r="B233" s="190"/>
      <c r="C233" s="127">
        <v>6</v>
      </c>
      <c r="D233" s="127">
        <v>1</v>
      </c>
      <c r="E233" s="127">
        <v>1</v>
      </c>
      <c r="F233" s="127">
        <v>0</v>
      </c>
      <c r="G233" s="127">
        <v>0</v>
      </c>
      <c r="H233" s="127">
        <v>0</v>
      </c>
      <c r="I233" s="127">
        <v>0</v>
      </c>
      <c r="J233" s="132">
        <v>1</v>
      </c>
      <c r="K233" s="132">
        <v>1</v>
      </c>
      <c r="L233" s="127">
        <v>0</v>
      </c>
      <c r="M233" s="127">
        <v>0</v>
      </c>
      <c r="N233" s="127"/>
      <c r="O233" s="127"/>
      <c r="P233" s="127"/>
      <c r="Q233" s="127"/>
      <c r="R233" s="186"/>
      <c r="S233" s="127">
        <v>6.2248619999999999</v>
      </c>
      <c r="T233" s="127">
        <v>13.42</v>
      </c>
      <c r="U233" s="186"/>
    </row>
    <row r="234" spans="2:21" x14ac:dyDescent="0.3">
      <c r="B234" s="190"/>
      <c r="C234" s="127">
        <v>7</v>
      </c>
      <c r="D234" s="127">
        <v>1</v>
      </c>
      <c r="E234" s="127">
        <v>1</v>
      </c>
      <c r="F234" s="127">
        <v>1</v>
      </c>
      <c r="G234" s="127">
        <v>0</v>
      </c>
      <c r="H234" s="127">
        <v>0</v>
      </c>
      <c r="I234" s="127">
        <v>0</v>
      </c>
      <c r="J234" s="132">
        <v>1</v>
      </c>
      <c r="K234" s="132">
        <v>1</v>
      </c>
      <c r="L234" s="127">
        <v>0</v>
      </c>
      <c r="M234" s="127">
        <v>0</v>
      </c>
      <c r="N234" s="127"/>
      <c r="O234" s="127"/>
      <c r="P234" s="127"/>
      <c r="Q234" s="127"/>
      <c r="R234" s="186"/>
      <c r="S234" s="127">
        <v>3.7468620000000001</v>
      </c>
      <c r="T234" s="127">
        <v>15.95</v>
      </c>
      <c r="U234" s="186"/>
    </row>
    <row r="235" spans="2:21" x14ac:dyDescent="0.3">
      <c r="B235" s="190"/>
      <c r="C235" s="127">
        <v>8</v>
      </c>
      <c r="D235" s="127">
        <v>1</v>
      </c>
      <c r="E235" s="127">
        <v>1</v>
      </c>
      <c r="F235" s="127">
        <v>1</v>
      </c>
      <c r="G235" s="127">
        <v>0</v>
      </c>
      <c r="H235" s="127">
        <v>0</v>
      </c>
      <c r="I235" s="127">
        <v>0</v>
      </c>
      <c r="J235" s="132">
        <v>1</v>
      </c>
      <c r="K235" s="132">
        <v>1</v>
      </c>
      <c r="L235" s="127">
        <v>0</v>
      </c>
      <c r="M235" s="127">
        <v>0</v>
      </c>
      <c r="N235" s="127"/>
      <c r="O235" s="127"/>
      <c r="P235" s="127"/>
      <c r="Q235" s="127"/>
      <c r="R235" s="186"/>
      <c r="S235" s="127">
        <v>3.7468620000000001</v>
      </c>
      <c r="T235" s="127">
        <v>12.76</v>
      </c>
      <c r="U235" s="186"/>
    </row>
    <row r="236" spans="2:21" x14ac:dyDescent="0.3">
      <c r="B236" s="190"/>
      <c r="C236" s="127">
        <v>9</v>
      </c>
      <c r="D236" s="127">
        <v>1</v>
      </c>
      <c r="E236" s="127">
        <v>1</v>
      </c>
      <c r="F236" s="127">
        <v>1</v>
      </c>
      <c r="G236" s="127">
        <v>0</v>
      </c>
      <c r="H236" s="127">
        <v>0</v>
      </c>
      <c r="I236" s="127">
        <v>0</v>
      </c>
      <c r="J236" s="132">
        <v>1</v>
      </c>
      <c r="K236" s="132">
        <v>1</v>
      </c>
      <c r="L236" s="127">
        <v>0</v>
      </c>
      <c r="M236" s="127">
        <v>0</v>
      </c>
      <c r="N236" s="127"/>
      <c r="O236" s="127"/>
      <c r="P236" s="127"/>
      <c r="Q236" s="127"/>
      <c r="R236" s="186"/>
      <c r="S236" s="127">
        <v>3.7468620000000001</v>
      </c>
      <c r="T236" s="127">
        <v>11.72</v>
      </c>
      <c r="U236" s="186"/>
    </row>
    <row r="237" spans="2:21" x14ac:dyDescent="0.3">
      <c r="B237" s="190"/>
      <c r="C237" s="127">
        <v>10</v>
      </c>
      <c r="D237" s="127">
        <v>1</v>
      </c>
      <c r="E237" s="127">
        <v>1</v>
      </c>
      <c r="F237" s="127">
        <v>1</v>
      </c>
      <c r="G237" s="127">
        <v>1</v>
      </c>
      <c r="H237" s="127">
        <v>0</v>
      </c>
      <c r="I237" s="127">
        <v>0</v>
      </c>
      <c r="J237" s="132">
        <v>1</v>
      </c>
      <c r="K237" s="132">
        <v>1</v>
      </c>
      <c r="L237" s="127">
        <v>0</v>
      </c>
      <c r="M237" s="127">
        <v>0</v>
      </c>
      <c r="N237" s="127"/>
      <c r="O237" s="127"/>
      <c r="P237" s="127"/>
      <c r="Q237" s="127"/>
      <c r="R237" s="186"/>
      <c r="S237" s="127">
        <v>2.1753619999999998</v>
      </c>
      <c r="T237" s="127">
        <v>12.03</v>
      </c>
      <c r="U237" s="186"/>
    </row>
    <row r="238" spans="2:21" x14ac:dyDescent="0.3">
      <c r="B238" s="190"/>
      <c r="C238" s="127">
        <v>11</v>
      </c>
      <c r="D238" s="127">
        <v>1</v>
      </c>
      <c r="E238" s="127">
        <v>1</v>
      </c>
      <c r="F238" s="127">
        <v>1</v>
      </c>
      <c r="G238" s="127">
        <v>1</v>
      </c>
      <c r="H238" s="127">
        <v>1</v>
      </c>
      <c r="I238" s="127">
        <v>0</v>
      </c>
      <c r="J238" s="132">
        <v>1</v>
      </c>
      <c r="K238" s="132">
        <v>1</v>
      </c>
      <c r="L238" s="127">
        <v>0</v>
      </c>
      <c r="M238" s="127">
        <v>0</v>
      </c>
      <c r="N238" s="127"/>
      <c r="O238" s="127"/>
      <c r="P238" s="127"/>
      <c r="Q238" s="127"/>
      <c r="R238" s="186"/>
      <c r="S238" s="127">
        <v>1.3103619999999996</v>
      </c>
      <c r="T238" s="127">
        <v>11.9</v>
      </c>
      <c r="U238" s="186"/>
    </row>
    <row r="239" spans="2:21" x14ac:dyDescent="0.3">
      <c r="B239" s="190"/>
      <c r="C239" s="127">
        <v>39</v>
      </c>
      <c r="D239" s="127">
        <v>0</v>
      </c>
      <c r="E239" s="127">
        <v>0</v>
      </c>
      <c r="F239" s="127">
        <v>0</v>
      </c>
      <c r="G239" s="127">
        <v>0</v>
      </c>
      <c r="H239" s="127">
        <v>0</v>
      </c>
      <c r="I239" s="127">
        <v>0</v>
      </c>
      <c r="J239" s="132">
        <v>1</v>
      </c>
      <c r="K239" s="132">
        <v>1</v>
      </c>
      <c r="L239" s="127">
        <v>1</v>
      </c>
      <c r="M239" s="127">
        <v>0</v>
      </c>
      <c r="N239" s="127"/>
      <c r="O239" s="127"/>
      <c r="P239" s="127"/>
      <c r="Q239" s="127"/>
      <c r="R239" s="186"/>
      <c r="S239" s="127">
        <v>10.259862</v>
      </c>
      <c r="T239" s="127">
        <v>11.3</v>
      </c>
      <c r="U239" s="186"/>
    </row>
    <row r="240" spans="2:21" x14ac:dyDescent="0.3">
      <c r="B240" s="190"/>
      <c r="C240" s="127">
        <v>50</v>
      </c>
      <c r="D240" s="127">
        <v>1</v>
      </c>
      <c r="E240" s="127">
        <v>1</v>
      </c>
      <c r="F240" s="127">
        <v>1</v>
      </c>
      <c r="G240" s="127">
        <v>1</v>
      </c>
      <c r="H240" s="127">
        <v>0</v>
      </c>
      <c r="I240" s="127">
        <v>0</v>
      </c>
      <c r="J240" s="132">
        <v>1</v>
      </c>
      <c r="K240" s="132">
        <v>1</v>
      </c>
      <c r="L240" s="127">
        <v>0</v>
      </c>
      <c r="M240" s="127">
        <v>1</v>
      </c>
      <c r="N240" s="127"/>
      <c r="O240" s="127"/>
      <c r="P240" s="127"/>
      <c r="Q240" s="127"/>
      <c r="R240" s="186"/>
      <c r="S240" s="127">
        <v>2.1753619999999998</v>
      </c>
      <c r="T240" s="127">
        <v>10.65</v>
      </c>
      <c r="U240" s="186"/>
    </row>
    <row r="241" spans="2:21" x14ac:dyDescent="0.3">
      <c r="B241" s="190"/>
      <c r="C241" s="127">
        <v>51</v>
      </c>
      <c r="D241" s="127">
        <v>1</v>
      </c>
      <c r="E241" s="127">
        <v>1</v>
      </c>
      <c r="F241" s="127">
        <v>0</v>
      </c>
      <c r="G241" s="127">
        <v>1</v>
      </c>
      <c r="H241" s="127">
        <v>1</v>
      </c>
      <c r="I241" s="127">
        <v>0</v>
      </c>
      <c r="J241" s="132">
        <v>1</v>
      </c>
      <c r="K241" s="132">
        <v>1</v>
      </c>
      <c r="L241" s="127">
        <v>0</v>
      </c>
      <c r="M241" s="127">
        <v>1</v>
      </c>
      <c r="N241" s="127"/>
      <c r="O241" s="127"/>
      <c r="P241" s="127"/>
      <c r="Q241" s="127"/>
      <c r="R241" s="187"/>
      <c r="S241" s="127">
        <v>1.3103619999999996</v>
      </c>
      <c r="T241" s="127">
        <v>9.9</v>
      </c>
      <c r="U241" s="187"/>
    </row>
    <row r="242" spans="2:21" x14ac:dyDescent="0.3">
      <c r="B242" s="190"/>
      <c r="C242" s="127">
        <v>12</v>
      </c>
      <c r="D242" s="127">
        <v>0</v>
      </c>
      <c r="E242" s="127">
        <v>0</v>
      </c>
      <c r="F242" s="127">
        <v>0</v>
      </c>
      <c r="G242" s="127">
        <v>0</v>
      </c>
      <c r="H242" s="127">
        <v>0</v>
      </c>
      <c r="I242" s="127">
        <v>1</v>
      </c>
      <c r="J242" s="132">
        <v>1</v>
      </c>
      <c r="K242" s="132">
        <v>1</v>
      </c>
      <c r="L242" s="127">
        <v>0</v>
      </c>
      <c r="M242" s="127">
        <v>0</v>
      </c>
      <c r="N242" s="127"/>
      <c r="O242" s="127"/>
      <c r="P242" s="127"/>
      <c r="Q242" s="127"/>
      <c r="R242" s="185">
        <v>2.1662239999999997</v>
      </c>
      <c r="S242" s="127">
        <v>8.9495000000000005</v>
      </c>
      <c r="T242" s="127">
        <v>12.65</v>
      </c>
      <c r="U242" s="185">
        <f>AVERAGE(T242:T248)</f>
        <v>11.554285714285713</v>
      </c>
    </row>
    <row r="243" spans="2:21" x14ac:dyDescent="0.3">
      <c r="B243" s="190"/>
      <c r="C243" s="127">
        <v>13</v>
      </c>
      <c r="D243" s="127">
        <v>0</v>
      </c>
      <c r="E243" s="127">
        <v>0</v>
      </c>
      <c r="F243" s="127">
        <v>0</v>
      </c>
      <c r="G243" s="127">
        <v>0</v>
      </c>
      <c r="H243" s="127">
        <v>0</v>
      </c>
      <c r="I243" s="127">
        <v>1</v>
      </c>
      <c r="J243" s="132">
        <v>1</v>
      </c>
      <c r="K243" s="132">
        <v>1</v>
      </c>
      <c r="L243" s="127">
        <v>0</v>
      </c>
      <c r="M243" s="127">
        <v>0</v>
      </c>
      <c r="N243" s="127"/>
      <c r="O243" s="127"/>
      <c r="P243" s="127"/>
      <c r="Q243" s="127"/>
      <c r="R243" s="186"/>
      <c r="S243" s="127">
        <v>8.9495000000000005</v>
      </c>
      <c r="T243" s="127">
        <v>10.37</v>
      </c>
      <c r="U243" s="186"/>
    </row>
    <row r="244" spans="2:21" x14ac:dyDescent="0.3">
      <c r="B244" s="190"/>
      <c r="C244" s="127">
        <v>14</v>
      </c>
      <c r="D244" s="127">
        <v>0</v>
      </c>
      <c r="E244" s="127">
        <v>0</v>
      </c>
      <c r="F244" s="127">
        <v>0</v>
      </c>
      <c r="G244" s="127">
        <v>0</v>
      </c>
      <c r="H244" s="127">
        <v>0</v>
      </c>
      <c r="I244" s="127">
        <v>1</v>
      </c>
      <c r="J244" s="132">
        <v>1</v>
      </c>
      <c r="K244" s="132">
        <v>1</v>
      </c>
      <c r="L244" s="127">
        <v>0</v>
      </c>
      <c r="M244" s="127">
        <v>0</v>
      </c>
      <c r="N244" s="127"/>
      <c r="O244" s="127"/>
      <c r="P244" s="127"/>
      <c r="Q244" s="127"/>
      <c r="R244" s="186"/>
      <c r="S244" s="127">
        <v>8.9495000000000005</v>
      </c>
      <c r="T244" s="127">
        <v>9.56</v>
      </c>
      <c r="U244" s="186"/>
    </row>
    <row r="245" spans="2:21" x14ac:dyDescent="0.3">
      <c r="B245" s="190"/>
      <c r="C245" s="127">
        <v>15</v>
      </c>
      <c r="D245" s="127">
        <v>0</v>
      </c>
      <c r="E245" s="127">
        <v>0</v>
      </c>
      <c r="F245" s="127">
        <v>0</v>
      </c>
      <c r="G245" s="127">
        <v>0</v>
      </c>
      <c r="H245" s="127">
        <v>0</v>
      </c>
      <c r="I245" s="127">
        <v>1</v>
      </c>
      <c r="J245" s="132">
        <v>1</v>
      </c>
      <c r="K245" s="132">
        <v>1</v>
      </c>
      <c r="L245" s="127">
        <v>0</v>
      </c>
      <c r="M245" s="127">
        <v>0</v>
      </c>
      <c r="N245" s="127"/>
      <c r="O245" s="127"/>
      <c r="P245" s="127"/>
      <c r="Q245" s="127"/>
      <c r="R245" s="186"/>
      <c r="S245" s="127">
        <v>8.9495000000000005</v>
      </c>
      <c r="T245" s="127">
        <v>7.13</v>
      </c>
      <c r="U245" s="186"/>
    </row>
    <row r="246" spans="2:21" x14ac:dyDescent="0.3">
      <c r="B246" s="190"/>
      <c r="C246" s="127">
        <v>16</v>
      </c>
      <c r="D246" s="127">
        <v>1</v>
      </c>
      <c r="E246" s="127">
        <v>0</v>
      </c>
      <c r="F246" s="127">
        <v>0</v>
      </c>
      <c r="G246" s="127">
        <v>0</v>
      </c>
      <c r="H246" s="127">
        <v>0</v>
      </c>
      <c r="I246" s="127">
        <v>1</v>
      </c>
      <c r="J246" s="132">
        <v>1</v>
      </c>
      <c r="K246" s="132">
        <v>1</v>
      </c>
      <c r="L246" s="127">
        <v>0</v>
      </c>
      <c r="M246" s="127">
        <v>0</v>
      </c>
      <c r="N246" s="127"/>
      <c r="O246" s="127"/>
      <c r="P246" s="127"/>
      <c r="Q246" s="127"/>
      <c r="R246" s="186"/>
      <c r="S246" s="127">
        <v>7.4610000000000003</v>
      </c>
      <c r="T246" s="127">
        <v>12.97</v>
      </c>
      <c r="U246" s="186"/>
    </row>
    <row r="247" spans="2:21" x14ac:dyDescent="0.3">
      <c r="B247" s="190"/>
      <c r="C247" s="127">
        <v>17</v>
      </c>
      <c r="D247" s="127">
        <v>1</v>
      </c>
      <c r="E247" s="127">
        <v>1</v>
      </c>
      <c r="F247" s="127">
        <v>0</v>
      </c>
      <c r="G247" s="127">
        <v>0</v>
      </c>
      <c r="H247" s="127">
        <v>0</v>
      </c>
      <c r="I247" s="127">
        <v>1</v>
      </c>
      <c r="J247" s="132">
        <v>1</v>
      </c>
      <c r="K247" s="132">
        <v>1</v>
      </c>
      <c r="L247" s="127">
        <v>0</v>
      </c>
      <c r="M247" s="127">
        <v>0</v>
      </c>
      <c r="N247" s="127"/>
      <c r="O247" s="127"/>
      <c r="P247" s="127"/>
      <c r="Q247" s="127"/>
      <c r="R247" s="186"/>
      <c r="S247" s="127">
        <v>4.9145000000000003</v>
      </c>
      <c r="T247" s="127">
        <v>13.1</v>
      </c>
      <c r="U247" s="186"/>
    </row>
    <row r="248" spans="2:21" x14ac:dyDescent="0.3">
      <c r="B248" s="190"/>
      <c r="C248" s="127">
        <v>40</v>
      </c>
      <c r="D248" s="127">
        <v>0</v>
      </c>
      <c r="E248" s="127">
        <v>0</v>
      </c>
      <c r="F248" s="127">
        <v>0</v>
      </c>
      <c r="G248" s="127">
        <v>0</v>
      </c>
      <c r="H248" s="127">
        <v>0</v>
      </c>
      <c r="I248" s="127">
        <v>1</v>
      </c>
      <c r="J248" s="132">
        <v>1</v>
      </c>
      <c r="K248" s="132">
        <v>1</v>
      </c>
      <c r="L248" s="127">
        <v>1</v>
      </c>
      <c r="M248" s="127">
        <v>0</v>
      </c>
      <c r="N248" s="127"/>
      <c r="O248" s="127"/>
      <c r="P248" s="127"/>
      <c r="Q248" s="127"/>
      <c r="R248" s="187"/>
      <c r="S248" s="127">
        <v>8.9495000000000005</v>
      </c>
      <c r="T248" s="127">
        <v>15.1</v>
      </c>
      <c r="U248" s="187"/>
    </row>
    <row r="249" spans="2:21" x14ac:dyDescent="0.3">
      <c r="B249" s="190"/>
      <c r="C249" s="127">
        <v>18</v>
      </c>
      <c r="D249" s="127">
        <v>0</v>
      </c>
      <c r="E249" s="127">
        <v>0</v>
      </c>
      <c r="F249" s="127">
        <v>0</v>
      </c>
      <c r="G249" s="127">
        <v>0</v>
      </c>
      <c r="H249" s="127">
        <v>1</v>
      </c>
      <c r="I249" s="127">
        <v>1</v>
      </c>
      <c r="J249" s="132">
        <v>1</v>
      </c>
      <c r="K249" s="132">
        <v>1</v>
      </c>
      <c r="L249" s="127">
        <v>0</v>
      </c>
      <c r="M249" s="127">
        <v>0</v>
      </c>
      <c r="N249" s="127"/>
      <c r="O249" s="127"/>
      <c r="P249" s="127"/>
      <c r="Q249" s="127"/>
      <c r="R249" s="185">
        <v>3.0312239999999999</v>
      </c>
      <c r="S249" s="127">
        <v>8.0845000000000002</v>
      </c>
      <c r="T249" s="127">
        <v>12.09</v>
      </c>
      <c r="U249" s="185">
        <f>AVERAGE(T249:T250)</f>
        <v>11.23</v>
      </c>
    </row>
    <row r="250" spans="2:21" x14ac:dyDescent="0.3">
      <c r="B250" s="190"/>
      <c r="C250" s="127">
        <v>19</v>
      </c>
      <c r="D250" s="127">
        <v>0</v>
      </c>
      <c r="E250" s="127">
        <v>0</v>
      </c>
      <c r="F250" s="127">
        <v>0</v>
      </c>
      <c r="G250" s="127">
        <v>0</v>
      </c>
      <c r="H250" s="127">
        <v>1</v>
      </c>
      <c r="I250" s="127">
        <v>1</v>
      </c>
      <c r="J250" s="132">
        <v>1</v>
      </c>
      <c r="K250" s="132">
        <v>1</v>
      </c>
      <c r="L250" s="127">
        <v>0</v>
      </c>
      <c r="M250" s="127">
        <v>0</v>
      </c>
      <c r="N250" s="127"/>
      <c r="O250" s="127"/>
      <c r="P250" s="127"/>
      <c r="Q250" s="127"/>
      <c r="R250" s="187"/>
      <c r="S250" s="127">
        <v>8.0845000000000002</v>
      </c>
      <c r="T250" s="127">
        <v>10.37</v>
      </c>
      <c r="U250" s="187"/>
    </row>
    <row r="251" spans="2:21" x14ac:dyDescent="0.3">
      <c r="B251" s="190"/>
      <c r="C251" s="127">
        <v>20</v>
      </c>
      <c r="D251" s="127">
        <v>0</v>
      </c>
      <c r="E251" s="127">
        <v>0</v>
      </c>
      <c r="F251" s="127">
        <v>0</v>
      </c>
      <c r="G251" s="127">
        <v>1</v>
      </c>
      <c r="H251" s="127">
        <v>1</v>
      </c>
      <c r="I251" s="127">
        <v>1</v>
      </c>
      <c r="J251" s="132">
        <v>1</v>
      </c>
      <c r="K251" s="132">
        <v>1</v>
      </c>
      <c r="L251" s="127">
        <v>0</v>
      </c>
      <c r="M251" s="127">
        <v>0</v>
      </c>
      <c r="N251" s="127"/>
      <c r="O251" s="127"/>
      <c r="P251" s="127"/>
      <c r="Q251" s="127"/>
      <c r="R251" s="185">
        <v>4.6027240000000003</v>
      </c>
      <c r="S251" s="127">
        <v>6.5129999999999999</v>
      </c>
      <c r="T251" s="127">
        <v>10.58</v>
      </c>
      <c r="U251" s="185">
        <f>AVERAGE(T251:T256)</f>
        <v>10.318333333333333</v>
      </c>
    </row>
    <row r="252" spans="2:21" x14ac:dyDescent="0.3">
      <c r="B252" s="190"/>
      <c r="C252" s="127">
        <v>21</v>
      </c>
      <c r="D252" s="127">
        <v>0</v>
      </c>
      <c r="E252" s="127">
        <v>0</v>
      </c>
      <c r="F252" s="127">
        <v>0</v>
      </c>
      <c r="G252" s="127">
        <v>1</v>
      </c>
      <c r="H252" s="127">
        <v>1</v>
      </c>
      <c r="I252" s="127">
        <v>1</v>
      </c>
      <c r="J252" s="132">
        <v>1</v>
      </c>
      <c r="K252" s="132">
        <v>1</v>
      </c>
      <c r="L252" s="127">
        <v>0</v>
      </c>
      <c r="M252" s="127">
        <v>0</v>
      </c>
      <c r="N252" s="127"/>
      <c r="O252" s="127"/>
      <c r="P252" s="127"/>
      <c r="Q252" s="127"/>
      <c r="R252" s="186"/>
      <c r="S252" s="127">
        <v>6.5129999999999999</v>
      </c>
      <c r="T252" s="127">
        <v>10.55</v>
      </c>
      <c r="U252" s="186"/>
    </row>
    <row r="253" spans="2:21" x14ac:dyDescent="0.3">
      <c r="B253" s="190"/>
      <c r="C253" s="127">
        <v>22</v>
      </c>
      <c r="D253" s="127">
        <v>0</v>
      </c>
      <c r="E253" s="127">
        <v>0</v>
      </c>
      <c r="F253" s="127">
        <v>0</v>
      </c>
      <c r="G253" s="127">
        <v>1</v>
      </c>
      <c r="H253" s="127">
        <v>1</v>
      </c>
      <c r="I253" s="127">
        <v>1</v>
      </c>
      <c r="J253" s="132">
        <v>1</v>
      </c>
      <c r="K253" s="132">
        <v>1</v>
      </c>
      <c r="L253" s="127">
        <v>0</v>
      </c>
      <c r="M253" s="127">
        <v>0</v>
      </c>
      <c r="N253" s="127"/>
      <c r="O253" s="127"/>
      <c r="P253" s="127"/>
      <c r="Q253" s="127"/>
      <c r="R253" s="186"/>
      <c r="S253" s="127">
        <v>6.5129999999999999</v>
      </c>
      <c r="T253" s="127">
        <v>9.9</v>
      </c>
      <c r="U253" s="186"/>
    </row>
    <row r="254" spans="2:21" x14ac:dyDescent="0.3">
      <c r="B254" s="190"/>
      <c r="C254" s="127">
        <v>41</v>
      </c>
      <c r="D254" s="127">
        <v>0</v>
      </c>
      <c r="E254" s="127">
        <v>0</v>
      </c>
      <c r="F254" s="127">
        <v>0</v>
      </c>
      <c r="G254" s="127">
        <v>1</v>
      </c>
      <c r="H254" s="127">
        <v>1</v>
      </c>
      <c r="I254" s="127">
        <v>1</v>
      </c>
      <c r="J254" s="132">
        <v>1</v>
      </c>
      <c r="K254" s="132">
        <v>1</v>
      </c>
      <c r="L254" s="127">
        <v>1</v>
      </c>
      <c r="M254" s="127">
        <v>0</v>
      </c>
      <c r="N254" s="127"/>
      <c r="O254" s="127"/>
      <c r="P254" s="127"/>
      <c r="Q254" s="127"/>
      <c r="R254" s="186"/>
      <c r="S254" s="127">
        <v>6.5129999999999999</v>
      </c>
      <c r="T254" s="127">
        <v>11.34</v>
      </c>
      <c r="U254" s="186"/>
    </row>
    <row r="255" spans="2:21" x14ac:dyDescent="0.3">
      <c r="B255" s="190"/>
      <c r="C255" s="127">
        <v>42</v>
      </c>
      <c r="D255" s="127">
        <v>0</v>
      </c>
      <c r="E255" s="127">
        <v>0</v>
      </c>
      <c r="F255" s="127">
        <v>0</v>
      </c>
      <c r="G255" s="127">
        <v>1</v>
      </c>
      <c r="H255" s="127">
        <v>1</v>
      </c>
      <c r="I255" s="127">
        <v>1</v>
      </c>
      <c r="J255" s="132">
        <v>1</v>
      </c>
      <c r="K255" s="132">
        <v>1</v>
      </c>
      <c r="L255" s="127">
        <v>1</v>
      </c>
      <c r="M255" s="127">
        <v>0</v>
      </c>
      <c r="N255" s="127"/>
      <c r="O255" s="127"/>
      <c r="P255" s="127"/>
      <c r="Q255" s="127"/>
      <c r="R255" s="186"/>
      <c r="S255" s="127">
        <v>6.5129999999999999</v>
      </c>
      <c r="T255" s="127">
        <v>10.53</v>
      </c>
      <c r="U255" s="186"/>
    </row>
    <row r="256" spans="2:21" x14ac:dyDescent="0.3">
      <c r="B256" s="190"/>
      <c r="C256" s="127">
        <v>43</v>
      </c>
      <c r="D256" s="127">
        <v>0</v>
      </c>
      <c r="E256" s="127">
        <v>0</v>
      </c>
      <c r="F256" s="127">
        <v>0</v>
      </c>
      <c r="G256" s="127">
        <v>1</v>
      </c>
      <c r="H256" s="127">
        <v>1</v>
      </c>
      <c r="I256" s="127">
        <v>1</v>
      </c>
      <c r="J256" s="132">
        <v>1</v>
      </c>
      <c r="K256" s="132">
        <v>1</v>
      </c>
      <c r="L256" s="127">
        <v>1</v>
      </c>
      <c r="M256" s="127">
        <v>0</v>
      </c>
      <c r="N256" s="127"/>
      <c r="O256" s="127"/>
      <c r="P256" s="127"/>
      <c r="Q256" s="127"/>
      <c r="R256" s="187"/>
      <c r="S256" s="127">
        <v>6.5129999999999999</v>
      </c>
      <c r="T256" s="127">
        <v>9.01</v>
      </c>
      <c r="U256" s="187"/>
    </row>
    <row r="257" spans="2:21" x14ac:dyDescent="0.3">
      <c r="B257" s="190"/>
      <c r="C257" s="127">
        <v>23</v>
      </c>
      <c r="D257" s="127">
        <v>0</v>
      </c>
      <c r="E257" s="127">
        <v>0</v>
      </c>
      <c r="F257" s="127">
        <v>1</v>
      </c>
      <c r="G257" s="127">
        <v>1</v>
      </c>
      <c r="H257" s="127">
        <v>1</v>
      </c>
      <c r="I257" s="127">
        <v>1</v>
      </c>
      <c r="J257" s="132">
        <v>1</v>
      </c>
      <c r="K257" s="132">
        <v>1</v>
      </c>
      <c r="L257" s="127">
        <v>0</v>
      </c>
      <c r="M257" s="127">
        <v>0</v>
      </c>
      <c r="N257" s="127"/>
      <c r="O257" s="127"/>
      <c r="P257" s="127"/>
      <c r="Q257" s="127"/>
      <c r="R257" s="185">
        <v>7.080724</v>
      </c>
      <c r="S257" s="127">
        <v>4.0350000000000001</v>
      </c>
      <c r="T257" s="127">
        <v>11.82</v>
      </c>
      <c r="U257" s="185">
        <f>AVERAGE(T257:T262)</f>
        <v>10.086666666666666</v>
      </c>
    </row>
    <row r="258" spans="2:21" x14ac:dyDescent="0.3">
      <c r="B258" s="190"/>
      <c r="C258" s="127">
        <v>24</v>
      </c>
      <c r="D258" s="127">
        <v>0</v>
      </c>
      <c r="E258" s="127">
        <v>0</v>
      </c>
      <c r="F258" s="127">
        <v>1</v>
      </c>
      <c r="G258" s="127">
        <v>1</v>
      </c>
      <c r="H258" s="127">
        <v>1</v>
      </c>
      <c r="I258" s="127">
        <v>1</v>
      </c>
      <c r="J258" s="132">
        <v>1</v>
      </c>
      <c r="K258" s="132">
        <v>1</v>
      </c>
      <c r="L258" s="127">
        <v>0</v>
      </c>
      <c r="M258" s="127">
        <v>0</v>
      </c>
      <c r="N258" s="127"/>
      <c r="O258" s="127"/>
      <c r="P258" s="127"/>
      <c r="Q258" s="127"/>
      <c r="R258" s="186"/>
      <c r="S258" s="127">
        <v>4.0350000000000001</v>
      </c>
      <c r="T258" s="127">
        <v>10.86</v>
      </c>
      <c r="U258" s="186"/>
    </row>
    <row r="259" spans="2:21" x14ac:dyDescent="0.3">
      <c r="B259" s="190"/>
      <c r="C259" s="127">
        <v>25</v>
      </c>
      <c r="D259" s="127">
        <v>0</v>
      </c>
      <c r="E259" s="127">
        <v>0</v>
      </c>
      <c r="F259" s="127">
        <v>1</v>
      </c>
      <c r="G259" s="127">
        <v>1</v>
      </c>
      <c r="H259" s="127">
        <v>1</v>
      </c>
      <c r="I259" s="127">
        <v>1</v>
      </c>
      <c r="J259" s="132">
        <v>1</v>
      </c>
      <c r="K259" s="132">
        <v>1</v>
      </c>
      <c r="L259" s="127">
        <v>0</v>
      </c>
      <c r="M259" s="127">
        <v>0</v>
      </c>
      <c r="N259" s="127"/>
      <c r="O259" s="127"/>
      <c r="P259" s="127"/>
      <c r="Q259" s="127"/>
      <c r="R259" s="186"/>
      <c r="S259" s="127">
        <v>4.0350000000000001</v>
      </c>
      <c r="T259" s="127">
        <v>10.62</v>
      </c>
      <c r="U259" s="186"/>
    </row>
    <row r="260" spans="2:21" x14ac:dyDescent="0.3">
      <c r="B260" s="190"/>
      <c r="C260" s="127">
        <v>26</v>
      </c>
      <c r="D260" s="127">
        <v>0</v>
      </c>
      <c r="E260" s="127">
        <v>0</v>
      </c>
      <c r="F260" s="127">
        <v>1</v>
      </c>
      <c r="G260" s="127">
        <v>1</v>
      </c>
      <c r="H260" s="127">
        <v>1</v>
      </c>
      <c r="I260" s="127">
        <v>1</v>
      </c>
      <c r="J260" s="132">
        <v>1</v>
      </c>
      <c r="K260" s="132">
        <v>1</v>
      </c>
      <c r="L260" s="127">
        <v>0</v>
      </c>
      <c r="M260" s="127">
        <v>0</v>
      </c>
      <c r="N260" s="127"/>
      <c r="O260" s="127"/>
      <c r="P260" s="127"/>
      <c r="Q260" s="127"/>
      <c r="R260" s="186"/>
      <c r="S260" s="127">
        <v>4.0350000000000001</v>
      </c>
      <c r="T260" s="127">
        <v>10.02</v>
      </c>
      <c r="U260" s="186"/>
    </row>
    <row r="261" spans="2:21" x14ac:dyDescent="0.3">
      <c r="B261" s="190"/>
      <c r="C261" s="127">
        <v>27</v>
      </c>
      <c r="D261" s="127">
        <v>0</v>
      </c>
      <c r="E261" s="127">
        <v>0</v>
      </c>
      <c r="F261" s="127">
        <v>1</v>
      </c>
      <c r="G261" s="127">
        <v>1</v>
      </c>
      <c r="H261" s="127">
        <v>1</v>
      </c>
      <c r="I261" s="127">
        <v>1</v>
      </c>
      <c r="J261" s="132">
        <v>1</v>
      </c>
      <c r="K261" s="132">
        <v>1</v>
      </c>
      <c r="L261" s="127">
        <v>0</v>
      </c>
      <c r="M261" s="127">
        <v>0</v>
      </c>
      <c r="N261" s="127"/>
      <c r="O261" s="127"/>
      <c r="P261" s="127"/>
      <c r="Q261" s="127"/>
      <c r="R261" s="186"/>
      <c r="S261" s="127">
        <v>4.0350000000000001</v>
      </c>
      <c r="T261" s="127">
        <v>7.23</v>
      </c>
      <c r="U261" s="186"/>
    </row>
    <row r="262" spans="2:21" x14ac:dyDescent="0.3">
      <c r="B262" s="190"/>
      <c r="C262" s="127">
        <v>44</v>
      </c>
      <c r="D262" s="127">
        <v>0</v>
      </c>
      <c r="E262" s="127">
        <v>0</v>
      </c>
      <c r="F262" s="127">
        <v>1</v>
      </c>
      <c r="G262" s="127">
        <v>1</v>
      </c>
      <c r="H262" s="127">
        <v>1</v>
      </c>
      <c r="I262" s="127">
        <v>1</v>
      </c>
      <c r="J262" s="132">
        <v>1</v>
      </c>
      <c r="K262" s="132">
        <v>1</v>
      </c>
      <c r="L262" s="127">
        <v>1</v>
      </c>
      <c r="M262" s="127">
        <v>0</v>
      </c>
      <c r="N262" s="127"/>
      <c r="O262" s="127"/>
      <c r="P262" s="127"/>
      <c r="Q262" s="127"/>
      <c r="R262" s="187"/>
      <c r="S262" s="127">
        <v>4.0350000000000001</v>
      </c>
      <c r="T262" s="127">
        <v>9.9700000000000006</v>
      </c>
      <c r="U262" s="187"/>
    </row>
    <row r="263" spans="2:21" x14ac:dyDescent="0.3">
      <c r="B263" s="190"/>
      <c r="C263" s="127">
        <v>28</v>
      </c>
      <c r="D263" s="127">
        <v>0</v>
      </c>
      <c r="E263" s="127">
        <v>1</v>
      </c>
      <c r="F263" s="127">
        <v>1</v>
      </c>
      <c r="G263" s="127">
        <v>1</v>
      </c>
      <c r="H263" s="127">
        <v>1</v>
      </c>
      <c r="I263" s="127">
        <v>1</v>
      </c>
      <c r="J263" s="132">
        <v>1</v>
      </c>
      <c r="K263" s="132">
        <v>1</v>
      </c>
      <c r="L263" s="127">
        <v>0</v>
      </c>
      <c r="M263" s="127">
        <v>0</v>
      </c>
      <c r="N263" s="127"/>
      <c r="O263" s="127"/>
      <c r="P263" s="127"/>
      <c r="Q263" s="127"/>
      <c r="R263" s="185">
        <v>9.627224</v>
      </c>
      <c r="S263" s="127">
        <v>1.4885000000000002</v>
      </c>
      <c r="T263" s="127">
        <v>14.04</v>
      </c>
      <c r="U263" s="185">
        <f>AVERAGE(T263:T264)</f>
        <v>13.795</v>
      </c>
    </row>
    <row r="264" spans="2:21" x14ac:dyDescent="0.3">
      <c r="B264" s="190"/>
      <c r="C264" s="127">
        <v>29</v>
      </c>
      <c r="D264" s="127">
        <v>0</v>
      </c>
      <c r="E264" s="127">
        <v>1</v>
      </c>
      <c r="F264" s="127">
        <v>1</v>
      </c>
      <c r="G264" s="127">
        <v>1</v>
      </c>
      <c r="H264" s="127">
        <v>1</v>
      </c>
      <c r="I264" s="127">
        <v>1</v>
      </c>
      <c r="J264" s="132">
        <v>1</v>
      </c>
      <c r="K264" s="132">
        <v>1</v>
      </c>
      <c r="L264" s="127">
        <v>0</v>
      </c>
      <c r="M264" s="127">
        <v>0</v>
      </c>
      <c r="N264" s="127"/>
      <c r="O264" s="127"/>
      <c r="P264" s="127"/>
      <c r="Q264" s="127"/>
      <c r="R264" s="187"/>
      <c r="S264" s="127">
        <v>1.4885000000000002</v>
      </c>
      <c r="T264" s="127">
        <v>13.55</v>
      </c>
      <c r="U264" s="187"/>
    </row>
    <row r="265" spans="2:21" x14ac:dyDescent="0.3">
      <c r="B265" s="190"/>
      <c r="C265" s="127">
        <v>30</v>
      </c>
      <c r="D265" s="127">
        <v>1</v>
      </c>
      <c r="E265" s="127">
        <v>1</v>
      </c>
      <c r="F265" s="127">
        <v>1</v>
      </c>
      <c r="G265" s="127">
        <v>1</v>
      </c>
      <c r="H265" s="127">
        <v>1</v>
      </c>
      <c r="I265" s="127">
        <v>1</v>
      </c>
      <c r="J265" s="132">
        <v>1</v>
      </c>
      <c r="K265" s="132">
        <v>1</v>
      </c>
      <c r="L265" s="127">
        <v>0</v>
      </c>
      <c r="M265" s="127">
        <v>0</v>
      </c>
      <c r="N265" s="127"/>
      <c r="O265" s="127"/>
      <c r="P265" s="127"/>
      <c r="Q265" s="127"/>
      <c r="R265" s="185">
        <v>11.115724</v>
      </c>
      <c r="S265" s="127">
        <v>0</v>
      </c>
      <c r="T265" s="127">
        <v>16.600000000000001</v>
      </c>
      <c r="U265" s="185">
        <f>AVERAGE(T265:T278)</f>
        <v>11.589285714285717</v>
      </c>
    </row>
    <row r="266" spans="2:21" x14ac:dyDescent="0.3">
      <c r="B266" s="190"/>
      <c r="C266" s="127">
        <v>31</v>
      </c>
      <c r="D266" s="127">
        <v>1</v>
      </c>
      <c r="E266" s="127">
        <v>1</v>
      </c>
      <c r="F266" s="127">
        <v>1</v>
      </c>
      <c r="G266" s="127">
        <v>1</v>
      </c>
      <c r="H266" s="127">
        <v>1</v>
      </c>
      <c r="I266" s="127">
        <v>1</v>
      </c>
      <c r="J266" s="132">
        <v>1</v>
      </c>
      <c r="K266" s="132">
        <v>1</v>
      </c>
      <c r="L266" s="127">
        <v>0</v>
      </c>
      <c r="M266" s="127">
        <v>0</v>
      </c>
      <c r="N266" s="127"/>
      <c r="O266" s="127"/>
      <c r="P266" s="127"/>
      <c r="Q266" s="127"/>
      <c r="R266" s="186"/>
      <c r="S266" s="127">
        <v>0</v>
      </c>
      <c r="T266" s="127">
        <v>13.39</v>
      </c>
      <c r="U266" s="186"/>
    </row>
    <row r="267" spans="2:21" x14ac:dyDescent="0.3">
      <c r="B267" s="190"/>
      <c r="C267" s="127">
        <v>32</v>
      </c>
      <c r="D267" s="127">
        <v>1</v>
      </c>
      <c r="E267" s="127">
        <v>1</v>
      </c>
      <c r="F267" s="127">
        <v>1</v>
      </c>
      <c r="G267" s="127">
        <v>1</v>
      </c>
      <c r="H267" s="127">
        <v>1</v>
      </c>
      <c r="I267" s="127">
        <v>1</v>
      </c>
      <c r="J267" s="132">
        <v>1</v>
      </c>
      <c r="K267" s="132">
        <v>1</v>
      </c>
      <c r="L267" s="127">
        <v>0</v>
      </c>
      <c r="M267" s="127">
        <v>0</v>
      </c>
      <c r="N267" s="127"/>
      <c r="O267" s="127"/>
      <c r="P267" s="127"/>
      <c r="Q267" s="127"/>
      <c r="R267" s="186"/>
      <c r="S267" s="127">
        <v>0</v>
      </c>
      <c r="T267" s="127">
        <v>12.9</v>
      </c>
      <c r="U267" s="186"/>
    </row>
    <row r="268" spans="2:21" x14ac:dyDescent="0.3">
      <c r="B268" s="190"/>
      <c r="C268" s="127">
        <v>33</v>
      </c>
      <c r="D268" s="127">
        <v>1</v>
      </c>
      <c r="E268" s="127">
        <v>1</v>
      </c>
      <c r="F268" s="127">
        <v>1</v>
      </c>
      <c r="G268" s="127">
        <v>1</v>
      </c>
      <c r="H268" s="127">
        <v>1</v>
      </c>
      <c r="I268" s="127">
        <v>1</v>
      </c>
      <c r="J268" s="132">
        <v>1</v>
      </c>
      <c r="K268" s="132">
        <v>1</v>
      </c>
      <c r="L268" s="127">
        <v>0</v>
      </c>
      <c r="M268" s="127">
        <v>0</v>
      </c>
      <c r="N268" s="127"/>
      <c r="O268" s="127"/>
      <c r="P268" s="127"/>
      <c r="Q268" s="127"/>
      <c r="R268" s="186"/>
      <c r="S268" s="127">
        <v>0</v>
      </c>
      <c r="T268" s="127">
        <v>12.59</v>
      </c>
      <c r="U268" s="186"/>
    </row>
    <row r="269" spans="2:21" x14ac:dyDescent="0.3">
      <c r="B269" s="190"/>
      <c r="C269" s="127">
        <v>34</v>
      </c>
      <c r="D269" s="127">
        <v>1</v>
      </c>
      <c r="E269" s="127">
        <v>1</v>
      </c>
      <c r="F269" s="127">
        <v>1</v>
      </c>
      <c r="G269" s="127">
        <v>1</v>
      </c>
      <c r="H269" s="127">
        <v>1</v>
      </c>
      <c r="I269" s="127">
        <v>1</v>
      </c>
      <c r="J269" s="132">
        <v>1</v>
      </c>
      <c r="K269" s="132">
        <v>1</v>
      </c>
      <c r="L269" s="127">
        <v>0</v>
      </c>
      <c r="M269" s="127">
        <v>0</v>
      </c>
      <c r="N269" s="127"/>
      <c r="O269" s="127"/>
      <c r="P269" s="127"/>
      <c r="Q269" s="127"/>
      <c r="R269" s="186"/>
      <c r="S269" s="127">
        <v>0</v>
      </c>
      <c r="T269" s="127">
        <v>12.17</v>
      </c>
      <c r="U269" s="186"/>
    </row>
    <row r="270" spans="2:21" x14ac:dyDescent="0.3">
      <c r="B270" s="190"/>
      <c r="C270" s="127">
        <v>35</v>
      </c>
      <c r="D270" s="127">
        <v>1</v>
      </c>
      <c r="E270" s="127">
        <v>1</v>
      </c>
      <c r="F270" s="127">
        <v>1</v>
      </c>
      <c r="G270" s="127">
        <v>1</v>
      </c>
      <c r="H270" s="127">
        <v>1</v>
      </c>
      <c r="I270" s="127">
        <v>1</v>
      </c>
      <c r="J270" s="132">
        <v>1</v>
      </c>
      <c r="K270" s="132">
        <v>1</v>
      </c>
      <c r="L270" s="127">
        <v>0</v>
      </c>
      <c r="M270" s="127">
        <v>0</v>
      </c>
      <c r="N270" s="127"/>
      <c r="O270" s="127"/>
      <c r="P270" s="127"/>
      <c r="Q270" s="127"/>
      <c r="R270" s="186"/>
      <c r="S270" s="127">
        <v>0</v>
      </c>
      <c r="T270" s="127">
        <v>11.95</v>
      </c>
      <c r="U270" s="186"/>
    </row>
    <row r="271" spans="2:21" x14ac:dyDescent="0.3">
      <c r="B271" s="190"/>
      <c r="C271" s="127">
        <v>36</v>
      </c>
      <c r="D271" s="127">
        <v>1</v>
      </c>
      <c r="E271" s="127">
        <v>1</v>
      </c>
      <c r="F271" s="127">
        <v>1</v>
      </c>
      <c r="G271" s="127">
        <v>1</v>
      </c>
      <c r="H271" s="127">
        <v>1</v>
      </c>
      <c r="I271" s="127">
        <v>1</v>
      </c>
      <c r="J271" s="132">
        <v>1</v>
      </c>
      <c r="K271" s="132">
        <v>1</v>
      </c>
      <c r="L271" s="127">
        <v>0</v>
      </c>
      <c r="M271" s="127">
        <v>0</v>
      </c>
      <c r="N271" s="127"/>
      <c r="O271" s="127"/>
      <c r="P271" s="127"/>
      <c r="Q271" s="127"/>
      <c r="R271" s="186"/>
      <c r="S271" s="127">
        <v>0</v>
      </c>
      <c r="T271" s="127">
        <v>11.61</v>
      </c>
      <c r="U271" s="186"/>
    </row>
    <row r="272" spans="2:21" x14ac:dyDescent="0.3">
      <c r="B272" s="190"/>
      <c r="C272" s="127">
        <v>37</v>
      </c>
      <c r="D272" s="127">
        <v>1</v>
      </c>
      <c r="E272" s="127">
        <v>1</v>
      </c>
      <c r="F272" s="127">
        <v>1</v>
      </c>
      <c r="G272" s="127">
        <v>1</v>
      </c>
      <c r="H272" s="127">
        <v>1</v>
      </c>
      <c r="I272" s="127">
        <v>1</v>
      </c>
      <c r="J272" s="132">
        <v>1</v>
      </c>
      <c r="K272" s="132">
        <v>1</v>
      </c>
      <c r="L272" s="127">
        <v>0</v>
      </c>
      <c r="M272" s="127">
        <v>0</v>
      </c>
      <c r="N272" s="127"/>
      <c r="O272" s="127"/>
      <c r="P272" s="127"/>
      <c r="Q272" s="127"/>
      <c r="R272" s="186"/>
      <c r="S272" s="127">
        <v>0</v>
      </c>
      <c r="T272" s="127">
        <v>10.68</v>
      </c>
      <c r="U272" s="186"/>
    </row>
    <row r="273" spans="2:21" x14ac:dyDescent="0.3">
      <c r="B273" s="190"/>
      <c r="C273" s="127">
        <v>38</v>
      </c>
      <c r="D273" s="127">
        <v>1</v>
      </c>
      <c r="E273" s="127">
        <v>1</v>
      </c>
      <c r="F273" s="127">
        <v>1</v>
      </c>
      <c r="G273" s="127">
        <v>1</v>
      </c>
      <c r="H273" s="127">
        <v>1</v>
      </c>
      <c r="I273" s="127">
        <v>1</v>
      </c>
      <c r="J273" s="132">
        <v>1</v>
      </c>
      <c r="K273" s="132">
        <v>1</v>
      </c>
      <c r="L273" s="127">
        <v>0</v>
      </c>
      <c r="M273" s="127">
        <v>0</v>
      </c>
      <c r="N273" s="127"/>
      <c r="O273" s="127"/>
      <c r="P273" s="127"/>
      <c r="Q273" s="127"/>
      <c r="R273" s="186"/>
      <c r="S273" s="127">
        <v>0</v>
      </c>
      <c r="T273" s="127">
        <v>8.67</v>
      </c>
      <c r="U273" s="186"/>
    </row>
    <row r="274" spans="2:21" x14ac:dyDescent="0.3">
      <c r="B274" s="190"/>
      <c r="C274" s="127">
        <v>45</v>
      </c>
      <c r="D274" s="127">
        <v>1</v>
      </c>
      <c r="E274" s="127">
        <v>1</v>
      </c>
      <c r="F274" s="127">
        <v>1</v>
      </c>
      <c r="G274" s="127">
        <v>1</v>
      </c>
      <c r="H274" s="127">
        <v>1</v>
      </c>
      <c r="I274" s="127">
        <v>1</v>
      </c>
      <c r="J274" s="132">
        <v>1</v>
      </c>
      <c r="K274" s="132">
        <v>1</v>
      </c>
      <c r="L274" s="127">
        <v>1</v>
      </c>
      <c r="M274" s="127">
        <v>0</v>
      </c>
      <c r="N274" s="127"/>
      <c r="O274" s="127"/>
      <c r="P274" s="127"/>
      <c r="Q274" s="127"/>
      <c r="R274" s="186"/>
      <c r="S274" s="127">
        <v>0</v>
      </c>
      <c r="T274" s="127">
        <v>14.42</v>
      </c>
      <c r="U274" s="186"/>
    </row>
    <row r="275" spans="2:21" x14ac:dyDescent="0.3">
      <c r="B275" s="190"/>
      <c r="C275" s="127">
        <v>46</v>
      </c>
      <c r="D275" s="127">
        <v>1</v>
      </c>
      <c r="E275" s="127">
        <v>1</v>
      </c>
      <c r="F275" s="127">
        <v>1</v>
      </c>
      <c r="G275" s="127">
        <v>1</v>
      </c>
      <c r="H275" s="127">
        <v>1</v>
      </c>
      <c r="I275" s="127">
        <v>1</v>
      </c>
      <c r="J275" s="132">
        <v>1</v>
      </c>
      <c r="K275" s="132">
        <v>1</v>
      </c>
      <c r="L275" s="127">
        <v>1</v>
      </c>
      <c r="M275" s="127">
        <v>0</v>
      </c>
      <c r="N275" s="127"/>
      <c r="O275" s="127"/>
      <c r="P275" s="127"/>
      <c r="Q275" s="127"/>
      <c r="R275" s="186"/>
      <c r="S275" s="127">
        <v>0</v>
      </c>
      <c r="T275" s="127">
        <v>10.08</v>
      </c>
      <c r="U275" s="186"/>
    </row>
    <row r="276" spans="2:21" x14ac:dyDescent="0.3">
      <c r="B276" s="190"/>
      <c r="C276" s="127">
        <v>47</v>
      </c>
      <c r="D276" s="127">
        <v>1</v>
      </c>
      <c r="E276" s="127">
        <v>1</v>
      </c>
      <c r="F276" s="127">
        <v>1</v>
      </c>
      <c r="G276" s="127">
        <v>1</v>
      </c>
      <c r="H276" s="127">
        <v>1</v>
      </c>
      <c r="I276" s="127">
        <v>1</v>
      </c>
      <c r="J276" s="132">
        <v>1</v>
      </c>
      <c r="K276" s="132">
        <v>1</v>
      </c>
      <c r="L276" s="127">
        <v>1</v>
      </c>
      <c r="M276" s="127">
        <v>0</v>
      </c>
      <c r="N276" s="127"/>
      <c r="O276" s="127"/>
      <c r="P276" s="127"/>
      <c r="Q276" s="127"/>
      <c r="R276" s="186"/>
      <c r="S276" s="127">
        <v>0</v>
      </c>
      <c r="T276" s="127">
        <v>9.36</v>
      </c>
      <c r="U276" s="186"/>
    </row>
    <row r="277" spans="2:21" x14ac:dyDescent="0.3">
      <c r="B277" s="190"/>
      <c r="C277" s="127">
        <v>48</v>
      </c>
      <c r="D277" s="127">
        <v>1</v>
      </c>
      <c r="E277" s="127">
        <v>1</v>
      </c>
      <c r="F277" s="127">
        <v>1</v>
      </c>
      <c r="G277" s="127">
        <v>1</v>
      </c>
      <c r="H277" s="127">
        <v>1</v>
      </c>
      <c r="I277" s="127">
        <v>1</v>
      </c>
      <c r="J277" s="132">
        <v>1</v>
      </c>
      <c r="K277" s="132">
        <v>1</v>
      </c>
      <c r="L277" s="127">
        <v>1</v>
      </c>
      <c r="M277" s="127">
        <v>0</v>
      </c>
      <c r="N277" s="127"/>
      <c r="O277" s="127"/>
      <c r="P277" s="127"/>
      <c r="Q277" s="127"/>
      <c r="R277" s="186"/>
      <c r="S277" s="127">
        <v>0</v>
      </c>
      <c r="T277" s="127">
        <v>9.15</v>
      </c>
      <c r="U277" s="186"/>
    </row>
    <row r="278" spans="2:21" x14ac:dyDescent="0.3">
      <c r="B278" s="191"/>
      <c r="C278" s="127">
        <v>49</v>
      </c>
      <c r="D278" s="127">
        <v>1</v>
      </c>
      <c r="E278" s="127">
        <v>1</v>
      </c>
      <c r="F278" s="127">
        <v>1</v>
      </c>
      <c r="G278" s="127">
        <v>1</v>
      </c>
      <c r="H278" s="127">
        <v>1</v>
      </c>
      <c r="I278" s="127">
        <v>1</v>
      </c>
      <c r="J278" s="132">
        <v>1</v>
      </c>
      <c r="K278" s="132">
        <v>1</v>
      </c>
      <c r="L278" s="127">
        <v>1</v>
      </c>
      <c r="M278" s="127">
        <v>0</v>
      </c>
      <c r="N278" s="127"/>
      <c r="O278" s="127"/>
      <c r="P278" s="127"/>
      <c r="Q278" s="127"/>
      <c r="R278" s="187"/>
      <c r="S278" s="127">
        <v>0</v>
      </c>
      <c r="T278" s="127">
        <v>8.68</v>
      </c>
      <c r="U278" s="187"/>
    </row>
  </sheetData>
  <mergeCells count="64">
    <mergeCell ref="C226:P226"/>
    <mergeCell ref="R265:R278"/>
    <mergeCell ref="B228:B278"/>
    <mergeCell ref="R228:R241"/>
    <mergeCell ref="U228:U241"/>
    <mergeCell ref="R242:R248"/>
    <mergeCell ref="U242:U248"/>
    <mergeCell ref="R249:R250"/>
    <mergeCell ref="R257:R262"/>
    <mergeCell ref="U257:U262"/>
    <mergeCell ref="R263:R264"/>
    <mergeCell ref="U263:U264"/>
    <mergeCell ref="U265:U278"/>
    <mergeCell ref="U249:U250"/>
    <mergeCell ref="R251:R256"/>
    <mergeCell ref="U251:U256"/>
    <mergeCell ref="R205:R224"/>
    <mergeCell ref="U205:U224"/>
    <mergeCell ref="R119:R143"/>
    <mergeCell ref="U119:U143"/>
    <mergeCell ref="R180:R195"/>
    <mergeCell ref="U180:U195"/>
    <mergeCell ref="R196:R198"/>
    <mergeCell ref="U196:U198"/>
    <mergeCell ref="R199:R200"/>
    <mergeCell ref="U199:U200"/>
    <mergeCell ref="D145:Q145"/>
    <mergeCell ref="B147:B224"/>
    <mergeCell ref="R147:R150"/>
    <mergeCell ref="U147:U150"/>
    <mergeCell ref="R151:R153"/>
    <mergeCell ref="U151:U153"/>
    <mergeCell ref="R154:R159"/>
    <mergeCell ref="U154:U159"/>
    <mergeCell ref="R160:R161"/>
    <mergeCell ref="U160:U161"/>
    <mergeCell ref="R162:R166"/>
    <mergeCell ref="U162:U166"/>
    <mergeCell ref="R167:R179"/>
    <mergeCell ref="U167:U179"/>
    <mergeCell ref="R201:R204"/>
    <mergeCell ref="U201:U204"/>
    <mergeCell ref="R89:R93"/>
    <mergeCell ref="U89:U93"/>
    <mergeCell ref="R94:R107"/>
    <mergeCell ref="U94:U107"/>
    <mergeCell ref="R108:R118"/>
    <mergeCell ref="U108:U118"/>
    <mergeCell ref="D3:Q3"/>
    <mergeCell ref="B5:B143"/>
    <mergeCell ref="R5:R18"/>
    <mergeCell ref="U5:U18"/>
    <mergeCell ref="R19:R26"/>
    <mergeCell ref="U19:U26"/>
    <mergeCell ref="R27:R33"/>
    <mergeCell ref="U27:U33"/>
    <mergeCell ref="R34:R48"/>
    <mergeCell ref="U34:U48"/>
    <mergeCell ref="R49:R61"/>
    <mergeCell ref="U49:U61"/>
    <mergeCell ref="R62:R74"/>
    <mergeCell ref="U62:U74"/>
    <mergeCell ref="R75:R88"/>
    <mergeCell ref="U75:U88"/>
  </mergeCells>
  <conditionalFormatting sqref="D228:I278 L228:M278">
    <cfRule type="cellIs" dxfId="8" priority="2" operator="equal">
      <formula>1</formula>
    </cfRule>
    <cfRule type="cellIs" dxfId="7" priority="3" operator="equal">
      <formula>0</formula>
    </cfRule>
    <cfRule type="cellIs" dxfId="6" priority="4" operator="equal">
      <formula>0</formula>
    </cfRule>
  </conditionalFormatting>
  <conditionalFormatting sqref="D228:I278">
    <cfRule type="cellIs" dxfId="5" priority="5" operator="equal">
      <formula>0</formula>
    </cfRule>
  </conditionalFormatting>
  <conditionalFormatting sqref="D147:M224">
    <cfRule type="cellIs" dxfId="4" priority="6" operator="equal">
      <formula>1</formula>
    </cfRule>
    <cfRule type="cellIs" dxfId="3" priority="7" operator="equal">
      <formula>0</formula>
    </cfRule>
  </conditionalFormatting>
  <conditionalFormatting sqref="D228:M278">
    <cfRule type="cellIs" dxfId="2" priority="1" operator="equal">
      <formula>0</formula>
    </cfRule>
  </conditionalFormatting>
  <conditionalFormatting sqref="G5:Q143">
    <cfRule type="cellIs" dxfId="1" priority="8" operator="equal">
      <formula>1</formula>
    </cfRule>
    <cfRule type="cellIs" dxfId="0" priority="9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Franz Boideau</dc:creator>
  <dc:description/>
  <cp:lastModifiedBy>Franz BOIDEAU</cp:lastModifiedBy>
  <cp:revision>3</cp:revision>
  <dcterms:created xsi:type="dcterms:W3CDTF">2024-09-19T08:20:48Z</dcterms:created>
  <dcterms:modified xsi:type="dcterms:W3CDTF">2025-05-27T09:10:35Z</dcterms:modified>
  <dc:language>en-US</dc:language>
</cp:coreProperties>
</file>