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2223303\Desktop\File\PhD Project\Chpt1-2 diversity and evolution\Analysis\R codes\submission\6. Fossils\"/>
    </mc:Choice>
  </mc:AlternateContent>
  <xr:revisionPtr revIDLastSave="0" documentId="13_ncr:1_{C7DB45A3-B3F6-4202-9B2F-A500951B2785}" xr6:coauthVersionLast="47" xr6:coauthVersionMax="47" xr10:uidLastSave="{00000000-0000-0000-0000-000000000000}"/>
  <bookViews>
    <workbookView xWindow="28680" yWindow="-2730" windowWidth="29040" windowHeight="15720" xr2:uid="{AAEB4822-6B8D-4059-A1F4-0A93E1FAE169}"/>
  </bookViews>
  <sheets>
    <sheet name="Output_SE radius_number_2025062" sheetId="1" r:id="rId1"/>
    <sheet name="Sheet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7" i="1" l="1"/>
  <c r="D29" i="1"/>
  <c r="D28" i="1"/>
  <c r="D15" i="2"/>
  <c r="F3" i="2"/>
  <c r="D13" i="1"/>
  <c r="D11" i="1"/>
  <c r="D22" i="1"/>
  <c r="D21" i="1"/>
  <c r="D20" i="1"/>
  <c r="D10" i="1"/>
  <c r="D19" i="1"/>
</calcChain>
</file>

<file path=xl/sharedStrings.xml><?xml version="1.0" encoding="utf-8"?>
<sst xmlns="http://schemas.openxmlformats.org/spreadsheetml/2006/main" count="85" uniqueCount="56">
  <si>
    <t>Individual</t>
  </si>
  <si>
    <t>mean_SE_radius</t>
  </si>
  <si>
    <t>median_SE_radius</t>
  </si>
  <si>
    <t>AdAl_1</t>
  </si>
  <si>
    <t>AsHe_1</t>
  </si>
  <si>
    <t>AsVi_3</t>
  </si>
  <si>
    <t>AtFi_3</t>
  </si>
  <si>
    <t>AuMe_1</t>
  </si>
  <si>
    <t>BlSp_2</t>
  </si>
  <si>
    <t>CeRi_1</t>
  </si>
  <si>
    <t>CyFr_2</t>
  </si>
  <si>
    <t>DaCa_1</t>
  </si>
  <si>
    <t>DiEs_2</t>
  </si>
  <si>
    <t>MaQu_2</t>
  </si>
  <si>
    <t>MaSt_1</t>
  </si>
  <si>
    <t>OnSe_4</t>
  </si>
  <si>
    <t>OpVu_2</t>
  </si>
  <si>
    <t>PlBi_5</t>
  </si>
  <si>
    <t>PtAq</t>
  </si>
  <si>
    <t>SaAu_1</t>
  </si>
  <si>
    <t>ThEl</t>
  </si>
  <si>
    <t>ThPe_2</t>
  </si>
  <si>
    <t>TrSp_1</t>
  </si>
  <si>
    <t>WoIl_2</t>
  </si>
  <si>
    <t>WoSc_2</t>
  </si>
  <si>
    <t>Number_SE</t>
  </si>
  <si>
    <t>PlBi</t>
  </si>
  <si>
    <t>PlBi5</t>
  </si>
  <si>
    <t>V1</t>
  </si>
  <si>
    <t>Masked</t>
  </si>
  <si>
    <t>Counted</t>
  </si>
  <si>
    <t>Vas</t>
  </si>
  <si>
    <t>V2</t>
  </si>
  <si>
    <t>V3</t>
  </si>
  <si>
    <t>V4</t>
  </si>
  <si>
    <t>V5</t>
  </si>
  <si>
    <t>V6</t>
  </si>
  <si>
    <t>V7</t>
  </si>
  <si>
    <t>V8</t>
  </si>
  <si>
    <t>V9</t>
  </si>
  <si>
    <t>V10</t>
  </si>
  <si>
    <t>V11</t>
  </si>
  <si>
    <t>Total</t>
  </si>
  <si>
    <t>Measured vas area</t>
  </si>
  <si>
    <t>Total vas area</t>
  </si>
  <si>
    <t>Fossil</t>
  </si>
  <si>
    <t>Botryopteris tridentata</t>
  </si>
  <si>
    <t>Stauropteris burntislandica</t>
  </si>
  <si>
    <t>Tempskya dernbachii</t>
  </si>
  <si>
    <t>Extant</t>
  </si>
  <si>
    <t>Sphallopteris schlechtendali_1280</t>
  </si>
  <si>
    <t>EqHy_1</t>
  </si>
  <si>
    <t>AnEv</t>
  </si>
  <si>
    <t>PsNu_3</t>
  </si>
  <si>
    <t>OsRe_3</t>
  </si>
  <si>
    <t>DiAn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</si>
</sst>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8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33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53BA9B-7A08-4095-B71D-3AF18F77C6CA}">
  <dimension ref="A1:E31"/>
  <sheetViews>
    <sheetView tabSelected="1" workbookViewId="0">
      <selection activeCell="A24" sqref="A24"/>
    </sheetView>
  </sheetViews>
  <sheetFormatPr defaultRowHeight="14.5" x14ac:dyDescent="0.35"/>
  <cols>
    <col min="1" max="1" width="41.1796875" customWidth="1"/>
    <col min="4" max="4" width="12.6328125" customWidth="1"/>
  </cols>
  <sheetData>
    <row r="1" spans="1:5" x14ac:dyDescent="0.35">
      <c r="A1" t="s">
        <v>0</v>
      </c>
      <c r="B1" t="s">
        <v>1</v>
      </c>
      <c r="C1" t="s">
        <v>2</v>
      </c>
      <c r="D1" t="s">
        <v>25</v>
      </c>
      <c r="E1" t="s">
        <v>45</v>
      </c>
    </row>
    <row r="2" spans="1:5" x14ac:dyDescent="0.35">
      <c r="A2" t="s">
        <v>3</v>
      </c>
      <c r="B2">
        <v>3.81888323588697</v>
      </c>
      <c r="C2">
        <v>3.7552740096563499</v>
      </c>
      <c r="D2" s="1">
        <v>475</v>
      </c>
      <c r="E2" t="s">
        <v>49</v>
      </c>
    </row>
    <row r="3" spans="1:5" x14ac:dyDescent="0.35">
      <c r="A3" t="s">
        <v>4</v>
      </c>
      <c r="B3">
        <v>1.6538216882482799</v>
      </c>
      <c r="C3">
        <v>1.5758402588191101</v>
      </c>
      <c r="D3" s="1">
        <v>626</v>
      </c>
      <c r="E3" t="s">
        <v>49</v>
      </c>
    </row>
    <row r="4" spans="1:5" x14ac:dyDescent="0.35">
      <c r="A4" t="s">
        <v>5</v>
      </c>
      <c r="B4">
        <v>3.42653884907971</v>
      </c>
      <c r="C4">
        <v>3.0226293940789</v>
      </c>
      <c r="D4" s="1">
        <v>226</v>
      </c>
      <c r="E4" t="s">
        <v>49</v>
      </c>
    </row>
    <row r="5" spans="1:5" x14ac:dyDescent="0.35">
      <c r="A5" t="s">
        <v>6</v>
      </c>
      <c r="B5">
        <v>5.6070295831976802</v>
      </c>
      <c r="C5">
        <v>5.3032320328049796</v>
      </c>
      <c r="D5" s="1">
        <v>818</v>
      </c>
      <c r="E5" t="s">
        <v>49</v>
      </c>
    </row>
    <row r="6" spans="1:5" x14ac:dyDescent="0.35">
      <c r="A6" t="s">
        <v>7</v>
      </c>
      <c r="B6">
        <v>3.7021574703373101</v>
      </c>
      <c r="C6">
        <v>3.6217059906856299</v>
      </c>
      <c r="D6" s="1">
        <v>576</v>
      </c>
      <c r="E6" t="s">
        <v>49</v>
      </c>
    </row>
    <row r="7" spans="1:5" x14ac:dyDescent="0.35">
      <c r="A7" t="s">
        <v>8</v>
      </c>
      <c r="B7">
        <v>2.8555414806738</v>
      </c>
      <c r="C7">
        <v>2.8309726798991699</v>
      </c>
      <c r="D7" s="1">
        <v>254</v>
      </c>
      <c r="E7" t="s">
        <v>49</v>
      </c>
    </row>
    <row r="8" spans="1:5" x14ac:dyDescent="0.35">
      <c r="A8" t="s">
        <v>9</v>
      </c>
      <c r="B8">
        <v>3.3668505884036799</v>
      </c>
      <c r="C8">
        <v>3.15356239418854</v>
      </c>
      <c r="D8" s="1">
        <v>163</v>
      </c>
      <c r="E8" t="s">
        <v>49</v>
      </c>
    </row>
    <row r="9" spans="1:5" x14ac:dyDescent="0.35">
      <c r="A9" t="s">
        <v>10</v>
      </c>
      <c r="B9">
        <v>2.6308775753873501</v>
      </c>
      <c r="C9">
        <v>2.56219107262798</v>
      </c>
      <c r="D9" s="1">
        <v>138</v>
      </c>
      <c r="E9" t="s">
        <v>49</v>
      </c>
    </row>
    <row r="10" spans="1:5" x14ac:dyDescent="0.35">
      <c r="A10" t="s">
        <v>11</v>
      </c>
      <c r="B10">
        <v>3.2112092117517101</v>
      </c>
      <c r="C10">
        <v>2.91495524867709</v>
      </c>
      <c r="D10" s="1">
        <f>2*(75+224)</f>
        <v>598</v>
      </c>
      <c r="E10" t="s">
        <v>49</v>
      </c>
    </row>
    <row r="11" spans="1:5" x14ac:dyDescent="0.35">
      <c r="A11" t="s">
        <v>12</v>
      </c>
      <c r="B11">
        <v>4.6093751797328002</v>
      </c>
      <c r="C11">
        <v>4.5510205090953901</v>
      </c>
      <c r="D11" s="1">
        <f>1045*2</f>
        <v>2090</v>
      </c>
      <c r="E11" t="s">
        <v>49</v>
      </c>
    </row>
    <row r="12" spans="1:5" x14ac:dyDescent="0.35">
      <c r="A12" t="s">
        <v>13</v>
      </c>
      <c r="B12">
        <v>2.6424542861071498</v>
      </c>
      <c r="C12">
        <v>1.9313916112968501</v>
      </c>
      <c r="D12" s="1">
        <v>182</v>
      </c>
      <c r="E12" t="s">
        <v>49</v>
      </c>
    </row>
    <row r="13" spans="1:5" x14ac:dyDescent="0.35">
      <c r="A13" t="s">
        <v>14</v>
      </c>
      <c r="B13">
        <v>4.9275943511215798</v>
      </c>
      <c r="C13">
        <v>4.7224378612982196</v>
      </c>
      <c r="D13" s="1">
        <f>585*2</f>
        <v>1170</v>
      </c>
      <c r="E13" t="s">
        <v>49</v>
      </c>
    </row>
    <row r="14" spans="1:5" x14ac:dyDescent="0.35">
      <c r="A14" t="s">
        <v>15</v>
      </c>
      <c r="B14">
        <v>5.7634109194475798</v>
      </c>
      <c r="C14">
        <v>5.6025758528082203</v>
      </c>
      <c r="D14" s="1">
        <v>812</v>
      </c>
      <c r="E14" t="s">
        <v>49</v>
      </c>
    </row>
    <row r="15" spans="1:5" x14ac:dyDescent="0.35">
      <c r="A15" t="s">
        <v>16</v>
      </c>
      <c r="B15">
        <v>4.02480076074227</v>
      </c>
      <c r="C15">
        <v>4.0695632527651497</v>
      </c>
      <c r="D15" s="1">
        <v>203</v>
      </c>
      <c r="E15" t="s">
        <v>49</v>
      </c>
    </row>
    <row r="16" spans="1:5" x14ac:dyDescent="0.35">
      <c r="A16" t="s">
        <v>17</v>
      </c>
      <c r="B16">
        <v>2.2133157796256699</v>
      </c>
      <c r="C16">
        <v>2.2107306467468901</v>
      </c>
      <c r="D16" s="1">
        <v>3693</v>
      </c>
      <c r="E16" t="s">
        <v>49</v>
      </c>
    </row>
    <row r="17" spans="1:5" x14ac:dyDescent="0.35">
      <c r="A17" t="s">
        <v>18</v>
      </c>
      <c r="B17">
        <v>6.0106435792312096</v>
      </c>
      <c r="C17">
        <v>5.0565678308003896</v>
      </c>
      <c r="D17" s="1">
        <v>4359</v>
      </c>
      <c r="E17" t="s">
        <v>49</v>
      </c>
    </row>
    <row r="18" spans="1:5" x14ac:dyDescent="0.35">
      <c r="A18" t="s">
        <v>19</v>
      </c>
      <c r="B18">
        <v>1.8505314933013</v>
      </c>
      <c r="C18">
        <v>1.84735842974683</v>
      </c>
      <c r="D18" s="1">
        <v>98</v>
      </c>
      <c r="E18" t="s">
        <v>49</v>
      </c>
    </row>
    <row r="19" spans="1:5" x14ac:dyDescent="0.35">
      <c r="A19" t="s">
        <v>21</v>
      </c>
      <c r="B19">
        <v>4.03042861798684</v>
      </c>
      <c r="C19">
        <v>3.8781938416058401</v>
      </c>
      <c r="D19" s="1">
        <f>(118+191)*2</f>
        <v>618</v>
      </c>
      <c r="E19" t="s">
        <v>49</v>
      </c>
    </row>
    <row r="20" spans="1:5" x14ac:dyDescent="0.35">
      <c r="A20" t="s">
        <v>22</v>
      </c>
      <c r="B20">
        <v>2.2550247624720701</v>
      </c>
      <c r="C20">
        <v>2.18188969880807</v>
      </c>
      <c r="D20" s="1">
        <f>75*2</f>
        <v>150</v>
      </c>
      <c r="E20" t="s">
        <v>49</v>
      </c>
    </row>
    <row r="21" spans="1:5" x14ac:dyDescent="0.35">
      <c r="A21" t="s">
        <v>23</v>
      </c>
      <c r="B21">
        <v>3.0664186960553499</v>
      </c>
      <c r="C21">
        <v>3.0416045982418001</v>
      </c>
      <c r="D21" s="1">
        <f>231*2</f>
        <v>462</v>
      </c>
      <c r="E21" t="s">
        <v>49</v>
      </c>
    </row>
    <row r="22" spans="1:5" x14ac:dyDescent="0.35">
      <c r="A22" t="s">
        <v>24</v>
      </c>
      <c r="B22">
        <v>2.6407281072520701</v>
      </c>
      <c r="C22">
        <v>2.40777448218586</v>
      </c>
      <c r="D22" s="1">
        <f>176*2</f>
        <v>352</v>
      </c>
      <c r="E22" t="s">
        <v>49</v>
      </c>
    </row>
    <row r="23" spans="1:5" x14ac:dyDescent="0.35">
      <c r="A23" t="s">
        <v>55</v>
      </c>
      <c r="B23">
        <v>6.2481215562587797</v>
      </c>
      <c r="C23">
        <v>6.3443313421134899</v>
      </c>
      <c r="D23" s="1">
        <v>23467</v>
      </c>
      <c r="E23" t="s">
        <v>49</v>
      </c>
    </row>
    <row r="24" spans="1:5" x14ac:dyDescent="0.35">
      <c r="A24" t="s">
        <v>53</v>
      </c>
      <c r="B24">
        <v>7.5253483216422499</v>
      </c>
      <c r="C24">
        <v>7.5997195539452598</v>
      </c>
      <c r="D24" s="1">
        <v>25</v>
      </c>
      <c r="E24" t="s">
        <v>49</v>
      </c>
    </row>
    <row r="25" spans="1:5" x14ac:dyDescent="0.35">
      <c r="A25" t="s">
        <v>54</v>
      </c>
      <c r="B25">
        <v>8.6732104284038094</v>
      </c>
      <c r="C25">
        <v>8.5030876214006597</v>
      </c>
      <c r="D25" s="1">
        <v>4617</v>
      </c>
      <c r="E25" t="s">
        <v>49</v>
      </c>
    </row>
    <row r="26" spans="1:5" x14ac:dyDescent="0.35">
      <c r="A26" t="s">
        <v>51</v>
      </c>
      <c r="B26">
        <v>2.8623506214977499</v>
      </c>
      <c r="C26">
        <v>2.3967102883061799</v>
      </c>
      <c r="D26" s="1">
        <v>592</v>
      </c>
      <c r="E26" t="s">
        <v>49</v>
      </c>
    </row>
    <row r="27" spans="1:5" x14ac:dyDescent="0.35">
      <c r="A27" t="s">
        <v>52</v>
      </c>
      <c r="B27">
        <v>13.847923607463301</v>
      </c>
      <c r="C27">
        <v>13.5166743124775</v>
      </c>
      <c r="D27" s="1">
        <f>1252*8</f>
        <v>10016</v>
      </c>
      <c r="E27" t="s">
        <v>49</v>
      </c>
    </row>
    <row r="28" spans="1:5" x14ac:dyDescent="0.35">
      <c r="A28" t="s">
        <v>46</v>
      </c>
      <c r="B28">
        <v>7.3884998197919698</v>
      </c>
      <c r="C28">
        <v>6.8813788374652498</v>
      </c>
      <c r="D28">
        <f>227+222</f>
        <v>449</v>
      </c>
      <c r="E28" t="s">
        <v>45</v>
      </c>
    </row>
    <row r="29" spans="1:5" x14ac:dyDescent="0.35">
      <c r="A29" t="s">
        <v>47</v>
      </c>
      <c r="B29">
        <v>19.125970434553398</v>
      </c>
      <c r="C29">
        <v>17.249288041571301</v>
      </c>
      <c r="D29">
        <f>152+229</f>
        <v>381</v>
      </c>
      <c r="E29" t="s">
        <v>45</v>
      </c>
    </row>
    <row r="30" spans="1:5" x14ac:dyDescent="0.35">
      <c r="A30" t="s">
        <v>48</v>
      </c>
      <c r="B30">
        <v>4.3033834384993099</v>
      </c>
      <c r="C30">
        <v>4.2451410914666301</v>
      </c>
      <c r="D30">
        <v>402</v>
      </c>
      <c r="E30" t="s">
        <v>45</v>
      </c>
    </row>
    <row r="31" spans="1:5" x14ac:dyDescent="0.35">
      <c r="A31" t="s">
        <v>50</v>
      </c>
      <c r="B31">
        <v>16.264098228280101</v>
      </c>
      <c r="C31">
        <v>16.118763746757299</v>
      </c>
      <c r="D31">
        <v>5336</v>
      </c>
      <c r="E31" t="s">
        <v>45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7DF9A5-62BD-4859-A6DF-80B94C8B508A}">
  <dimension ref="A1:I15"/>
  <sheetViews>
    <sheetView workbookViewId="0">
      <selection activeCell="D15" sqref="D15"/>
    </sheetView>
  </sheetViews>
  <sheetFormatPr defaultRowHeight="14.5" x14ac:dyDescent="0.35"/>
  <sheetData>
    <row r="1" spans="1:9" x14ac:dyDescent="0.35">
      <c r="A1" t="s">
        <v>26</v>
      </c>
      <c r="B1" t="s">
        <v>31</v>
      </c>
      <c r="C1" t="s">
        <v>30</v>
      </c>
      <c r="D1" t="s">
        <v>29</v>
      </c>
      <c r="F1" t="s">
        <v>42</v>
      </c>
    </row>
    <row r="2" spans="1:9" x14ac:dyDescent="0.35">
      <c r="A2" t="s">
        <v>27</v>
      </c>
      <c r="B2" t="s">
        <v>28</v>
      </c>
      <c r="C2">
        <v>304</v>
      </c>
      <c r="D2">
        <v>91</v>
      </c>
    </row>
    <row r="3" spans="1:9" x14ac:dyDescent="0.35">
      <c r="B3" t="s">
        <v>32</v>
      </c>
      <c r="C3">
        <v>231</v>
      </c>
      <c r="D3">
        <v>90</v>
      </c>
      <c r="F3">
        <f>SUM(C2:C12,D2:D12)</f>
        <v>3693</v>
      </c>
    </row>
    <row r="4" spans="1:9" x14ac:dyDescent="0.35">
      <c r="B4" t="s">
        <v>33</v>
      </c>
      <c r="C4">
        <v>297</v>
      </c>
      <c r="D4">
        <v>86</v>
      </c>
    </row>
    <row r="5" spans="1:9" x14ac:dyDescent="0.35">
      <c r="B5" t="s">
        <v>34</v>
      </c>
      <c r="C5">
        <v>315</v>
      </c>
      <c r="D5">
        <v>93</v>
      </c>
    </row>
    <row r="6" spans="1:9" x14ac:dyDescent="0.35">
      <c r="B6" t="s">
        <v>35</v>
      </c>
      <c r="C6">
        <v>255</v>
      </c>
      <c r="D6">
        <v>82</v>
      </c>
    </row>
    <row r="7" spans="1:9" x14ac:dyDescent="0.35">
      <c r="B7" t="s">
        <v>36</v>
      </c>
      <c r="C7">
        <v>0</v>
      </c>
      <c r="D7">
        <v>92</v>
      </c>
    </row>
    <row r="8" spans="1:9" x14ac:dyDescent="0.35">
      <c r="B8" t="s">
        <v>37</v>
      </c>
      <c r="C8">
        <v>199</v>
      </c>
      <c r="D8">
        <v>88</v>
      </c>
    </row>
    <row r="9" spans="1:9" x14ac:dyDescent="0.35">
      <c r="B9" t="s">
        <v>38</v>
      </c>
      <c r="C9">
        <v>278</v>
      </c>
      <c r="D9">
        <v>110</v>
      </c>
    </row>
    <row r="10" spans="1:9" x14ac:dyDescent="0.35">
      <c r="B10" t="s">
        <v>39</v>
      </c>
      <c r="C10">
        <v>539</v>
      </c>
      <c r="D10">
        <v>103</v>
      </c>
    </row>
    <row r="11" spans="1:9" x14ac:dyDescent="0.35">
      <c r="B11" t="s">
        <v>40</v>
      </c>
      <c r="C11">
        <v>0</v>
      </c>
      <c r="D11">
        <v>61</v>
      </c>
    </row>
    <row r="12" spans="1:9" x14ac:dyDescent="0.35">
      <c r="B12" t="s">
        <v>41</v>
      </c>
      <c r="C12">
        <v>282</v>
      </c>
      <c r="D12">
        <v>97</v>
      </c>
    </row>
    <row r="14" spans="1:9" x14ac:dyDescent="0.35">
      <c r="H14" t="s">
        <v>43</v>
      </c>
      <c r="I14" t="s">
        <v>44</v>
      </c>
    </row>
    <row r="15" spans="1:9" x14ac:dyDescent="0.35">
      <c r="A15" t="s">
        <v>20</v>
      </c>
      <c r="C15">
        <v>1041</v>
      </c>
      <c r="D15">
        <f>C15/H15*I15</f>
        <v>23466.716147985935</v>
      </c>
      <c r="H15">
        <v>529476.22900000005</v>
      </c>
      <c r="I15">
        <v>11935704.489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Output_SE radius_number_2025062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Zishan Fu</cp:lastModifiedBy>
  <dcterms:created xsi:type="dcterms:W3CDTF">2025-06-23T14:39:37Z</dcterms:created>
  <dcterms:modified xsi:type="dcterms:W3CDTF">2026-09-15T10:21:04Z</dcterms:modified>
</cp:coreProperties>
</file>