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Steady_state_cells_cytokines" sheetId="2" r:id="rId5"/>
    <sheet state="visible" name="conversion cellsmm2_cellsml" sheetId="3" r:id="rId6"/>
    <sheet state="visible" name="Clinical_trials" sheetId="4" r:id="rId7"/>
  </sheets>
  <definedNames/>
  <calcPr/>
  <extLst>
    <ext uri="GoogleSheetsCustomDataVersion2">
      <go:sheetsCustomData xmlns:go="http://customooxmlschemas.google.com/" r:id="rId8" roundtripDataChecksum="su0y3WnCaojLWzsjIb1L5zym/cL8ygk8l0Op4iBRN54="/>
    </ext>
  </extLst>
</workbook>
</file>

<file path=xl/sharedStrings.xml><?xml version="1.0" encoding="utf-8"?>
<sst xmlns="http://schemas.openxmlformats.org/spreadsheetml/2006/main" count="718" uniqueCount="337">
  <si>
    <t>Sheet name</t>
  </si>
  <si>
    <t>Information</t>
  </si>
  <si>
    <t>Steady_State_cells_cytokines</t>
  </si>
  <si>
    <t>Consolidates the information on cell and cytokine numbers (mean/median and range) estimated from literature. These numbers are used to derive the steady state levels of cells and cytokines for calibrating the reference VP</t>
  </si>
  <si>
    <t>conversion cells/mm2_cells/ml</t>
  </si>
  <si>
    <t>The calculation for converting cells/mm2 obtained from biopsy data to cells/ml to be used in the model</t>
  </si>
  <si>
    <t>Clinical trial</t>
  </si>
  <si>
    <t>Consolidates the information on clinical trials to be used in model calibration</t>
  </si>
  <si>
    <t>Cell numbers</t>
  </si>
  <si>
    <r>
      <rPr>
        <rFont val="Calibri"/>
        <b/>
        <color rgb="FF000000"/>
        <sz val="12.0"/>
      </rPr>
      <t xml:space="preserve">*Cells/mm2 were converted to Cells/mL based on the method described in </t>
    </r>
    <r>
      <rPr>
        <rFont val="Calibri"/>
        <b/>
        <color rgb="FF1155CC"/>
        <sz val="12.0"/>
        <u/>
      </rPr>
      <t>Preza et al</t>
    </r>
  </si>
  <si>
    <t>serial no</t>
  </si>
  <si>
    <t>Cell type</t>
  </si>
  <si>
    <r>
      <rPr>
        <rFont val="Calibri"/>
        <b/>
        <color rgb="FF0000FF"/>
        <sz val="12.0"/>
      </rPr>
      <t>Mean</t>
    </r>
    <r>
      <rPr>
        <rFont val="Calibri"/>
        <b/>
        <color rgb="FF000000"/>
        <sz val="12.0"/>
      </rPr>
      <t>/</t>
    </r>
    <r>
      <rPr>
        <rFont val="Calibri"/>
        <b/>
        <color rgb="FF38761D"/>
        <sz val="12.0"/>
      </rPr>
      <t>Median</t>
    </r>
  </si>
  <si>
    <r>
      <rPr>
        <rFont val="Calibri"/>
        <b/>
        <color rgb="FF0000FF"/>
        <sz val="12.0"/>
      </rPr>
      <t>SD</t>
    </r>
    <r>
      <rPr>
        <rFont val="Calibri"/>
        <b/>
        <color rgb="FF000000"/>
        <sz val="12.0"/>
      </rPr>
      <t>/</t>
    </r>
    <r>
      <rPr>
        <rFont val="Calibri"/>
        <b/>
        <color rgb="FFFF0000"/>
        <sz val="12.0"/>
      </rPr>
      <t>IQR</t>
    </r>
  </si>
  <si>
    <t>Lower bound</t>
  </si>
  <si>
    <t>Upper bound</t>
  </si>
  <si>
    <t>Units</t>
  </si>
  <si>
    <t>Converted to cells/mL*</t>
  </si>
  <si>
    <t xml:space="preserve">Figure/ Table </t>
  </si>
  <si>
    <t>Experimental Details</t>
  </si>
  <si>
    <t>Reference1</t>
  </si>
  <si>
    <t>Comments</t>
  </si>
  <si>
    <t>comments</t>
  </si>
  <si>
    <t>Relevance</t>
  </si>
  <si>
    <t>Reference 1</t>
  </si>
  <si>
    <t>Reference 2</t>
  </si>
  <si>
    <t>Additional comments</t>
  </si>
  <si>
    <t>other reference</t>
  </si>
  <si>
    <t>Fibrocytes Like Synoviocytes (FLS)</t>
  </si>
  <si>
    <t>35-2405</t>
  </si>
  <si>
    <t>cells/mm2</t>
  </si>
  <si>
    <t>2.28E+07</t>
  </si>
  <si>
    <t>Table 2</t>
  </si>
  <si>
    <t>N= 36 patients with &lt; 1 year of RA. Patients were followed up to a mean time of 58 months (range is 32-78). Patients were divided into two groups, group I(n=20) with less severe RA (larson score &lt; 2 /year ) and group II with high severity(larson score &gt; 2/year). The cell numbers are extracted from group II (n=16). The median value with lower and upper bound is reported.</t>
  </si>
  <si>
    <t>Kraan et al, Ann Rheum Dis. 2004</t>
  </si>
  <si>
    <t>Table 1</t>
  </si>
  <si>
    <t>N=9 patients with RA. Cell numbers counted by immuno histochemostry; treatments not mentioned. Value from the knee joint taken</t>
  </si>
  <si>
    <t>Kraan et al, Arthritis Rheum. 2002</t>
  </si>
  <si>
    <t>T cells ( all CD3+)</t>
  </si>
  <si>
    <t>NR</t>
  </si>
  <si>
    <t>7.87E+07</t>
  </si>
  <si>
    <t>N= 36 patients with &lt; 1 year of RA, DMARD naive . Patients were followed up to a mean time of 58 months (range is 32-78). Patients were divided into two groups, group I(n=20) with less severe RA (larson score &lt; 2 /year ) and group II with high severity(larson score &gt; 2/year). The cell numbers are extracted from group II (n=16). The median value with lower and upper bound is reported.</t>
  </si>
  <si>
    <t>CD4</t>
  </si>
  <si>
    <t>N=24 patients with active RA. Active disease= &gt;4 tender joints, &gt;4 swollen joints of 28 joints assessed, and at least one of the following: erythrocyte sedimentation rate (ESR) &gt;28 mm/h, serum C-reactive protein (CRP) levels &gt;15 mg/litre, or morning stiffness &gt;45 min. Baseline values (week 0) before therapy is reported here. Values are reported in IQR cells/mm2</t>
  </si>
  <si>
    <t>Thurlings et al, Ann Rheum Dis. 2008</t>
  </si>
  <si>
    <t>Th1</t>
  </si>
  <si>
    <t>% of CD4</t>
  </si>
  <si>
    <t>Fig 2B</t>
  </si>
  <si>
    <t>n=20 RA patient. Samples from knee joints of 20 patients with established RA who were receiving treatment with oral methotrexate (MTX) and low-dose prednisone. The data is reported in median and IQR. Fig 2B.</t>
  </si>
  <si>
    <t>Arroyo-Villa et al, PLOS, 2012</t>
  </si>
  <si>
    <t>Th17</t>
  </si>
  <si>
    <t>Fig 1B</t>
  </si>
  <si>
    <t>n=20 RA patient. Samples from knee joints of 20 patients with established RA who were receiving treatment with oral methotrexate (MTX) and low-dose prednisone. The data is reported in median and IQR. Fig 1B</t>
  </si>
  <si>
    <t>Treg</t>
  </si>
  <si>
    <t>n-=11 RA patients. The %  of CD4+CD25+FoxP3+ cells in  Synovial fluid was analysed by FACS. 3 of the patients were treated with steroids, DMARD or herbal medicines</t>
  </si>
  <si>
    <t>Jiao et al, SJR,2007</t>
  </si>
  <si>
    <t>CD8 cells</t>
  </si>
  <si>
    <t>1.31E+06</t>
  </si>
  <si>
    <t>B cells</t>
  </si>
  <si>
    <t>1.42E+07</t>
  </si>
  <si>
    <t>Table 3</t>
  </si>
  <si>
    <t>N=25, Early RA patients with &lt; 1 yr of RA who are DMARD naive. Patients who were classfied as RA-RAaccording to the EULAR criteria were taken. CD22 is B cells</t>
  </si>
  <si>
    <t>van de Sande et al, PLoS One, 2012</t>
  </si>
  <si>
    <t>Plasma cells</t>
  </si>
  <si>
    <t>3.19E+07</t>
  </si>
  <si>
    <t>Macrophages</t>
  </si>
  <si>
    <t>4.94E+07</t>
  </si>
  <si>
    <t xml:space="preserve">Values are approximated from the reference based on values from sublining values.  Value in the lining is 307; range 8- 1381. Refer to FLS comment for more details of experimental procedure. </t>
  </si>
  <si>
    <t>Endothelial cells( sum of mature and immature vessels)</t>
  </si>
  <si>
    <t>vessels/mm2</t>
  </si>
  <si>
    <t>6.21E+07</t>
  </si>
  <si>
    <t>Table1</t>
  </si>
  <si>
    <t>Synovial arthroscopic biopsies from RA, osteoarthritis (OA) and normal controls were analyzed by double labeling of endothelium and pericytes/smooth muscle mural cells to identify and quantify mature/immature blood vessels.(n=82)</t>
  </si>
  <si>
    <t>Izquierdo et al, PLOS, 2009</t>
  </si>
  <si>
    <t>Mature(CD31+/aSMA+)</t>
  </si>
  <si>
    <t>see H15</t>
  </si>
  <si>
    <t>Immature(CD31+/aSMA-)</t>
  </si>
  <si>
    <t>CD31 positive vessels</t>
  </si>
  <si>
    <t>125-750</t>
  </si>
  <si>
    <t>Figure 4</t>
  </si>
  <si>
    <t xml:space="preserve">N=8 RA patients synovial biopsy. Most patients were treated with MTx. </t>
  </si>
  <si>
    <t>Brouwer et al, 2009</t>
  </si>
  <si>
    <t>CD34 positivie vessels</t>
  </si>
  <si>
    <t>450-800</t>
  </si>
  <si>
    <t>Cytokine numbers</t>
  </si>
  <si>
    <t>Anti-inflammatory</t>
  </si>
  <si>
    <t>values with +- SD</t>
  </si>
  <si>
    <t>Converted to ng/mL</t>
  </si>
  <si>
    <t>IL-10</t>
  </si>
  <si>
    <t>pg/mL</t>
  </si>
  <si>
    <t>1A</t>
  </si>
  <si>
    <t>n=11 RA patients. Synovial membrane cells were cultured at 10^6 cells/mL/well in 24 well plates and supernantants were harvested at 24 hours. IL-10 level was measured by ELISA</t>
  </si>
  <si>
    <t>Katsikis et al.,1994</t>
  </si>
  <si>
    <t>TGF-beta@ time 0</t>
  </si>
  <si>
    <t>pM</t>
  </si>
  <si>
    <t>n=8 RA patients. Fresh minced tissues were incubated for 0 or 48 h in DME plus 1 mg/ mL BSA (0.25g tissue/10 mL media), the supernatants collected and TGF-beta concentration measured by radioreceptor assay</t>
  </si>
  <si>
    <t>Lafyatis et al.,1989</t>
  </si>
  <si>
    <r>
      <rPr>
        <rFont val="Calibri"/>
        <color rgb="FF000000"/>
        <sz val="11.0"/>
      </rPr>
      <t>Molecular weight of TGF-b is taken to b</t>
    </r>
    <r>
      <rPr>
        <rFont val="Calibri"/>
        <color rgb="FF1155CC"/>
        <sz val="11.0"/>
        <u/>
      </rPr>
      <t>e 44kDa</t>
    </r>
    <r>
      <rPr>
        <rFont val="Calibri"/>
        <color rgb="FF000000"/>
        <sz val="11.0"/>
      </rPr>
      <t xml:space="preserve"> since most of the protein is in  inactive form. </t>
    </r>
  </si>
  <si>
    <t>TGF-beta@ time 48 hours</t>
  </si>
  <si>
    <t>(the measured TGFb is mostly in inactive form. We assume that 10% of it is active and use the MWt of active TGFb to convert )</t>
  </si>
  <si>
    <t>Pro-inflammatory</t>
  </si>
  <si>
    <t>upper bound</t>
  </si>
  <si>
    <t>TNF-alpha</t>
  </si>
  <si>
    <t>n=10. Synovial membrane cells were isolated from synovial tissue obtained from RA patients and placed in culture. Supernatants were harvested after 3 d in culture and cytokine levels determined by ELISA.</t>
  </si>
  <si>
    <t>Williams et al.,1996</t>
  </si>
  <si>
    <t>IL-6</t>
  </si>
  <si>
    <t>ng/mL</t>
  </si>
  <si>
    <t>IL-1 beta</t>
  </si>
  <si>
    <t>IL-17</t>
  </si>
  <si>
    <t>Fig 8b</t>
  </si>
  <si>
    <t>n=12. Synovial tissue cells from 12 RA patients were cultured for 72 hours and IL-17 were measured by enzyme-linked immunosorbent assay.</t>
  </si>
  <si>
    <t>Kotake et al.,1999</t>
  </si>
  <si>
    <t>IFN-gamma</t>
  </si>
  <si>
    <t>Fig 5A</t>
  </si>
  <si>
    <t>n=12. Synovial tissue cells from 12 RA patients were cultured for 72 hours with or without PMA and A23187; 500 pg/mL IL-12,
 and IFN-y concentrations were measured by enzyme-linked immunosorbent assay. The data presented here is without any stimulation</t>
  </si>
  <si>
    <t>Morita et al.,1998</t>
  </si>
  <si>
    <t>IL-12</t>
  </si>
  <si>
    <t>VEGF</t>
  </si>
  <si>
    <t>Fig 2</t>
  </si>
  <si>
    <t>n=7. Monocytes (5*10^5/0.5 mL/well) or PMNs (2.5*10^6/0.5 mL/well) obtained from SF were layered onto unstimulated, semiconfluent RA FLS monolayers (obtained from synovial membrane) in 48-well plates. Supernatants were collected at 24 hours after coculture, then VEGF was measured by enzyme-linked immunosorbent assay.</t>
  </si>
  <si>
    <t>Kasama et al.,2001</t>
  </si>
  <si>
    <t>RF-IgM</t>
  </si>
  <si>
    <t>U/mg protein</t>
  </si>
  <si>
    <t>700 (U/mL)</t>
  </si>
  <si>
    <t>Fig 1a</t>
  </si>
  <si>
    <t>n=21. Tissues obtd by arthroscopic or arthroplasty shaver biopsy, analysed by ELISA, normalised to total protein conc</t>
  </si>
  <si>
    <t>Rosengran et al.,2008</t>
  </si>
  <si>
    <t>Anti CCP-IgG</t>
  </si>
  <si>
    <t>900 (U/mL)</t>
  </si>
  <si>
    <t>Protein content of synovial extract</t>
  </si>
  <si>
    <t>10mg</t>
  </si>
  <si>
    <t>protein/mL</t>
  </si>
  <si>
    <t>Text</t>
  </si>
  <si>
    <t>n=10 RA patients; synovial tissue is extracted and protein content measured by DC protein reagent assay</t>
  </si>
  <si>
    <t>Rosengran et al, 2003</t>
  </si>
  <si>
    <t>GM-CSF</t>
  </si>
  <si>
    <t>U/mL</t>
  </si>
  <si>
    <t>0.4 to 1.4 ng/mL</t>
  </si>
  <si>
    <t>Table 4</t>
  </si>
  <si>
    <t>n=3 synovial tissue explants were cultured for 3 days. GMCSF measured by RIA. Conversion from Units to ng by using relationship 10U = 100 pg rhGM-CSF</t>
  </si>
  <si>
    <t>Xu et al, 1988</t>
  </si>
  <si>
    <t>0.07ng/mL</t>
  </si>
  <si>
    <t>n=21, RA patients, synovial fluids measured for GM-CSF by Luminex methods</t>
  </si>
  <si>
    <t>Darrieutort-Laffite et al, 2014</t>
  </si>
  <si>
    <t>RANTES</t>
  </si>
  <si>
    <t>n=11, Samples were added in duplicate to a 96-well microplate precoated with a polyclonal anti-human RANTES antibody. Following incubation and washing anti-human RANTES biotin-labelled detecting antibody plates were used. In the next stage poly-HRP streptavidin conjugate was added. Chromogen tetramethylbenzidine was used to develop colour reaction. Plates were read at 450 nm in an ELISA reader Allercoat (Sanofi Pasteur, France).</t>
  </si>
  <si>
    <t>Stanczyk et al, 2005</t>
  </si>
  <si>
    <t>BAFF</t>
  </si>
  <si>
    <t xml:space="preserve">n=15; RA patients. ELISA of synovial fluid </t>
  </si>
  <si>
    <t>Moura et al, 2011</t>
  </si>
  <si>
    <t>MCP-1</t>
  </si>
  <si>
    <t>10 (SEM)</t>
  </si>
  <si>
    <t>Fig 1</t>
  </si>
  <si>
    <t>n=14; RA patients; synovial fluid ELISA</t>
  </si>
  <si>
    <t>Koch et al, 1992</t>
  </si>
  <si>
    <t>IL23</t>
  </si>
  <si>
    <t>pg/ml</t>
  </si>
  <si>
    <t>n=22, RA patients; synovial fluid ELISA</t>
  </si>
  <si>
    <t>Melis et al, 2010</t>
  </si>
  <si>
    <t>MIP3a</t>
  </si>
  <si>
    <t>800 (SEM)</t>
  </si>
  <si>
    <t>n=25, RA patients; synovial fluid ELISA</t>
  </si>
  <si>
    <t>Ruth et al, 2003</t>
  </si>
  <si>
    <r>
      <rPr>
        <rFont val="Calibri"/>
        <sz val="11.0"/>
      </rPr>
      <t>Number of slices in which single cell is seen(expected value as calculated based on the method in</t>
    </r>
    <r>
      <rPr>
        <rFont val="Calibri"/>
        <color rgb="FF1155CC"/>
        <sz val="11.0"/>
        <u/>
      </rPr>
      <t xml:space="preserve"> Preza et al, 2015</t>
    </r>
    <r>
      <rPr>
        <rFont val="Calibri"/>
        <sz val="11.0"/>
      </rPr>
      <t>)</t>
    </r>
  </si>
  <si>
    <t>cell/mm2 * number of slices in 1mm / number of times a single cell is counted</t>
  </si>
  <si>
    <t>1 ml = 1 cc i.e 1cm3 = 1mm3/1000</t>
  </si>
  <si>
    <t>Cell name</t>
  </si>
  <si>
    <t>type</t>
  </si>
  <si>
    <t>Cell/mm2</t>
  </si>
  <si>
    <t>Diameter (micrometers)</t>
  </si>
  <si>
    <t>Slice thickness (T in microns)</t>
  </si>
  <si>
    <t>Conversion factor</t>
  </si>
  <si>
    <t>cells/mm3</t>
  </si>
  <si>
    <t>cells/ml</t>
  </si>
  <si>
    <t>Reference for cell diameter</t>
  </si>
  <si>
    <t>Notes</t>
  </si>
  <si>
    <t>Endothelial cells conversion from Vessels/mm2 to cells/mm2</t>
  </si>
  <si>
    <t>FLS</t>
  </si>
  <si>
    <t>Median</t>
  </si>
  <si>
    <t>Bionumbers</t>
  </si>
  <si>
    <t>From bionumbers, we assumed that volume of human fibroblast to be similar to volume of human synovial fibroblast</t>
  </si>
  <si>
    <t>Parameter measured</t>
  </si>
  <si>
    <t>Range obtained from literature</t>
  </si>
  <si>
    <t>Value used for calculation</t>
  </si>
  <si>
    <t>Reference</t>
  </si>
  <si>
    <t>LB</t>
  </si>
  <si>
    <t>Diameter of endothelial vessels in RA synovium</t>
  </si>
  <si>
    <t>5.3 to 50.6 um</t>
  </si>
  <si>
    <t>28 um taken for calculation</t>
  </si>
  <si>
    <t>Iguchi et al, 1986</t>
  </si>
  <si>
    <t>HB</t>
  </si>
  <si>
    <t>Average dimensions of endothelial cells</t>
  </si>
  <si>
    <t>Feletou et al, 2011</t>
  </si>
  <si>
    <t>Endothelial</t>
  </si>
  <si>
    <t>Mean</t>
  </si>
  <si>
    <t>length</t>
  </si>
  <si>
    <t>50-70um</t>
  </si>
  <si>
    <t>width</t>
  </si>
  <si>
    <t>10-30um</t>
  </si>
  <si>
    <t>20 um taken for calculation</t>
  </si>
  <si>
    <t>0.1- 10 um</t>
  </si>
  <si>
    <t xml:space="preserve"> T cells</t>
  </si>
  <si>
    <t>median</t>
  </si>
  <si>
    <t>Range is 5-8 um</t>
  </si>
  <si>
    <t>Conversion from vessels/mm2 to cells/mm2</t>
  </si>
  <si>
    <t>Average circumference of vessel</t>
  </si>
  <si>
    <t>UB</t>
  </si>
  <si>
    <t xml:space="preserve">Average number of endothelial cells/ vessel </t>
  </si>
  <si>
    <t>CD8</t>
  </si>
  <si>
    <t xml:space="preserve">R Luz Elena Cano et al, Chapter 5, Introduction to T and B lymphocytes </t>
  </si>
  <si>
    <t>8-10um</t>
  </si>
  <si>
    <t>Endothelial cell numbers</t>
  </si>
  <si>
    <t>Vessels/mm2</t>
  </si>
  <si>
    <t>Cells/mm2</t>
  </si>
  <si>
    <t xml:space="preserve">Bionumbers </t>
  </si>
  <si>
    <t>Willam's Hematology, Monocytes and Macrophages</t>
  </si>
  <si>
    <t>Range is 25-50um</t>
  </si>
  <si>
    <t>NA = NOT APPLICABLE</t>
  </si>
  <si>
    <t>NR = NOT REPORTED</t>
  </si>
  <si>
    <t>Serial number</t>
  </si>
  <si>
    <t>Therapy of interest</t>
  </si>
  <si>
    <t>Paper</t>
  </si>
  <si>
    <t>Name of Trial</t>
  </si>
  <si>
    <t>Year of Clinical Trial</t>
  </si>
  <si>
    <t>Placebo controlled</t>
  </si>
  <si>
    <t>Phase</t>
  </si>
  <si>
    <t>Arms</t>
  </si>
  <si>
    <t>Route of administration</t>
  </si>
  <si>
    <t>Duration of Trial</t>
  </si>
  <si>
    <t>Background</t>
  </si>
  <si>
    <t>No. of Patients</t>
  </si>
  <si>
    <t>Previously took DMARDS (in %)</t>
  </si>
  <si>
    <t>Previously took anti-TNFs (in %)</t>
  </si>
  <si>
    <t>Methotrexate dosage, mg/week</t>
  </si>
  <si>
    <t>Tender Joint counts</t>
  </si>
  <si>
    <t>Swollen Joint Counts</t>
  </si>
  <si>
    <t>CRP (mg/dl)</t>
  </si>
  <si>
    <t>DAS28-CRP</t>
  </si>
  <si>
    <t>Physician’s global assessment of disease activity (VAS)</t>
  </si>
  <si>
    <t>Patient’s global assessment of disease activity</t>
  </si>
  <si>
    <t>Patient’s assessment of pain, 100-mm VAS†</t>
  </si>
  <si>
    <t>Swollen joint counts</t>
  </si>
  <si>
    <t>ACR-20</t>
  </si>
  <si>
    <t>ACR-50</t>
  </si>
  <si>
    <t>ACR-70</t>
  </si>
  <si>
    <t>change in Das-28 &gt; 1.2</t>
  </si>
  <si>
    <t>Das-28 &lt; 2.6</t>
  </si>
  <si>
    <t>Das-28 &lt; 3.2</t>
  </si>
  <si>
    <t>@12 weeks</t>
  </si>
  <si>
    <t>@18 weeks</t>
  </si>
  <si>
    <t>@24 weeks</t>
  </si>
  <si>
    <t>@52 weeks</t>
  </si>
  <si>
    <t>@ 18 weeks</t>
  </si>
  <si>
    <t>12 weeks</t>
  </si>
  <si>
    <t>24 weeks</t>
  </si>
  <si>
    <t>26 weeks</t>
  </si>
  <si>
    <t>54 weeks</t>
  </si>
  <si>
    <t>Methotrexate</t>
  </si>
  <si>
    <t>Strand et al, 1999</t>
  </si>
  <si>
    <t>NA</t>
  </si>
  <si>
    <t>Yes</t>
  </si>
  <si>
    <t>III</t>
  </si>
  <si>
    <t>Methotrexate (Q1W)</t>
  </si>
  <si>
    <t>Oral</t>
  </si>
  <si>
    <t>12 months</t>
  </si>
  <si>
    <t>MTX naive; corticosteroids and NSAIDs</t>
  </si>
  <si>
    <t xml:space="preserve">7.5 to 15 </t>
  </si>
  <si>
    <t>15.8+/-6.9</t>
  </si>
  <si>
    <t>13.0+/-5.7</t>
  </si>
  <si>
    <t>1.88+/-1.87</t>
  </si>
  <si>
    <t>5.9+/-1.7</t>
  </si>
  <si>
    <t>5.4+/-2.3</t>
  </si>
  <si>
    <t>5.8+/-2.2</t>
  </si>
  <si>
    <t>-6.6+/-7.6</t>
  </si>
  <si>
    <t>-5.4+/-5.5</t>
  </si>
  <si>
    <t>-0.5+/-1.87</t>
  </si>
  <si>
    <t>-2.4+/-2.7</t>
  </si>
  <si>
    <t>-1.5+/-2.9</t>
  </si>
  <si>
    <t>-1.7+/-2.8</t>
  </si>
  <si>
    <t>Placebo</t>
  </si>
  <si>
    <t>16.5+/-6.3</t>
  </si>
  <si>
    <t>14.8+/-6.2</t>
  </si>
  <si>
    <t>2.47+/-2.67</t>
  </si>
  <si>
    <t>6.2+/-1.6</t>
  </si>
  <si>
    <t>6.4+/-1.9</t>
  </si>
  <si>
    <t>-3.0+/-8.4</t>
  </si>
  <si>
    <t>-2.9±6.1</t>
  </si>
  <si>
    <t>-0.47+/2.14</t>
  </si>
  <si>
    <t>-1.0+/-2.5</t>
  </si>
  <si>
    <t>-0.1+/-2.8</t>
  </si>
  <si>
    <t>-0.4+/-2.4</t>
  </si>
  <si>
    <t>Adalimumab</t>
  </si>
  <si>
    <t>Kavanaugh et al, 2013</t>
  </si>
  <si>
    <t>OPTIMA</t>
  </si>
  <si>
    <t>2006-2010</t>
  </si>
  <si>
    <t>yes</t>
  </si>
  <si>
    <t>IV</t>
  </si>
  <si>
    <t>Ada (40mg Q2W) + MTX (20 mg Q1W)</t>
  </si>
  <si>
    <t>SC/Oral</t>
  </si>
  <si>
    <t>Anti TNF and MTX Naive</t>
  </si>
  <si>
    <t>23.3±12.2</t>
  </si>
  <si>
    <t>15.4±9.0</t>
  </si>
  <si>
    <t>23.5±25.4</t>
  </si>
  <si>
    <t>5.7±1.0</t>
  </si>
  <si>
    <t>57.3±18</t>
  </si>
  <si>
    <t>56.7±23</t>
  </si>
  <si>
    <t>56.5±25.1</t>
  </si>
  <si>
    <t>Placebo + MTX (20 mg Q1W)</t>
  </si>
  <si>
    <t>22.9±13.4</t>
  </si>
  <si>
    <t>14.3±9.1</t>
  </si>
  <si>
    <t>23±27</t>
  </si>
  <si>
    <t>5.5±1.1</t>
  </si>
  <si>
    <t>54.3±19.3</t>
  </si>
  <si>
    <t>56.9±23.5</t>
  </si>
  <si>
    <t>55.3±23.5</t>
  </si>
  <si>
    <t>Tocilizumab</t>
  </si>
  <si>
    <t>Yazici, et al, 2012</t>
  </si>
  <si>
    <t>ROSE</t>
  </si>
  <si>
    <t xml:space="preserve"> TCZ (8mg/kg Q4W) + DMARDs (MTX 17 mg Q1W)</t>
  </si>
  <si>
    <t>IV/Oral</t>
  </si>
  <si>
    <t>DMARD-IR</t>
  </si>
  <si>
    <t>17 +/- 4.68</t>
  </si>
  <si>
    <t>29.7 ± 16.5</t>
  </si>
  <si>
    <t>19.7 ± 12.4</t>
  </si>
  <si>
    <t>174.3 ± 218.4</t>
  </si>
  <si>
    <t>6.5+/-1</t>
  </si>
  <si>
    <t>62.2 ± 18.25</t>
  </si>
  <si>
    <t>62.3 ± 22.5</t>
  </si>
  <si>
    <t>56.5 ± 22.6</t>
  </si>
  <si>
    <t>Placebo +DMARDs (MTX 17mg Q1W)</t>
  </si>
  <si>
    <t>17+/-10.71</t>
  </si>
  <si>
    <t>30.4 ± 16.9</t>
  </si>
  <si>
    <t>19.9 ± 12.1</t>
  </si>
  <si>
    <t>171.4 ± 212.0</t>
  </si>
  <si>
    <t>62.8 ± 18.33</t>
  </si>
  <si>
    <t>61.7 ± 21.9</t>
  </si>
  <si>
    <t>55.9 ± 22.8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</si>
</sst>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2">
    <font>
      <sz val="10.0"/>
      <color rgb="FF000000"/>
      <name val="Arial"/>
      <scheme val="minor"/>
    </font>
    <font>
      <b/>
      <sz val="12.0"/>
      <color theme="1"/>
      <name val="Arial"/>
    </font>
    <font>
      <color theme="1"/>
      <name val="Arial"/>
    </font>
    <font>
      <b/>
      <sz val="24.0"/>
      <color rgb="FF000000"/>
      <name val="Calibri"/>
    </font>
    <font>
      <sz val="11.0"/>
      <color rgb="FF000000"/>
      <name val="Calibri"/>
    </font>
    <font>
      <b/>
      <u/>
      <sz val="12.0"/>
      <color rgb="FF00000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b/>
      <sz val="12.0"/>
      <color rgb="FFFFFFFF"/>
      <name val="Calibri"/>
    </font>
    <font>
      <b/>
      <sz val="11.0"/>
      <color rgb="FF000000"/>
      <name val="Calibri"/>
    </font>
    <font>
      <b/>
      <sz val="11.0"/>
      <color rgb="FFFFFFFF"/>
      <name val="Calibri"/>
    </font>
    <font>
      <sz val="11.0"/>
      <color rgb="FF38761D"/>
      <name val="Calibri"/>
    </font>
    <font>
      <u/>
      <sz val="11.0"/>
      <color rgb="FF1155CC"/>
      <name val="Calibri"/>
    </font>
    <font>
      <u/>
      <sz val="11.0"/>
      <color rgb="FF0563C1"/>
      <name val="Arial"/>
    </font>
    <font>
      <sz val="11.0"/>
      <color theme="1"/>
      <name val="Calibri"/>
    </font>
    <font>
      <sz val="11.0"/>
      <color rgb="FF0000FF"/>
      <name val="Calibri"/>
    </font>
    <font>
      <u/>
      <sz val="11.0"/>
      <color rgb="FF0563C1"/>
      <name val="Arial"/>
    </font>
    <font>
      <u/>
      <sz val="11.0"/>
      <color rgb="FF1155CC"/>
      <name val="Calibri"/>
    </font>
    <font>
      <sz val="11.0"/>
      <color rgb="FFFF0000"/>
      <name val="Calibri"/>
    </font>
    <font>
      <u/>
      <sz val="11.0"/>
      <color rgb="FF1155CC"/>
      <name val="Arial"/>
    </font>
    <font>
      <b/>
      <sz val="14.0"/>
      <color rgb="FF000000"/>
      <name val="Calibri"/>
    </font>
    <font>
      <u/>
      <sz val="11.0"/>
      <color rgb="FF000000"/>
      <name val="Calibri"/>
    </font>
    <font>
      <sz val="11.0"/>
      <color rgb="FF274E13"/>
      <name val="Calibri"/>
    </font>
    <font>
      <u/>
      <sz val="11.0"/>
      <color rgb="FF1155CC"/>
      <name val="Arial"/>
    </font>
    <font>
      <u/>
      <sz val="11.0"/>
      <color rgb="FF0563C1"/>
      <name val="Arial"/>
    </font>
    <font>
      <u/>
      <sz val="11.0"/>
      <color rgb="FF1155CC"/>
      <name val="Calibri"/>
    </font>
    <font>
      <u/>
      <sz val="11.0"/>
      <color rgb="FF1155CC"/>
      <name val="Calibri"/>
    </font>
    <font>
      <u/>
      <sz val="11.0"/>
      <color rgb="FF0000FF"/>
      <name val="Calibri"/>
    </font>
    <font>
      <b/>
      <sz val="12.0"/>
      <color theme="1"/>
      <name val="Calibri"/>
    </font>
    <font>
      <u/>
      <sz val="11.0"/>
      <color rgb="FF0563C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u/>
      <sz val="11.0"/>
      <color rgb="FF1155CC"/>
    </font>
    <font>
      <u/>
      <color rgb="FF0000FF"/>
    </font>
    <font>
      <u/>
      <sz val="11.0"/>
      <color rgb="FF0563C1"/>
      <name val="Calibri"/>
    </font>
    <font>
      <u/>
      <sz val="11.0"/>
      <color rgb="FF1155CC"/>
    </font>
    <font>
      <sz val="11.0"/>
      <color rgb="FF0563C1"/>
      <name val="Calibri"/>
    </font>
    <font>
      <u/>
      <sz val="11.0"/>
      <color rgb="FF1155CC"/>
      <name val="Calibri"/>
    </font>
    <font>
      <color theme="1"/>
      <name val="Calibri"/>
    </font>
    <font>
      <u/>
      <sz val="11.0"/>
      <color rgb="FF0000FF"/>
      <name val="Calibri"/>
    </font>
    <font>
      <u/>
      <sz val="11.0"/>
      <color rgb="FF1155CC"/>
      <name val="Calibri"/>
    </font>
  </fonts>
  <fills count="1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0000FF"/>
        <bgColor rgb="FF0000FF"/>
      </patternFill>
    </fill>
    <fill>
      <patternFill patternType="solid">
        <fgColor rgb="FFA4C2F4"/>
        <bgColor rgb="FFA4C2F4"/>
      </patternFill>
    </fill>
    <fill>
      <patternFill patternType="solid">
        <fgColor rgb="FF6D9EEB"/>
        <bgColor rgb="FF6D9EEB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  <fill>
      <patternFill patternType="solid">
        <fgColor rgb="FFD9EAD3"/>
        <bgColor rgb="FFD9EAD3"/>
      </patternFill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D9D2E9"/>
        <bgColor rgb="FFD9D2E9"/>
      </patternFill>
    </fill>
    <fill>
      <patternFill patternType="solid">
        <fgColor rgb="FFB4A7D6"/>
        <bgColor rgb="FFB4A7D6"/>
      </patternFill>
    </fill>
    <fill>
      <patternFill patternType="solid">
        <fgColor rgb="FF8E7CC3"/>
        <bgColor rgb="FF8E7CC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left" shrinkToFit="0" wrapText="0"/>
    </xf>
    <xf borderId="1" fillId="0" fontId="4" numFmtId="0" xfId="0" applyAlignment="1" applyBorder="1" applyFont="1">
      <alignment horizontal="left" shrinkToFit="0" wrapText="1"/>
    </xf>
    <xf borderId="1" fillId="0" fontId="5" numFmtId="0" xfId="0" applyAlignment="1" applyBorder="1" applyFont="1">
      <alignment horizontal="left"/>
    </xf>
    <xf borderId="1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0" fillId="0" fontId="7" numFmtId="0" xfId="0" applyAlignment="1" applyFont="1">
      <alignment horizontal="left" shrinkToFit="0" wrapText="0"/>
    </xf>
    <xf borderId="1" fillId="0" fontId="8" numFmtId="0" xfId="0" applyAlignment="1" applyBorder="1" applyFont="1">
      <alignment horizontal="left"/>
    </xf>
    <xf borderId="1" fillId="0" fontId="6" numFmtId="0" xfId="0" applyAlignment="1" applyBorder="1" applyFont="1">
      <alignment horizontal="left" shrinkToFit="0" wrapText="1"/>
    </xf>
    <xf borderId="1" fillId="0" fontId="9" numFmtId="0" xfId="0" applyAlignment="1" applyBorder="1" applyFont="1">
      <alignment horizontal="left"/>
    </xf>
    <xf borderId="1" fillId="0" fontId="10" numFmtId="0" xfId="0" applyAlignment="1" applyBorder="1" applyFont="1">
      <alignment horizontal="left"/>
    </xf>
    <xf borderId="0" fillId="0" fontId="8" numFmtId="0" xfId="0" applyAlignment="1" applyFont="1">
      <alignment horizontal="left"/>
    </xf>
    <xf borderId="1" fillId="0" fontId="11" numFmtId="0" xfId="0" applyAlignment="1" applyBorder="1" applyFont="1">
      <alignment horizontal="left"/>
    </xf>
    <xf borderId="1" fillId="0" fontId="11" numFmtId="0" xfId="0" applyAlignment="1" applyBorder="1" applyFont="1">
      <alignment horizontal="center"/>
    </xf>
    <xf borderId="1" fillId="0" fontId="12" numFmtId="11" xfId="0" applyAlignment="1" applyBorder="1" applyFont="1" applyNumberFormat="1">
      <alignment horizontal="left" shrinkToFit="0" wrapText="1"/>
    </xf>
    <xf borderId="1" fillId="0" fontId="13" numFmtId="0" xfId="0" applyAlignment="1" applyBorder="1" applyFont="1">
      <alignment horizontal="left" shrinkToFit="0" wrapText="1"/>
    </xf>
    <xf borderId="1" fillId="0" fontId="14" numFmtId="0" xfId="0" applyAlignment="1" applyBorder="1" applyFont="1">
      <alignment horizontal="left" shrinkToFit="0" wrapText="1"/>
    </xf>
    <xf borderId="1" fillId="0" fontId="4" numFmtId="11" xfId="0" applyAlignment="1" applyBorder="1" applyFont="1" applyNumberFormat="1">
      <alignment horizontal="left"/>
    </xf>
    <xf borderId="0" fillId="0" fontId="4" numFmtId="0" xfId="0" applyAlignment="1" applyFont="1">
      <alignment horizontal="left" shrinkToFit="0" wrapText="0"/>
    </xf>
    <xf borderId="1" fillId="0" fontId="15" numFmtId="0" xfId="0" applyAlignment="1" applyBorder="1" applyFont="1">
      <alignment horizontal="left"/>
    </xf>
    <xf borderId="1" fillId="0" fontId="15" numFmtId="0" xfId="0" applyAlignment="1" applyBorder="1" applyFont="1">
      <alignment horizontal="center"/>
    </xf>
    <xf borderId="1" fillId="0" fontId="16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1" fillId="0" fontId="4" numFmtId="0" xfId="0" applyAlignment="1" applyBorder="1" applyFont="1">
      <alignment horizontal="left" vertical="top"/>
    </xf>
    <xf borderId="1" fillId="0" fontId="4" numFmtId="0" xfId="0" applyAlignment="1" applyBorder="1" applyFont="1">
      <alignment horizontal="left" shrinkToFit="0" vertical="top" wrapText="1"/>
    </xf>
    <xf borderId="1" fillId="0" fontId="11" numFmtId="0" xfId="0" applyAlignment="1" applyBorder="1" applyFont="1">
      <alignment horizontal="left" vertical="top"/>
    </xf>
    <xf borderId="1" fillId="0" fontId="4" numFmtId="0" xfId="0" applyAlignment="1" applyBorder="1" applyFont="1">
      <alignment horizontal="center" vertical="top"/>
    </xf>
    <xf borderId="1" fillId="0" fontId="17" numFmtId="11" xfId="0" applyAlignment="1" applyBorder="1" applyFont="1" applyNumberFormat="1">
      <alignment horizontal="left" shrinkToFit="0" vertical="top" wrapText="1"/>
    </xf>
    <xf borderId="1" fillId="0" fontId="4" numFmtId="0" xfId="0" applyAlignment="1" applyBorder="1" applyFont="1">
      <alignment horizontal="center"/>
    </xf>
    <xf borderId="1" fillId="0" fontId="4" numFmtId="11" xfId="0" applyAlignment="1" applyBorder="1" applyFont="1" applyNumberFormat="1">
      <alignment horizontal="left" shrinkToFit="0" wrapText="1"/>
    </xf>
    <xf borderId="1" fillId="0" fontId="18" numFmtId="0" xfId="0" applyAlignment="1" applyBorder="1" applyFont="1">
      <alignment horizontal="center"/>
    </xf>
    <xf borderId="1" fillId="0" fontId="19" numFmtId="0" xfId="0" applyAlignment="1" applyBorder="1" applyFont="1">
      <alignment horizontal="left" shrinkToFit="0" wrapText="1"/>
    </xf>
    <xf borderId="0" fillId="0" fontId="4" numFmtId="0" xfId="0" applyAlignment="1" applyFont="1">
      <alignment horizontal="left" shrinkToFit="0" wrapText="1"/>
    </xf>
    <xf borderId="1" fillId="0" fontId="3" numFmtId="0" xfId="0" applyAlignment="1" applyBorder="1" applyFont="1">
      <alignment horizontal="left" shrinkToFit="0" wrapText="0"/>
    </xf>
    <xf borderId="1" fillId="0" fontId="20" numFmtId="0" xfId="0" applyAlignment="1" applyBorder="1" applyFont="1">
      <alignment horizontal="left" shrinkToFit="0" wrapText="0"/>
    </xf>
    <xf borderId="0" fillId="0" fontId="2" numFmtId="0" xfId="0" applyAlignment="1" applyFont="1">
      <alignment horizontal="left"/>
    </xf>
    <xf borderId="1" fillId="0" fontId="21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left"/>
    </xf>
    <xf borderId="1" fillId="0" fontId="22" numFmtId="0" xfId="0" applyAlignment="1" applyBorder="1" applyFont="1">
      <alignment horizontal="left"/>
    </xf>
    <xf borderId="1" fillId="2" fontId="15" numFmtId="0" xfId="0" applyAlignment="1" applyBorder="1" applyFill="1" applyFont="1">
      <alignment horizontal="center"/>
    </xf>
    <xf borderId="1" fillId="2" fontId="4" numFmtId="0" xfId="0" applyAlignment="1" applyBorder="1" applyFont="1">
      <alignment horizontal="left"/>
    </xf>
    <xf borderId="0" fillId="0" fontId="23" numFmtId="0" xfId="0" applyAlignment="1" applyFont="1">
      <alignment horizontal="left" shrinkToFit="0" vertical="bottom" wrapText="1"/>
    </xf>
    <xf borderId="0" fillId="0" fontId="24" numFmtId="0" xfId="0" applyAlignment="1" applyFont="1">
      <alignment horizontal="left" shrinkToFit="0" vertical="bottom" wrapText="1"/>
    </xf>
    <xf borderId="1" fillId="0" fontId="25" numFmtId="0" xfId="0" applyAlignment="1" applyBorder="1" applyFont="1">
      <alignment horizontal="left" shrinkToFit="0" wrapText="1"/>
    </xf>
    <xf borderId="0" fillId="0" fontId="15" numFmtId="0" xfId="0" applyAlignment="1" applyFont="1">
      <alignment horizontal="left"/>
    </xf>
    <xf borderId="0" fillId="0" fontId="15" numFmtId="0" xfId="0" applyAlignment="1" applyFont="1">
      <alignment horizontal="center"/>
    </xf>
    <xf borderId="0" fillId="0" fontId="26" numFmtId="0" xfId="0" applyAlignment="1" applyFont="1">
      <alignment horizontal="left" shrinkToFit="0" wrapText="1"/>
    </xf>
    <xf borderId="0" fillId="0" fontId="14" numFmtId="0" xfId="0" applyAlignment="1" applyFont="1">
      <alignment horizontal="center"/>
    </xf>
    <xf borderId="0" fillId="0" fontId="4" numFmtId="0" xfId="0" applyAlignment="1" applyFont="1">
      <alignment horizontal="center"/>
    </xf>
    <xf borderId="2" fillId="0" fontId="4" numFmtId="0" xfId="0" applyAlignment="1" applyBorder="1" applyFont="1">
      <alignment horizontal="left"/>
    </xf>
    <xf borderId="2" fillId="0" fontId="4" numFmtId="0" xfId="0" applyAlignment="1" applyBorder="1" applyFont="1">
      <alignment horizontal="left" shrinkToFit="0" wrapText="1"/>
    </xf>
    <xf borderId="2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 shrinkToFit="0" wrapText="0"/>
    </xf>
    <xf borderId="0" fillId="0" fontId="14" numFmtId="0" xfId="0" applyAlignment="1" applyFont="1">
      <alignment horizontal="center" vertical="bottom"/>
    </xf>
    <xf borderId="0" fillId="0" fontId="27" numFmtId="0" xfId="0" applyAlignment="1" applyFont="1">
      <alignment horizontal="center" shrinkToFit="0" vertical="bottom" wrapText="1"/>
    </xf>
    <xf borderId="0" fillId="0" fontId="14" numFmtId="0" xfId="0" applyAlignment="1" applyFont="1">
      <alignment horizontal="center" shrinkToFit="0" vertical="bottom" wrapText="1"/>
    </xf>
    <xf borderId="0" fillId="0" fontId="14" numFmtId="11" xfId="0" applyAlignment="1" applyFont="1" applyNumberFormat="1">
      <alignment horizontal="center" shrinkToFit="0" vertical="bottom" wrapText="1"/>
    </xf>
    <xf borderId="0" fillId="0" fontId="2" numFmtId="0" xfId="0" applyAlignment="1" applyFont="1">
      <alignment horizontal="center"/>
    </xf>
    <xf borderId="0" fillId="0" fontId="28" numFmtId="0" xfId="0" applyAlignment="1" applyFont="1">
      <alignment horizontal="center" vertical="bottom"/>
    </xf>
    <xf borderId="0" fillId="0" fontId="28" numFmtId="0" xfId="0" applyAlignment="1" applyFont="1">
      <alignment horizontal="center" shrinkToFit="0" vertical="bottom" wrapText="1"/>
    </xf>
    <xf borderId="0" fillId="0" fontId="28" numFmtId="11" xfId="0" applyAlignment="1" applyFont="1" applyNumberFormat="1">
      <alignment horizontal="center" vertical="bottom"/>
    </xf>
    <xf borderId="0" fillId="0" fontId="28" numFmtId="0" xfId="0" applyAlignment="1" applyFont="1">
      <alignment horizontal="center"/>
    </xf>
    <xf borderId="0" fillId="0" fontId="28" numFmtId="0" xfId="0" applyFont="1"/>
    <xf borderId="0" fillId="0" fontId="28" numFmtId="0" xfId="0" applyAlignment="1" applyFont="1">
      <alignment shrinkToFit="0" wrapText="1"/>
    </xf>
    <xf borderId="0" fillId="0" fontId="14" numFmtId="11" xfId="0" applyAlignment="1" applyFont="1" applyNumberFormat="1">
      <alignment horizontal="center" vertical="bottom"/>
    </xf>
    <xf borderId="0" fillId="0" fontId="29" numFmtId="0" xfId="0" applyAlignment="1" applyFont="1">
      <alignment horizontal="center"/>
    </xf>
    <xf borderId="0" fillId="0" fontId="4" numFmtId="0" xfId="0" applyAlignment="1" applyFont="1">
      <alignment horizontal="center" shrinkToFit="0" wrapText="1"/>
    </xf>
    <xf borderId="1" fillId="0" fontId="30" numFmtId="0" xfId="0" applyBorder="1" applyFont="1"/>
    <xf borderId="1" fillId="0" fontId="30" numFmtId="0" xfId="0" applyAlignment="1" applyBorder="1" applyFont="1">
      <alignment shrinkToFit="0" wrapText="1"/>
    </xf>
    <xf borderId="0" fillId="0" fontId="31" numFmtId="0" xfId="0" applyAlignment="1" applyFont="1">
      <alignment shrinkToFit="0" wrapText="1"/>
    </xf>
    <xf borderId="1" fillId="0" fontId="32" numFmtId="0" xfId="0" applyAlignment="1" applyBorder="1" applyFont="1">
      <alignment shrinkToFit="0" wrapText="1"/>
    </xf>
    <xf borderId="1" fillId="0" fontId="32" numFmtId="0" xfId="0" applyBorder="1" applyFont="1"/>
    <xf borderId="1" fillId="0" fontId="33" numFmtId="0" xfId="0" applyBorder="1" applyFont="1"/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center" shrinkToFit="0" vertical="bottom" wrapText="1"/>
    </xf>
    <xf borderId="0" fillId="0" fontId="4" numFmtId="11" xfId="0" applyAlignment="1" applyFont="1" applyNumberFormat="1">
      <alignment horizontal="center" vertical="bottom"/>
    </xf>
    <xf borderId="0" fillId="0" fontId="34" numFmtId="0" xfId="0" applyAlignment="1" applyFont="1">
      <alignment horizontal="center"/>
    </xf>
    <xf borderId="0" fillId="0" fontId="32" numFmtId="0" xfId="0" applyFont="1"/>
    <xf borderId="0" fillId="0" fontId="32" numFmtId="0" xfId="0" applyAlignment="1" applyFont="1">
      <alignment shrinkToFit="0" wrapText="1"/>
    </xf>
    <xf borderId="0" fillId="0" fontId="35" numFmtId="0" xfId="0" applyAlignment="1" applyFont="1">
      <alignment horizontal="center" shrinkToFit="0" wrapText="1"/>
    </xf>
    <xf borderId="0" fillId="0" fontId="32" numFmtId="0" xfId="0" applyAlignment="1" applyFont="1">
      <alignment horizontal="center"/>
    </xf>
    <xf borderId="0" fillId="0" fontId="36" numFmtId="0" xfId="0" applyAlignment="1" applyFont="1">
      <alignment horizontal="center"/>
    </xf>
    <xf borderId="0" fillId="0" fontId="2" numFmtId="11" xfId="0" applyAlignment="1" applyFont="1" applyNumberFormat="1">
      <alignment horizontal="center"/>
    </xf>
    <xf borderId="0" fillId="0" fontId="9" numFmtId="0" xfId="0" applyAlignment="1" applyFont="1">
      <alignment horizontal="center" shrinkToFit="0" vertical="bottom" wrapText="1"/>
    </xf>
    <xf borderId="0" fillId="0" fontId="9" numFmtId="0" xfId="0" applyAlignment="1" applyFont="1">
      <alignment horizontal="center" vertical="bottom"/>
    </xf>
    <xf borderId="0" fillId="0" fontId="9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shrinkToFit="0" wrapText="1"/>
    </xf>
    <xf borderId="0" fillId="3" fontId="9" numFmtId="0" xfId="0" applyAlignment="1" applyFill="1" applyFont="1">
      <alignment horizontal="center" shrinkToFit="0" vertical="bottom" wrapText="1"/>
    </xf>
    <xf borderId="0" fillId="0" fontId="9" numFmtId="0" xfId="0" applyAlignment="1" applyFont="1">
      <alignment shrinkToFit="0" vertical="bottom" wrapText="1"/>
    </xf>
    <xf borderId="0" fillId="4" fontId="9" numFmtId="0" xfId="0" applyAlignment="1" applyFill="1" applyFont="1">
      <alignment horizontal="center" shrinkToFit="0" vertical="bottom" wrapText="1"/>
    </xf>
    <xf borderId="0" fillId="5" fontId="9" numFmtId="0" xfId="0" applyAlignment="1" applyFill="1" applyFont="1">
      <alignment horizontal="center" shrinkToFit="0" vertical="bottom" wrapText="1"/>
    </xf>
    <xf borderId="0" fillId="3" fontId="2" numFmtId="0" xfId="0" applyFont="1"/>
    <xf borderId="0" fillId="3" fontId="9" numFmtId="0" xfId="0" applyAlignment="1" applyFont="1">
      <alignment horizontal="center" shrinkToFit="0" vertical="bottom" wrapText="0"/>
    </xf>
    <xf borderId="0" fillId="6" fontId="9" numFmtId="0" xfId="0" applyAlignment="1" applyFill="1" applyFont="1">
      <alignment horizontal="center" shrinkToFit="0" vertical="bottom" wrapText="1"/>
    </xf>
    <xf borderId="0" fillId="6" fontId="9" numFmtId="0" xfId="0" applyAlignment="1" applyFont="1">
      <alignment horizontal="center" shrinkToFit="0" vertical="bottom" wrapText="0"/>
    </xf>
    <xf borderId="0" fillId="7" fontId="9" numFmtId="0" xfId="0" applyAlignment="1" applyFill="1" applyFont="1">
      <alignment horizontal="center" shrinkToFit="0" vertical="bottom" wrapText="1"/>
    </xf>
    <xf borderId="0" fillId="4" fontId="9" numFmtId="0" xfId="0" applyAlignment="1" applyFont="1">
      <alignment horizontal="center" shrinkToFit="0" vertical="bottom" wrapText="0"/>
    </xf>
    <xf borderId="0" fillId="4" fontId="9" numFmtId="0" xfId="0" applyAlignment="1" applyFont="1">
      <alignment horizontal="center" vertical="bottom"/>
    </xf>
    <xf borderId="0" fillId="8" fontId="9" numFmtId="0" xfId="0" applyAlignment="1" applyFill="1" applyFont="1">
      <alignment horizontal="center" shrinkToFit="0" vertical="bottom" wrapText="1"/>
    </xf>
    <xf borderId="0" fillId="8" fontId="9" numFmtId="0" xfId="0" applyAlignment="1" applyFont="1">
      <alignment horizontal="center" shrinkToFit="0" vertical="bottom" wrapText="0"/>
    </xf>
    <xf borderId="0" fillId="8" fontId="9" numFmtId="0" xfId="0" applyAlignment="1" applyFont="1">
      <alignment horizontal="center" vertical="bottom"/>
    </xf>
    <xf borderId="0" fillId="9" fontId="9" numFmtId="0" xfId="0" applyAlignment="1" applyFill="1" applyFont="1">
      <alignment horizontal="center" shrinkToFit="0" vertical="bottom" wrapText="1"/>
    </xf>
    <xf borderId="0" fillId="9" fontId="9" numFmtId="0" xfId="0" applyAlignment="1" applyFont="1">
      <alignment horizontal="center" shrinkToFit="0" vertical="bottom" wrapText="0"/>
    </xf>
    <xf borderId="0" fillId="9" fontId="9" numFmtId="0" xfId="0" applyAlignment="1" applyFont="1">
      <alignment horizontal="center" vertical="bottom"/>
    </xf>
    <xf borderId="0" fillId="10" fontId="6" numFmtId="0" xfId="0" applyAlignment="1" applyFill="1" applyFont="1">
      <alignment horizontal="center" shrinkToFit="0" vertical="bottom" wrapText="1"/>
    </xf>
    <xf borderId="0" fillId="11" fontId="6" numFmtId="0" xfId="0" applyAlignment="1" applyFill="1" applyFont="1">
      <alignment horizontal="center" shrinkToFit="0" vertical="bottom" wrapText="1"/>
    </xf>
    <xf borderId="0" fillId="12" fontId="6" numFmtId="0" xfId="0" applyAlignment="1" applyFill="1" applyFont="1">
      <alignment horizontal="center" shrinkToFit="0" vertical="bottom" wrapText="1"/>
    </xf>
    <xf borderId="0" fillId="13" fontId="9" numFmtId="0" xfId="0" applyAlignment="1" applyFill="1" applyFont="1">
      <alignment horizontal="center" shrinkToFit="0" vertical="bottom" wrapText="1"/>
    </xf>
    <xf borderId="0" fillId="13" fontId="9" numFmtId="0" xfId="0" applyAlignment="1" applyFont="1">
      <alignment shrinkToFit="0" vertical="bottom" wrapText="1"/>
    </xf>
    <xf borderId="0" fillId="14" fontId="10" numFmtId="0" xfId="0" applyAlignment="1" applyFill="1" applyFont="1">
      <alignment vertical="bottom"/>
    </xf>
    <xf borderId="0" fillId="15" fontId="10" numFmtId="0" xfId="0" applyAlignment="1" applyFill="1" applyFont="1">
      <alignment vertical="bottom"/>
    </xf>
    <xf borderId="1" fillId="13" fontId="9" numFmtId="0" xfId="0" applyAlignment="1" applyBorder="1" applyFont="1">
      <alignment horizontal="center" shrinkToFit="0" vertical="bottom" wrapText="1"/>
    </xf>
    <xf borderId="1" fillId="13" fontId="9" numFmtId="0" xfId="0" applyAlignment="1" applyBorder="1" applyFont="1">
      <alignment shrinkToFit="0" vertical="bottom" wrapText="1"/>
    </xf>
    <xf borderId="1" fillId="14" fontId="10" numFmtId="0" xfId="0" applyAlignment="1" applyBorder="1" applyFont="1">
      <alignment vertical="bottom"/>
    </xf>
    <xf borderId="3" fillId="15" fontId="10" numFmtId="0" xfId="0" applyAlignment="1" applyBorder="1" applyFont="1">
      <alignment vertical="bottom"/>
    </xf>
    <xf borderId="1" fillId="0" fontId="4" numFmtId="0" xfId="0" applyAlignment="1" applyBorder="1" applyFont="1">
      <alignment horizontal="center" shrinkToFit="0" vertical="bottom" wrapText="0"/>
    </xf>
    <xf borderId="1" fillId="0" fontId="37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shrinkToFit="0" vertical="bottom" wrapText="1"/>
    </xf>
    <xf borderId="4" fillId="0" fontId="4" numFmtId="0" xfId="0" applyAlignment="1" applyBorder="1" applyFont="1">
      <alignment horizontal="center" shrinkToFit="0" wrapText="0"/>
    </xf>
    <xf borderId="1" fillId="3" fontId="4" numFmtId="0" xfId="0" applyAlignment="1" applyBorder="1" applyFont="1">
      <alignment horizontal="center" shrinkToFit="0" vertical="bottom" wrapText="0"/>
    </xf>
    <xf borderId="1" fillId="4" fontId="4" numFmtId="0" xfId="0" applyAlignment="1" applyBorder="1" applyFont="1">
      <alignment horizontal="center" shrinkToFit="0" vertical="bottom" wrapText="0"/>
    </xf>
    <xf borderId="1" fillId="5" fontId="4" numFmtId="0" xfId="0" applyAlignment="1" applyBorder="1" applyFont="1">
      <alignment horizontal="center" shrinkToFit="0" vertical="bottom" wrapText="0"/>
    </xf>
    <xf borderId="1" fillId="6" fontId="4" numFmtId="0" xfId="0" applyAlignment="1" applyBorder="1" applyFont="1">
      <alignment horizontal="center" shrinkToFit="0" vertical="bottom" wrapText="0"/>
    </xf>
    <xf borderId="1" fillId="7" fontId="4" numFmtId="0" xfId="0" applyAlignment="1" applyBorder="1" applyFont="1">
      <alignment horizontal="center" shrinkToFit="0" vertical="bottom" wrapText="0"/>
    </xf>
    <xf borderId="1" fillId="8" fontId="4" numFmtId="0" xfId="0" applyAlignment="1" applyBorder="1" applyFont="1">
      <alignment horizontal="center" shrinkToFit="0" vertical="bottom" wrapText="0"/>
    </xf>
    <xf borderId="1" fillId="9" fontId="4" numFmtId="0" xfId="0" applyAlignment="1" applyBorder="1" applyFont="1">
      <alignment horizontal="center" shrinkToFit="0" vertical="bottom" wrapText="0"/>
    </xf>
    <xf borderId="1" fillId="10" fontId="4" numFmtId="0" xfId="0" applyAlignment="1" applyBorder="1" applyFont="1">
      <alignment horizontal="center" shrinkToFit="0" vertical="bottom" wrapText="0"/>
    </xf>
    <xf borderId="1" fillId="11" fontId="4" numFmtId="0" xfId="0" applyAlignment="1" applyBorder="1" applyFont="1">
      <alignment horizontal="center" shrinkToFit="0" vertical="bottom" wrapText="0"/>
    </xf>
    <xf borderId="1" fillId="12" fontId="4" numFmtId="0" xfId="0" applyAlignment="1" applyBorder="1" applyFont="1">
      <alignment horizontal="center" shrinkToFit="0" vertical="bottom" wrapText="0"/>
    </xf>
    <xf borderId="0" fillId="13" fontId="9" numFmtId="0" xfId="0" applyAlignment="1" applyFont="1">
      <alignment horizontal="center" shrinkToFit="0" vertical="bottom" wrapText="0"/>
    </xf>
    <xf borderId="0" fillId="14" fontId="9" numFmtId="0" xfId="0" applyAlignment="1" applyFont="1">
      <alignment horizontal="center" shrinkToFit="0" vertical="bottom" wrapText="0"/>
    </xf>
    <xf borderId="1" fillId="14" fontId="9" numFmtId="0" xfId="0" applyAlignment="1" applyBorder="1" applyFont="1">
      <alignment horizontal="center" shrinkToFit="0" vertical="bottom" wrapText="0"/>
    </xf>
    <xf borderId="3" fillId="15" fontId="9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38" numFmtId="0" xfId="0" applyAlignment="1" applyFont="1">
      <alignment horizontal="center" shrinkToFit="0" vertical="bottom" wrapText="1"/>
    </xf>
    <xf borderId="0" fillId="3" fontId="4" numFmtId="0" xfId="0" applyAlignment="1" applyFont="1">
      <alignment horizontal="center"/>
    </xf>
    <xf borderId="0" fillId="4" fontId="2" numFmtId="0" xfId="0" applyAlignment="1" applyFont="1">
      <alignment horizontal="center"/>
    </xf>
    <xf borderId="0" fillId="4" fontId="4" numFmtId="0" xfId="0" applyAlignment="1" applyFont="1">
      <alignment horizontal="center"/>
    </xf>
    <xf borderId="0" fillId="5" fontId="2" numFmtId="0" xfId="0" applyFont="1"/>
    <xf borderId="0" fillId="3" fontId="4" numFmtId="0" xfId="0" applyAlignment="1" applyFont="1">
      <alignment horizontal="center" shrinkToFit="0" vertical="bottom" wrapText="0"/>
    </xf>
    <xf borderId="0" fillId="6" fontId="4" numFmtId="0" xfId="0" applyAlignment="1" applyFont="1">
      <alignment horizontal="center"/>
    </xf>
    <xf borderId="0" fillId="6" fontId="4" numFmtId="0" xfId="0" applyAlignment="1" applyFont="1">
      <alignment horizontal="center" shrinkToFit="0" vertical="bottom" wrapText="0"/>
    </xf>
    <xf borderId="0" fillId="7" fontId="4" numFmtId="0" xfId="0" applyAlignment="1" applyFont="1">
      <alignment horizontal="center"/>
    </xf>
    <xf borderId="0" fillId="7" fontId="4" numFmtId="0" xfId="0" applyAlignment="1" applyFont="1">
      <alignment horizontal="center" shrinkToFit="0" vertical="bottom" wrapText="0"/>
    </xf>
    <xf borderId="0" fillId="4" fontId="4" numFmtId="0" xfId="0" applyAlignment="1" applyFont="1">
      <alignment horizontal="center" shrinkToFit="0" vertical="bottom" wrapText="0"/>
    </xf>
    <xf borderId="0" fillId="4" fontId="39" numFmtId="0" xfId="0" applyAlignment="1" applyFont="1">
      <alignment horizontal="center"/>
    </xf>
    <xf borderId="0" fillId="8" fontId="4" numFmtId="0" xfId="0" applyAlignment="1" applyFont="1">
      <alignment horizontal="center"/>
    </xf>
    <xf borderId="0" fillId="8" fontId="4" numFmtId="0" xfId="0" applyAlignment="1" applyFont="1">
      <alignment horizontal="center" shrinkToFit="0" vertical="bottom" wrapText="0"/>
    </xf>
    <xf borderId="0" fillId="9" fontId="4" numFmtId="0" xfId="0" applyAlignment="1" applyFont="1">
      <alignment horizontal="center"/>
    </xf>
    <xf borderId="0" fillId="9" fontId="4" numFmtId="0" xfId="0" applyAlignment="1" applyFont="1">
      <alignment horizontal="center" shrinkToFit="0" vertical="bottom" wrapText="0"/>
    </xf>
    <xf borderId="0" fillId="10" fontId="4" numFmtId="0" xfId="0" applyAlignment="1" applyFont="1">
      <alignment horizontal="center"/>
    </xf>
    <xf borderId="0" fillId="11" fontId="4" numFmtId="0" xfId="0" applyAlignment="1" applyFont="1">
      <alignment horizontal="center"/>
    </xf>
    <xf borderId="0" fillId="12" fontId="4" numFmtId="0" xfId="0" applyAlignment="1" applyFont="1">
      <alignment horizontal="center"/>
    </xf>
    <xf borderId="0" fillId="13" fontId="4" numFmtId="0" xfId="0" applyAlignment="1" applyFont="1">
      <alignment horizontal="center"/>
    </xf>
    <xf borderId="0" fillId="14" fontId="4" numFmtId="0" xfId="0" applyAlignment="1" applyFont="1">
      <alignment horizontal="center"/>
    </xf>
    <xf borderId="0" fillId="15" fontId="4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5" fontId="4" numFmtId="0" xfId="0" applyAlignment="1" applyFont="1">
      <alignment horizontal="center" shrinkToFit="0" vertical="bottom" wrapText="0"/>
    </xf>
    <xf borderId="0" fillId="10" fontId="4" numFmtId="0" xfId="0" applyAlignment="1" applyFont="1">
      <alignment horizontal="center" shrinkToFit="0" vertical="bottom" wrapText="0"/>
    </xf>
    <xf borderId="0" fillId="11" fontId="4" numFmtId="0" xfId="0" applyAlignment="1" applyFont="1">
      <alignment horizontal="center" shrinkToFit="0" vertical="bottom" wrapText="0"/>
    </xf>
    <xf borderId="0" fillId="12" fontId="4" numFmtId="0" xfId="0" applyAlignment="1" applyFont="1">
      <alignment horizontal="center" shrinkToFit="0" vertical="bottom" wrapText="0"/>
    </xf>
    <xf borderId="0" fillId="13" fontId="4" numFmtId="0" xfId="0" applyAlignment="1" applyFont="1">
      <alignment horizontal="center" shrinkToFit="0" vertical="bottom" wrapText="0"/>
    </xf>
    <xf borderId="0" fillId="14" fontId="4" numFmtId="0" xfId="0" applyAlignment="1" applyFont="1">
      <alignment horizontal="center" shrinkToFit="0" vertical="bottom" wrapText="0"/>
    </xf>
    <xf borderId="0" fillId="15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vertical="bottom"/>
    </xf>
    <xf borderId="0" fillId="5" fontId="4" numFmtId="0" xfId="0" applyAlignment="1" applyFont="1">
      <alignment horizontal="center"/>
    </xf>
    <xf borderId="0" fillId="2" fontId="2" numFmtId="0" xfId="0" applyFont="1"/>
    <xf borderId="0" fillId="2" fontId="2" numFmtId="0" xfId="0" applyAlignment="1" applyFont="1">
      <alignment shrinkToFit="0" wrapText="1"/>
    </xf>
    <xf borderId="0" fillId="2" fontId="9" numFmtId="0" xfId="0" applyAlignment="1" applyFont="1">
      <alignment horizontal="center" shrinkToFit="0" vertical="bottom" wrapText="1"/>
    </xf>
    <xf borderId="0" fillId="2" fontId="9" numFmtId="0" xfId="0" applyAlignment="1" applyFont="1">
      <alignment horizontal="center" vertical="bottom"/>
    </xf>
    <xf borderId="0" fillId="2" fontId="9" numFmtId="0" xfId="0" applyAlignment="1" applyFont="1">
      <alignment horizontal="center" shrinkToFit="0" vertical="bottom" wrapText="0"/>
    </xf>
    <xf borderId="0" fillId="2" fontId="9" numFmtId="0" xfId="0" applyAlignment="1" applyFont="1">
      <alignment shrinkToFit="0" vertical="bottom" wrapText="1"/>
    </xf>
    <xf borderId="0" fillId="2" fontId="28" numFmtId="0" xfId="0" applyAlignment="1" applyFont="1">
      <alignment horizontal="center" shrinkToFit="0" vertical="bottom" wrapText="1"/>
    </xf>
    <xf borderId="0" fillId="2" fontId="6" numFmtId="0" xfId="0" applyAlignment="1" applyFont="1">
      <alignment horizontal="center" shrinkToFit="0" vertical="bottom" wrapText="1"/>
    </xf>
    <xf borderId="0" fillId="2" fontId="10" numFmtId="0" xfId="0" applyAlignment="1" applyFont="1">
      <alignment vertical="bottom"/>
    </xf>
    <xf borderId="0" fillId="0" fontId="37" numFmtId="0" xfId="0" applyAlignment="1" applyFont="1">
      <alignment horizontal="center" vertical="bottom"/>
    </xf>
    <xf borderId="0" fillId="2" fontId="15" numFmtId="0" xfId="0" applyAlignment="1" applyFont="1">
      <alignment horizontal="center" shrinkToFit="0" vertical="bottom" wrapText="1"/>
    </xf>
    <xf borderId="0" fillId="2" fontId="4" numFmtId="0" xfId="0" applyAlignment="1" applyFont="1">
      <alignment horizontal="center" vertical="bottom"/>
    </xf>
    <xf borderId="0" fillId="2" fontId="4" numFmtId="0" xfId="0" applyAlignment="1" applyFont="1">
      <alignment horizontal="center" shrinkToFit="0" vertical="bottom" wrapText="1"/>
    </xf>
    <xf borderId="0" fillId="2" fontId="4" numFmtId="0" xfId="0" applyAlignment="1" applyFont="1">
      <alignment horizontal="center" shrinkToFit="0" vertical="bottom" wrapText="0"/>
    </xf>
    <xf borderId="0" fillId="2" fontId="14" numFmtId="0" xfId="0" applyAlignment="1" applyFont="1">
      <alignment horizontal="center" vertical="bottom"/>
    </xf>
    <xf borderId="0" fillId="2" fontId="40" numFmtId="0" xfId="0" applyAlignment="1" applyFont="1">
      <alignment horizontal="center" shrinkToFit="0" vertical="bottom" wrapText="1"/>
    </xf>
    <xf borderId="0" fillId="2" fontId="4" numFmtId="0" xfId="0" applyAlignment="1" applyFont="1">
      <alignment horizontal="center"/>
    </xf>
    <xf borderId="0" fillId="2" fontId="41" numFmtId="0" xfId="0" applyAlignment="1" applyFont="1">
      <alignment horizontal="center" shrinkToFit="0" vertical="bottom" wrapText="1"/>
    </xf>
    <xf borderId="0" fillId="2" fontId="9" numFmtId="0" xfId="0" applyAlignment="1" applyFont="1">
      <alignment horizontal="center" shrinkToFit="0" wrapText="1"/>
    </xf>
    <xf borderId="0" fillId="2" fontId="4" numFmtId="0" xfId="0" applyAlignment="1" applyFont="1">
      <alignment horizontal="center" shrinkToFit="0" wrapText="0"/>
    </xf>
    <xf borderId="0" fillId="2" fontId="2" numFmtId="0" xfId="0" applyAlignment="1" applyFont="1">
      <alignment horizontal="center"/>
    </xf>
    <xf borderId="0" fillId="2" fontId="3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ncbi.nlm.nih.gov/pubmed/8675695" TargetMode="External"/><Relationship Id="rId22" Type="http://schemas.openxmlformats.org/officeDocument/2006/relationships/hyperlink" Target="https://www.ncbi.nlm.nih.gov/pubmed/10225978" TargetMode="External"/><Relationship Id="rId21" Type="http://schemas.openxmlformats.org/officeDocument/2006/relationships/hyperlink" Target="https://www.ncbi.nlm.nih.gov/pubmed/8675695" TargetMode="External"/><Relationship Id="rId24" Type="http://schemas.openxmlformats.org/officeDocument/2006/relationships/hyperlink" Target="https://onlinelibrary.wiley.com/doi/epdf/10.1002/1529-0131%28199802%2941%3A2%3C306%3A%3AAID-ART15%3E3.0.CO%3B2-4" TargetMode="External"/><Relationship Id="rId23" Type="http://schemas.openxmlformats.org/officeDocument/2006/relationships/hyperlink" Target="https://onlinelibrary.wiley.com/doi/epdf/10.1002/1529-0131%28199802%2941%3A2%3C306%3A%3AAID-ART15%3E3.0.CO%3B2-4" TargetMode="External"/><Relationship Id="rId1" Type="http://schemas.openxmlformats.org/officeDocument/2006/relationships/hyperlink" Target="https://journals.plos.org/plosone/article?id=10.1371/journal.pone.0122723" TargetMode="External"/><Relationship Id="rId2" Type="http://schemas.openxmlformats.org/officeDocument/2006/relationships/hyperlink" Target="https://www.ncbi.nlm.nih.gov/pubmed/15082476" TargetMode="External"/><Relationship Id="rId3" Type="http://schemas.openxmlformats.org/officeDocument/2006/relationships/hyperlink" Target="https://www.ncbi.nlm.nih.gov/pubmed/12209505" TargetMode="External"/><Relationship Id="rId4" Type="http://schemas.openxmlformats.org/officeDocument/2006/relationships/hyperlink" Target="https://www.ncbi.nlm.nih.gov/pubmed/15082476" TargetMode="External"/><Relationship Id="rId9" Type="http://schemas.openxmlformats.org/officeDocument/2006/relationships/hyperlink" Target="https://www.ncbi.nlm.nih.gov/pubmed/15082476" TargetMode="External"/><Relationship Id="rId26" Type="http://schemas.openxmlformats.org/officeDocument/2006/relationships/hyperlink" Target="https://www.ncbi.nlm.nih.gov/pubmed/18761748" TargetMode="External"/><Relationship Id="rId25" Type="http://schemas.openxmlformats.org/officeDocument/2006/relationships/hyperlink" Target="https://www.ncbi.nlm.nih.gov/pubmed/11710707" TargetMode="External"/><Relationship Id="rId28" Type="http://schemas.openxmlformats.org/officeDocument/2006/relationships/hyperlink" Target="https://www.ncbi.nlm.nih.gov/pmc/articles/PMC262451/" TargetMode="External"/><Relationship Id="rId27" Type="http://schemas.openxmlformats.org/officeDocument/2006/relationships/hyperlink" Target="https://www.ncbi.nlm.nih.gov/pubmed/18761748" TargetMode="External"/><Relationship Id="rId5" Type="http://schemas.openxmlformats.org/officeDocument/2006/relationships/hyperlink" Target="https://www.ncbi.nlm.nih.gov/pmc/articles/PMC2564787/" TargetMode="External"/><Relationship Id="rId6" Type="http://schemas.openxmlformats.org/officeDocument/2006/relationships/hyperlink" Target="https://journals.plos.org/plosone/article?id=10.1371/journal.pone.0042189" TargetMode="External"/><Relationship Id="rId29" Type="http://schemas.openxmlformats.org/officeDocument/2006/relationships/hyperlink" Target="https://pubmed.ncbi.nlm.nih.gov/25484525/" TargetMode="External"/><Relationship Id="rId7" Type="http://schemas.openxmlformats.org/officeDocument/2006/relationships/hyperlink" Target="https://www.ncbi.nlm.nih.gov/pubmed/18092263" TargetMode="External"/><Relationship Id="rId8" Type="http://schemas.openxmlformats.org/officeDocument/2006/relationships/hyperlink" Target="https://www.ncbi.nlm.nih.gov/pmc/articles/PMC2564787/" TargetMode="External"/><Relationship Id="rId31" Type="http://schemas.openxmlformats.org/officeDocument/2006/relationships/hyperlink" Target="https://academic.oup.com/rheumatology/article/50/2/278/1787272" TargetMode="External"/><Relationship Id="rId30" Type="http://schemas.openxmlformats.org/officeDocument/2006/relationships/hyperlink" Target="https://www.ncbi.nlm.nih.gov/pmc/articles/PMC1533897/" TargetMode="External"/><Relationship Id="rId11" Type="http://schemas.openxmlformats.org/officeDocument/2006/relationships/hyperlink" Target="https://www.ncbi.nlm.nih.gov/pubmed/15082476" TargetMode="External"/><Relationship Id="rId33" Type="http://schemas.openxmlformats.org/officeDocument/2006/relationships/hyperlink" Target="https://ard.bmj.com/content/69/3/618" TargetMode="External"/><Relationship Id="rId10" Type="http://schemas.openxmlformats.org/officeDocument/2006/relationships/hyperlink" Target="https://pubmed.ncbi.nlm.nih.gov/22574210/" TargetMode="External"/><Relationship Id="rId32" Type="http://schemas.openxmlformats.org/officeDocument/2006/relationships/hyperlink" Target="https://www.ncbi.nlm.nih.gov/pmc/articles/PMC329929/" TargetMode="External"/><Relationship Id="rId13" Type="http://schemas.openxmlformats.org/officeDocument/2006/relationships/hyperlink" Target="https://journals.plos.org/plosone/article/file?id=10.1371/journal.pone.0008131&amp;type=printable" TargetMode="External"/><Relationship Id="rId35" Type="http://schemas.openxmlformats.org/officeDocument/2006/relationships/drawing" Target="../drawings/drawing2.xml"/><Relationship Id="rId12" Type="http://schemas.openxmlformats.org/officeDocument/2006/relationships/hyperlink" Target="https://journals.plos.org/plosone/article/file?id=10.1371/journal.pone.0008131&amp;type=printable" TargetMode="External"/><Relationship Id="rId34" Type="http://schemas.openxmlformats.org/officeDocument/2006/relationships/hyperlink" Target="https://www.nature.com/articles/3780644" TargetMode="External"/><Relationship Id="rId15" Type="http://schemas.openxmlformats.org/officeDocument/2006/relationships/hyperlink" Target="https://pubmed.ncbi.nlm.nih.gov/20149310/" TargetMode="External"/><Relationship Id="rId14" Type="http://schemas.openxmlformats.org/officeDocument/2006/relationships/hyperlink" Target="https://journals.plos.org/plosone/article/file?id=10.1371/journal.pone.0008131&amp;type=printable" TargetMode="External"/><Relationship Id="rId17" Type="http://schemas.openxmlformats.org/officeDocument/2006/relationships/hyperlink" Target="https://www.ncbi.nlm.nih.gov/pubmed/2663990" TargetMode="External"/><Relationship Id="rId16" Type="http://schemas.openxmlformats.org/officeDocument/2006/relationships/hyperlink" Target="https://www.ncbi.nlm.nih.gov/pubmed/8163935" TargetMode="External"/><Relationship Id="rId19" Type="http://schemas.openxmlformats.org/officeDocument/2006/relationships/hyperlink" Target="https://www.ncbi.nlm.nih.gov/pubmed/8675695" TargetMode="External"/><Relationship Id="rId18" Type="http://schemas.openxmlformats.org/officeDocument/2006/relationships/hyperlink" Target="https://www.abcam.com/tgf-beta-1-antibody-ab92486.html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journals.plos.org/plosone/article?id=10.1371/journal.pone.0122723" TargetMode="External"/><Relationship Id="rId2" Type="http://schemas.openxmlformats.org/officeDocument/2006/relationships/hyperlink" Target="http://book.bionumbers.org/how-big-is-a-human-cell/" TargetMode="External"/><Relationship Id="rId3" Type="http://schemas.openxmlformats.org/officeDocument/2006/relationships/hyperlink" Target="https://pubmed.ncbi.nlm.nih.gov/3944263/" TargetMode="External"/><Relationship Id="rId4" Type="http://schemas.openxmlformats.org/officeDocument/2006/relationships/hyperlink" Target="https://www.ncbi.nlm.nih.gov/books/NBK57145/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bionumbers.hms.harvard.edu/bionumber.aspx?s=n&amp;v=10&amp;id=100507" TargetMode="External"/><Relationship Id="rId6" Type="http://schemas.openxmlformats.org/officeDocument/2006/relationships/hyperlink" Target="https://www.ncbi.nlm.nih.gov/books/NBK459471/" TargetMode="External"/><Relationship Id="rId7" Type="http://schemas.openxmlformats.org/officeDocument/2006/relationships/hyperlink" Target="https://bionumbers.hms.harvard.edu/bionumber.aspx?id=100514&amp;ver=1" TargetMode="External"/><Relationship Id="rId8" Type="http://schemas.openxmlformats.org/officeDocument/2006/relationships/hyperlink" Target="https://accessmedicine.mhmedical.com/content.aspx?sectionid=39835887&amp;bookid=358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10573044/" TargetMode="External"/><Relationship Id="rId2" Type="http://schemas.openxmlformats.org/officeDocument/2006/relationships/hyperlink" Target="https://pubmed.ncbi.nlm.nih.gov/10573044/" TargetMode="External"/><Relationship Id="rId3" Type="http://schemas.openxmlformats.org/officeDocument/2006/relationships/hyperlink" Target="https://pubmed.ncbi.nlm.nih.gov/22562973/" TargetMode="External"/><Relationship Id="rId4" Type="http://schemas.openxmlformats.org/officeDocument/2006/relationships/hyperlink" Target="https://pubmed.ncbi.nlm.nih.gov/22562973/" TargetMode="External"/><Relationship Id="rId5" Type="http://schemas.openxmlformats.org/officeDocument/2006/relationships/hyperlink" Target="https://www.ncbi.nlm.nih.gov/pubmed/21949007" TargetMode="External"/><Relationship Id="rId6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8.38"/>
    <col customWidth="1" min="3" max="6" width="12.63"/>
  </cols>
  <sheetData>
    <row r="1" ht="15.75" customHeight="1">
      <c r="A1" s="1" t="s">
        <v>0</v>
      </c>
      <c r="B1" s="1" t="s">
        <v>1</v>
      </c>
    </row>
    <row r="2" ht="15.75" customHeight="1">
      <c r="A2" s="2" t="s">
        <v>2</v>
      </c>
      <c r="B2" s="3" t="s">
        <v>3</v>
      </c>
    </row>
    <row r="3" ht="15.75" customHeight="1">
      <c r="A3" s="2" t="s">
        <v>4</v>
      </c>
      <c r="B3" s="3" t="s">
        <v>5</v>
      </c>
    </row>
    <row r="4" ht="15.75" customHeight="1">
      <c r="A4" s="2" t="s">
        <v>6</v>
      </c>
      <c r="B4" s="2" t="s">
        <v>7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3.75"/>
    <col customWidth="1" min="2" max="2" width="20.5"/>
    <col customWidth="1" min="3" max="3" width="15.75"/>
    <col customWidth="1" min="4" max="4" width="14.75"/>
    <col customWidth="1" min="5" max="5" width="13.25"/>
    <col customWidth="1" min="6" max="6" width="16.38"/>
    <col customWidth="1" min="7" max="7" width="14.38"/>
    <col customWidth="1" min="8" max="8" width="16.63"/>
    <col customWidth="1" min="9" max="9" width="10.5"/>
    <col customWidth="1" min="10" max="10" width="56.25"/>
    <col customWidth="1" min="11" max="11" width="25.63"/>
    <col customWidth="1" min="12" max="12" width="29.5"/>
    <col customWidth="1" min="13" max="13" width="65.13"/>
    <col customWidth="1" min="16" max="16" width="22.88"/>
  </cols>
  <sheetData>
    <row r="1" ht="15.75" customHeight="1">
      <c r="A1" s="4" t="s">
        <v>8</v>
      </c>
      <c r="B1" s="5"/>
      <c r="C1" s="6" t="s">
        <v>9</v>
      </c>
      <c r="D1" s="7"/>
      <c r="E1" s="8"/>
      <c r="F1" s="8"/>
      <c r="G1" s="8"/>
      <c r="H1" s="5"/>
      <c r="I1" s="5"/>
      <c r="J1" s="5"/>
      <c r="K1" s="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0"/>
    </row>
    <row r="2" ht="15.75" customHeight="1">
      <c r="A2" s="11" t="s">
        <v>10</v>
      </c>
      <c r="B2" s="12" t="s">
        <v>11</v>
      </c>
      <c r="C2" s="8" t="s">
        <v>12</v>
      </c>
      <c r="D2" s="7" t="s">
        <v>13</v>
      </c>
      <c r="E2" s="8" t="s">
        <v>14</v>
      </c>
      <c r="F2" s="8" t="s">
        <v>15</v>
      </c>
      <c r="G2" s="8" t="s">
        <v>16</v>
      </c>
      <c r="H2" s="12" t="s">
        <v>17</v>
      </c>
      <c r="I2" s="12" t="s">
        <v>18</v>
      </c>
      <c r="J2" s="12" t="s">
        <v>19</v>
      </c>
      <c r="K2" s="12" t="s">
        <v>20</v>
      </c>
      <c r="L2" s="13" t="s">
        <v>21</v>
      </c>
      <c r="N2" s="14"/>
      <c r="O2" s="14"/>
      <c r="P2" s="11" t="s">
        <v>22</v>
      </c>
      <c r="Q2" s="11" t="s">
        <v>23</v>
      </c>
      <c r="R2" s="11" t="s">
        <v>24</v>
      </c>
      <c r="S2" s="11" t="s">
        <v>25</v>
      </c>
      <c r="T2" s="11" t="s">
        <v>26</v>
      </c>
      <c r="U2" s="11" t="s">
        <v>27</v>
      </c>
      <c r="V2" s="11"/>
      <c r="W2" s="11"/>
      <c r="X2" s="11"/>
      <c r="Y2" s="11"/>
      <c r="Z2" s="11"/>
      <c r="AA2" s="11"/>
      <c r="AB2" s="15"/>
    </row>
    <row r="3" ht="43.5" customHeight="1">
      <c r="A3" s="9">
        <v>1.0</v>
      </c>
      <c r="B3" s="5" t="s">
        <v>28</v>
      </c>
      <c r="C3" s="16">
        <v>441.0</v>
      </c>
      <c r="D3" s="17" t="s">
        <v>29</v>
      </c>
      <c r="E3" s="9">
        <v>35.0</v>
      </c>
      <c r="F3" s="9">
        <v>2405.0</v>
      </c>
      <c r="G3" s="9" t="s">
        <v>30</v>
      </c>
      <c r="H3" s="18" t="s">
        <v>31</v>
      </c>
      <c r="I3" s="5" t="s">
        <v>32</v>
      </c>
      <c r="J3" s="5" t="s">
        <v>33</v>
      </c>
      <c r="K3" s="19" t="s">
        <v>34</v>
      </c>
      <c r="M3" s="20"/>
      <c r="N3" s="9"/>
      <c r="O3" s="21"/>
      <c r="U3" s="9"/>
      <c r="V3" s="9"/>
      <c r="W3" s="9"/>
      <c r="X3" s="9"/>
      <c r="Y3" s="9"/>
      <c r="Z3" s="9"/>
      <c r="AA3" s="9"/>
      <c r="AB3" s="22"/>
    </row>
    <row r="4" ht="15.75" customHeight="1">
      <c r="A4" s="9"/>
      <c r="B4" s="5" t="s">
        <v>28</v>
      </c>
      <c r="C4" s="23">
        <v>479.0</v>
      </c>
      <c r="D4" s="24">
        <v>334.0</v>
      </c>
      <c r="E4" s="9">
        <f>479-334</f>
        <v>145</v>
      </c>
      <c r="F4" s="9">
        <f>479+2*334</f>
        <v>1147</v>
      </c>
      <c r="G4" s="9" t="s">
        <v>30</v>
      </c>
      <c r="H4" s="18"/>
      <c r="I4" s="5" t="s">
        <v>35</v>
      </c>
      <c r="J4" s="5" t="s">
        <v>36</v>
      </c>
      <c r="K4" s="19" t="s">
        <v>37</v>
      </c>
      <c r="L4" s="25"/>
      <c r="M4" s="9"/>
      <c r="N4" s="9"/>
      <c r="O4" s="9"/>
      <c r="T4" s="26"/>
      <c r="U4" s="9"/>
      <c r="V4" s="9"/>
      <c r="W4" s="9"/>
      <c r="X4" s="9"/>
      <c r="Y4" s="9"/>
      <c r="Z4" s="9"/>
      <c r="AA4" s="9"/>
      <c r="AB4" s="22"/>
    </row>
    <row r="5" ht="15.75" customHeight="1">
      <c r="A5" s="27">
        <v>2.0</v>
      </c>
      <c r="B5" s="28" t="s">
        <v>38</v>
      </c>
      <c r="C5" s="29">
        <v>480.0</v>
      </c>
      <c r="D5" s="30" t="s">
        <v>39</v>
      </c>
      <c r="E5" s="27">
        <v>137.0</v>
      </c>
      <c r="F5" s="27">
        <v>2013.0</v>
      </c>
      <c r="G5" s="27" t="s">
        <v>30</v>
      </c>
      <c r="H5" s="31" t="s">
        <v>40</v>
      </c>
      <c r="I5" s="28" t="s">
        <v>32</v>
      </c>
      <c r="J5" s="5" t="s">
        <v>41</v>
      </c>
      <c r="K5" s="19" t="s">
        <v>34</v>
      </c>
      <c r="M5" s="9"/>
      <c r="N5" s="9"/>
      <c r="O5" s="9"/>
      <c r="T5" s="9"/>
      <c r="U5" s="9"/>
      <c r="V5" s="9"/>
      <c r="W5" s="9"/>
      <c r="X5" s="9"/>
      <c r="Y5" s="9"/>
      <c r="Z5" s="9"/>
      <c r="AA5" s="9"/>
      <c r="AB5" s="22"/>
    </row>
    <row r="6" ht="15.75" customHeight="1">
      <c r="A6" s="9">
        <v>3.0</v>
      </c>
      <c r="B6" s="5" t="s">
        <v>42</v>
      </c>
      <c r="C6" s="16">
        <v>403.0</v>
      </c>
      <c r="D6" s="32" t="s">
        <v>39</v>
      </c>
      <c r="E6" s="9">
        <v>2.0</v>
      </c>
      <c r="F6" s="9">
        <v>1702.0</v>
      </c>
      <c r="G6" s="9" t="s">
        <v>30</v>
      </c>
      <c r="H6" s="33">
        <v>6.61E7</v>
      </c>
      <c r="I6" s="5" t="s">
        <v>32</v>
      </c>
      <c r="J6" s="5" t="s">
        <v>43</v>
      </c>
      <c r="K6" s="19" t="s">
        <v>44</v>
      </c>
      <c r="L6" s="9"/>
      <c r="M6" s="9"/>
      <c r="N6" s="9"/>
      <c r="O6" s="21"/>
      <c r="T6" s="9"/>
      <c r="U6" s="9"/>
      <c r="V6" s="9"/>
      <c r="W6" s="9"/>
      <c r="X6" s="9"/>
      <c r="Y6" s="9"/>
      <c r="Z6" s="9"/>
      <c r="AA6" s="9"/>
      <c r="AB6" s="22"/>
    </row>
    <row r="7" ht="15.75" customHeight="1">
      <c r="A7" s="9">
        <v>4.0</v>
      </c>
      <c r="B7" s="5" t="s">
        <v>45</v>
      </c>
      <c r="C7" s="9">
        <v>61.0</v>
      </c>
      <c r="D7" s="32" t="s">
        <v>39</v>
      </c>
      <c r="E7" s="9">
        <v>18.0</v>
      </c>
      <c r="F7" s="9">
        <v>71.0</v>
      </c>
      <c r="G7" s="9" t="s">
        <v>46</v>
      </c>
      <c r="H7" s="33">
        <f>H6*C7/100</f>
        <v>40321000</v>
      </c>
      <c r="I7" s="5" t="s">
        <v>47</v>
      </c>
      <c r="J7" s="5" t="s">
        <v>48</v>
      </c>
      <c r="K7" s="19" t="s">
        <v>49</v>
      </c>
      <c r="L7" s="9"/>
      <c r="M7" s="21"/>
      <c r="N7" s="9"/>
      <c r="O7" s="21"/>
      <c r="T7" s="9"/>
      <c r="U7" s="9"/>
      <c r="V7" s="9"/>
      <c r="W7" s="9"/>
      <c r="X7" s="9"/>
      <c r="Y7" s="9"/>
      <c r="Z7" s="9"/>
      <c r="AA7" s="9"/>
      <c r="AB7" s="22"/>
    </row>
    <row r="8" ht="15.75" customHeight="1">
      <c r="A8" s="9">
        <v>5.0</v>
      </c>
      <c r="B8" s="5" t="s">
        <v>50</v>
      </c>
      <c r="C8" s="9">
        <v>2.19</v>
      </c>
      <c r="D8" s="32" t="s">
        <v>39</v>
      </c>
      <c r="E8" s="9">
        <v>0.84</v>
      </c>
      <c r="F8" s="9">
        <v>5.02</v>
      </c>
      <c r="G8" s="9" t="s">
        <v>46</v>
      </c>
      <c r="H8" s="33">
        <f t="shared" ref="H8:H9" si="1">H6*C8/100</f>
        <v>1447590</v>
      </c>
      <c r="I8" s="5" t="s">
        <v>51</v>
      </c>
      <c r="J8" s="5" t="s">
        <v>52</v>
      </c>
      <c r="K8" s="19" t="s">
        <v>49</v>
      </c>
      <c r="L8" s="9"/>
      <c r="M8" s="9"/>
      <c r="N8" s="9"/>
      <c r="O8" s="9"/>
      <c r="T8" s="9"/>
      <c r="U8" s="9"/>
      <c r="V8" s="9"/>
      <c r="W8" s="9"/>
      <c r="X8" s="9"/>
      <c r="Y8" s="9"/>
      <c r="Z8" s="9"/>
      <c r="AA8" s="9"/>
      <c r="AB8" s="22"/>
    </row>
    <row r="9" ht="15.75" customHeight="1">
      <c r="A9" s="9">
        <v>6.0</v>
      </c>
      <c r="B9" s="5" t="s">
        <v>53</v>
      </c>
      <c r="C9" s="9">
        <v>19.6</v>
      </c>
      <c r="D9" s="32" t="s">
        <v>39</v>
      </c>
      <c r="E9" s="9">
        <v>15.2</v>
      </c>
      <c r="F9" s="9">
        <v>24.0</v>
      </c>
      <c r="G9" s="9" t="s">
        <v>46</v>
      </c>
      <c r="H9" s="33">
        <f t="shared" si="1"/>
        <v>7902916</v>
      </c>
      <c r="I9" s="5" t="s">
        <v>32</v>
      </c>
      <c r="J9" s="5" t="s">
        <v>54</v>
      </c>
      <c r="K9" s="19" t="s">
        <v>55</v>
      </c>
      <c r="L9" s="9"/>
      <c r="M9" s="9"/>
      <c r="N9" s="9"/>
      <c r="O9" s="9"/>
      <c r="T9" s="9"/>
      <c r="U9" s="9"/>
      <c r="V9" s="9"/>
      <c r="W9" s="9"/>
      <c r="X9" s="9"/>
      <c r="Y9" s="9"/>
      <c r="Z9" s="9"/>
      <c r="AA9" s="9"/>
      <c r="AB9" s="22"/>
    </row>
    <row r="10" ht="15.75" customHeight="1">
      <c r="A10" s="9">
        <v>7.0</v>
      </c>
      <c r="B10" s="5" t="s">
        <v>56</v>
      </c>
      <c r="C10" s="16">
        <v>8.0</v>
      </c>
      <c r="D10" s="32" t="s">
        <v>39</v>
      </c>
      <c r="E10" s="9">
        <v>0.0</v>
      </c>
      <c r="F10" s="9">
        <v>27.0</v>
      </c>
      <c r="G10" s="9" t="s">
        <v>30</v>
      </c>
      <c r="H10" s="18" t="s">
        <v>57</v>
      </c>
      <c r="I10" s="5" t="s">
        <v>32</v>
      </c>
      <c r="J10" s="5" t="s">
        <v>43</v>
      </c>
      <c r="K10" s="19" t="s">
        <v>44</v>
      </c>
      <c r="L10" s="9"/>
      <c r="M10" s="9"/>
      <c r="N10" s="9"/>
      <c r="O10" s="21"/>
      <c r="T10" s="9"/>
      <c r="U10" s="9"/>
      <c r="V10" s="9"/>
      <c r="W10" s="9"/>
      <c r="X10" s="9"/>
      <c r="Y10" s="9"/>
      <c r="Z10" s="9"/>
      <c r="AA10" s="9"/>
      <c r="AB10" s="22"/>
    </row>
    <row r="11" ht="15.75" customHeight="1">
      <c r="A11" s="9">
        <v>8.0</v>
      </c>
      <c r="B11" s="5" t="s">
        <v>58</v>
      </c>
      <c r="C11" s="16">
        <v>182.0</v>
      </c>
      <c r="D11" s="32" t="s">
        <v>39</v>
      </c>
      <c r="E11" s="9">
        <v>0.0</v>
      </c>
      <c r="F11" s="9">
        <v>3456.0</v>
      </c>
      <c r="G11" s="9" t="s">
        <v>30</v>
      </c>
      <c r="H11" s="18" t="s">
        <v>59</v>
      </c>
      <c r="I11" s="5" t="s">
        <v>32</v>
      </c>
      <c r="J11" s="5" t="s">
        <v>33</v>
      </c>
      <c r="K11" s="19" t="s">
        <v>34</v>
      </c>
      <c r="L11" s="9"/>
      <c r="M11" s="9"/>
      <c r="N11" s="9"/>
      <c r="O11" s="21"/>
      <c r="T11" s="9"/>
      <c r="U11" s="9"/>
      <c r="V11" s="9"/>
      <c r="W11" s="9"/>
      <c r="X11" s="9"/>
      <c r="Y11" s="9"/>
      <c r="Z11" s="9"/>
      <c r="AA11" s="9"/>
      <c r="AB11" s="22"/>
    </row>
    <row r="12" ht="15.75" customHeight="1">
      <c r="A12" s="9"/>
      <c r="B12" s="5" t="s">
        <v>58</v>
      </c>
      <c r="C12" s="16">
        <v>198.0</v>
      </c>
      <c r="D12" s="34">
        <v>389.0</v>
      </c>
      <c r="E12" s="9"/>
      <c r="F12" s="9"/>
      <c r="G12" s="9" t="s">
        <v>30</v>
      </c>
      <c r="H12" s="18"/>
      <c r="I12" s="5" t="s">
        <v>60</v>
      </c>
      <c r="J12" s="5" t="s">
        <v>61</v>
      </c>
      <c r="K12" s="35" t="s">
        <v>62</v>
      </c>
      <c r="L12" s="25"/>
      <c r="M12" s="9"/>
      <c r="N12" s="9"/>
      <c r="O12" s="9"/>
      <c r="T12" s="9"/>
      <c r="U12" s="9"/>
      <c r="V12" s="9"/>
      <c r="W12" s="9"/>
      <c r="X12" s="9"/>
      <c r="Y12" s="9"/>
      <c r="Z12" s="9"/>
      <c r="AA12" s="9"/>
      <c r="AB12" s="22"/>
    </row>
    <row r="13" ht="15.75" customHeight="1">
      <c r="A13" s="9">
        <v>9.0</v>
      </c>
      <c r="B13" s="5" t="s">
        <v>63</v>
      </c>
      <c r="C13" s="16">
        <v>410.0</v>
      </c>
      <c r="D13" s="32" t="s">
        <v>39</v>
      </c>
      <c r="E13" s="9">
        <v>1.0</v>
      </c>
      <c r="F13" s="9">
        <v>1212.0</v>
      </c>
      <c r="G13" s="9" t="s">
        <v>30</v>
      </c>
      <c r="H13" s="18" t="s">
        <v>64</v>
      </c>
      <c r="I13" s="5" t="s">
        <v>32</v>
      </c>
      <c r="J13" s="5" t="s">
        <v>33</v>
      </c>
      <c r="K13" s="19" t="s">
        <v>34</v>
      </c>
      <c r="M13" s="5"/>
      <c r="N13" s="9"/>
      <c r="O13" s="9"/>
      <c r="U13" s="9"/>
      <c r="V13" s="9"/>
      <c r="W13" s="9"/>
      <c r="X13" s="9"/>
      <c r="Y13" s="9"/>
      <c r="Z13" s="9"/>
      <c r="AA13" s="9"/>
      <c r="AB13" s="22"/>
    </row>
    <row r="14" ht="15.75" customHeight="1">
      <c r="A14" s="9">
        <v>10.0</v>
      </c>
      <c r="B14" s="5" t="s">
        <v>65</v>
      </c>
      <c r="C14" s="16">
        <v>2190.0</v>
      </c>
      <c r="D14" s="32" t="s">
        <v>39</v>
      </c>
      <c r="E14" s="9">
        <v>192.0</v>
      </c>
      <c r="F14" s="9">
        <v>6765.0</v>
      </c>
      <c r="G14" s="9" t="s">
        <v>30</v>
      </c>
      <c r="H14" s="18" t="s">
        <v>66</v>
      </c>
      <c r="I14" s="5" t="s">
        <v>32</v>
      </c>
      <c r="J14" s="5" t="s">
        <v>67</v>
      </c>
      <c r="K14" s="19" t="s">
        <v>34</v>
      </c>
      <c r="M14" s="5"/>
      <c r="N14" s="9"/>
      <c r="O14" s="21"/>
      <c r="U14" s="9"/>
      <c r="V14" s="9"/>
      <c r="W14" s="9"/>
      <c r="X14" s="9"/>
      <c r="Y14" s="9"/>
      <c r="Z14" s="9"/>
      <c r="AA14" s="9"/>
      <c r="AB14" s="22"/>
    </row>
    <row r="15" ht="15.75" customHeight="1">
      <c r="A15" s="9">
        <v>11.0</v>
      </c>
      <c r="B15" s="5" t="s">
        <v>68</v>
      </c>
      <c r="C15" s="23">
        <v>319.0</v>
      </c>
      <c r="D15" s="24">
        <v>98.0</v>
      </c>
      <c r="E15" s="9">
        <v>221.0</v>
      </c>
      <c r="F15" s="9">
        <v>417.0</v>
      </c>
      <c r="G15" s="9" t="s">
        <v>69</v>
      </c>
      <c r="H15" s="18" t="s">
        <v>70</v>
      </c>
      <c r="I15" s="5" t="s">
        <v>71</v>
      </c>
      <c r="J15" s="5" t="s">
        <v>72</v>
      </c>
      <c r="K15" s="19" t="s">
        <v>73</v>
      </c>
      <c r="L15" s="9"/>
      <c r="M15" s="9"/>
      <c r="N15" s="9"/>
      <c r="O15" s="9"/>
      <c r="T15" s="9"/>
      <c r="U15" s="9"/>
      <c r="V15" s="9"/>
      <c r="W15" s="9"/>
      <c r="X15" s="9"/>
      <c r="Y15" s="9"/>
      <c r="Z15" s="9"/>
      <c r="AA15" s="9"/>
      <c r="AB15" s="22"/>
    </row>
    <row r="16" ht="15.75" customHeight="1">
      <c r="A16" s="9"/>
      <c r="B16" s="5" t="s">
        <v>74</v>
      </c>
      <c r="C16" s="23">
        <v>294.0</v>
      </c>
      <c r="D16" s="24">
        <v>95.0</v>
      </c>
      <c r="E16" s="9">
        <v>199.0</v>
      </c>
      <c r="F16" s="9">
        <v>389.0</v>
      </c>
      <c r="G16" s="9" t="s">
        <v>69</v>
      </c>
      <c r="H16" s="5" t="s">
        <v>75</v>
      </c>
      <c r="I16" s="5" t="s">
        <v>35</v>
      </c>
      <c r="J16" s="5" t="s">
        <v>72</v>
      </c>
      <c r="K16" s="19" t="s">
        <v>73</v>
      </c>
      <c r="L16" s="9"/>
      <c r="M16" s="9"/>
      <c r="N16" s="9"/>
      <c r="O16" s="9"/>
      <c r="T16" s="9"/>
      <c r="U16" s="9"/>
      <c r="V16" s="9"/>
      <c r="W16" s="9"/>
      <c r="X16" s="9"/>
      <c r="Y16" s="9"/>
      <c r="Z16" s="9"/>
      <c r="AA16" s="9"/>
      <c r="AB16" s="22"/>
    </row>
    <row r="17" ht="15.75" customHeight="1">
      <c r="A17" s="9"/>
      <c r="B17" s="5" t="s">
        <v>76</v>
      </c>
      <c r="C17" s="23">
        <v>26.0</v>
      </c>
      <c r="D17" s="24">
        <v>27.0</v>
      </c>
      <c r="E17" s="9">
        <v>1.0</v>
      </c>
      <c r="F17" s="9">
        <v>53.0</v>
      </c>
      <c r="G17" s="9" t="s">
        <v>69</v>
      </c>
      <c r="H17" s="5" t="s">
        <v>75</v>
      </c>
      <c r="I17" s="5" t="s">
        <v>71</v>
      </c>
      <c r="J17" s="5" t="s">
        <v>72</v>
      </c>
      <c r="K17" s="19" t="s">
        <v>73</v>
      </c>
      <c r="L17" s="9"/>
      <c r="M17" s="9"/>
      <c r="N17" s="9"/>
      <c r="O17" s="9"/>
      <c r="T17" s="9"/>
      <c r="U17" s="9"/>
      <c r="V17" s="9"/>
      <c r="W17" s="9"/>
      <c r="X17" s="9"/>
      <c r="Y17" s="9"/>
      <c r="Z17" s="9"/>
      <c r="AA17" s="9"/>
      <c r="AB17" s="22"/>
    </row>
    <row r="18" ht="15.75" customHeight="1">
      <c r="A18" s="9"/>
      <c r="B18" s="5" t="s">
        <v>77</v>
      </c>
      <c r="C18" s="23">
        <v>450.0</v>
      </c>
      <c r="D18" s="17" t="s">
        <v>78</v>
      </c>
      <c r="E18" s="9">
        <v>125.0</v>
      </c>
      <c r="F18" s="9">
        <v>750.0</v>
      </c>
      <c r="G18" s="9" t="s">
        <v>69</v>
      </c>
      <c r="H18" s="5" t="s">
        <v>75</v>
      </c>
      <c r="I18" s="5" t="s">
        <v>79</v>
      </c>
      <c r="J18" s="36" t="s">
        <v>80</v>
      </c>
      <c r="K18" s="35" t="s">
        <v>81</v>
      </c>
      <c r="L18" s="9"/>
      <c r="M18" s="9"/>
      <c r="N18" s="9"/>
      <c r="O18" s="9"/>
      <c r="T18" s="9"/>
      <c r="U18" s="9"/>
      <c r="V18" s="9"/>
      <c r="W18" s="9"/>
      <c r="X18" s="9"/>
      <c r="Y18" s="9"/>
      <c r="Z18" s="9"/>
      <c r="AA18" s="9"/>
      <c r="AB18" s="22"/>
    </row>
    <row r="19" ht="15.75" customHeight="1">
      <c r="A19" s="9"/>
      <c r="B19" s="5" t="s">
        <v>82</v>
      </c>
      <c r="C19" s="23">
        <v>650.0</v>
      </c>
      <c r="D19" s="17" t="s">
        <v>83</v>
      </c>
      <c r="E19" s="9">
        <v>450.0</v>
      </c>
      <c r="F19" s="9">
        <v>800.0</v>
      </c>
      <c r="G19" s="9" t="s">
        <v>69</v>
      </c>
      <c r="H19" s="5" t="s">
        <v>75</v>
      </c>
      <c r="I19" s="5" t="s">
        <v>79</v>
      </c>
      <c r="J19" s="36"/>
      <c r="K19" s="19"/>
      <c r="L19" s="9"/>
      <c r="M19" s="9"/>
      <c r="N19" s="9"/>
      <c r="O19" s="9"/>
      <c r="T19" s="9"/>
      <c r="U19" s="9"/>
      <c r="V19" s="9"/>
      <c r="W19" s="9"/>
      <c r="X19" s="9"/>
      <c r="Y19" s="9"/>
      <c r="Z19" s="9"/>
      <c r="AA19" s="9"/>
      <c r="AB19" s="22"/>
    </row>
    <row r="20" ht="15.75" customHeight="1">
      <c r="A20" s="37" t="s">
        <v>84</v>
      </c>
      <c r="B20" s="5"/>
      <c r="C20" s="9"/>
      <c r="D20" s="32"/>
      <c r="E20" s="9"/>
      <c r="F20" s="9"/>
      <c r="G20" s="9"/>
      <c r="H20" s="5"/>
      <c r="I20" s="5"/>
      <c r="K20" s="5"/>
      <c r="L20" s="9"/>
      <c r="M20" s="9"/>
      <c r="N20" s="9"/>
      <c r="O20" s="9"/>
      <c r="T20" s="9"/>
      <c r="U20" s="9"/>
      <c r="V20" s="9"/>
      <c r="W20" s="9"/>
      <c r="X20" s="9"/>
      <c r="Y20" s="9"/>
      <c r="Z20" s="9"/>
      <c r="AA20" s="9"/>
      <c r="AB20" s="22"/>
    </row>
    <row r="21" ht="15.75" customHeight="1">
      <c r="A21" s="9"/>
      <c r="B21" s="5"/>
      <c r="C21" s="9"/>
      <c r="D21" s="32"/>
      <c r="E21" s="9"/>
      <c r="F21" s="9"/>
      <c r="G21" s="9"/>
      <c r="H21" s="5"/>
      <c r="I21" s="5"/>
      <c r="J21" s="5"/>
      <c r="K21" s="5"/>
      <c r="L21" s="9"/>
      <c r="M21" s="9"/>
      <c r="N21" s="9"/>
      <c r="O21" s="9"/>
      <c r="T21" s="9"/>
      <c r="U21" s="9"/>
      <c r="V21" s="9"/>
      <c r="W21" s="9"/>
      <c r="X21" s="9"/>
      <c r="Y21" s="9"/>
      <c r="Z21" s="9"/>
      <c r="AA21" s="9"/>
      <c r="AB21" s="22"/>
    </row>
    <row r="22" ht="15.75" customHeight="1">
      <c r="A22" s="38" t="s">
        <v>85</v>
      </c>
      <c r="B22" s="5"/>
      <c r="C22" s="12" t="s">
        <v>86</v>
      </c>
      <c r="D22" s="7"/>
      <c r="E22" s="8" t="s">
        <v>14</v>
      </c>
      <c r="F22" s="8" t="s">
        <v>15</v>
      </c>
      <c r="G22" s="8" t="s">
        <v>16</v>
      </c>
      <c r="H22" s="12" t="s">
        <v>87</v>
      </c>
      <c r="I22" s="12" t="s">
        <v>18</v>
      </c>
      <c r="J22" s="12" t="s">
        <v>19</v>
      </c>
      <c r="K22" s="12" t="s">
        <v>20</v>
      </c>
      <c r="L22" s="9"/>
      <c r="M22" s="9"/>
      <c r="N22" s="9"/>
      <c r="O22" s="9"/>
      <c r="T22" s="9"/>
      <c r="U22" s="9"/>
      <c r="V22" s="9"/>
      <c r="W22" s="9"/>
      <c r="X22" s="9"/>
      <c r="Y22" s="9"/>
      <c r="Z22" s="9"/>
      <c r="AA22" s="9"/>
      <c r="AB22" s="22"/>
    </row>
    <row r="23" ht="15.75" customHeight="1">
      <c r="A23" s="9">
        <v>1.0</v>
      </c>
      <c r="B23" s="5" t="s">
        <v>88</v>
      </c>
      <c r="C23" s="9">
        <v>1408.16</v>
      </c>
      <c r="D23" s="32"/>
      <c r="E23" s="9">
        <v>358.0</v>
      </c>
      <c r="F23" s="9">
        <v>5501.0</v>
      </c>
      <c r="G23" s="9" t="s">
        <v>89</v>
      </c>
      <c r="H23" s="5">
        <f>C23/1000</f>
        <v>1.40816</v>
      </c>
      <c r="I23" s="5" t="s">
        <v>90</v>
      </c>
      <c r="J23" s="5" t="s">
        <v>91</v>
      </c>
      <c r="K23" s="19" t="s">
        <v>92</v>
      </c>
      <c r="L23" s="9"/>
      <c r="M23" s="9"/>
      <c r="N23" s="9"/>
      <c r="O23" s="9"/>
      <c r="T23" s="9"/>
      <c r="U23" s="9"/>
      <c r="V23" s="9"/>
      <c r="W23" s="9"/>
      <c r="X23" s="9"/>
      <c r="Y23" s="9"/>
      <c r="Z23" s="9"/>
      <c r="AA23" s="9"/>
      <c r="AB23" s="22"/>
    </row>
    <row r="24" ht="15.75" customHeight="1">
      <c r="A24" s="9">
        <v>2.0</v>
      </c>
      <c r="B24" s="5" t="s">
        <v>93</v>
      </c>
      <c r="C24" s="9">
        <v>1.1</v>
      </c>
      <c r="D24" s="24">
        <v>3.1</v>
      </c>
      <c r="E24" s="9">
        <f>1.1</f>
        <v>1.1</v>
      </c>
      <c r="F24" s="39">
        <f>1.1+2*3.1</f>
        <v>7.3</v>
      </c>
      <c r="G24" s="9" t="s">
        <v>94</v>
      </c>
      <c r="H24" s="5"/>
      <c r="I24" s="5" t="s">
        <v>35</v>
      </c>
      <c r="J24" s="5" t="s">
        <v>95</v>
      </c>
      <c r="K24" s="19" t="s">
        <v>96</v>
      </c>
      <c r="L24" s="40" t="s">
        <v>97</v>
      </c>
      <c r="M24" s="9"/>
      <c r="N24" s="9"/>
      <c r="O24" s="9"/>
      <c r="T24" s="9"/>
      <c r="U24" s="9"/>
      <c r="V24" s="9"/>
      <c r="W24" s="9"/>
      <c r="X24" s="9"/>
      <c r="Y24" s="9"/>
      <c r="Z24" s="9"/>
      <c r="AA24" s="9"/>
      <c r="AB24" s="22"/>
    </row>
    <row r="25" ht="15.75" customHeight="1">
      <c r="A25" s="9"/>
      <c r="B25" s="5" t="s">
        <v>98</v>
      </c>
      <c r="C25" s="9">
        <v>89.7</v>
      </c>
      <c r="D25" s="24">
        <v>70.5</v>
      </c>
      <c r="E25" s="9">
        <f>89.7-70.5</f>
        <v>19.2</v>
      </c>
      <c r="F25" s="9">
        <f>89.7+2*70.5</f>
        <v>230.7</v>
      </c>
      <c r="G25" s="9" t="s">
        <v>94</v>
      </c>
      <c r="H25" s="5">
        <f>C25*0.1*13/1000</f>
        <v>0.11661</v>
      </c>
      <c r="I25" s="5" t="s">
        <v>35</v>
      </c>
      <c r="J25" s="5" t="s">
        <v>99</v>
      </c>
      <c r="K25" s="19"/>
      <c r="L25" s="9"/>
      <c r="M25" s="9"/>
      <c r="N25" s="9"/>
      <c r="O25" s="9"/>
      <c r="T25" s="9"/>
      <c r="U25" s="9"/>
      <c r="V25" s="9"/>
      <c r="W25" s="9"/>
      <c r="X25" s="9"/>
      <c r="Y25" s="9"/>
      <c r="Z25" s="9"/>
      <c r="AA25" s="9"/>
      <c r="AB25" s="22"/>
    </row>
    <row r="26" ht="15.75" customHeight="1">
      <c r="A26" s="38" t="s">
        <v>100</v>
      </c>
      <c r="B26" s="5"/>
      <c r="C26" s="9"/>
      <c r="D26" s="32"/>
      <c r="E26" s="9"/>
      <c r="F26" s="9"/>
      <c r="G26" s="9"/>
      <c r="H26" s="5"/>
      <c r="I26" s="5"/>
      <c r="J26" s="5"/>
      <c r="K26" s="5"/>
      <c r="L26" s="9"/>
      <c r="M26" s="9"/>
      <c r="N26" s="9"/>
      <c r="O26" s="9"/>
      <c r="T26" s="9"/>
      <c r="U26" s="9"/>
      <c r="V26" s="9"/>
      <c r="W26" s="9"/>
      <c r="X26" s="9"/>
      <c r="Y26" s="9"/>
      <c r="Z26" s="9"/>
      <c r="AA26" s="9"/>
      <c r="AB26" s="22"/>
    </row>
    <row r="27" ht="15.75" customHeight="1">
      <c r="A27" s="9"/>
      <c r="B27" s="5"/>
      <c r="C27" s="8"/>
      <c r="D27" s="7"/>
      <c r="E27" s="8" t="s">
        <v>14</v>
      </c>
      <c r="F27" s="8" t="s">
        <v>101</v>
      </c>
      <c r="G27" s="8" t="s">
        <v>16</v>
      </c>
      <c r="H27" s="12" t="s">
        <v>87</v>
      </c>
      <c r="I27" s="12" t="s">
        <v>18</v>
      </c>
      <c r="J27" s="5"/>
      <c r="K27" s="5"/>
      <c r="L27" s="9"/>
      <c r="M27" s="9"/>
      <c r="N27" s="9"/>
      <c r="O27" s="9"/>
      <c r="T27" s="9"/>
      <c r="U27" s="9"/>
      <c r="V27" s="9"/>
      <c r="W27" s="9"/>
      <c r="X27" s="9"/>
      <c r="Y27" s="9"/>
      <c r="Z27" s="9"/>
      <c r="AA27" s="9"/>
      <c r="AB27" s="22"/>
    </row>
    <row r="28" ht="15.75" customHeight="1">
      <c r="A28" s="9">
        <v>1.0</v>
      </c>
      <c r="B28" s="5" t="s">
        <v>102</v>
      </c>
      <c r="C28" s="9">
        <v>904.0</v>
      </c>
      <c r="D28" s="24">
        <v>1208.0</v>
      </c>
      <c r="E28" s="9">
        <f>904</f>
        <v>904</v>
      </c>
      <c r="F28" s="9">
        <f>904+2*D28</f>
        <v>3320</v>
      </c>
      <c r="G28" s="9" t="s">
        <v>89</v>
      </c>
      <c r="H28" s="5">
        <f>C28/1000</f>
        <v>0.904</v>
      </c>
      <c r="I28" s="5" t="s">
        <v>32</v>
      </c>
      <c r="J28" s="5" t="s">
        <v>103</v>
      </c>
      <c r="K28" s="19" t="s">
        <v>104</v>
      </c>
      <c r="L28" s="9"/>
      <c r="M28" s="9"/>
      <c r="N28" s="9"/>
      <c r="O28" s="9"/>
      <c r="T28" s="9"/>
      <c r="U28" s="9"/>
      <c r="V28" s="9"/>
      <c r="W28" s="9"/>
      <c r="X28" s="9"/>
      <c r="Y28" s="9"/>
      <c r="Z28" s="9"/>
      <c r="AA28" s="9"/>
      <c r="AB28" s="22"/>
    </row>
    <row r="29" ht="15.75" customHeight="1">
      <c r="A29" s="9">
        <v>2.0</v>
      </c>
      <c r="B29" s="5" t="s">
        <v>105</v>
      </c>
      <c r="C29" s="9">
        <v>289.0</v>
      </c>
      <c r="D29" s="24">
        <v>238.0</v>
      </c>
      <c r="E29" s="9">
        <f>289-238</f>
        <v>51</v>
      </c>
      <c r="F29" s="9">
        <f>238+2*D29</f>
        <v>714</v>
      </c>
      <c r="G29" s="9" t="s">
        <v>106</v>
      </c>
      <c r="H29" s="9">
        <v>289.0</v>
      </c>
      <c r="I29" s="5" t="s">
        <v>32</v>
      </c>
      <c r="J29" s="5" t="s">
        <v>103</v>
      </c>
      <c r="K29" s="19" t="s">
        <v>104</v>
      </c>
      <c r="L29" s="9"/>
      <c r="M29" s="9"/>
      <c r="N29" s="9"/>
      <c r="O29" s="9"/>
      <c r="T29" s="9"/>
      <c r="U29" s="9"/>
      <c r="V29" s="9"/>
      <c r="W29" s="9"/>
      <c r="X29" s="9"/>
      <c r="Y29" s="9"/>
      <c r="Z29" s="9"/>
      <c r="AA29" s="9"/>
      <c r="AB29" s="22"/>
    </row>
    <row r="30" ht="15.75" customHeight="1">
      <c r="A30" s="9">
        <v>3.0</v>
      </c>
      <c r="B30" s="5" t="s">
        <v>107</v>
      </c>
      <c r="C30" s="9">
        <v>1208.0</v>
      </c>
      <c r="D30" s="24">
        <v>1190.0</v>
      </c>
      <c r="E30" s="41">
        <f>1208-1190</f>
        <v>18</v>
      </c>
      <c r="F30" s="41">
        <f>1208+2*D30</f>
        <v>3588</v>
      </c>
      <c r="G30" s="9" t="s">
        <v>89</v>
      </c>
      <c r="H30" s="9">
        <f t="shared" ref="H30:H31" si="2">C30/1000</f>
        <v>1.208</v>
      </c>
      <c r="I30" s="5" t="s">
        <v>32</v>
      </c>
      <c r="J30" s="5" t="s">
        <v>103</v>
      </c>
      <c r="K30" s="19" t="s">
        <v>104</v>
      </c>
      <c r="L30" s="9"/>
      <c r="M30" s="9"/>
      <c r="N30" s="9"/>
      <c r="O30" s="9"/>
      <c r="T30" s="9"/>
      <c r="U30" s="9"/>
      <c r="V30" s="9"/>
      <c r="W30" s="9"/>
      <c r="X30" s="9"/>
      <c r="Y30" s="9"/>
      <c r="Z30" s="9"/>
      <c r="AA30" s="9"/>
      <c r="AB30" s="22"/>
    </row>
    <row r="31" ht="15.75" customHeight="1">
      <c r="A31" s="9">
        <v>4.0</v>
      </c>
      <c r="B31" s="5" t="s">
        <v>108</v>
      </c>
      <c r="C31" s="16">
        <v>7.02</v>
      </c>
      <c r="D31" s="32"/>
      <c r="E31" s="42">
        <v>2.0</v>
      </c>
      <c r="F31" s="9">
        <v>25.0</v>
      </c>
      <c r="G31" s="9" t="s">
        <v>89</v>
      </c>
      <c r="H31" s="5">
        <f t="shared" si="2"/>
        <v>0.00702</v>
      </c>
      <c r="I31" s="5" t="s">
        <v>109</v>
      </c>
      <c r="J31" s="5" t="s">
        <v>110</v>
      </c>
      <c r="K31" s="19" t="s">
        <v>111</v>
      </c>
      <c r="L31" s="9"/>
      <c r="M31" s="9"/>
      <c r="N31" s="9"/>
      <c r="O31" s="9"/>
      <c r="T31" s="9"/>
      <c r="U31" s="9"/>
      <c r="V31" s="9"/>
      <c r="W31" s="9"/>
      <c r="X31" s="9"/>
      <c r="Y31" s="9"/>
      <c r="Z31" s="9"/>
      <c r="AA31" s="9"/>
      <c r="AB31" s="22"/>
    </row>
    <row r="32" ht="15.75" customHeight="1">
      <c r="A32" s="9">
        <v>5.0</v>
      </c>
      <c r="B32" s="5" t="s">
        <v>112</v>
      </c>
      <c r="C32" s="23">
        <v>142.0</v>
      </c>
      <c r="D32" s="43">
        <v>39.0</v>
      </c>
      <c r="E32" s="44" t="s">
        <v>39</v>
      </c>
      <c r="F32" s="44" t="s">
        <v>39</v>
      </c>
      <c r="G32" s="9" t="s">
        <v>89</v>
      </c>
      <c r="H32" s="5">
        <f>0.142</f>
        <v>0.142</v>
      </c>
      <c r="I32" s="5" t="s">
        <v>113</v>
      </c>
      <c r="J32" s="5" t="s">
        <v>114</v>
      </c>
      <c r="K32" s="19" t="s">
        <v>115</v>
      </c>
      <c r="L32" s="9"/>
      <c r="M32" s="9"/>
      <c r="N32" s="9"/>
      <c r="O32" s="9"/>
      <c r="T32" s="9"/>
      <c r="U32" s="9"/>
      <c r="V32" s="9"/>
      <c r="W32" s="9"/>
      <c r="X32" s="9"/>
      <c r="Y32" s="9"/>
      <c r="Z32" s="9"/>
      <c r="AA32" s="9"/>
      <c r="AB32" s="22"/>
    </row>
    <row r="33" ht="15.75" customHeight="1">
      <c r="A33" s="9">
        <v>6.0</v>
      </c>
      <c r="B33" s="5" t="s">
        <v>116</v>
      </c>
      <c r="C33" s="23">
        <v>20.3</v>
      </c>
      <c r="D33" s="24">
        <v>4.3</v>
      </c>
      <c r="E33" s="9" t="s">
        <v>39</v>
      </c>
      <c r="F33" s="9" t="s">
        <v>39</v>
      </c>
      <c r="G33" s="9" t="s">
        <v>89</v>
      </c>
      <c r="H33" s="5">
        <f>0.012</f>
        <v>0.012</v>
      </c>
      <c r="I33" s="5" t="s">
        <v>113</v>
      </c>
      <c r="J33" s="5" t="s">
        <v>114</v>
      </c>
      <c r="K33" s="19" t="s">
        <v>115</v>
      </c>
      <c r="L33" s="9"/>
      <c r="M33" s="9"/>
      <c r="N33" s="9"/>
      <c r="O33" s="9"/>
      <c r="T33" s="9"/>
      <c r="U33" s="9"/>
      <c r="V33" s="9"/>
      <c r="W33" s="9"/>
      <c r="X33" s="9"/>
      <c r="Y33" s="9"/>
      <c r="Z33" s="9"/>
      <c r="AA33" s="9"/>
      <c r="AB33" s="22"/>
    </row>
    <row r="34" ht="15.75" customHeight="1">
      <c r="A34" s="9">
        <v>7.0</v>
      </c>
      <c r="B34" s="5" t="s">
        <v>117</v>
      </c>
      <c r="C34" s="9" t="s">
        <v>39</v>
      </c>
      <c r="D34" s="32" t="s">
        <v>39</v>
      </c>
      <c r="E34" s="9">
        <v>3500.0</v>
      </c>
      <c r="F34" s="9">
        <v>4500.0</v>
      </c>
      <c r="G34" s="9" t="s">
        <v>89</v>
      </c>
      <c r="H34" s="5"/>
      <c r="I34" s="5" t="s">
        <v>118</v>
      </c>
      <c r="J34" s="5" t="s">
        <v>119</v>
      </c>
      <c r="K34" s="19" t="s">
        <v>120</v>
      </c>
      <c r="L34" s="9"/>
      <c r="M34" s="9"/>
      <c r="N34" s="9"/>
      <c r="O34" s="9"/>
      <c r="T34" s="9"/>
      <c r="U34" s="9"/>
      <c r="V34" s="9"/>
      <c r="W34" s="9"/>
      <c r="X34" s="9"/>
      <c r="Y34" s="9"/>
      <c r="Z34" s="9"/>
      <c r="AA34" s="9"/>
      <c r="AB34" s="22"/>
    </row>
    <row r="35" ht="15.75" customHeight="1">
      <c r="A35" s="9">
        <v>8.0</v>
      </c>
      <c r="B35" s="5" t="s">
        <v>121</v>
      </c>
      <c r="C35" s="16">
        <v>70.0</v>
      </c>
      <c r="D35" s="32" t="s">
        <v>39</v>
      </c>
      <c r="E35" s="9">
        <v>0.25</v>
      </c>
      <c r="F35" s="9">
        <v>363.0</v>
      </c>
      <c r="G35" s="9" t="s">
        <v>122</v>
      </c>
      <c r="H35" s="5" t="s">
        <v>123</v>
      </c>
      <c r="I35" s="5" t="s">
        <v>124</v>
      </c>
      <c r="J35" s="5" t="s">
        <v>125</v>
      </c>
      <c r="K35" s="19" t="s">
        <v>126</v>
      </c>
      <c r="M35" s="9"/>
      <c r="N35" s="9"/>
      <c r="O35" s="9"/>
      <c r="T35" s="9"/>
      <c r="U35" s="9"/>
      <c r="V35" s="9"/>
      <c r="W35" s="9"/>
      <c r="X35" s="9"/>
      <c r="Y35" s="9"/>
      <c r="Z35" s="9"/>
      <c r="AA35" s="9"/>
      <c r="AB35" s="22"/>
    </row>
    <row r="36" ht="15.75" customHeight="1">
      <c r="A36" s="9"/>
      <c r="B36" s="5" t="s">
        <v>127</v>
      </c>
      <c r="C36" s="16">
        <v>90.0</v>
      </c>
      <c r="D36" s="32" t="s">
        <v>39</v>
      </c>
      <c r="E36" s="9">
        <v>3.72</v>
      </c>
      <c r="F36" s="9">
        <v>1176.48</v>
      </c>
      <c r="G36" s="9" t="s">
        <v>122</v>
      </c>
      <c r="H36" s="5" t="s">
        <v>128</v>
      </c>
      <c r="I36" s="5" t="s">
        <v>124</v>
      </c>
      <c r="J36" s="5" t="s">
        <v>125</v>
      </c>
      <c r="K36" s="19" t="s">
        <v>126</v>
      </c>
      <c r="M36" s="9"/>
      <c r="N36" s="9"/>
      <c r="O36" s="9"/>
      <c r="T36" s="9"/>
      <c r="U36" s="9"/>
      <c r="V36" s="9"/>
      <c r="W36" s="9"/>
      <c r="X36" s="9"/>
      <c r="Y36" s="9"/>
      <c r="Z36" s="9"/>
      <c r="AA36" s="9"/>
      <c r="AB36" s="22"/>
    </row>
    <row r="37" ht="15.75" customHeight="1">
      <c r="A37" s="9"/>
      <c r="B37" s="5" t="s">
        <v>129</v>
      </c>
      <c r="C37" s="23" t="s">
        <v>130</v>
      </c>
      <c r="D37" s="24">
        <v>1.5</v>
      </c>
      <c r="E37" s="9" t="s">
        <v>39</v>
      </c>
      <c r="F37" s="9" t="s">
        <v>39</v>
      </c>
      <c r="G37" s="9" t="s">
        <v>131</v>
      </c>
      <c r="H37" s="5"/>
      <c r="I37" s="5" t="s">
        <v>132</v>
      </c>
      <c r="J37" s="5" t="s">
        <v>133</v>
      </c>
      <c r="K37" s="35" t="s">
        <v>134</v>
      </c>
      <c r="L37" s="26"/>
      <c r="M37" s="9"/>
      <c r="N37" s="9"/>
      <c r="O37" s="9"/>
      <c r="T37" s="9"/>
      <c r="U37" s="9"/>
      <c r="V37" s="9"/>
      <c r="W37" s="9"/>
      <c r="X37" s="9"/>
      <c r="Y37" s="9"/>
      <c r="Z37" s="9"/>
      <c r="AA37" s="9"/>
      <c r="AB37" s="22"/>
    </row>
    <row r="38" ht="15.75" customHeight="1">
      <c r="A38" s="9">
        <v>9.0</v>
      </c>
      <c r="B38" s="5" t="s">
        <v>135</v>
      </c>
      <c r="C38" s="9">
        <v>40.0</v>
      </c>
      <c r="D38" s="32" t="s">
        <v>39</v>
      </c>
      <c r="E38" s="9" t="s">
        <v>39</v>
      </c>
      <c r="F38" s="9">
        <v>140.0</v>
      </c>
      <c r="G38" s="9" t="s">
        <v>136</v>
      </c>
      <c r="H38" s="5" t="s">
        <v>137</v>
      </c>
      <c r="I38" s="5" t="s">
        <v>138</v>
      </c>
      <c r="J38" s="5" t="s">
        <v>139</v>
      </c>
      <c r="K38" s="19" t="s">
        <v>140</v>
      </c>
      <c r="L38" s="9"/>
      <c r="M38" s="9"/>
      <c r="N38" s="9"/>
      <c r="O38" s="9"/>
      <c r="T38" s="9"/>
      <c r="U38" s="9"/>
      <c r="V38" s="9"/>
      <c r="W38" s="9"/>
      <c r="X38" s="9"/>
      <c r="Y38" s="9"/>
      <c r="Z38" s="9"/>
      <c r="AA38" s="9"/>
      <c r="AB38" s="22"/>
    </row>
    <row r="39" ht="15.75" customHeight="1">
      <c r="A39" s="9"/>
      <c r="B39" s="5" t="s">
        <v>135</v>
      </c>
      <c r="C39" s="9">
        <v>75.8</v>
      </c>
      <c r="D39" s="24">
        <v>23.3</v>
      </c>
      <c r="E39" s="9" t="s">
        <v>39</v>
      </c>
      <c r="F39" s="9" t="s">
        <v>39</v>
      </c>
      <c r="G39" s="9" t="s">
        <v>89</v>
      </c>
      <c r="H39" s="5" t="s">
        <v>141</v>
      </c>
      <c r="I39" s="5" t="s">
        <v>113</v>
      </c>
      <c r="J39" s="5" t="s">
        <v>142</v>
      </c>
      <c r="K39" s="45" t="s">
        <v>143</v>
      </c>
      <c r="L39" s="9"/>
      <c r="M39" s="9"/>
      <c r="N39" s="9"/>
      <c r="O39" s="9"/>
      <c r="T39" s="9"/>
      <c r="U39" s="9"/>
      <c r="V39" s="9"/>
      <c r="W39" s="9"/>
      <c r="X39" s="9"/>
      <c r="Y39" s="9"/>
      <c r="Z39" s="9"/>
      <c r="AA39" s="9"/>
      <c r="AB39" s="22"/>
    </row>
    <row r="40" ht="15.75" customHeight="1">
      <c r="A40" s="9">
        <v>10.0</v>
      </c>
      <c r="B40" s="5" t="s">
        <v>144</v>
      </c>
      <c r="C40" s="9">
        <v>145.0</v>
      </c>
      <c r="D40" s="32" t="s">
        <v>39</v>
      </c>
      <c r="E40" s="9">
        <v>30.0</v>
      </c>
      <c r="F40" s="9">
        <v>390.0</v>
      </c>
      <c r="G40" s="9" t="s">
        <v>89</v>
      </c>
      <c r="H40" s="5">
        <v>0.145</v>
      </c>
      <c r="I40" s="5"/>
      <c r="J40" s="5" t="s">
        <v>145</v>
      </c>
      <c r="K40" s="46" t="s">
        <v>146</v>
      </c>
      <c r="L40" s="9"/>
      <c r="M40" s="9"/>
      <c r="N40" s="9"/>
      <c r="O40" s="9"/>
      <c r="T40" s="9"/>
      <c r="U40" s="9"/>
      <c r="V40" s="9"/>
      <c r="W40" s="9"/>
      <c r="X40" s="9"/>
      <c r="Y40" s="9"/>
      <c r="Z40" s="9"/>
      <c r="AA40" s="9"/>
      <c r="AB40" s="22"/>
    </row>
    <row r="41" ht="15.75" customHeight="1">
      <c r="A41" s="9">
        <v>11.0</v>
      </c>
      <c r="B41" s="5" t="s">
        <v>147</v>
      </c>
      <c r="C41" s="23">
        <v>0.9</v>
      </c>
      <c r="D41" s="24">
        <v>0.6</v>
      </c>
      <c r="E41" s="9" t="s">
        <v>39</v>
      </c>
      <c r="F41" s="9" t="s">
        <v>39</v>
      </c>
      <c r="G41" s="9" t="s">
        <v>106</v>
      </c>
      <c r="H41" s="5">
        <v>0.9</v>
      </c>
      <c r="I41" s="5" t="s">
        <v>51</v>
      </c>
      <c r="J41" s="5" t="s">
        <v>148</v>
      </c>
      <c r="K41" s="47" t="s">
        <v>149</v>
      </c>
      <c r="L41" s="9"/>
      <c r="M41" s="21"/>
      <c r="N41" s="9"/>
      <c r="O41" s="9"/>
      <c r="T41" s="9"/>
      <c r="U41" s="9"/>
      <c r="V41" s="9"/>
      <c r="W41" s="9"/>
      <c r="X41" s="9"/>
      <c r="Y41" s="9"/>
      <c r="Z41" s="9"/>
      <c r="AA41" s="9"/>
      <c r="AB41" s="22"/>
    </row>
    <row r="42" ht="15.75" customHeight="1">
      <c r="A42" s="9">
        <v>12.0</v>
      </c>
      <c r="B42" s="5" t="s">
        <v>150</v>
      </c>
      <c r="C42" s="9">
        <v>25.0</v>
      </c>
      <c r="D42" s="32" t="s">
        <v>151</v>
      </c>
      <c r="E42" s="9" t="s">
        <v>39</v>
      </c>
      <c r="F42" s="9" t="s">
        <v>39</v>
      </c>
      <c r="G42" s="9" t="s">
        <v>106</v>
      </c>
      <c r="H42" s="5">
        <v>25.0</v>
      </c>
      <c r="I42" s="5" t="s">
        <v>152</v>
      </c>
      <c r="J42" s="5" t="s">
        <v>153</v>
      </c>
      <c r="K42" s="47" t="s">
        <v>154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22"/>
    </row>
    <row r="43" ht="15.75" customHeight="1">
      <c r="A43" s="26">
        <v>13.0</v>
      </c>
      <c r="B43" s="36" t="s">
        <v>155</v>
      </c>
      <c r="C43" s="48">
        <v>20.0</v>
      </c>
      <c r="D43" s="49">
        <v>5.0</v>
      </c>
      <c r="E43" s="26" t="s">
        <v>39</v>
      </c>
      <c r="F43" s="26" t="s">
        <v>39</v>
      </c>
      <c r="G43" s="26" t="s">
        <v>156</v>
      </c>
      <c r="H43" s="36">
        <v>0.02</v>
      </c>
      <c r="I43" s="36" t="s">
        <v>51</v>
      </c>
      <c r="J43" s="36" t="s">
        <v>157</v>
      </c>
      <c r="K43" s="50" t="s">
        <v>158</v>
      </c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2"/>
    </row>
    <row r="44" ht="15.75" customHeight="1">
      <c r="A44" s="26">
        <v>14.0</v>
      </c>
      <c r="B44" s="36" t="s">
        <v>159</v>
      </c>
      <c r="C44" s="48">
        <v>3000.0</v>
      </c>
      <c r="D44" s="51" t="s">
        <v>160</v>
      </c>
      <c r="E44" s="26" t="s">
        <v>39</v>
      </c>
      <c r="F44" s="26" t="s">
        <v>39</v>
      </c>
      <c r="G44" s="26" t="s">
        <v>89</v>
      </c>
      <c r="H44" s="36">
        <v>3.0</v>
      </c>
      <c r="I44" s="36" t="s">
        <v>152</v>
      </c>
      <c r="J44" s="36" t="s">
        <v>161</v>
      </c>
      <c r="K44" s="50" t="s">
        <v>162</v>
      </c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2"/>
    </row>
    <row r="45" ht="15.75" customHeight="1">
      <c r="A45" s="26"/>
      <c r="B45" s="36"/>
      <c r="C45" s="26"/>
      <c r="D45" s="52"/>
      <c r="E45" s="26"/>
      <c r="F45" s="26"/>
      <c r="G45" s="26"/>
      <c r="H45" s="36"/>
      <c r="I45" s="36"/>
      <c r="J45" s="36"/>
      <c r="K45" s="3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2"/>
    </row>
    <row r="46" ht="15.75" customHeight="1">
      <c r="A46" s="26"/>
      <c r="B46" s="36"/>
      <c r="C46" s="26"/>
      <c r="D46" s="52"/>
      <c r="E46" s="26"/>
      <c r="F46" s="26"/>
      <c r="G46" s="26"/>
      <c r="H46" s="36"/>
      <c r="I46" s="36"/>
      <c r="J46" s="36"/>
      <c r="K46" s="3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2"/>
    </row>
    <row r="47" ht="15.75" customHeight="1">
      <c r="A47" s="26"/>
      <c r="B47" s="36"/>
      <c r="C47" s="26"/>
      <c r="D47" s="52"/>
      <c r="E47" s="26"/>
      <c r="F47" s="26"/>
      <c r="G47" s="26"/>
      <c r="H47" s="36"/>
      <c r="I47" s="36"/>
      <c r="J47" s="36"/>
      <c r="K47" s="3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2"/>
    </row>
    <row r="48" ht="15.75" customHeight="1">
      <c r="A48" s="26"/>
      <c r="B48" s="36"/>
      <c r="C48" s="26"/>
      <c r="D48" s="52"/>
      <c r="E48" s="26"/>
      <c r="F48" s="26"/>
      <c r="G48" s="26"/>
      <c r="H48" s="36"/>
      <c r="I48" s="36"/>
      <c r="J48" s="36"/>
      <c r="K48" s="3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2"/>
    </row>
    <row r="49" ht="15.75" customHeight="1">
      <c r="A49" s="26"/>
      <c r="B49" s="36"/>
      <c r="C49" s="26"/>
      <c r="D49" s="52"/>
      <c r="E49" s="26"/>
      <c r="F49" s="26"/>
      <c r="G49" s="26"/>
      <c r="H49" s="36"/>
      <c r="I49" s="36"/>
      <c r="J49" s="36"/>
      <c r="K49" s="3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2"/>
    </row>
    <row r="50" ht="15.75" customHeight="1">
      <c r="A50" s="26"/>
      <c r="B50" s="36"/>
      <c r="C50" s="26"/>
      <c r="D50" s="52"/>
      <c r="E50" s="26"/>
      <c r="F50" s="26"/>
      <c r="G50" s="26"/>
      <c r="H50" s="36"/>
      <c r="I50" s="36"/>
      <c r="J50" s="36"/>
      <c r="K50" s="3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2"/>
    </row>
    <row r="51" ht="15.75" customHeight="1">
      <c r="A51" s="26"/>
      <c r="B51" s="36"/>
      <c r="C51" s="26"/>
      <c r="D51" s="52"/>
      <c r="E51" s="26"/>
      <c r="F51" s="26"/>
      <c r="G51" s="26"/>
      <c r="H51" s="36"/>
      <c r="I51" s="36"/>
      <c r="J51" s="36"/>
      <c r="K51" s="3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2"/>
    </row>
    <row r="52" ht="15.75" customHeight="1">
      <c r="A52" s="26"/>
      <c r="B52" s="36"/>
      <c r="C52" s="26"/>
      <c r="D52" s="52"/>
      <c r="E52" s="26"/>
      <c r="F52" s="26"/>
      <c r="G52" s="26"/>
      <c r="H52" s="36"/>
      <c r="I52" s="36"/>
      <c r="J52" s="36"/>
      <c r="K52" s="3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2"/>
    </row>
    <row r="53" ht="15.75" customHeight="1">
      <c r="A53" s="26"/>
      <c r="B53" s="36"/>
      <c r="C53" s="26"/>
      <c r="D53" s="52"/>
      <c r="E53" s="26"/>
      <c r="F53" s="26"/>
      <c r="G53" s="26"/>
      <c r="H53" s="36"/>
      <c r="I53" s="36"/>
      <c r="J53" s="36"/>
      <c r="K53" s="3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2"/>
    </row>
    <row r="54" ht="15.75" customHeight="1">
      <c r="A54" s="26"/>
      <c r="B54" s="36"/>
      <c r="C54" s="26"/>
      <c r="D54" s="52"/>
      <c r="E54" s="26"/>
      <c r="F54" s="26"/>
      <c r="G54" s="26"/>
      <c r="H54" s="36"/>
      <c r="I54" s="36"/>
      <c r="J54" s="36"/>
      <c r="K54" s="3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2"/>
    </row>
    <row r="55" ht="15.75" customHeight="1">
      <c r="A55" s="26"/>
      <c r="B55" s="36"/>
      <c r="C55" s="26"/>
      <c r="D55" s="52"/>
      <c r="E55" s="26"/>
      <c r="F55" s="26"/>
      <c r="G55" s="26"/>
      <c r="H55" s="36"/>
      <c r="I55" s="36"/>
      <c r="J55" s="36"/>
      <c r="K55" s="3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2"/>
    </row>
    <row r="56" ht="15.75" customHeight="1">
      <c r="A56" s="26"/>
      <c r="B56" s="36"/>
      <c r="C56" s="26"/>
      <c r="D56" s="52"/>
      <c r="E56" s="26"/>
      <c r="F56" s="26"/>
      <c r="G56" s="26"/>
      <c r="H56" s="36"/>
      <c r="I56" s="36"/>
      <c r="J56" s="36"/>
      <c r="K56" s="3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2"/>
    </row>
    <row r="57" ht="15.75" customHeight="1">
      <c r="A57" s="26"/>
      <c r="B57" s="36"/>
      <c r="C57" s="26"/>
      <c r="D57" s="52"/>
      <c r="E57" s="26"/>
      <c r="F57" s="26"/>
      <c r="G57" s="26"/>
      <c r="H57" s="36"/>
      <c r="I57" s="36"/>
      <c r="J57" s="36"/>
      <c r="K57" s="3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2"/>
    </row>
    <row r="58" ht="15.75" customHeight="1">
      <c r="A58" s="26"/>
      <c r="B58" s="36"/>
      <c r="C58" s="26"/>
      <c r="D58" s="52"/>
      <c r="E58" s="26"/>
      <c r="F58" s="26"/>
      <c r="G58" s="26"/>
      <c r="H58" s="36"/>
      <c r="I58" s="36"/>
      <c r="J58" s="36"/>
      <c r="K58" s="3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2"/>
    </row>
    <row r="59" ht="15.75" customHeight="1">
      <c r="A59" s="26"/>
      <c r="B59" s="36"/>
      <c r="C59" s="26"/>
      <c r="D59" s="52"/>
      <c r="E59" s="26"/>
      <c r="F59" s="26"/>
      <c r="G59" s="26"/>
      <c r="H59" s="36"/>
      <c r="I59" s="36"/>
      <c r="J59" s="36"/>
      <c r="K59" s="3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2"/>
    </row>
    <row r="60" ht="15.75" customHeight="1">
      <c r="A60" s="26"/>
      <c r="B60" s="36"/>
      <c r="C60" s="26"/>
      <c r="D60" s="52"/>
      <c r="E60" s="26"/>
      <c r="F60" s="26"/>
      <c r="G60" s="26"/>
      <c r="H60" s="36"/>
      <c r="I60" s="36"/>
      <c r="J60" s="36"/>
      <c r="K60" s="3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2"/>
    </row>
    <row r="61" ht="15.75" customHeight="1">
      <c r="A61" s="26"/>
      <c r="B61" s="36"/>
      <c r="C61" s="26"/>
      <c r="D61" s="52"/>
      <c r="E61" s="26"/>
      <c r="F61" s="26"/>
      <c r="G61" s="26"/>
      <c r="H61" s="36"/>
      <c r="I61" s="36"/>
      <c r="J61" s="36"/>
      <c r="K61" s="3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2"/>
    </row>
    <row r="62" ht="15.75" customHeight="1">
      <c r="A62" s="26"/>
      <c r="B62" s="36"/>
      <c r="C62" s="26"/>
      <c r="D62" s="52"/>
      <c r="E62" s="26"/>
      <c r="F62" s="26"/>
      <c r="G62" s="26"/>
      <c r="H62" s="36"/>
      <c r="I62" s="36"/>
      <c r="J62" s="36"/>
      <c r="K62" s="3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2"/>
    </row>
    <row r="63" ht="15.75" customHeight="1">
      <c r="A63" s="26"/>
      <c r="B63" s="36"/>
      <c r="C63" s="26"/>
      <c r="D63" s="52"/>
      <c r="E63" s="26"/>
      <c r="F63" s="26"/>
      <c r="G63" s="26"/>
      <c r="H63" s="36"/>
      <c r="I63" s="36"/>
      <c r="J63" s="36"/>
      <c r="K63" s="3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2"/>
    </row>
    <row r="64" ht="15.75" customHeight="1">
      <c r="A64" s="26"/>
      <c r="B64" s="36"/>
      <c r="C64" s="26"/>
      <c r="D64" s="52"/>
      <c r="E64" s="26"/>
      <c r="F64" s="26"/>
      <c r="G64" s="26"/>
      <c r="H64" s="36"/>
      <c r="I64" s="36"/>
      <c r="J64" s="36"/>
      <c r="K64" s="3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2"/>
    </row>
    <row r="65" ht="15.75" customHeight="1">
      <c r="A65" s="26"/>
      <c r="B65" s="36"/>
      <c r="C65" s="26"/>
      <c r="D65" s="52"/>
      <c r="E65" s="26"/>
      <c r="F65" s="26"/>
      <c r="G65" s="26"/>
      <c r="H65" s="36"/>
      <c r="I65" s="36"/>
      <c r="J65" s="36"/>
      <c r="K65" s="3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2"/>
    </row>
    <row r="66" ht="15.75" customHeight="1">
      <c r="A66" s="26"/>
      <c r="B66" s="36"/>
      <c r="C66" s="26"/>
      <c r="D66" s="52"/>
      <c r="E66" s="26"/>
      <c r="F66" s="26"/>
      <c r="G66" s="26"/>
      <c r="H66" s="36"/>
      <c r="I66" s="36"/>
      <c r="J66" s="36"/>
      <c r="K66" s="3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2"/>
    </row>
    <row r="67" ht="15.75" customHeight="1">
      <c r="A67" s="26"/>
      <c r="B67" s="36"/>
      <c r="C67" s="26"/>
      <c r="D67" s="52"/>
      <c r="E67" s="26"/>
      <c r="F67" s="26"/>
      <c r="G67" s="26"/>
      <c r="H67" s="36"/>
      <c r="I67" s="36"/>
      <c r="J67" s="36"/>
      <c r="K67" s="3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2"/>
    </row>
    <row r="68" ht="15.75" customHeight="1">
      <c r="A68" s="26"/>
      <c r="B68" s="36"/>
      <c r="C68" s="26"/>
      <c r="D68" s="52"/>
      <c r="E68" s="26"/>
      <c r="F68" s="26"/>
      <c r="G68" s="26"/>
      <c r="H68" s="36"/>
      <c r="I68" s="36"/>
      <c r="J68" s="36"/>
      <c r="K68" s="3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2"/>
    </row>
    <row r="69" ht="15.75" customHeight="1">
      <c r="A69" s="26"/>
      <c r="B69" s="36"/>
      <c r="C69" s="26"/>
      <c r="D69" s="52"/>
      <c r="E69" s="26"/>
      <c r="F69" s="26"/>
      <c r="G69" s="26"/>
      <c r="H69" s="36"/>
      <c r="I69" s="36"/>
      <c r="J69" s="36"/>
      <c r="K69" s="3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2"/>
    </row>
    <row r="70" ht="15.75" customHeight="1">
      <c r="A70" s="26"/>
      <c r="B70" s="36"/>
      <c r="C70" s="26"/>
      <c r="D70" s="52"/>
      <c r="E70" s="26"/>
      <c r="F70" s="26"/>
      <c r="G70" s="26"/>
      <c r="H70" s="36"/>
      <c r="I70" s="36"/>
      <c r="J70" s="36"/>
      <c r="K70" s="3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2"/>
    </row>
    <row r="71" ht="15.75" customHeight="1">
      <c r="A71" s="26"/>
      <c r="B71" s="36"/>
      <c r="C71" s="26"/>
      <c r="D71" s="52"/>
      <c r="E71" s="26"/>
      <c r="F71" s="26"/>
      <c r="G71" s="26"/>
      <c r="H71" s="36"/>
      <c r="I71" s="36"/>
      <c r="J71" s="36"/>
      <c r="K71" s="3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2"/>
    </row>
    <row r="72" ht="15.75" customHeight="1">
      <c r="A72" s="26"/>
      <c r="B72" s="36"/>
      <c r="C72" s="26"/>
      <c r="D72" s="52"/>
      <c r="E72" s="26"/>
      <c r="F72" s="26"/>
      <c r="G72" s="26"/>
      <c r="H72" s="36"/>
      <c r="I72" s="36"/>
      <c r="J72" s="36"/>
      <c r="K72" s="3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2"/>
    </row>
    <row r="73" ht="15.75" customHeight="1">
      <c r="A73" s="26"/>
      <c r="B73" s="36"/>
      <c r="C73" s="26"/>
      <c r="D73" s="52"/>
      <c r="E73" s="26"/>
      <c r="F73" s="26"/>
      <c r="G73" s="26"/>
      <c r="H73" s="36"/>
      <c r="I73" s="36"/>
      <c r="J73" s="36"/>
      <c r="K73" s="3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2"/>
    </row>
    <row r="74" ht="15.75" customHeight="1">
      <c r="A74" s="26"/>
      <c r="B74" s="36"/>
      <c r="C74" s="26"/>
      <c r="D74" s="52"/>
      <c r="E74" s="26"/>
      <c r="F74" s="26"/>
      <c r="G74" s="26"/>
      <c r="H74" s="36"/>
      <c r="I74" s="36"/>
      <c r="J74" s="36"/>
      <c r="K74" s="3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2"/>
    </row>
    <row r="75" ht="15.75" customHeight="1">
      <c r="A75" s="26"/>
      <c r="B75" s="36"/>
      <c r="C75" s="26"/>
      <c r="D75" s="52"/>
      <c r="E75" s="26"/>
      <c r="F75" s="26"/>
      <c r="G75" s="26"/>
      <c r="H75" s="36"/>
      <c r="I75" s="36"/>
      <c r="J75" s="36"/>
      <c r="K75" s="3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2"/>
    </row>
    <row r="76" ht="15.75" customHeight="1">
      <c r="A76" s="26"/>
      <c r="B76" s="36"/>
      <c r="C76" s="26"/>
      <c r="D76" s="52"/>
      <c r="E76" s="26"/>
      <c r="F76" s="26"/>
      <c r="G76" s="26"/>
      <c r="H76" s="36"/>
      <c r="I76" s="36"/>
      <c r="J76" s="36"/>
      <c r="K76" s="3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2"/>
    </row>
    <row r="77" ht="15.75" customHeight="1">
      <c r="A77" s="26"/>
      <c r="B77" s="36"/>
      <c r="C77" s="26"/>
      <c r="D77" s="52"/>
      <c r="E77" s="26"/>
      <c r="F77" s="26"/>
      <c r="G77" s="26"/>
      <c r="H77" s="36"/>
      <c r="I77" s="36"/>
      <c r="J77" s="36"/>
      <c r="K77" s="3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2"/>
    </row>
    <row r="78" ht="15.75" customHeight="1">
      <c r="A78" s="26"/>
      <c r="B78" s="36"/>
      <c r="C78" s="26"/>
      <c r="D78" s="52"/>
      <c r="E78" s="26"/>
      <c r="F78" s="26"/>
      <c r="G78" s="26"/>
      <c r="H78" s="36"/>
      <c r="I78" s="36"/>
      <c r="J78" s="36"/>
      <c r="K78" s="3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2"/>
    </row>
    <row r="79" ht="15.75" customHeight="1">
      <c r="A79" s="26"/>
      <c r="B79" s="36"/>
      <c r="C79" s="26"/>
      <c r="D79" s="52"/>
      <c r="E79" s="26"/>
      <c r="F79" s="26"/>
      <c r="G79" s="26"/>
      <c r="H79" s="36"/>
      <c r="I79" s="36"/>
      <c r="J79" s="36"/>
      <c r="K79" s="3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2"/>
    </row>
    <row r="80" ht="15.75" customHeight="1">
      <c r="A80" s="26"/>
      <c r="B80" s="36"/>
      <c r="C80" s="26"/>
      <c r="D80" s="52"/>
      <c r="E80" s="26"/>
      <c r="F80" s="26"/>
      <c r="G80" s="26"/>
      <c r="H80" s="36"/>
      <c r="I80" s="36"/>
      <c r="J80" s="36"/>
      <c r="K80" s="3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2"/>
    </row>
    <row r="81" ht="15.75" customHeight="1">
      <c r="A81" s="26"/>
      <c r="B81" s="36"/>
      <c r="C81" s="26"/>
      <c r="D81" s="52"/>
      <c r="E81" s="26"/>
      <c r="F81" s="26"/>
      <c r="G81" s="26"/>
      <c r="H81" s="36"/>
      <c r="I81" s="36"/>
      <c r="J81" s="36"/>
      <c r="K81" s="3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2"/>
    </row>
    <row r="82" ht="15.75" customHeight="1">
      <c r="A82" s="26"/>
      <c r="B82" s="36"/>
      <c r="C82" s="26"/>
      <c r="D82" s="52"/>
      <c r="E82" s="26"/>
      <c r="F82" s="26"/>
      <c r="G82" s="26"/>
      <c r="H82" s="36"/>
      <c r="I82" s="36"/>
      <c r="J82" s="36"/>
      <c r="K82" s="3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2"/>
    </row>
    <row r="83" ht="15.75" customHeight="1">
      <c r="A83" s="26"/>
      <c r="B83" s="36"/>
      <c r="C83" s="26"/>
      <c r="D83" s="52"/>
      <c r="E83" s="26"/>
      <c r="F83" s="26"/>
      <c r="G83" s="26"/>
      <c r="H83" s="36"/>
      <c r="I83" s="36"/>
      <c r="J83" s="36"/>
      <c r="K83" s="3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2"/>
    </row>
    <row r="84" ht="15.75" customHeight="1">
      <c r="A84" s="26"/>
      <c r="B84" s="36"/>
      <c r="C84" s="26"/>
      <c r="D84" s="52"/>
      <c r="E84" s="26"/>
      <c r="F84" s="26"/>
      <c r="G84" s="26"/>
      <c r="H84" s="36"/>
      <c r="I84" s="36"/>
      <c r="J84" s="36"/>
      <c r="K84" s="3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2"/>
    </row>
    <row r="85" ht="15.75" customHeight="1">
      <c r="A85" s="26"/>
      <c r="B85" s="36"/>
      <c r="C85" s="26"/>
      <c r="D85" s="52"/>
      <c r="E85" s="26"/>
      <c r="F85" s="26"/>
      <c r="G85" s="26"/>
      <c r="H85" s="36"/>
      <c r="I85" s="36"/>
      <c r="J85" s="36"/>
      <c r="K85" s="3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2"/>
    </row>
    <row r="86" ht="15.75" customHeight="1">
      <c r="A86" s="26"/>
      <c r="B86" s="36"/>
      <c r="C86" s="26"/>
      <c r="D86" s="52"/>
      <c r="E86" s="26"/>
      <c r="F86" s="26"/>
      <c r="G86" s="26"/>
      <c r="H86" s="36"/>
      <c r="I86" s="36"/>
      <c r="J86" s="36"/>
      <c r="K86" s="3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2"/>
    </row>
    <row r="87" ht="15.75" customHeight="1">
      <c r="A87" s="26"/>
      <c r="B87" s="36"/>
      <c r="C87" s="26"/>
      <c r="D87" s="52"/>
      <c r="E87" s="26"/>
      <c r="F87" s="26"/>
      <c r="G87" s="26"/>
      <c r="H87" s="36"/>
      <c r="I87" s="36"/>
      <c r="J87" s="36"/>
      <c r="K87" s="3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2"/>
    </row>
    <row r="88" ht="15.75" customHeight="1">
      <c r="A88" s="26"/>
      <c r="B88" s="36"/>
      <c r="C88" s="26"/>
      <c r="D88" s="52"/>
      <c r="E88" s="26"/>
      <c r="F88" s="26"/>
      <c r="G88" s="26"/>
      <c r="H88" s="36"/>
      <c r="I88" s="36"/>
      <c r="J88" s="36"/>
      <c r="K88" s="3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2"/>
    </row>
    <row r="89" ht="15.75" customHeight="1">
      <c r="A89" s="26"/>
      <c r="B89" s="36"/>
      <c r="C89" s="26"/>
      <c r="D89" s="52"/>
      <c r="E89" s="26"/>
      <c r="F89" s="26"/>
      <c r="G89" s="26"/>
      <c r="H89" s="36"/>
      <c r="I89" s="36"/>
      <c r="J89" s="36"/>
      <c r="K89" s="3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2"/>
    </row>
    <row r="90" ht="15.75" customHeight="1">
      <c r="A90" s="26"/>
      <c r="B90" s="36"/>
      <c r="C90" s="26"/>
      <c r="D90" s="52"/>
      <c r="E90" s="26"/>
      <c r="F90" s="26"/>
      <c r="G90" s="26"/>
      <c r="H90" s="36"/>
      <c r="I90" s="36"/>
      <c r="J90" s="36"/>
      <c r="K90" s="3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2"/>
    </row>
    <row r="91" ht="15.75" customHeight="1">
      <c r="A91" s="26"/>
      <c r="B91" s="36"/>
      <c r="C91" s="26"/>
      <c r="D91" s="52"/>
      <c r="E91" s="26"/>
      <c r="F91" s="26"/>
      <c r="G91" s="26"/>
      <c r="H91" s="36"/>
      <c r="I91" s="36"/>
      <c r="J91" s="36"/>
      <c r="K91" s="3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2"/>
    </row>
    <row r="92" ht="15.75" customHeight="1">
      <c r="A92" s="26"/>
      <c r="B92" s="36"/>
      <c r="C92" s="26"/>
      <c r="D92" s="52"/>
      <c r="E92" s="26"/>
      <c r="F92" s="26"/>
      <c r="G92" s="26"/>
      <c r="H92" s="36"/>
      <c r="I92" s="36"/>
      <c r="J92" s="36"/>
      <c r="K92" s="3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2"/>
    </row>
    <row r="93" ht="15.75" customHeight="1">
      <c r="A93" s="26"/>
      <c r="B93" s="36"/>
      <c r="C93" s="26"/>
      <c r="D93" s="52"/>
      <c r="E93" s="26"/>
      <c r="F93" s="26"/>
      <c r="G93" s="26"/>
      <c r="H93" s="36"/>
      <c r="I93" s="36"/>
      <c r="J93" s="36"/>
      <c r="K93" s="3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2"/>
    </row>
    <row r="94" ht="15.75" customHeight="1">
      <c r="A94" s="26"/>
      <c r="B94" s="36"/>
      <c r="C94" s="26"/>
      <c r="D94" s="52"/>
      <c r="E94" s="26"/>
      <c r="F94" s="26"/>
      <c r="G94" s="26"/>
      <c r="H94" s="36"/>
      <c r="I94" s="36"/>
      <c r="J94" s="36"/>
      <c r="K94" s="3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2"/>
    </row>
    <row r="95" ht="15.75" customHeight="1">
      <c r="A95" s="26"/>
      <c r="B95" s="36"/>
      <c r="C95" s="26"/>
      <c r="D95" s="52"/>
      <c r="E95" s="26"/>
      <c r="F95" s="26"/>
      <c r="G95" s="26"/>
      <c r="H95" s="36"/>
      <c r="I95" s="36"/>
      <c r="J95" s="36"/>
      <c r="K95" s="3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2"/>
    </row>
    <row r="96" ht="15.75" customHeight="1">
      <c r="A96" s="26"/>
      <c r="B96" s="36"/>
      <c r="C96" s="26"/>
      <c r="D96" s="52"/>
      <c r="E96" s="26"/>
      <c r="F96" s="26"/>
      <c r="G96" s="26"/>
      <c r="H96" s="36"/>
      <c r="I96" s="36"/>
      <c r="J96" s="36"/>
      <c r="K96" s="3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2"/>
    </row>
    <row r="97" ht="15.75" customHeight="1">
      <c r="A97" s="26"/>
      <c r="B97" s="36"/>
      <c r="C97" s="26"/>
      <c r="D97" s="52"/>
      <c r="E97" s="26"/>
      <c r="F97" s="26"/>
      <c r="G97" s="26"/>
      <c r="H97" s="36"/>
      <c r="I97" s="36"/>
      <c r="J97" s="36"/>
      <c r="K97" s="3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2"/>
    </row>
    <row r="98" ht="15.75" customHeight="1">
      <c r="A98" s="26"/>
      <c r="B98" s="36"/>
      <c r="C98" s="26"/>
      <c r="D98" s="52"/>
      <c r="E98" s="26"/>
      <c r="F98" s="26"/>
      <c r="G98" s="26"/>
      <c r="H98" s="36"/>
      <c r="I98" s="36"/>
      <c r="J98" s="36"/>
      <c r="K98" s="3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2"/>
    </row>
    <row r="99" ht="15.75" customHeight="1">
      <c r="A99" s="26"/>
      <c r="B99" s="36"/>
      <c r="C99" s="26"/>
      <c r="D99" s="52"/>
      <c r="E99" s="26"/>
      <c r="F99" s="26"/>
      <c r="G99" s="26"/>
      <c r="H99" s="36"/>
      <c r="I99" s="36"/>
      <c r="J99" s="36"/>
      <c r="K99" s="3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2"/>
    </row>
    <row r="100" ht="15.75" customHeight="1">
      <c r="A100" s="26"/>
      <c r="B100" s="36"/>
      <c r="C100" s="26"/>
      <c r="D100" s="52"/>
      <c r="E100" s="26"/>
      <c r="F100" s="26"/>
      <c r="G100" s="26"/>
      <c r="H100" s="36"/>
      <c r="I100" s="36"/>
      <c r="J100" s="36"/>
      <c r="K100" s="3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2"/>
    </row>
    <row r="101" ht="15.75" customHeight="1">
      <c r="A101" s="26"/>
      <c r="B101" s="36"/>
      <c r="C101" s="26"/>
      <c r="D101" s="52"/>
      <c r="E101" s="26"/>
      <c r="F101" s="26"/>
      <c r="G101" s="26"/>
      <c r="H101" s="36"/>
      <c r="I101" s="36"/>
      <c r="J101" s="36"/>
      <c r="K101" s="3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2"/>
    </row>
    <row r="102" ht="15.75" customHeight="1">
      <c r="A102" s="26"/>
      <c r="B102" s="36"/>
      <c r="C102" s="26"/>
      <c r="D102" s="52"/>
      <c r="E102" s="26"/>
      <c r="F102" s="26"/>
      <c r="G102" s="26"/>
      <c r="H102" s="36"/>
      <c r="I102" s="36"/>
      <c r="J102" s="36"/>
      <c r="K102" s="3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2"/>
    </row>
    <row r="103" ht="15.75" customHeight="1">
      <c r="A103" s="26"/>
      <c r="B103" s="36"/>
      <c r="C103" s="26"/>
      <c r="D103" s="52"/>
      <c r="E103" s="26"/>
      <c r="F103" s="26"/>
      <c r="G103" s="26"/>
      <c r="H103" s="36"/>
      <c r="I103" s="36"/>
      <c r="J103" s="36"/>
      <c r="K103" s="3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2"/>
    </row>
    <row r="104" ht="15.75" customHeight="1">
      <c r="A104" s="26"/>
      <c r="B104" s="36"/>
      <c r="C104" s="26"/>
      <c r="D104" s="52"/>
      <c r="E104" s="26"/>
      <c r="F104" s="26"/>
      <c r="G104" s="26"/>
      <c r="H104" s="36"/>
      <c r="I104" s="36"/>
      <c r="J104" s="36"/>
      <c r="K104" s="3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2"/>
    </row>
    <row r="105" ht="15.75" customHeight="1">
      <c r="A105" s="26"/>
      <c r="B105" s="36"/>
      <c r="C105" s="26"/>
      <c r="D105" s="52"/>
      <c r="E105" s="26"/>
      <c r="F105" s="26"/>
      <c r="G105" s="26"/>
      <c r="H105" s="36"/>
      <c r="I105" s="36"/>
      <c r="J105" s="36"/>
      <c r="K105" s="3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2"/>
    </row>
    <row r="106" ht="15.75" customHeight="1">
      <c r="A106" s="26"/>
      <c r="B106" s="36"/>
      <c r="C106" s="26"/>
      <c r="D106" s="52"/>
      <c r="E106" s="26"/>
      <c r="F106" s="26"/>
      <c r="G106" s="26"/>
      <c r="H106" s="36"/>
      <c r="I106" s="36"/>
      <c r="J106" s="36"/>
      <c r="K106" s="3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2"/>
    </row>
    <row r="107" ht="15.75" customHeight="1">
      <c r="A107" s="26"/>
      <c r="B107" s="36"/>
      <c r="C107" s="26"/>
      <c r="D107" s="52"/>
      <c r="E107" s="26"/>
      <c r="F107" s="26"/>
      <c r="G107" s="26"/>
      <c r="H107" s="36"/>
      <c r="I107" s="36"/>
      <c r="J107" s="36"/>
      <c r="K107" s="3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2"/>
    </row>
    <row r="108" ht="15.75" customHeight="1">
      <c r="A108" s="26"/>
      <c r="B108" s="36"/>
      <c r="C108" s="26"/>
      <c r="D108" s="52"/>
      <c r="E108" s="26"/>
      <c r="F108" s="26"/>
      <c r="G108" s="26"/>
      <c r="H108" s="36"/>
      <c r="I108" s="36"/>
      <c r="J108" s="36"/>
      <c r="K108" s="3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2"/>
    </row>
    <row r="109" ht="15.75" customHeight="1">
      <c r="A109" s="26"/>
      <c r="B109" s="36"/>
      <c r="C109" s="26"/>
      <c r="D109" s="52"/>
      <c r="E109" s="26"/>
      <c r="F109" s="26"/>
      <c r="G109" s="26"/>
      <c r="H109" s="36"/>
      <c r="I109" s="36"/>
      <c r="J109" s="36"/>
      <c r="K109" s="3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2"/>
    </row>
    <row r="110" ht="15.75" customHeight="1">
      <c r="A110" s="26"/>
      <c r="B110" s="36"/>
      <c r="C110" s="26"/>
      <c r="D110" s="52"/>
      <c r="E110" s="26"/>
      <c r="F110" s="26"/>
      <c r="G110" s="26"/>
      <c r="H110" s="36"/>
      <c r="I110" s="36"/>
      <c r="J110" s="36"/>
      <c r="K110" s="3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2"/>
    </row>
    <row r="111" ht="15.75" customHeight="1">
      <c r="A111" s="26"/>
      <c r="B111" s="36"/>
      <c r="C111" s="26"/>
      <c r="D111" s="52"/>
      <c r="E111" s="26"/>
      <c r="F111" s="26"/>
      <c r="G111" s="26"/>
      <c r="H111" s="36"/>
      <c r="I111" s="36"/>
      <c r="J111" s="36"/>
      <c r="K111" s="3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2"/>
    </row>
    <row r="112" ht="15.75" customHeight="1">
      <c r="A112" s="26"/>
      <c r="B112" s="36"/>
      <c r="C112" s="26"/>
      <c r="D112" s="52"/>
      <c r="E112" s="26"/>
      <c r="F112" s="26"/>
      <c r="G112" s="26"/>
      <c r="H112" s="36"/>
      <c r="I112" s="36"/>
      <c r="J112" s="36"/>
      <c r="K112" s="3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2"/>
    </row>
    <row r="113" ht="15.75" customHeight="1">
      <c r="A113" s="26"/>
      <c r="B113" s="36"/>
      <c r="C113" s="26"/>
      <c r="D113" s="52"/>
      <c r="E113" s="26"/>
      <c r="F113" s="26"/>
      <c r="G113" s="26"/>
      <c r="H113" s="36"/>
      <c r="I113" s="36"/>
      <c r="J113" s="36"/>
      <c r="K113" s="3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2"/>
    </row>
    <row r="114" ht="15.75" customHeight="1">
      <c r="A114" s="26"/>
      <c r="B114" s="36"/>
      <c r="C114" s="26"/>
      <c r="D114" s="52"/>
      <c r="E114" s="26"/>
      <c r="F114" s="26"/>
      <c r="G114" s="26"/>
      <c r="H114" s="36"/>
      <c r="I114" s="36"/>
      <c r="J114" s="36"/>
      <c r="K114" s="3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2"/>
    </row>
    <row r="115" ht="15.75" customHeight="1">
      <c r="A115" s="26"/>
      <c r="B115" s="36"/>
      <c r="C115" s="26"/>
      <c r="D115" s="52"/>
      <c r="E115" s="26"/>
      <c r="F115" s="26"/>
      <c r="G115" s="26"/>
      <c r="H115" s="36"/>
      <c r="I115" s="36"/>
      <c r="J115" s="36"/>
      <c r="K115" s="3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2"/>
    </row>
    <row r="116" ht="15.75" customHeight="1">
      <c r="A116" s="26"/>
      <c r="B116" s="36"/>
      <c r="C116" s="26"/>
      <c r="D116" s="52"/>
      <c r="E116" s="26"/>
      <c r="F116" s="26"/>
      <c r="G116" s="26"/>
      <c r="H116" s="36"/>
      <c r="I116" s="36"/>
      <c r="J116" s="36"/>
      <c r="K116" s="3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2"/>
    </row>
    <row r="117" ht="15.75" customHeight="1">
      <c r="A117" s="26"/>
      <c r="B117" s="36"/>
      <c r="C117" s="26"/>
      <c r="D117" s="52"/>
      <c r="E117" s="26"/>
      <c r="F117" s="26"/>
      <c r="G117" s="26"/>
      <c r="H117" s="36"/>
      <c r="I117" s="36"/>
      <c r="J117" s="36"/>
      <c r="K117" s="3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2"/>
    </row>
    <row r="118" ht="15.75" customHeight="1">
      <c r="A118" s="26"/>
      <c r="B118" s="36"/>
      <c r="C118" s="26"/>
      <c r="D118" s="52"/>
      <c r="E118" s="26"/>
      <c r="F118" s="26"/>
      <c r="G118" s="26"/>
      <c r="H118" s="36"/>
      <c r="I118" s="36"/>
      <c r="J118" s="36"/>
      <c r="K118" s="3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2"/>
    </row>
    <row r="119" ht="15.75" customHeight="1">
      <c r="A119" s="26"/>
      <c r="B119" s="36"/>
      <c r="C119" s="26"/>
      <c r="D119" s="52"/>
      <c r="E119" s="26"/>
      <c r="F119" s="26"/>
      <c r="G119" s="26"/>
      <c r="H119" s="36"/>
      <c r="I119" s="36"/>
      <c r="J119" s="36"/>
      <c r="K119" s="3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2"/>
    </row>
    <row r="120" ht="15.75" customHeight="1">
      <c r="A120" s="26"/>
      <c r="B120" s="36"/>
      <c r="C120" s="26"/>
      <c r="D120" s="52"/>
      <c r="E120" s="26"/>
      <c r="F120" s="26"/>
      <c r="G120" s="26"/>
      <c r="H120" s="36"/>
      <c r="I120" s="36"/>
      <c r="J120" s="36"/>
      <c r="K120" s="3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2"/>
    </row>
    <row r="121" ht="15.75" customHeight="1">
      <c r="A121" s="53"/>
      <c r="B121" s="54"/>
      <c r="C121" s="53"/>
      <c r="D121" s="55"/>
      <c r="E121" s="53"/>
      <c r="F121" s="53"/>
      <c r="G121" s="53"/>
      <c r="H121" s="54"/>
      <c r="I121" s="54"/>
      <c r="J121" s="54"/>
      <c r="K121" s="54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22"/>
    </row>
    <row r="122" ht="15.75" customHeight="1">
      <c r="A122" s="9"/>
      <c r="B122" s="5"/>
      <c r="C122" s="9"/>
      <c r="D122" s="32"/>
      <c r="E122" s="9"/>
      <c r="F122" s="9"/>
      <c r="G122" s="9"/>
      <c r="H122" s="5"/>
      <c r="I122" s="5"/>
      <c r="J122" s="5"/>
      <c r="K122" s="5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22"/>
    </row>
    <row r="123" ht="15.75" customHeight="1">
      <c r="A123" s="9"/>
      <c r="B123" s="5"/>
      <c r="C123" s="9"/>
      <c r="D123" s="32"/>
      <c r="E123" s="9"/>
      <c r="F123" s="9"/>
      <c r="G123" s="9"/>
      <c r="H123" s="5"/>
      <c r="I123" s="5"/>
      <c r="J123" s="5"/>
      <c r="K123" s="5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22"/>
    </row>
    <row r="124" ht="15.75" customHeight="1">
      <c r="A124" s="9"/>
      <c r="B124" s="5"/>
      <c r="C124" s="9"/>
      <c r="D124" s="32"/>
      <c r="E124" s="9"/>
      <c r="F124" s="9"/>
      <c r="G124" s="9"/>
      <c r="H124" s="5"/>
      <c r="I124" s="5"/>
      <c r="J124" s="5"/>
      <c r="K124" s="5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22"/>
    </row>
    <row r="125" ht="15.75" customHeight="1">
      <c r="A125" s="9"/>
      <c r="B125" s="5"/>
      <c r="C125" s="9"/>
      <c r="D125" s="32"/>
      <c r="E125" s="9"/>
      <c r="F125" s="9"/>
      <c r="G125" s="9"/>
      <c r="H125" s="5"/>
      <c r="I125" s="5"/>
      <c r="J125" s="5"/>
      <c r="K125" s="5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22"/>
    </row>
    <row r="126" ht="15.75" customHeight="1">
      <c r="A126" s="9"/>
      <c r="B126" s="5"/>
      <c r="C126" s="9"/>
      <c r="D126" s="32"/>
      <c r="E126" s="9"/>
      <c r="F126" s="9"/>
      <c r="G126" s="9"/>
      <c r="H126" s="5"/>
      <c r="I126" s="5"/>
      <c r="J126" s="5"/>
      <c r="K126" s="5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22"/>
    </row>
    <row r="127" ht="15.75" customHeight="1">
      <c r="A127" s="9"/>
      <c r="B127" s="5"/>
      <c r="C127" s="9"/>
      <c r="D127" s="32"/>
      <c r="E127" s="9"/>
      <c r="F127" s="9"/>
      <c r="G127" s="9"/>
      <c r="H127" s="5"/>
      <c r="I127" s="5"/>
      <c r="J127" s="5"/>
      <c r="K127" s="5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22"/>
    </row>
    <row r="128" ht="15.75" customHeight="1">
      <c r="A128" s="9"/>
      <c r="B128" s="5"/>
      <c r="C128" s="9"/>
      <c r="D128" s="32"/>
      <c r="E128" s="9"/>
      <c r="F128" s="9"/>
      <c r="G128" s="9"/>
      <c r="H128" s="5"/>
      <c r="I128" s="5"/>
      <c r="J128" s="5"/>
      <c r="K128" s="5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22"/>
    </row>
    <row r="129" ht="15.75" customHeight="1">
      <c r="A129" s="9"/>
      <c r="B129" s="5"/>
      <c r="C129" s="9"/>
      <c r="D129" s="32"/>
      <c r="E129" s="9"/>
      <c r="F129" s="9"/>
      <c r="G129" s="9"/>
      <c r="H129" s="5"/>
      <c r="I129" s="5"/>
      <c r="J129" s="5"/>
      <c r="K129" s="5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22"/>
    </row>
    <row r="130" ht="15.75" customHeight="1">
      <c r="A130" s="9"/>
      <c r="B130" s="5"/>
      <c r="C130" s="9"/>
      <c r="D130" s="32"/>
      <c r="E130" s="9"/>
      <c r="F130" s="9"/>
      <c r="G130" s="9"/>
      <c r="H130" s="5"/>
      <c r="I130" s="5"/>
      <c r="J130" s="5"/>
      <c r="K130" s="5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22"/>
    </row>
    <row r="131" ht="15.75" customHeight="1">
      <c r="A131" s="9"/>
      <c r="B131" s="5"/>
      <c r="C131" s="9"/>
      <c r="D131" s="32"/>
      <c r="E131" s="9"/>
      <c r="F131" s="9"/>
      <c r="G131" s="9"/>
      <c r="H131" s="5"/>
      <c r="I131" s="5"/>
      <c r="J131" s="5"/>
      <c r="K131" s="5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22"/>
    </row>
    <row r="132" ht="15.75" customHeight="1">
      <c r="A132" s="9"/>
      <c r="B132" s="5"/>
      <c r="C132" s="9"/>
      <c r="D132" s="32"/>
      <c r="E132" s="9"/>
      <c r="F132" s="9"/>
      <c r="G132" s="9"/>
      <c r="H132" s="5"/>
      <c r="I132" s="5"/>
      <c r="J132" s="5"/>
      <c r="K132" s="5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22"/>
    </row>
    <row r="133" ht="15.75" customHeight="1">
      <c r="A133" s="9"/>
      <c r="B133" s="5"/>
      <c r="C133" s="9"/>
      <c r="D133" s="32"/>
      <c r="E133" s="9"/>
      <c r="F133" s="9"/>
      <c r="G133" s="9"/>
      <c r="H133" s="5"/>
      <c r="I133" s="5"/>
      <c r="J133" s="5"/>
      <c r="K133" s="5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22"/>
    </row>
    <row r="134" ht="15.75" customHeight="1">
      <c r="A134" s="9"/>
      <c r="B134" s="5"/>
      <c r="C134" s="9"/>
      <c r="D134" s="32"/>
      <c r="E134" s="9"/>
      <c r="F134" s="9"/>
      <c r="G134" s="9"/>
      <c r="H134" s="5"/>
      <c r="I134" s="5"/>
      <c r="J134" s="5"/>
      <c r="K134" s="5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22"/>
    </row>
    <row r="135" ht="15.75" customHeight="1">
      <c r="A135" s="9"/>
      <c r="B135" s="5"/>
      <c r="C135" s="9"/>
      <c r="D135" s="32"/>
      <c r="E135" s="9"/>
      <c r="F135" s="9"/>
      <c r="G135" s="9"/>
      <c r="H135" s="5"/>
      <c r="I135" s="5"/>
      <c r="J135" s="5"/>
      <c r="K135" s="5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22"/>
    </row>
    <row r="136" ht="15.75" customHeight="1">
      <c r="A136" s="9"/>
      <c r="B136" s="5"/>
      <c r="C136" s="9"/>
      <c r="D136" s="32"/>
      <c r="E136" s="9"/>
      <c r="F136" s="9"/>
      <c r="G136" s="9"/>
      <c r="H136" s="5"/>
      <c r="I136" s="5"/>
      <c r="J136" s="5"/>
      <c r="K136" s="5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22"/>
    </row>
    <row r="137" ht="15.75" customHeight="1">
      <c r="A137" s="9"/>
      <c r="B137" s="5"/>
      <c r="C137" s="9"/>
      <c r="D137" s="32"/>
      <c r="E137" s="9"/>
      <c r="F137" s="9"/>
      <c r="G137" s="9"/>
      <c r="H137" s="5"/>
      <c r="I137" s="5"/>
      <c r="J137" s="5"/>
      <c r="K137" s="5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22"/>
    </row>
    <row r="138" ht="15.75" customHeight="1">
      <c r="A138" s="9"/>
      <c r="B138" s="5"/>
      <c r="C138" s="9"/>
      <c r="D138" s="32"/>
      <c r="E138" s="9"/>
      <c r="F138" s="9"/>
      <c r="G138" s="9"/>
      <c r="H138" s="5"/>
      <c r="I138" s="5"/>
      <c r="J138" s="5"/>
      <c r="K138" s="5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22"/>
    </row>
    <row r="139" ht="15.75" customHeight="1">
      <c r="A139" s="9"/>
      <c r="B139" s="5"/>
      <c r="C139" s="9"/>
      <c r="D139" s="32"/>
      <c r="E139" s="9"/>
      <c r="F139" s="9"/>
      <c r="G139" s="9"/>
      <c r="H139" s="5"/>
      <c r="I139" s="5"/>
      <c r="J139" s="5"/>
      <c r="K139" s="5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22"/>
    </row>
    <row r="140" ht="15.75" customHeight="1">
      <c r="A140" s="9"/>
      <c r="B140" s="5"/>
      <c r="C140" s="9"/>
      <c r="D140" s="32"/>
      <c r="E140" s="9"/>
      <c r="F140" s="9"/>
      <c r="G140" s="9"/>
      <c r="H140" s="5"/>
      <c r="I140" s="5"/>
      <c r="J140" s="5"/>
      <c r="K140" s="5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22"/>
    </row>
    <row r="141" ht="15.75" customHeight="1">
      <c r="A141" s="9"/>
      <c r="B141" s="5"/>
      <c r="C141" s="9"/>
      <c r="D141" s="32"/>
      <c r="E141" s="9"/>
      <c r="F141" s="9"/>
      <c r="G141" s="9"/>
      <c r="H141" s="5"/>
      <c r="I141" s="5"/>
      <c r="J141" s="5"/>
      <c r="K141" s="5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22"/>
    </row>
    <row r="142" ht="15.75" customHeight="1">
      <c r="A142" s="9"/>
      <c r="B142" s="5"/>
      <c r="C142" s="9"/>
      <c r="D142" s="32"/>
      <c r="E142" s="9"/>
      <c r="F142" s="9"/>
      <c r="G142" s="9"/>
      <c r="H142" s="5"/>
      <c r="I142" s="5"/>
      <c r="J142" s="5"/>
      <c r="K142" s="5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22"/>
    </row>
    <row r="143" ht="15.75" customHeight="1">
      <c r="A143" s="9"/>
      <c r="B143" s="5"/>
      <c r="C143" s="9"/>
      <c r="D143" s="32"/>
      <c r="E143" s="9"/>
      <c r="F143" s="9"/>
      <c r="G143" s="9"/>
      <c r="H143" s="5"/>
      <c r="I143" s="5"/>
      <c r="J143" s="5"/>
      <c r="K143" s="5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22"/>
    </row>
    <row r="144" ht="15.75" customHeight="1">
      <c r="A144" s="9"/>
      <c r="B144" s="5"/>
      <c r="C144" s="9"/>
      <c r="D144" s="32"/>
      <c r="E144" s="9"/>
      <c r="F144" s="9"/>
      <c r="G144" s="9"/>
      <c r="H144" s="5"/>
      <c r="I144" s="5"/>
      <c r="J144" s="5"/>
      <c r="K144" s="5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22"/>
    </row>
    <row r="145" ht="15.75" customHeight="1">
      <c r="A145" s="9"/>
      <c r="B145" s="5"/>
      <c r="C145" s="9"/>
      <c r="D145" s="32"/>
      <c r="E145" s="9"/>
      <c r="F145" s="9"/>
      <c r="G145" s="9"/>
      <c r="H145" s="5"/>
      <c r="I145" s="5"/>
      <c r="J145" s="5"/>
      <c r="K145" s="5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22"/>
    </row>
    <row r="146" ht="15.75" customHeight="1">
      <c r="A146" s="9"/>
      <c r="B146" s="5"/>
      <c r="C146" s="9"/>
      <c r="D146" s="32"/>
      <c r="E146" s="9"/>
      <c r="F146" s="9"/>
      <c r="G146" s="9"/>
      <c r="H146" s="5"/>
      <c r="I146" s="5"/>
      <c r="J146" s="5"/>
      <c r="K146" s="5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22"/>
    </row>
    <row r="147" ht="15.75" customHeight="1">
      <c r="A147" s="9"/>
      <c r="B147" s="5"/>
      <c r="C147" s="9"/>
      <c r="D147" s="32"/>
      <c r="E147" s="9"/>
      <c r="F147" s="9"/>
      <c r="G147" s="9"/>
      <c r="H147" s="5"/>
      <c r="I147" s="5"/>
      <c r="J147" s="5"/>
      <c r="K147" s="5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22"/>
    </row>
    <row r="148" ht="15.75" customHeight="1">
      <c r="A148" s="9"/>
      <c r="B148" s="5"/>
      <c r="C148" s="9"/>
      <c r="D148" s="32"/>
      <c r="E148" s="9"/>
      <c r="F148" s="9"/>
      <c r="G148" s="9"/>
      <c r="H148" s="5"/>
      <c r="I148" s="5"/>
      <c r="J148" s="5"/>
      <c r="K148" s="5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22"/>
    </row>
    <row r="149" ht="15.75" customHeight="1">
      <c r="A149" s="9"/>
      <c r="B149" s="5"/>
      <c r="C149" s="9"/>
      <c r="D149" s="32"/>
      <c r="E149" s="9"/>
      <c r="F149" s="9"/>
      <c r="G149" s="9"/>
      <c r="H149" s="5"/>
      <c r="I149" s="5"/>
      <c r="J149" s="5"/>
      <c r="K149" s="5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22"/>
    </row>
    <row r="150" ht="15.75" customHeight="1">
      <c r="A150" s="9"/>
      <c r="B150" s="5"/>
      <c r="C150" s="9"/>
      <c r="D150" s="32"/>
      <c r="E150" s="9"/>
      <c r="F150" s="9"/>
      <c r="G150" s="9"/>
      <c r="H150" s="5"/>
      <c r="I150" s="5"/>
      <c r="J150" s="5"/>
      <c r="K150" s="5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22"/>
    </row>
    <row r="151" ht="15.75" customHeight="1">
      <c r="A151" s="9"/>
      <c r="B151" s="5"/>
      <c r="C151" s="9"/>
      <c r="D151" s="32"/>
      <c r="E151" s="9"/>
      <c r="F151" s="9"/>
      <c r="G151" s="9"/>
      <c r="H151" s="5"/>
      <c r="I151" s="5"/>
      <c r="J151" s="5"/>
      <c r="K151" s="5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22"/>
    </row>
    <row r="152" ht="15.75" customHeight="1">
      <c r="A152" s="9"/>
      <c r="B152" s="5"/>
      <c r="C152" s="9"/>
      <c r="D152" s="32"/>
      <c r="E152" s="9"/>
      <c r="F152" s="9"/>
      <c r="G152" s="9"/>
      <c r="H152" s="5"/>
      <c r="I152" s="5"/>
      <c r="J152" s="5"/>
      <c r="K152" s="5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22"/>
    </row>
    <row r="153" ht="15.75" customHeight="1">
      <c r="A153" s="9"/>
      <c r="B153" s="5"/>
      <c r="C153" s="9"/>
      <c r="D153" s="32"/>
      <c r="E153" s="9"/>
      <c r="F153" s="9"/>
      <c r="G153" s="9"/>
      <c r="H153" s="5"/>
      <c r="I153" s="5"/>
      <c r="J153" s="5"/>
      <c r="K153" s="5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22"/>
    </row>
    <row r="154" ht="15.75" customHeight="1">
      <c r="A154" s="9"/>
      <c r="B154" s="5"/>
      <c r="C154" s="9"/>
      <c r="D154" s="32"/>
      <c r="E154" s="9"/>
      <c r="F154" s="9"/>
      <c r="G154" s="9"/>
      <c r="H154" s="5"/>
      <c r="I154" s="5"/>
      <c r="J154" s="5"/>
      <c r="K154" s="5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22"/>
    </row>
    <row r="155" ht="15.75" customHeight="1">
      <c r="A155" s="9"/>
      <c r="B155" s="5"/>
      <c r="C155" s="9"/>
      <c r="D155" s="32"/>
      <c r="E155" s="9"/>
      <c r="F155" s="9"/>
      <c r="G155" s="9"/>
      <c r="H155" s="5"/>
      <c r="I155" s="5"/>
      <c r="J155" s="5"/>
      <c r="K155" s="5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22"/>
    </row>
    <row r="156" ht="15.75" customHeight="1">
      <c r="A156" s="9"/>
      <c r="B156" s="5"/>
      <c r="C156" s="9"/>
      <c r="D156" s="32"/>
      <c r="E156" s="9"/>
      <c r="F156" s="9"/>
      <c r="G156" s="9"/>
      <c r="H156" s="5"/>
      <c r="I156" s="5"/>
      <c r="J156" s="5"/>
      <c r="K156" s="5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22"/>
    </row>
    <row r="157" ht="15.75" customHeight="1">
      <c r="A157" s="9"/>
      <c r="B157" s="5"/>
      <c r="C157" s="9"/>
      <c r="D157" s="32"/>
      <c r="E157" s="9"/>
      <c r="F157" s="9"/>
      <c r="G157" s="9"/>
      <c r="H157" s="5"/>
      <c r="I157" s="5"/>
      <c r="J157" s="5"/>
      <c r="K157" s="5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22"/>
    </row>
    <row r="158" ht="15.75" customHeight="1">
      <c r="A158" s="9"/>
      <c r="B158" s="5"/>
      <c r="C158" s="9"/>
      <c r="D158" s="32"/>
      <c r="E158" s="9"/>
      <c r="F158" s="9"/>
      <c r="G158" s="9"/>
      <c r="H158" s="5"/>
      <c r="I158" s="5"/>
      <c r="J158" s="5"/>
      <c r="K158" s="5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22"/>
    </row>
    <row r="159" ht="15.75" customHeight="1">
      <c r="A159" s="9"/>
      <c r="B159" s="5"/>
      <c r="C159" s="9"/>
      <c r="D159" s="32"/>
      <c r="E159" s="9"/>
      <c r="F159" s="9"/>
      <c r="G159" s="9"/>
      <c r="H159" s="5"/>
      <c r="I159" s="5"/>
      <c r="J159" s="5"/>
      <c r="K159" s="5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22"/>
    </row>
    <row r="160" ht="15.75" customHeight="1">
      <c r="A160" s="9"/>
      <c r="B160" s="5"/>
      <c r="C160" s="9"/>
      <c r="D160" s="32"/>
      <c r="E160" s="9"/>
      <c r="F160" s="9"/>
      <c r="G160" s="9"/>
      <c r="H160" s="5"/>
      <c r="I160" s="5"/>
      <c r="J160" s="5"/>
      <c r="K160" s="5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22"/>
    </row>
    <row r="161" ht="15.75" customHeight="1">
      <c r="A161" s="9"/>
      <c r="B161" s="5"/>
      <c r="C161" s="9"/>
      <c r="D161" s="32"/>
      <c r="E161" s="9"/>
      <c r="F161" s="9"/>
      <c r="G161" s="9"/>
      <c r="H161" s="5"/>
      <c r="I161" s="5"/>
      <c r="J161" s="5"/>
      <c r="K161" s="5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22"/>
    </row>
    <row r="162" ht="15.75" customHeight="1">
      <c r="A162" s="9"/>
      <c r="B162" s="5"/>
      <c r="C162" s="9"/>
      <c r="D162" s="32"/>
      <c r="E162" s="9"/>
      <c r="F162" s="9"/>
      <c r="G162" s="9"/>
      <c r="H162" s="5"/>
      <c r="I162" s="5"/>
      <c r="J162" s="5"/>
      <c r="K162" s="5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22"/>
    </row>
    <row r="163" ht="15.75" customHeight="1">
      <c r="A163" s="9"/>
      <c r="B163" s="5"/>
      <c r="C163" s="9"/>
      <c r="D163" s="32"/>
      <c r="E163" s="9"/>
      <c r="F163" s="9"/>
      <c r="G163" s="9"/>
      <c r="H163" s="5"/>
      <c r="I163" s="5"/>
      <c r="J163" s="5"/>
      <c r="K163" s="5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22"/>
    </row>
    <row r="164" ht="15.75" customHeight="1">
      <c r="A164" s="9"/>
      <c r="B164" s="5"/>
      <c r="C164" s="9"/>
      <c r="D164" s="32"/>
      <c r="E164" s="9"/>
      <c r="F164" s="9"/>
      <c r="G164" s="9"/>
      <c r="H164" s="5"/>
      <c r="I164" s="5"/>
      <c r="J164" s="5"/>
      <c r="K164" s="5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22"/>
    </row>
    <row r="165" ht="15.75" customHeight="1">
      <c r="A165" s="9"/>
      <c r="B165" s="5"/>
      <c r="C165" s="9"/>
      <c r="D165" s="32"/>
      <c r="E165" s="9"/>
      <c r="F165" s="9"/>
      <c r="G165" s="9"/>
      <c r="H165" s="5"/>
      <c r="I165" s="5"/>
      <c r="J165" s="5"/>
      <c r="K165" s="5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22"/>
    </row>
    <row r="166" ht="15.75" customHeight="1">
      <c r="A166" s="9"/>
      <c r="B166" s="5"/>
      <c r="C166" s="9"/>
      <c r="D166" s="32"/>
      <c r="E166" s="9"/>
      <c r="F166" s="9"/>
      <c r="G166" s="9"/>
      <c r="H166" s="5"/>
      <c r="I166" s="5"/>
      <c r="J166" s="5"/>
      <c r="K166" s="5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22"/>
    </row>
    <row r="167" ht="15.75" customHeight="1">
      <c r="A167" s="9"/>
      <c r="B167" s="5"/>
      <c r="C167" s="9"/>
      <c r="D167" s="32"/>
      <c r="E167" s="9"/>
      <c r="F167" s="9"/>
      <c r="G167" s="9"/>
      <c r="H167" s="5"/>
      <c r="I167" s="5"/>
      <c r="J167" s="5"/>
      <c r="K167" s="5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22"/>
    </row>
    <row r="168" ht="15.75" customHeight="1">
      <c r="A168" s="9"/>
      <c r="B168" s="5"/>
      <c r="C168" s="9"/>
      <c r="D168" s="32"/>
      <c r="E168" s="9"/>
      <c r="F168" s="9"/>
      <c r="G168" s="9"/>
      <c r="H168" s="5"/>
      <c r="I168" s="5"/>
      <c r="J168" s="5"/>
      <c r="K168" s="5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22"/>
    </row>
    <row r="169" ht="15.75" customHeight="1">
      <c r="A169" s="9"/>
      <c r="B169" s="5"/>
      <c r="C169" s="9"/>
      <c r="D169" s="32"/>
      <c r="E169" s="9"/>
      <c r="F169" s="9"/>
      <c r="G169" s="9"/>
      <c r="H169" s="5"/>
      <c r="I169" s="5"/>
      <c r="J169" s="5"/>
      <c r="K169" s="5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22"/>
    </row>
    <row r="170" ht="15.75" customHeight="1">
      <c r="A170" s="9"/>
      <c r="B170" s="5"/>
      <c r="C170" s="9"/>
      <c r="D170" s="32"/>
      <c r="E170" s="9"/>
      <c r="F170" s="9"/>
      <c r="G170" s="9"/>
      <c r="H170" s="5"/>
      <c r="I170" s="5"/>
      <c r="J170" s="5"/>
      <c r="K170" s="5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22"/>
    </row>
    <row r="171" ht="15.75" customHeight="1">
      <c r="A171" s="9"/>
      <c r="B171" s="5"/>
      <c r="C171" s="9"/>
      <c r="D171" s="32"/>
      <c r="E171" s="9"/>
      <c r="F171" s="9"/>
      <c r="G171" s="9"/>
      <c r="H171" s="5"/>
      <c r="I171" s="5"/>
      <c r="J171" s="5"/>
      <c r="K171" s="5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22"/>
    </row>
    <row r="172" ht="15.75" customHeight="1">
      <c r="A172" s="9"/>
      <c r="B172" s="5"/>
      <c r="C172" s="9"/>
      <c r="D172" s="32"/>
      <c r="E172" s="9"/>
      <c r="F172" s="9"/>
      <c r="G172" s="9"/>
      <c r="H172" s="5"/>
      <c r="I172" s="5"/>
      <c r="J172" s="5"/>
      <c r="K172" s="5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22"/>
    </row>
    <row r="173" ht="15.75" customHeight="1">
      <c r="A173" s="9"/>
      <c r="B173" s="5"/>
      <c r="C173" s="9"/>
      <c r="D173" s="32"/>
      <c r="E173" s="9"/>
      <c r="F173" s="9"/>
      <c r="G173" s="9"/>
      <c r="H173" s="5"/>
      <c r="I173" s="5"/>
      <c r="J173" s="5"/>
      <c r="K173" s="5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22"/>
    </row>
    <row r="174" ht="15.75" customHeight="1">
      <c r="A174" s="9"/>
      <c r="B174" s="5"/>
      <c r="C174" s="9"/>
      <c r="D174" s="32"/>
      <c r="E174" s="9"/>
      <c r="F174" s="9"/>
      <c r="G174" s="9"/>
      <c r="H174" s="5"/>
      <c r="I174" s="5"/>
      <c r="J174" s="5"/>
      <c r="K174" s="5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22"/>
    </row>
    <row r="175" ht="15.75" customHeight="1">
      <c r="A175" s="9"/>
      <c r="B175" s="5"/>
      <c r="C175" s="9"/>
      <c r="D175" s="32"/>
      <c r="E175" s="9"/>
      <c r="F175" s="9"/>
      <c r="G175" s="9"/>
      <c r="H175" s="5"/>
      <c r="I175" s="5"/>
      <c r="J175" s="5"/>
      <c r="K175" s="5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22"/>
    </row>
    <row r="176" ht="15.75" customHeight="1">
      <c r="A176" s="9"/>
      <c r="B176" s="5"/>
      <c r="C176" s="9"/>
      <c r="D176" s="32"/>
      <c r="E176" s="9"/>
      <c r="F176" s="9"/>
      <c r="G176" s="9"/>
      <c r="H176" s="5"/>
      <c r="I176" s="5"/>
      <c r="J176" s="5"/>
      <c r="K176" s="5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22"/>
    </row>
    <row r="177" ht="15.75" customHeight="1">
      <c r="A177" s="9"/>
      <c r="B177" s="5"/>
      <c r="C177" s="9"/>
      <c r="D177" s="32"/>
      <c r="E177" s="9"/>
      <c r="F177" s="9"/>
      <c r="G177" s="9"/>
      <c r="H177" s="5"/>
      <c r="I177" s="5"/>
      <c r="J177" s="5"/>
      <c r="K177" s="5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22"/>
    </row>
    <row r="178" ht="15.75" customHeight="1">
      <c r="A178" s="9"/>
      <c r="B178" s="5"/>
      <c r="C178" s="9"/>
      <c r="D178" s="32"/>
      <c r="E178" s="9"/>
      <c r="F178" s="9"/>
      <c r="G178" s="9"/>
      <c r="H178" s="5"/>
      <c r="I178" s="5"/>
      <c r="J178" s="5"/>
      <c r="K178" s="5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22"/>
    </row>
    <row r="179" ht="15.75" customHeight="1">
      <c r="A179" s="9"/>
      <c r="B179" s="5"/>
      <c r="C179" s="9"/>
      <c r="D179" s="32"/>
      <c r="E179" s="9"/>
      <c r="F179" s="9"/>
      <c r="G179" s="9"/>
      <c r="H179" s="5"/>
      <c r="I179" s="5"/>
      <c r="J179" s="5"/>
      <c r="K179" s="5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22"/>
    </row>
    <row r="180" ht="15.75" customHeight="1">
      <c r="A180" s="9"/>
      <c r="B180" s="5"/>
      <c r="C180" s="9"/>
      <c r="D180" s="32"/>
      <c r="E180" s="9"/>
      <c r="F180" s="9"/>
      <c r="G180" s="9"/>
      <c r="H180" s="5"/>
      <c r="I180" s="5"/>
      <c r="J180" s="5"/>
      <c r="K180" s="5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22"/>
    </row>
    <row r="181" ht="15.75" customHeight="1">
      <c r="A181" s="9"/>
      <c r="B181" s="5"/>
      <c r="C181" s="9"/>
      <c r="D181" s="32"/>
      <c r="E181" s="9"/>
      <c r="F181" s="9"/>
      <c r="G181" s="9"/>
      <c r="H181" s="5"/>
      <c r="I181" s="5"/>
      <c r="J181" s="5"/>
      <c r="K181" s="5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22"/>
    </row>
    <row r="182" ht="15.75" customHeight="1">
      <c r="A182" s="9"/>
      <c r="B182" s="5"/>
      <c r="C182" s="9"/>
      <c r="D182" s="32"/>
      <c r="E182" s="9"/>
      <c r="F182" s="9"/>
      <c r="G182" s="9"/>
      <c r="H182" s="5"/>
      <c r="I182" s="5"/>
      <c r="J182" s="5"/>
      <c r="K182" s="5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22"/>
    </row>
    <row r="183" ht="15.75" customHeight="1">
      <c r="A183" s="9"/>
      <c r="B183" s="5"/>
      <c r="C183" s="9"/>
      <c r="D183" s="32"/>
      <c r="E183" s="9"/>
      <c r="F183" s="9"/>
      <c r="G183" s="9"/>
      <c r="H183" s="5"/>
      <c r="I183" s="5"/>
      <c r="J183" s="5"/>
      <c r="K183" s="5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22"/>
    </row>
    <row r="184" ht="15.75" customHeight="1">
      <c r="A184" s="9"/>
      <c r="B184" s="5"/>
      <c r="C184" s="9"/>
      <c r="D184" s="32"/>
      <c r="E184" s="9"/>
      <c r="F184" s="9"/>
      <c r="G184" s="9"/>
      <c r="H184" s="5"/>
      <c r="I184" s="5"/>
      <c r="J184" s="5"/>
      <c r="K184" s="5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22"/>
    </row>
    <row r="185" ht="15.75" customHeight="1">
      <c r="A185" s="9"/>
      <c r="B185" s="5"/>
      <c r="C185" s="9"/>
      <c r="D185" s="32"/>
      <c r="E185" s="9"/>
      <c r="F185" s="9"/>
      <c r="G185" s="9"/>
      <c r="H185" s="5"/>
      <c r="I185" s="5"/>
      <c r="J185" s="5"/>
      <c r="K185" s="5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22"/>
    </row>
    <row r="186" ht="15.75" customHeight="1">
      <c r="A186" s="9"/>
      <c r="B186" s="5"/>
      <c r="C186" s="9"/>
      <c r="D186" s="32"/>
      <c r="E186" s="9"/>
      <c r="F186" s="9"/>
      <c r="G186" s="9"/>
      <c r="H186" s="5"/>
      <c r="I186" s="5"/>
      <c r="J186" s="5"/>
      <c r="K186" s="5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22"/>
    </row>
    <row r="187" ht="15.75" customHeight="1">
      <c r="A187" s="9"/>
      <c r="B187" s="5"/>
      <c r="C187" s="9"/>
      <c r="D187" s="32"/>
      <c r="E187" s="9"/>
      <c r="F187" s="9"/>
      <c r="G187" s="9"/>
      <c r="H187" s="5"/>
      <c r="I187" s="5"/>
      <c r="J187" s="5"/>
      <c r="K187" s="5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22"/>
    </row>
    <row r="188" ht="15.75" customHeight="1">
      <c r="A188" s="9"/>
      <c r="B188" s="5"/>
      <c r="C188" s="9"/>
      <c r="D188" s="32"/>
      <c r="E188" s="9"/>
      <c r="F188" s="9"/>
      <c r="G188" s="9"/>
      <c r="H188" s="5"/>
      <c r="I188" s="5"/>
      <c r="J188" s="5"/>
      <c r="K188" s="5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22"/>
    </row>
    <row r="189" ht="15.75" customHeight="1">
      <c r="A189" s="9"/>
      <c r="B189" s="5"/>
      <c r="C189" s="9"/>
      <c r="D189" s="32"/>
      <c r="E189" s="9"/>
      <c r="F189" s="9"/>
      <c r="G189" s="9"/>
      <c r="H189" s="5"/>
      <c r="I189" s="5"/>
      <c r="J189" s="5"/>
      <c r="K189" s="5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22"/>
    </row>
    <row r="190" ht="15.75" customHeight="1">
      <c r="A190" s="9"/>
      <c r="B190" s="5"/>
      <c r="C190" s="9"/>
      <c r="D190" s="32"/>
      <c r="E190" s="9"/>
      <c r="F190" s="9"/>
      <c r="G190" s="9"/>
      <c r="H190" s="5"/>
      <c r="I190" s="5"/>
      <c r="J190" s="5"/>
      <c r="K190" s="5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22"/>
    </row>
    <row r="191" ht="15.75" customHeight="1">
      <c r="A191" s="9"/>
      <c r="B191" s="5"/>
      <c r="C191" s="9"/>
      <c r="D191" s="32"/>
      <c r="E191" s="9"/>
      <c r="F191" s="9"/>
      <c r="G191" s="9"/>
      <c r="H191" s="5"/>
      <c r="I191" s="5"/>
      <c r="J191" s="5"/>
      <c r="K191" s="5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22"/>
    </row>
    <row r="192" ht="15.75" customHeight="1">
      <c r="A192" s="9"/>
      <c r="B192" s="5"/>
      <c r="C192" s="9"/>
      <c r="D192" s="32"/>
      <c r="E192" s="9"/>
      <c r="F192" s="9"/>
      <c r="G192" s="9"/>
      <c r="H192" s="5"/>
      <c r="I192" s="5"/>
      <c r="J192" s="5"/>
      <c r="K192" s="5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22"/>
    </row>
    <row r="193" ht="15.75" customHeight="1">
      <c r="A193" s="9"/>
      <c r="B193" s="5"/>
      <c r="C193" s="9"/>
      <c r="D193" s="32"/>
      <c r="E193" s="9"/>
      <c r="F193" s="9"/>
      <c r="G193" s="9"/>
      <c r="H193" s="5"/>
      <c r="I193" s="5"/>
      <c r="J193" s="5"/>
      <c r="K193" s="5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22"/>
    </row>
    <row r="194" ht="15.75" customHeight="1">
      <c r="A194" s="9"/>
      <c r="B194" s="5"/>
      <c r="C194" s="9"/>
      <c r="D194" s="32"/>
      <c r="E194" s="9"/>
      <c r="F194" s="9"/>
      <c r="G194" s="9"/>
      <c r="H194" s="5"/>
      <c r="I194" s="5"/>
      <c r="J194" s="5"/>
      <c r="K194" s="5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22"/>
    </row>
    <row r="195" ht="15.75" customHeight="1">
      <c r="A195" s="9"/>
      <c r="B195" s="5"/>
      <c r="C195" s="9"/>
      <c r="D195" s="32"/>
      <c r="E195" s="9"/>
      <c r="F195" s="9"/>
      <c r="G195" s="9"/>
      <c r="H195" s="5"/>
      <c r="I195" s="5"/>
      <c r="J195" s="5"/>
      <c r="K195" s="5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22"/>
    </row>
    <row r="196" ht="15.75" customHeight="1">
      <c r="A196" s="9"/>
      <c r="B196" s="5"/>
      <c r="C196" s="9"/>
      <c r="D196" s="32"/>
      <c r="E196" s="9"/>
      <c r="F196" s="9"/>
      <c r="G196" s="9"/>
      <c r="H196" s="5"/>
      <c r="I196" s="5"/>
      <c r="J196" s="5"/>
      <c r="K196" s="5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22"/>
    </row>
    <row r="197" ht="15.75" customHeight="1">
      <c r="A197" s="9"/>
      <c r="B197" s="5"/>
      <c r="C197" s="9"/>
      <c r="D197" s="32"/>
      <c r="E197" s="9"/>
      <c r="F197" s="9"/>
      <c r="G197" s="9"/>
      <c r="H197" s="5"/>
      <c r="I197" s="5"/>
      <c r="J197" s="5"/>
      <c r="K197" s="5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22"/>
    </row>
    <row r="198" ht="15.75" customHeight="1">
      <c r="A198" s="9"/>
      <c r="B198" s="5"/>
      <c r="C198" s="9"/>
      <c r="D198" s="32"/>
      <c r="E198" s="9"/>
      <c r="F198" s="9"/>
      <c r="G198" s="9"/>
      <c r="H198" s="5"/>
      <c r="I198" s="5"/>
      <c r="J198" s="5"/>
      <c r="K198" s="5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22"/>
    </row>
    <row r="199" ht="15.75" customHeight="1">
      <c r="A199" s="9"/>
      <c r="B199" s="5"/>
      <c r="C199" s="9"/>
      <c r="D199" s="32"/>
      <c r="E199" s="9"/>
      <c r="F199" s="9"/>
      <c r="G199" s="9"/>
      <c r="H199" s="5"/>
      <c r="I199" s="5"/>
      <c r="J199" s="5"/>
      <c r="K199" s="5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22"/>
    </row>
    <row r="200" ht="15.75" customHeight="1">
      <c r="A200" s="9"/>
      <c r="B200" s="5"/>
      <c r="C200" s="9"/>
      <c r="D200" s="32"/>
      <c r="E200" s="9"/>
      <c r="F200" s="9"/>
      <c r="G200" s="9"/>
      <c r="H200" s="5"/>
      <c r="I200" s="5"/>
      <c r="J200" s="5"/>
      <c r="K200" s="5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22"/>
    </row>
    <row r="201" ht="15.75" customHeight="1">
      <c r="A201" s="9"/>
      <c r="B201" s="5"/>
      <c r="C201" s="9"/>
      <c r="D201" s="32"/>
      <c r="E201" s="9"/>
      <c r="F201" s="9"/>
      <c r="G201" s="9"/>
      <c r="H201" s="5"/>
      <c r="I201" s="5"/>
      <c r="J201" s="5"/>
      <c r="K201" s="5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22"/>
    </row>
    <row r="202" ht="15.75" customHeight="1">
      <c r="A202" s="9"/>
      <c r="B202" s="5"/>
      <c r="C202" s="9"/>
      <c r="D202" s="32"/>
      <c r="E202" s="9"/>
      <c r="F202" s="9"/>
      <c r="G202" s="9"/>
      <c r="H202" s="5"/>
      <c r="I202" s="5"/>
      <c r="J202" s="5"/>
      <c r="K202" s="5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22"/>
    </row>
    <row r="203" ht="15.75" customHeight="1">
      <c r="A203" s="9"/>
      <c r="B203" s="5"/>
      <c r="C203" s="9"/>
      <c r="D203" s="32"/>
      <c r="E203" s="9"/>
      <c r="F203" s="9"/>
      <c r="G203" s="9"/>
      <c r="H203" s="5"/>
      <c r="I203" s="5"/>
      <c r="J203" s="5"/>
      <c r="K203" s="5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22"/>
    </row>
    <row r="204" ht="15.75" customHeight="1">
      <c r="A204" s="9"/>
      <c r="B204" s="5"/>
      <c r="C204" s="9"/>
      <c r="D204" s="32"/>
      <c r="E204" s="9"/>
      <c r="F204" s="9"/>
      <c r="G204" s="9"/>
      <c r="H204" s="5"/>
      <c r="I204" s="5"/>
      <c r="J204" s="5"/>
      <c r="K204" s="5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22"/>
    </row>
    <row r="205" ht="15.75" customHeight="1">
      <c r="A205" s="9"/>
      <c r="B205" s="5"/>
      <c r="C205" s="9"/>
      <c r="D205" s="32"/>
      <c r="E205" s="9"/>
      <c r="F205" s="9"/>
      <c r="G205" s="9"/>
      <c r="H205" s="5"/>
      <c r="I205" s="5"/>
      <c r="J205" s="5"/>
      <c r="K205" s="5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22"/>
    </row>
    <row r="206" ht="15.75" customHeight="1">
      <c r="A206" s="9"/>
      <c r="B206" s="5"/>
      <c r="C206" s="9"/>
      <c r="D206" s="32"/>
      <c r="E206" s="9"/>
      <c r="F206" s="9"/>
      <c r="G206" s="9"/>
      <c r="H206" s="5"/>
      <c r="I206" s="5"/>
      <c r="J206" s="5"/>
      <c r="K206" s="5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22"/>
    </row>
    <row r="207" ht="15.75" customHeight="1">
      <c r="A207" s="9"/>
      <c r="B207" s="5"/>
      <c r="C207" s="9"/>
      <c r="D207" s="32"/>
      <c r="E207" s="9"/>
      <c r="F207" s="9"/>
      <c r="G207" s="9"/>
      <c r="H207" s="5"/>
      <c r="I207" s="5"/>
      <c r="J207" s="5"/>
      <c r="K207" s="5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22"/>
    </row>
    <row r="208" ht="15.75" customHeight="1">
      <c r="A208" s="9"/>
      <c r="B208" s="5"/>
      <c r="C208" s="9"/>
      <c r="D208" s="32"/>
      <c r="E208" s="9"/>
      <c r="F208" s="9"/>
      <c r="G208" s="9"/>
      <c r="H208" s="5"/>
      <c r="I208" s="5"/>
      <c r="J208" s="5"/>
      <c r="K208" s="5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22"/>
    </row>
    <row r="209" ht="15.75" customHeight="1">
      <c r="A209" s="9"/>
      <c r="B209" s="5"/>
      <c r="C209" s="9"/>
      <c r="D209" s="32"/>
      <c r="E209" s="9"/>
      <c r="F209" s="9"/>
      <c r="G209" s="9"/>
      <c r="H209" s="5"/>
      <c r="I209" s="5"/>
      <c r="J209" s="5"/>
      <c r="K209" s="5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22"/>
    </row>
    <row r="210" ht="15.75" customHeight="1">
      <c r="A210" s="9"/>
      <c r="B210" s="5"/>
      <c r="C210" s="9"/>
      <c r="D210" s="32"/>
      <c r="E210" s="9"/>
      <c r="F210" s="9"/>
      <c r="G210" s="9"/>
      <c r="H210" s="5"/>
      <c r="I210" s="5"/>
      <c r="J210" s="5"/>
      <c r="K210" s="5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22"/>
    </row>
    <row r="211" ht="15.75" customHeight="1">
      <c r="A211" s="9"/>
      <c r="B211" s="5"/>
      <c r="C211" s="9"/>
      <c r="D211" s="32"/>
      <c r="E211" s="9"/>
      <c r="F211" s="9"/>
      <c r="G211" s="9"/>
      <c r="H211" s="5"/>
      <c r="I211" s="5"/>
      <c r="J211" s="5"/>
      <c r="K211" s="5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22"/>
    </row>
    <row r="212" ht="15.75" customHeight="1">
      <c r="A212" s="9"/>
      <c r="B212" s="5"/>
      <c r="C212" s="9"/>
      <c r="D212" s="32"/>
      <c r="E212" s="9"/>
      <c r="F212" s="9"/>
      <c r="G212" s="9"/>
      <c r="H212" s="5"/>
      <c r="I212" s="5"/>
      <c r="J212" s="5"/>
      <c r="K212" s="5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22"/>
    </row>
    <row r="213" ht="15.75" customHeight="1">
      <c r="A213" s="9"/>
      <c r="B213" s="5"/>
      <c r="C213" s="9"/>
      <c r="D213" s="32"/>
      <c r="E213" s="9"/>
      <c r="F213" s="9"/>
      <c r="G213" s="9"/>
      <c r="H213" s="5"/>
      <c r="I213" s="5"/>
      <c r="J213" s="5"/>
      <c r="K213" s="5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22"/>
    </row>
    <row r="214" ht="15.75" customHeight="1">
      <c r="A214" s="9"/>
      <c r="B214" s="5"/>
      <c r="C214" s="9"/>
      <c r="D214" s="32"/>
      <c r="E214" s="9"/>
      <c r="F214" s="9"/>
      <c r="G214" s="9"/>
      <c r="H214" s="5"/>
      <c r="I214" s="5"/>
      <c r="J214" s="5"/>
      <c r="K214" s="5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22"/>
    </row>
    <row r="215" ht="15.75" customHeight="1">
      <c r="A215" s="9"/>
      <c r="B215" s="5"/>
      <c r="C215" s="9"/>
      <c r="D215" s="32"/>
      <c r="E215" s="9"/>
      <c r="F215" s="9"/>
      <c r="G215" s="9"/>
      <c r="H215" s="5"/>
      <c r="I215" s="5"/>
      <c r="J215" s="5"/>
      <c r="K215" s="5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22"/>
    </row>
    <row r="216" ht="15.75" customHeight="1">
      <c r="A216" s="9"/>
      <c r="B216" s="5"/>
      <c r="C216" s="9"/>
      <c r="D216" s="32"/>
      <c r="E216" s="9"/>
      <c r="F216" s="9"/>
      <c r="G216" s="9"/>
      <c r="H216" s="5"/>
      <c r="I216" s="5"/>
      <c r="J216" s="5"/>
      <c r="K216" s="5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22"/>
    </row>
    <row r="217" ht="15.75" customHeight="1">
      <c r="A217" s="9"/>
      <c r="B217" s="5"/>
      <c r="C217" s="9"/>
      <c r="D217" s="32"/>
      <c r="E217" s="9"/>
      <c r="F217" s="9"/>
      <c r="G217" s="9"/>
      <c r="H217" s="5"/>
      <c r="I217" s="5"/>
      <c r="J217" s="5"/>
      <c r="K217" s="5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22"/>
    </row>
    <row r="218" ht="15.75" customHeight="1">
      <c r="A218" s="9"/>
      <c r="B218" s="5"/>
      <c r="C218" s="9"/>
      <c r="D218" s="32"/>
      <c r="E218" s="9"/>
      <c r="F218" s="9"/>
      <c r="G218" s="9"/>
      <c r="H218" s="5"/>
      <c r="I218" s="5"/>
      <c r="J218" s="5"/>
      <c r="K218" s="5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22"/>
    </row>
    <row r="219" ht="15.75" customHeight="1">
      <c r="A219" s="9"/>
      <c r="B219" s="5"/>
      <c r="C219" s="9"/>
      <c r="D219" s="32"/>
      <c r="E219" s="9"/>
      <c r="F219" s="9"/>
      <c r="G219" s="9"/>
      <c r="H219" s="5"/>
      <c r="I219" s="5"/>
      <c r="J219" s="5"/>
      <c r="K219" s="5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22"/>
    </row>
    <row r="220" ht="15.75" customHeight="1">
      <c r="A220" s="9"/>
      <c r="B220" s="5"/>
      <c r="C220" s="9"/>
      <c r="D220" s="32"/>
      <c r="E220" s="9"/>
      <c r="F220" s="9"/>
      <c r="G220" s="9"/>
      <c r="H220" s="5"/>
      <c r="I220" s="5"/>
      <c r="J220" s="5"/>
      <c r="K220" s="5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22"/>
    </row>
    <row r="221" ht="15.75" customHeight="1">
      <c r="A221" s="9"/>
      <c r="B221" s="5"/>
      <c r="C221" s="9"/>
      <c r="D221" s="32"/>
      <c r="E221" s="9"/>
      <c r="F221" s="9"/>
      <c r="G221" s="9"/>
      <c r="H221" s="5"/>
      <c r="I221" s="5"/>
      <c r="J221" s="5"/>
      <c r="K221" s="5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22"/>
    </row>
    <row r="222" ht="15.75" customHeight="1">
      <c r="A222" s="9"/>
      <c r="B222" s="5"/>
      <c r="C222" s="9"/>
      <c r="D222" s="32"/>
      <c r="E222" s="9"/>
      <c r="F222" s="9"/>
      <c r="G222" s="9"/>
      <c r="H222" s="5"/>
      <c r="I222" s="5"/>
      <c r="J222" s="5"/>
      <c r="K222" s="5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22"/>
    </row>
    <row r="223" ht="15.75" customHeight="1">
      <c r="A223" s="9"/>
      <c r="B223" s="5"/>
      <c r="C223" s="9"/>
      <c r="D223" s="32"/>
      <c r="E223" s="9"/>
      <c r="F223" s="9"/>
      <c r="G223" s="9"/>
      <c r="H223" s="5"/>
      <c r="I223" s="5"/>
      <c r="J223" s="5"/>
      <c r="K223" s="5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22"/>
    </row>
    <row r="224" ht="15.75" customHeight="1">
      <c r="A224" s="9"/>
      <c r="B224" s="5"/>
      <c r="C224" s="9"/>
      <c r="D224" s="32"/>
      <c r="E224" s="9"/>
      <c r="F224" s="9"/>
      <c r="G224" s="9"/>
      <c r="H224" s="5"/>
      <c r="I224" s="5"/>
      <c r="J224" s="5"/>
      <c r="K224" s="5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22"/>
    </row>
    <row r="225" ht="15.75" customHeight="1">
      <c r="A225" s="9"/>
      <c r="B225" s="5"/>
      <c r="C225" s="9"/>
      <c r="D225" s="32"/>
      <c r="E225" s="9"/>
      <c r="F225" s="9"/>
      <c r="G225" s="9"/>
      <c r="H225" s="5"/>
      <c r="I225" s="5"/>
      <c r="J225" s="5"/>
      <c r="K225" s="5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22"/>
    </row>
    <row r="226" ht="15.75" customHeight="1">
      <c r="A226" s="9"/>
      <c r="B226" s="5"/>
      <c r="C226" s="9"/>
      <c r="D226" s="32"/>
      <c r="E226" s="9"/>
      <c r="F226" s="9"/>
      <c r="G226" s="9"/>
      <c r="H226" s="5"/>
      <c r="I226" s="5"/>
      <c r="J226" s="5"/>
      <c r="K226" s="5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22"/>
    </row>
    <row r="227" ht="15.75" customHeight="1">
      <c r="A227" s="9"/>
      <c r="B227" s="5"/>
      <c r="C227" s="9"/>
      <c r="D227" s="32"/>
      <c r="E227" s="9"/>
      <c r="F227" s="9"/>
      <c r="G227" s="9"/>
      <c r="H227" s="5"/>
      <c r="I227" s="5"/>
      <c r="J227" s="5"/>
      <c r="K227" s="5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22"/>
    </row>
    <row r="228" ht="15.75" customHeight="1">
      <c r="A228" s="9"/>
      <c r="B228" s="5"/>
      <c r="C228" s="9"/>
      <c r="D228" s="32"/>
      <c r="E228" s="9"/>
      <c r="F228" s="9"/>
      <c r="G228" s="9"/>
      <c r="H228" s="5"/>
      <c r="I228" s="5"/>
      <c r="J228" s="5"/>
      <c r="K228" s="5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22"/>
    </row>
    <row r="229" ht="15.75" customHeight="1">
      <c r="A229" s="9"/>
      <c r="B229" s="5"/>
      <c r="C229" s="9"/>
      <c r="D229" s="32"/>
      <c r="E229" s="9"/>
      <c r="F229" s="9"/>
      <c r="G229" s="9"/>
      <c r="H229" s="5"/>
      <c r="I229" s="5"/>
      <c r="J229" s="5"/>
      <c r="K229" s="5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22"/>
    </row>
    <row r="230" ht="15.75" customHeight="1">
      <c r="A230" s="9"/>
      <c r="B230" s="5"/>
      <c r="C230" s="9"/>
      <c r="D230" s="32"/>
      <c r="E230" s="9"/>
      <c r="F230" s="9"/>
      <c r="G230" s="9"/>
      <c r="H230" s="5"/>
      <c r="I230" s="5"/>
      <c r="J230" s="5"/>
      <c r="K230" s="5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22"/>
    </row>
    <row r="231" ht="15.75" customHeight="1">
      <c r="A231" s="9"/>
      <c r="B231" s="5"/>
      <c r="C231" s="9"/>
      <c r="D231" s="32"/>
      <c r="E231" s="9"/>
      <c r="F231" s="9"/>
      <c r="G231" s="9"/>
      <c r="H231" s="5"/>
      <c r="I231" s="5"/>
      <c r="J231" s="5"/>
      <c r="K231" s="5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22"/>
    </row>
    <row r="232" ht="15.75" customHeight="1">
      <c r="A232" s="9"/>
      <c r="B232" s="5"/>
      <c r="C232" s="9"/>
      <c r="D232" s="32"/>
      <c r="E232" s="9"/>
      <c r="F232" s="9"/>
      <c r="G232" s="9"/>
      <c r="H232" s="5"/>
      <c r="I232" s="5"/>
      <c r="J232" s="5"/>
      <c r="K232" s="5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22"/>
    </row>
    <row r="233" ht="15.75" customHeight="1">
      <c r="A233" s="9"/>
      <c r="B233" s="5"/>
      <c r="C233" s="9"/>
      <c r="D233" s="32"/>
      <c r="E233" s="9"/>
      <c r="F233" s="9"/>
      <c r="G233" s="9"/>
      <c r="H233" s="5"/>
      <c r="I233" s="5"/>
      <c r="J233" s="5"/>
      <c r="K233" s="5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22"/>
    </row>
    <row r="234" ht="15.75" customHeight="1">
      <c r="A234" s="9"/>
      <c r="B234" s="5"/>
      <c r="C234" s="9"/>
      <c r="D234" s="32"/>
      <c r="E234" s="9"/>
      <c r="F234" s="9"/>
      <c r="G234" s="9"/>
      <c r="H234" s="5"/>
      <c r="I234" s="5"/>
      <c r="J234" s="5"/>
      <c r="K234" s="5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22"/>
    </row>
    <row r="235" ht="15.75" customHeight="1">
      <c r="A235" s="9"/>
      <c r="B235" s="5"/>
      <c r="C235" s="9"/>
      <c r="D235" s="32"/>
      <c r="E235" s="9"/>
      <c r="F235" s="9"/>
      <c r="G235" s="9"/>
      <c r="H235" s="5"/>
      <c r="I235" s="5"/>
      <c r="J235" s="5"/>
      <c r="K235" s="5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22"/>
    </row>
    <row r="236" ht="15.75" customHeight="1">
      <c r="A236" s="9"/>
      <c r="B236" s="5"/>
      <c r="C236" s="9"/>
      <c r="D236" s="32"/>
      <c r="E236" s="9"/>
      <c r="F236" s="9"/>
      <c r="G236" s="9"/>
      <c r="H236" s="5"/>
      <c r="I236" s="5"/>
      <c r="J236" s="5"/>
      <c r="K236" s="5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22"/>
    </row>
    <row r="237" ht="15.75" customHeight="1">
      <c r="A237" s="9"/>
      <c r="B237" s="5"/>
      <c r="C237" s="9"/>
      <c r="D237" s="32"/>
      <c r="E237" s="9"/>
      <c r="F237" s="9"/>
      <c r="G237" s="9"/>
      <c r="H237" s="5"/>
      <c r="I237" s="5"/>
      <c r="J237" s="5"/>
      <c r="K237" s="5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22"/>
    </row>
    <row r="238" ht="15.75" customHeight="1">
      <c r="A238" s="22"/>
      <c r="B238" s="36"/>
      <c r="C238" s="22"/>
      <c r="D238" s="56"/>
      <c r="E238" s="22"/>
      <c r="F238" s="22"/>
      <c r="G238" s="22"/>
      <c r="H238" s="36"/>
      <c r="I238" s="36"/>
      <c r="J238" s="36"/>
      <c r="K238" s="36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ht="15.75" customHeight="1">
      <c r="A239" s="22"/>
      <c r="B239" s="36"/>
      <c r="C239" s="22"/>
      <c r="D239" s="56"/>
      <c r="E239" s="22"/>
      <c r="F239" s="22"/>
      <c r="G239" s="22"/>
      <c r="H239" s="36"/>
      <c r="I239" s="36"/>
      <c r="J239" s="36"/>
      <c r="K239" s="36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ht="15.75" customHeight="1">
      <c r="A240" s="22"/>
      <c r="B240" s="36"/>
      <c r="C240" s="22"/>
      <c r="D240" s="56"/>
      <c r="E240" s="22"/>
      <c r="F240" s="22"/>
      <c r="G240" s="22"/>
      <c r="H240" s="36"/>
      <c r="I240" s="36"/>
      <c r="J240" s="36"/>
      <c r="K240" s="36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ht="15.75" customHeight="1">
      <c r="A241" s="22"/>
      <c r="B241" s="36"/>
      <c r="C241" s="22"/>
      <c r="D241" s="56"/>
      <c r="E241" s="22"/>
      <c r="F241" s="22"/>
      <c r="G241" s="22"/>
      <c r="H241" s="36"/>
      <c r="I241" s="36"/>
      <c r="J241" s="36"/>
      <c r="K241" s="36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ht="15.75" customHeight="1">
      <c r="A242" s="22"/>
      <c r="B242" s="36"/>
      <c r="C242" s="22"/>
      <c r="D242" s="56"/>
      <c r="E242" s="22"/>
      <c r="F242" s="22"/>
      <c r="G242" s="22"/>
      <c r="H242" s="36"/>
      <c r="I242" s="36"/>
      <c r="J242" s="36"/>
      <c r="K242" s="36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ht="15.75" customHeight="1">
      <c r="A243" s="22"/>
      <c r="B243" s="36"/>
      <c r="C243" s="22"/>
      <c r="D243" s="56"/>
      <c r="E243" s="22"/>
      <c r="F243" s="22"/>
      <c r="G243" s="22"/>
      <c r="H243" s="36"/>
      <c r="I243" s="36"/>
      <c r="J243" s="36"/>
      <c r="K243" s="36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ht="15.75" customHeight="1">
      <c r="A244" s="22"/>
      <c r="B244" s="36"/>
      <c r="C244" s="22"/>
      <c r="D244" s="56"/>
      <c r="E244" s="22"/>
      <c r="F244" s="22"/>
      <c r="G244" s="22"/>
      <c r="H244" s="36"/>
      <c r="I244" s="36"/>
      <c r="J244" s="36"/>
      <c r="K244" s="36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C1"/>
    <hyperlink display="2.28E+07" location="'conversion cellsmm2_cellsml'!H3" ref="H3"/>
    <hyperlink r:id="rId2" ref="K3"/>
    <hyperlink r:id="rId3" ref="K4"/>
    <hyperlink display="7.87E+07" location="'conversion cellsmm2_cellsml'!H9" ref="H5"/>
    <hyperlink r:id="rId4" ref="K5"/>
    <hyperlink r:id="rId5" ref="K6"/>
    <hyperlink r:id="rId6" ref="K7"/>
    <hyperlink r:id="rId7" ref="K9"/>
    <hyperlink display="1.31E+06" location="'conversion cellsmm2_cellsml'!H12" ref="H10"/>
    <hyperlink r:id="rId8" ref="K10"/>
    <hyperlink display="1.42E+07" location="'conversion cellsmm2_cellsml'!H15" ref="H11"/>
    <hyperlink r:id="rId9" ref="K11"/>
    <hyperlink r:id="rId10" ref="K12"/>
    <hyperlink display="3.19E+07" location="'conversion cellsmm2_cellsml'!H18" ref="H13"/>
    <hyperlink display="4.94E+07" location="'conversion cellsmm2_cellsml'!H21" ref="H14"/>
    <hyperlink r:id="rId11" ref="K14"/>
    <hyperlink display="6.21E+07" location="'conversion cellsmm2_cellsml'!A1" ref="H15"/>
    <hyperlink r:id="rId12" ref="K15"/>
    <hyperlink r:id="rId13" ref="K16"/>
    <hyperlink r:id="rId14" ref="K17"/>
    <hyperlink r:id="rId15" ref="K18"/>
    <hyperlink r:id="rId16" ref="K23"/>
    <hyperlink r:id="rId17" ref="K24"/>
    <hyperlink r:id="rId18" ref="L24"/>
    <hyperlink r:id="rId19" ref="K28"/>
    <hyperlink r:id="rId20" ref="K29"/>
    <hyperlink r:id="rId21" ref="K30"/>
    <hyperlink r:id="rId22" ref="K31"/>
    <hyperlink r:id="rId23" ref="K32"/>
    <hyperlink r:id="rId24" ref="K33"/>
    <hyperlink r:id="rId25" ref="K34"/>
    <hyperlink r:id="rId26" ref="K35"/>
    <hyperlink r:id="rId27" ref="K36"/>
    <hyperlink r:id="rId28" ref="K37"/>
    <hyperlink r:id="rId29" ref="K39"/>
    <hyperlink r:id="rId30" ref="K40"/>
    <hyperlink r:id="rId31" ref="K41"/>
    <hyperlink r:id="rId32" ref="K42"/>
    <hyperlink r:id="rId33" ref="K43"/>
    <hyperlink r:id="rId34" ref="K44"/>
  </hyperlinks>
  <drawing r:id="rId3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3" width="12.63"/>
    <col customWidth="1" min="4" max="4" width="16.13"/>
    <col customWidth="1" min="5" max="5" width="15.75"/>
    <col customWidth="1" min="6" max="6" width="21.38"/>
    <col customWidth="1" min="7" max="7" width="25.88"/>
    <col customWidth="1" min="8" max="8" width="17.88"/>
    <col customWidth="1" min="9" max="9" width="27.5"/>
    <col customWidth="1" min="10" max="10" width="21.38"/>
    <col customWidth="1" min="13" max="13" width="22.38"/>
    <col customWidth="1" min="14" max="14" width="19.38"/>
    <col customWidth="1" min="15" max="15" width="20.13"/>
    <col customWidth="1" min="16" max="16" width="23.13"/>
  </cols>
  <sheetData>
    <row r="1" ht="15.75" customHeight="1">
      <c r="A1" s="57"/>
      <c r="B1" s="57"/>
      <c r="C1" s="57"/>
      <c r="D1" s="57"/>
      <c r="E1" s="57"/>
      <c r="F1" s="58" t="s">
        <v>163</v>
      </c>
      <c r="G1" s="59" t="s">
        <v>164</v>
      </c>
      <c r="H1" s="60" t="s">
        <v>165</v>
      </c>
      <c r="I1" s="61"/>
    </row>
    <row r="2" ht="15.75" customHeight="1">
      <c r="A2" s="62" t="s">
        <v>166</v>
      </c>
      <c r="B2" s="62" t="s">
        <v>167</v>
      </c>
      <c r="C2" s="62" t="s">
        <v>168</v>
      </c>
      <c r="D2" s="63" t="s">
        <v>169</v>
      </c>
      <c r="E2" s="63" t="s">
        <v>170</v>
      </c>
      <c r="F2" s="63" t="s">
        <v>171</v>
      </c>
      <c r="G2" s="63" t="s">
        <v>172</v>
      </c>
      <c r="H2" s="64" t="s">
        <v>173</v>
      </c>
      <c r="I2" s="65" t="s">
        <v>174</v>
      </c>
      <c r="J2" s="66" t="s">
        <v>175</v>
      </c>
      <c r="K2" s="66"/>
      <c r="L2" s="66"/>
      <c r="M2" s="66" t="s">
        <v>176</v>
      </c>
      <c r="N2" s="66"/>
      <c r="O2" s="67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15.75" customHeight="1">
      <c r="A3" s="57" t="s">
        <v>177</v>
      </c>
      <c r="B3" s="57" t="s">
        <v>178</v>
      </c>
      <c r="C3" s="59">
        <v>441.0</v>
      </c>
      <c r="D3" s="59">
        <v>15.62</v>
      </c>
      <c r="E3" s="59">
        <v>5.0</v>
      </c>
      <c r="F3" s="59">
        <v>3.869</v>
      </c>
      <c r="G3" s="57">
        <f t="shared" ref="G3:G23" si="1">C3*1000/E3 * 1/F3</f>
        <v>22796.58827</v>
      </c>
      <c r="H3" s="68">
        <f t="shared" ref="H3:H23" si="2">G3*1000</f>
        <v>22796588.27</v>
      </c>
      <c r="I3" s="69" t="s">
        <v>179</v>
      </c>
      <c r="J3" s="70" t="s">
        <v>180</v>
      </c>
      <c r="M3" s="71" t="s">
        <v>181</v>
      </c>
      <c r="N3" s="71" t="s">
        <v>182</v>
      </c>
      <c r="O3" s="72" t="s">
        <v>183</v>
      </c>
      <c r="P3" s="71" t="s">
        <v>184</v>
      </c>
    </row>
    <row r="4" ht="15.75" customHeight="1">
      <c r="A4" s="57"/>
      <c r="B4" s="57" t="s">
        <v>185</v>
      </c>
      <c r="C4" s="59">
        <v>35.0</v>
      </c>
      <c r="D4" s="59">
        <v>15.62</v>
      </c>
      <c r="E4" s="59">
        <v>5.0</v>
      </c>
      <c r="F4" s="59">
        <v>3.869</v>
      </c>
      <c r="G4" s="57">
        <f t="shared" si="1"/>
        <v>1809.253037</v>
      </c>
      <c r="H4" s="68">
        <f t="shared" si="2"/>
        <v>1809253.037</v>
      </c>
      <c r="I4" s="61"/>
      <c r="J4" s="73"/>
      <c r="M4" s="74" t="s">
        <v>186</v>
      </c>
      <c r="N4" s="75" t="s">
        <v>187</v>
      </c>
      <c r="O4" s="74" t="s">
        <v>188</v>
      </c>
      <c r="P4" s="76" t="s">
        <v>189</v>
      </c>
    </row>
    <row r="5" ht="15.75" customHeight="1">
      <c r="A5" s="57"/>
      <c r="B5" s="57" t="s">
        <v>190</v>
      </c>
      <c r="C5" s="59">
        <v>2405.0</v>
      </c>
      <c r="D5" s="59">
        <v>15.62</v>
      </c>
      <c r="E5" s="59">
        <v>5.0</v>
      </c>
      <c r="F5" s="59">
        <v>3.869</v>
      </c>
      <c r="G5" s="57">
        <f t="shared" si="1"/>
        <v>124321.5301</v>
      </c>
      <c r="H5" s="68">
        <f t="shared" si="2"/>
        <v>124321530.1</v>
      </c>
      <c r="I5" s="61"/>
      <c r="M5" s="75" t="s">
        <v>191</v>
      </c>
      <c r="N5" s="77"/>
      <c r="O5" s="78"/>
      <c r="P5" s="76" t="s">
        <v>192</v>
      </c>
    </row>
    <row r="6" ht="15.75" customHeight="1">
      <c r="A6" s="57" t="s">
        <v>193</v>
      </c>
      <c r="B6" s="79" t="s">
        <v>194</v>
      </c>
      <c r="C6" s="80">
        <v>1403.0</v>
      </c>
      <c r="D6" s="80">
        <v>18.66</v>
      </c>
      <c r="E6" s="80">
        <v>5.0</v>
      </c>
      <c r="F6" s="80">
        <v>4.52</v>
      </c>
      <c r="G6" s="79">
        <f t="shared" si="1"/>
        <v>62079.64602</v>
      </c>
      <c r="H6" s="81">
        <f t="shared" si="2"/>
        <v>62079646.02</v>
      </c>
      <c r="I6" s="61"/>
      <c r="M6" s="75" t="s">
        <v>195</v>
      </c>
      <c r="N6" s="75" t="s">
        <v>196</v>
      </c>
      <c r="O6" s="78"/>
      <c r="P6" s="77"/>
    </row>
    <row r="7" ht="15.75" customHeight="1">
      <c r="A7" s="57"/>
      <c r="B7" s="79" t="s">
        <v>185</v>
      </c>
      <c r="C7" s="80">
        <v>972.0</v>
      </c>
      <c r="D7" s="80">
        <v>18.66</v>
      </c>
      <c r="E7" s="80">
        <v>5.0</v>
      </c>
      <c r="F7" s="80">
        <v>4.52</v>
      </c>
      <c r="G7" s="79">
        <f t="shared" si="1"/>
        <v>43008.84956</v>
      </c>
      <c r="H7" s="81">
        <f t="shared" si="2"/>
        <v>43008849.56</v>
      </c>
      <c r="I7" s="61"/>
      <c r="M7" s="75" t="s">
        <v>197</v>
      </c>
      <c r="N7" s="75" t="s">
        <v>198</v>
      </c>
      <c r="O7" s="74" t="s">
        <v>199</v>
      </c>
      <c r="P7" s="77"/>
    </row>
    <row r="8" ht="15.75" customHeight="1">
      <c r="A8" s="57"/>
      <c r="B8" s="79" t="s">
        <v>190</v>
      </c>
      <c r="C8" s="80">
        <v>1834.0</v>
      </c>
      <c r="D8" s="80">
        <v>18.66</v>
      </c>
      <c r="E8" s="80">
        <v>5.0</v>
      </c>
      <c r="F8" s="80">
        <v>4.52</v>
      </c>
      <c r="G8" s="79">
        <f t="shared" si="1"/>
        <v>81150.44248</v>
      </c>
      <c r="H8" s="81">
        <f t="shared" si="2"/>
        <v>81150442.48</v>
      </c>
      <c r="I8" s="61"/>
      <c r="M8" s="75" t="s">
        <v>195</v>
      </c>
      <c r="N8" s="75" t="s">
        <v>200</v>
      </c>
      <c r="O8" s="77"/>
      <c r="P8" s="77"/>
    </row>
    <row r="9" ht="15.75" customHeight="1">
      <c r="A9" s="57" t="s">
        <v>201</v>
      </c>
      <c r="B9" s="57" t="s">
        <v>202</v>
      </c>
      <c r="C9" s="32">
        <v>480.0</v>
      </c>
      <c r="D9" s="59">
        <v>6.28</v>
      </c>
      <c r="E9" s="59">
        <v>5.0</v>
      </c>
      <c r="F9" s="59">
        <v>1.22</v>
      </c>
      <c r="G9" s="57">
        <f t="shared" si="1"/>
        <v>78688.52459</v>
      </c>
      <c r="H9" s="68">
        <f t="shared" si="2"/>
        <v>78688524.59</v>
      </c>
      <c r="I9" s="82" t="s">
        <v>179</v>
      </c>
      <c r="J9" s="2" t="s">
        <v>203</v>
      </c>
      <c r="M9" s="83" t="s">
        <v>204</v>
      </c>
    </row>
    <row r="10" ht="15.75" customHeight="1">
      <c r="A10" s="57"/>
      <c r="B10" s="57" t="s">
        <v>185</v>
      </c>
      <c r="C10" s="32">
        <v>137.0</v>
      </c>
      <c r="D10" s="59">
        <v>6.28</v>
      </c>
      <c r="E10" s="59">
        <v>5.0</v>
      </c>
      <c r="F10" s="59">
        <v>1.22</v>
      </c>
      <c r="G10" s="57">
        <f t="shared" si="1"/>
        <v>22459.01639</v>
      </c>
      <c r="H10" s="68">
        <f t="shared" si="2"/>
        <v>22459016.39</v>
      </c>
      <c r="I10" s="61"/>
      <c r="M10" s="84" t="s">
        <v>205</v>
      </c>
      <c r="N10" s="2">
        <f>28*PI()</f>
        <v>87.9645943</v>
      </c>
    </row>
    <row r="11" ht="15.75" customHeight="1">
      <c r="A11" s="57"/>
      <c r="B11" s="57" t="s">
        <v>206</v>
      </c>
      <c r="C11" s="32">
        <v>2013.0</v>
      </c>
      <c r="D11" s="59">
        <v>6.28</v>
      </c>
      <c r="E11" s="59">
        <v>5.0</v>
      </c>
      <c r="F11" s="59">
        <v>1.22</v>
      </c>
      <c r="G11" s="57">
        <f t="shared" si="1"/>
        <v>330000</v>
      </c>
      <c r="H11" s="68">
        <f t="shared" si="2"/>
        <v>330000000</v>
      </c>
      <c r="I11" s="61"/>
      <c r="M11" s="84" t="s">
        <v>207</v>
      </c>
      <c r="N11" s="2">
        <f>N10/20</f>
        <v>4.398229715</v>
      </c>
    </row>
    <row r="12" ht="15.75" customHeight="1">
      <c r="A12" s="61" t="s">
        <v>208</v>
      </c>
      <c r="B12" s="61" t="s">
        <v>202</v>
      </c>
      <c r="C12" s="32">
        <v>8.0</v>
      </c>
      <c r="D12" s="59">
        <v>6.28</v>
      </c>
      <c r="E12" s="59">
        <v>5.0</v>
      </c>
      <c r="F12" s="59">
        <v>1.22</v>
      </c>
      <c r="G12" s="57">
        <f t="shared" si="1"/>
        <v>1311.47541</v>
      </c>
      <c r="H12" s="68">
        <f t="shared" si="2"/>
        <v>1311475.41</v>
      </c>
      <c r="I12" s="61"/>
    </row>
    <row r="13" ht="15.75" customHeight="1">
      <c r="A13" s="61"/>
      <c r="B13" s="61" t="s">
        <v>185</v>
      </c>
      <c r="C13" s="61">
        <v>0.0</v>
      </c>
      <c r="D13" s="59">
        <v>6.28</v>
      </c>
      <c r="E13" s="59">
        <v>5.0</v>
      </c>
      <c r="F13" s="59">
        <v>1.22</v>
      </c>
      <c r="G13" s="57">
        <f t="shared" si="1"/>
        <v>0</v>
      </c>
      <c r="H13" s="68">
        <f t="shared" si="2"/>
        <v>0</v>
      </c>
      <c r="I13" s="61"/>
    </row>
    <row r="14" ht="15.75" customHeight="1">
      <c r="A14" s="61"/>
      <c r="B14" s="61" t="s">
        <v>206</v>
      </c>
      <c r="C14" s="61">
        <v>27.0</v>
      </c>
      <c r="D14" s="59">
        <v>6.28</v>
      </c>
      <c r="E14" s="59">
        <v>5.0</v>
      </c>
      <c r="F14" s="59">
        <v>1.22</v>
      </c>
      <c r="G14" s="57">
        <f t="shared" si="1"/>
        <v>4426.229508</v>
      </c>
      <c r="H14" s="68">
        <f t="shared" si="2"/>
        <v>4426229.508</v>
      </c>
      <c r="I14" s="61"/>
    </row>
    <row r="15" ht="15.75" customHeight="1">
      <c r="A15" s="57" t="s">
        <v>58</v>
      </c>
      <c r="B15" s="57" t="s">
        <v>178</v>
      </c>
      <c r="C15" s="32">
        <v>182.0</v>
      </c>
      <c r="D15" s="59">
        <v>10.0</v>
      </c>
      <c r="E15" s="59">
        <v>5.0</v>
      </c>
      <c r="F15" s="59">
        <v>2.57</v>
      </c>
      <c r="G15" s="57">
        <f t="shared" si="1"/>
        <v>14163.42412</v>
      </c>
      <c r="H15" s="68">
        <f t="shared" si="2"/>
        <v>14163424.12</v>
      </c>
      <c r="I15" s="85" t="s">
        <v>209</v>
      </c>
      <c r="J15" s="2" t="s">
        <v>210</v>
      </c>
      <c r="M15" s="83" t="s">
        <v>211</v>
      </c>
      <c r="N15" s="83" t="s">
        <v>212</v>
      </c>
      <c r="O15" s="83" t="s">
        <v>213</v>
      </c>
    </row>
    <row r="16" ht="15.75" customHeight="1">
      <c r="A16" s="57"/>
      <c r="B16" s="57" t="s">
        <v>185</v>
      </c>
      <c r="C16" s="32">
        <v>0.0</v>
      </c>
      <c r="D16" s="59">
        <v>10.0</v>
      </c>
      <c r="E16" s="59">
        <v>5.0</v>
      </c>
      <c r="F16" s="59">
        <v>2.57</v>
      </c>
      <c r="G16" s="57">
        <f t="shared" si="1"/>
        <v>0</v>
      </c>
      <c r="H16" s="68">
        <f t="shared" si="2"/>
        <v>0</v>
      </c>
      <c r="I16" s="61"/>
      <c r="M16" s="83" t="s">
        <v>178</v>
      </c>
      <c r="N16" s="83">
        <v>319.0</v>
      </c>
      <c r="O16" s="2">
        <f t="shared" ref="O16:O18" si="3">N16*N$11</f>
        <v>1403.035279</v>
      </c>
    </row>
    <row r="17" ht="15.75" customHeight="1">
      <c r="A17" s="57"/>
      <c r="B17" s="57" t="s">
        <v>206</v>
      </c>
      <c r="C17" s="32">
        <v>3456.0</v>
      </c>
      <c r="D17" s="59">
        <v>10.0</v>
      </c>
      <c r="E17" s="59">
        <v>5.0</v>
      </c>
      <c r="F17" s="59">
        <v>2.57</v>
      </c>
      <c r="G17" s="57">
        <f t="shared" si="1"/>
        <v>268949.4163</v>
      </c>
      <c r="H17" s="68">
        <f t="shared" si="2"/>
        <v>268949416.3</v>
      </c>
      <c r="I17" s="61"/>
      <c r="M17" s="83" t="s">
        <v>185</v>
      </c>
      <c r="N17" s="83">
        <v>221.0</v>
      </c>
      <c r="O17" s="2">
        <f t="shared" si="3"/>
        <v>972.008767</v>
      </c>
    </row>
    <row r="18" ht="15.75" customHeight="1">
      <c r="A18" s="61" t="s">
        <v>63</v>
      </c>
      <c r="B18" s="61" t="s">
        <v>178</v>
      </c>
      <c r="C18" s="32">
        <v>410.0</v>
      </c>
      <c r="D18" s="86">
        <v>10.0</v>
      </c>
      <c r="E18" s="59">
        <v>5.0</v>
      </c>
      <c r="F18" s="59">
        <v>2.57</v>
      </c>
      <c r="G18" s="57">
        <f t="shared" si="1"/>
        <v>31906.61479</v>
      </c>
      <c r="H18" s="68">
        <f t="shared" si="2"/>
        <v>31906614.79</v>
      </c>
      <c r="I18" s="87" t="s">
        <v>214</v>
      </c>
      <c r="M18" s="83" t="s">
        <v>206</v>
      </c>
      <c r="N18" s="83">
        <v>417.0</v>
      </c>
      <c r="O18" s="2">
        <f t="shared" si="3"/>
        <v>1834.061791</v>
      </c>
    </row>
    <row r="19" ht="15.75" customHeight="1">
      <c r="A19" s="61"/>
      <c r="B19" s="61" t="s">
        <v>185</v>
      </c>
      <c r="C19" s="32">
        <v>1.0</v>
      </c>
      <c r="D19" s="86">
        <v>10.0</v>
      </c>
      <c r="E19" s="59">
        <v>5.0</v>
      </c>
      <c r="F19" s="59">
        <v>2.57</v>
      </c>
      <c r="G19" s="57">
        <f t="shared" si="1"/>
        <v>77.82101167</v>
      </c>
      <c r="H19" s="68">
        <f t="shared" si="2"/>
        <v>77821.01167</v>
      </c>
      <c r="I19" s="61"/>
    </row>
    <row r="20" ht="15.75" customHeight="1">
      <c r="A20" s="61"/>
      <c r="B20" s="61" t="s">
        <v>206</v>
      </c>
      <c r="C20" s="32">
        <v>1212.0</v>
      </c>
      <c r="D20" s="86">
        <v>10.0</v>
      </c>
      <c r="E20" s="59">
        <v>5.0</v>
      </c>
      <c r="F20" s="59">
        <v>2.57</v>
      </c>
      <c r="G20" s="57">
        <f t="shared" si="1"/>
        <v>94319.06615</v>
      </c>
      <c r="H20" s="68">
        <f t="shared" si="2"/>
        <v>94319066.15</v>
      </c>
      <c r="I20" s="61"/>
    </row>
    <row r="21" ht="15.75" customHeight="1">
      <c r="A21" s="57" t="s">
        <v>65</v>
      </c>
      <c r="B21" s="57" t="s">
        <v>178</v>
      </c>
      <c r="C21" s="57">
        <v>2200.0</v>
      </c>
      <c r="D21" s="57">
        <v>40.0</v>
      </c>
      <c r="E21" s="59">
        <v>5.0</v>
      </c>
      <c r="F21" s="59">
        <v>8.9</v>
      </c>
      <c r="G21" s="57">
        <f t="shared" si="1"/>
        <v>49438.20225</v>
      </c>
      <c r="H21" s="68">
        <f t="shared" si="2"/>
        <v>49438202.25</v>
      </c>
      <c r="I21" s="85" t="s">
        <v>215</v>
      </c>
      <c r="J21" s="2" t="s">
        <v>216</v>
      </c>
    </row>
    <row r="22" ht="15.75" customHeight="1">
      <c r="A22" s="61"/>
      <c r="B22" s="61" t="s">
        <v>185</v>
      </c>
      <c r="C22" s="32">
        <v>200.0</v>
      </c>
      <c r="D22" s="57">
        <v>40.0</v>
      </c>
      <c r="E22" s="59">
        <v>5.0</v>
      </c>
      <c r="F22" s="59">
        <v>8.9</v>
      </c>
      <c r="G22" s="57">
        <f t="shared" si="1"/>
        <v>4494.382022</v>
      </c>
      <c r="H22" s="68">
        <f t="shared" si="2"/>
        <v>4494382.022</v>
      </c>
      <c r="I22" s="61"/>
    </row>
    <row r="23" ht="15.75" customHeight="1">
      <c r="A23" s="61"/>
      <c r="B23" s="61" t="s">
        <v>206</v>
      </c>
      <c r="C23" s="32">
        <v>7000.0</v>
      </c>
      <c r="D23" s="57">
        <v>40.0</v>
      </c>
      <c r="E23" s="59">
        <v>5.0</v>
      </c>
      <c r="F23" s="59">
        <v>8.9</v>
      </c>
      <c r="G23" s="57">
        <f t="shared" si="1"/>
        <v>157303.3708</v>
      </c>
      <c r="H23" s="68">
        <f t="shared" si="2"/>
        <v>157303370.8</v>
      </c>
      <c r="I23" s="61"/>
    </row>
    <row r="24" ht="15.75" customHeight="1"/>
    <row r="25" ht="15.75" customHeight="1"/>
    <row r="26" ht="15.75" customHeight="1">
      <c r="A26" s="61"/>
      <c r="B26" s="61"/>
      <c r="C26" s="61"/>
      <c r="D26" s="61"/>
      <c r="E26" s="61"/>
      <c r="F26" s="61"/>
      <c r="G26" s="61"/>
      <c r="H26" s="88"/>
      <c r="I26" s="61"/>
    </row>
    <row r="27" ht="15.75" customHeight="1">
      <c r="A27" s="61"/>
      <c r="B27" s="61"/>
      <c r="C27" s="61"/>
      <c r="D27" s="61"/>
      <c r="E27" s="61"/>
      <c r="F27" s="61"/>
      <c r="G27" s="61"/>
      <c r="H27" s="88"/>
      <c r="I27" s="61"/>
    </row>
    <row r="28" ht="15.75" customHeight="1">
      <c r="A28" s="61"/>
      <c r="B28" s="61"/>
      <c r="C28" s="61"/>
      <c r="D28" s="61"/>
      <c r="E28" s="61"/>
      <c r="F28" s="61"/>
      <c r="G28" s="61"/>
      <c r="H28" s="88"/>
      <c r="I28" s="61"/>
    </row>
    <row r="29" ht="15.75" customHeight="1">
      <c r="A29" s="61"/>
      <c r="B29" s="61"/>
      <c r="C29" s="61"/>
      <c r="D29" s="61"/>
      <c r="E29" s="61"/>
      <c r="F29" s="61"/>
      <c r="G29" s="61"/>
      <c r="H29" s="88"/>
      <c r="I29" s="61"/>
    </row>
    <row r="30" ht="15.75" customHeight="1">
      <c r="A30" s="61"/>
      <c r="B30" s="61"/>
      <c r="C30" s="61"/>
      <c r="D30" s="61"/>
      <c r="E30" s="61"/>
      <c r="F30" s="61"/>
      <c r="G30" s="61"/>
      <c r="H30" s="88"/>
      <c r="I30" s="61"/>
    </row>
    <row r="31" ht="15.75" customHeight="1">
      <c r="A31" s="61"/>
      <c r="B31" s="61"/>
      <c r="C31" s="61"/>
      <c r="D31" s="61"/>
      <c r="E31" s="61"/>
      <c r="F31" s="61"/>
      <c r="G31" s="61"/>
      <c r="H31" s="88"/>
      <c r="I31" s="61"/>
    </row>
    <row r="32" ht="15.75" customHeight="1">
      <c r="A32" s="61"/>
      <c r="B32" s="61"/>
      <c r="C32" s="61"/>
      <c r="D32" s="61"/>
      <c r="E32" s="61"/>
      <c r="F32" s="61"/>
      <c r="G32" s="61"/>
      <c r="H32" s="88"/>
      <c r="I32" s="61"/>
    </row>
    <row r="33" ht="15.75" customHeight="1">
      <c r="A33" s="61"/>
      <c r="B33" s="61"/>
      <c r="C33" s="61"/>
      <c r="D33" s="61"/>
      <c r="E33" s="61"/>
      <c r="F33" s="61"/>
      <c r="G33" s="61"/>
      <c r="H33" s="88"/>
      <c r="I33" s="61"/>
    </row>
    <row r="34" ht="15.75" customHeight="1">
      <c r="A34" s="61"/>
      <c r="B34" s="61"/>
      <c r="C34" s="61"/>
      <c r="D34" s="61"/>
      <c r="E34" s="61"/>
      <c r="F34" s="61"/>
      <c r="G34" s="61"/>
      <c r="H34" s="88"/>
      <c r="I34" s="61"/>
    </row>
    <row r="35" ht="15.75" customHeight="1">
      <c r="A35" s="61"/>
      <c r="B35" s="61"/>
      <c r="C35" s="61"/>
      <c r="D35" s="61"/>
      <c r="E35" s="61"/>
      <c r="F35" s="61"/>
      <c r="G35" s="61"/>
      <c r="H35" s="88"/>
      <c r="I35" s="61"/>
    </row>
    <row r="36" ht="15.75" customHeight="1">
      <c r="A36" s="61"/>
      <c r="B36" s="61"/>
      <c r="C36" s="61"/>
      <c r="D36" s="61"/>
      <c r="E36" s="61"/>
      <c r="F36" s="61"/>
      <c r="G36" s="61"/>
      <c r="H36" s="88"/>
      <c r="I36" s="61"/>
    </row>
    <row r="37" ht="15.75" customHeight="1">
      <c r="A37" s="61"/>
      <c r="B37" s="61"/>
      <c r="C37" s="61"/>
      <c r="D37" s="61"/>
      <c r="E37" s="61"/>
      <c r="F37" s="61"/>
      <c r="G37" s="61"/>
      <c r="H37" s="88"/>
      <c r="I37" s="61"/>
    </row>
    <row r="38" ht="15.75" customHeight="1">
      <c r="A38" s="61"/>
      <c r="B38" s="61"/>
      <c r="C38" s="61"/>
      <c r="D38" s="61"/>
      <c r="E38" s="61"/>
      <c r="F38" s="61"/>
      <c r="G38" s="61"/>
      <c r="H38" s="88"/>
      <c r="I38" s="61"/>
    </row>
    <row r="39" ht="15.75" customHeight="1">
      <c r="A39" s="61"/>
      <c r="B39" s="61"/>
      <c r="C39" s="61"/>
      <c r="D39" s="61"/>
      <c r="E39" s="61"/>
      <c r="F39" s="61"/>
      <c r="G39" s="61"/>
      <c r="H39" s="88"/>
      <c r="I39" s="61"/>
    </row>
    <row r="40" ht="15.75" customHeight="1">
      <c r="A40" s="61"/>
      <c r="B40" s="61"/>
      <c r="C40" s="61"/>
      <c r="D40" s="61"/>
      <c r="E40" s="61"/>
      <c r="F40" s="61"/>
      <c r="G40" s="61"/>
      <c r="H40" s="88"/>
      <c r="I40" s="61"/>
    </row>
    <row r="41" ht="15.75" customHeight="1">
      <c r="A41" s="61"/>
      <c r="B41" s="61"/>
      <c r="C41" s="61"/>
      <c r="D41" s="61"/>
      <c r="E41" s="61"/>
      <c r="F41" s="61"/>
      <c r="G41" s="61"/>
      <c r="H41" s="88"/>
      <c r="I41" s="61"/>
    </row>
    <row r="42" ht="15.75" customHeight="1">
      <c r="A42" s="61"/>
      <c r="B42" s="61"/>
      <c r="C42" s="61"/>
      <c r="D42" s="61"/>
      <c r="E42" s="61"/>
      <c r="F42" s="61"/>
      <c r="G42" s="61"/>
      <c r="H42" s="88"/>
      <c r="I42" s="61"/>
    </row>
    <row r="43" ht="15.75" customHeight="1">
      <c r="A43" s="61"/>
      <c r="B43" s="61"/>
      <c r="C43" s="61"/>
      <c r="D43" s="61"/>
      <c r="E43" s="61"/>
      <c r="F43" s="61"/>
      <c r="G43" s="61"/>
      <c r="H43" s="88"/>
      <c r="I43" s="61"/>
    </row>
    <row r="44" ht="15.75" customHeight="1">
      <c r="A44" s="61"/>
      <c r="B44" s="61"/>
      <c r="C44" s="61"/>
      <c r="D44" s="61"/>
      <c r="E44" s="61"/>
      <c r="F44" s="61"/>
      <c r="G44" s="61"/>
      <c r="H44" s="88"/>
      <c r="I44" s="61"/>
    </row>
    <row r="45" ht="15.75" customHeight="1">
      <c r="A45" s="61"/>
      <c r="B45" s="61"/>
      <c r="C45" s="61"/>
      <c r="D45" s="61"/>
      <c r="E45" s="61"/>
      <c r="F45" s="61"/>
      <c r="G45" s="61"/>
      <c r="H45" s="88"/>
      <c r="I45" s="61"/>
    </row>
    <row r="46" ht="15.75" customHeight="1">
      <c r="A46" s="61"/>
      <c r="B46" s="61"/>
      <c r="C46" s="61"/>
      <c r="D46" s="61"/>
      <c r="E46" s="61"/>
      <c r="F46" s="61"/>
      <c r="G46" s="61"/>
      <c r="H46" s="88"/>
      <c r="I46" s="61"/>
    </row>
    <row r="47" ht="15.75" customHeight="1">
      <c r="A47" s="61"/>
      <c r="B47" s="61"/>
      <c r="C47" s="61"/>
      <c r="D47" s="61"/>
      <c r="E47" s="61"/>
      <c r="F47" s="61"/>
      <c r="G47" s="61"/>
      <c r="H47" s="88"/>
      <c r="I47" s="61"/>
    </row>
    <row r="48" ht="15.75" customHeight="1">
      <c r="A48" s="61"/>
      <c r="B48" s="61"/>
      <c r="C48" s="61"/>
      <c r="D48" s="61"/>
      <c r="E48" s="61"/>
      <c r="F48" s="61"/>
      <c r="G48" s="61"/>
      <c r="H48" s="88"/>
      <c r="I48" s="61"/>
    </row>
    <row r="49" ht="15.75" customHeight="1">
      <c r="A49" s="61"/>
      <c r="B49" s="61"/>
      <c r="C49" s="61"/>
      <c r="D49" s="61"/>
      <c r="E49" s="61"/>
      <c r="F49" s="61"/>
      <c r="G49" s="61"/>
      <c r="H49" s="88"/>
      <c r="I49" s="61"/>
    </row>
    <row r="50" ht="15.75" customHeight="1">
      <c r="A50" s="61"/>
      <c r="B50" s="61"/>
      <c r="C50" s="61"/>
      <c r="D50" s="61"/>
      <c r="E50" s="61"/>
      <c r="F50" s="61"/>
      <c r="G50" s="61"/>
      <c r="H50" s="88"/>
      <c r="I50" s="61"/>
    </row>
    <row r="51" ht="15.75" customHeight="1">
      <c r="A51" s="61"/>
      <c r="B51" s="61"/>
      <c r="C51" s="61"/>
      <c r="D51" s="61"/>
      <c r="E51" s="61"/>
      <c r="F51" s="61"/>
      <c r="G51" s="61"/>
      <c r="H51" s="88"/>
      <c r="I51" s="61"/>
    </row>
    <row r="52" ht="15.75" customHeight="1">
      <c r="A52" s="61"/>
      <c r="B52" s="61"/>
      <c r="C52" s="61"/>
      <c r="D52" s="61"/>
      <c r="E52" s="61"/>
      <c r="F52" s="61"/>
      <c r="G52" s="61"/>
      <c r="H52" s="88"/>
      <c r="I52" s="61"/>
    </row>
    <row r="53" ht="15.75" customHeight="1">
      <c r="A53" s="61"/>
      <c r="B53" s="61"/>
      <c r="C53" s="61"/>
      <c r="D53" s="61"/>
      <c r="E53" s="61"/>
      <c r="F53" s="61"/>
      <c r="G53" s="61"/>
      <c r="H53" s="88"/>
      <c r="I53" s="61"/>
    </row>
    <row r="54" ht="15.75" customHeight="1">
      <c r="A54" s="61"/>
      <c r="B54" s="61"/>
      <c r="C54" s="61"/>
      <c r="D54" s="61"/>
      <c r="E54" s="61"/>
      <c r="F54" s="61"/>
      <c r="G54" s="61"/>
      <c r="H54" s="88"/>
      <c r="I54" s="61"/>
    </row>
    <row r="55" ht="15.75" customHeight="1">
      <c r="A55" s="61"/>
      <c r="B55" s="61"/>
      <c r="C55" s="61"/>
      <c r="D55" s="61"/>
      <c r="E55" s="61"/>
      <c r="F55" s="61"/>
      <c r="G55" s="61"/>
      <c r="H55" s="88"/>
      <c r="I55" s="61"/>
    </row>
    <row r="56" ht="15.75" customHeight="1">
      <c r="A56" s="61"/>
      <c r="B56" s="61"/>
      <c r="C56" s="61"/>
      <c r="D56" s="61"/>
      <c r="E56" s="61"/>
      <c r="F56" s="61"/>
      <c r="G56" s="61"/>
      <c r="H56" s="88"/>
      <c r="I56" s="61"/>
    </row>
    <row r="57" ht="15.75" customHeight="1">
      <c r="A57" s="61"/>
      <c r="B57" s="61"/>
      <c r="C57" s="61"/>
      <c r="D57" s="61"/>
      <c r="E57" s="61"/>
      <c r="F57" s="61"/>
      <c r="G57" s="61"/>
      <c r="H57" s="88"/>
      <c r="I57" s="61"/>
    </row>
    <row r="58" ht="15.75" customHeight="1">
      <c r="A58" s="61"/>
      <c r="B58" s="61"/>
      <c r="C58" s="61"/>
      <c r="D58" s="61"/>
      <c r="E58" s="61"/>
      <c r="F58" s="61"/>
      <c r="G58" s="61"/>
      <c r="H58" s="88"/>
      <c r="I58" s="61"/>
    </row>
    <row r="59" ht="15.75" customHeight="1">
      <c r="A59" s="61"/>
      <c r="B59" s="61"/>
      <c r="C59" s="61"/>
      <c r="D59" s="61"/>
      <c r="E59" s="61"/>
      <c r="F59" s="61"/>
      <c r="G59" s="61"/>
      <c r="H59" s="88"/>
      <c r="I59" s="61"/>
    </row>
    <row r="60" ht="15.75" customHeight="1">
      <c r="A60" s="61"/>
      <c r="B60" s="61"/>
      <c r="C60" s="61"/>
      <c r="D60" s="61"/>
      <c r="E60" s="61"/>
      <c r="F60" s="61"/>
      <c r="G60" s="61"/>
      <c r="H60" s="88"/>
      <c r="I60" s="61"/>
    </row>
    <row r="61" ht="15.75" customHeight="1">
      <c r="A61" s="61"/>
      <c r="B61" s="61"/>
      <c r="C61" s="61"/>
      <c r="D61" s="61"/>
      <c r="E61" s="61"/>
      <c r="F61" s="61"/>
      <c r="G61" s="61"/>
      <c r="H61" s="88"/>
      <c r="I61" s="61"/>
    </row>
    <row r="62" ht="15.75" customHeight="1">
      <c r="A62" s="61"/>
      <c r="B62" s="61"/>
      <c r="C62" s="61"/>
      <c r="D62" s="61"/>
      <c r="E62" s="61"/>
      <c r="F62" s="61"/>
      <c r="G62" s="61"/>
      <c r="H62" s="88"/>
      <c r="I62" s="61"/>
    </row>
    <row r="63" ht="15.75" customHeight="1">
      <c r="A63" s="61"/>
      <c r="B63" s="61"/>
      <c r="C63" s="61"/>
      <c r="D63" s="61"/>
      <c r="E63" s="61"/>
      <c r="F63" s="61"/>
      <c r="G63" s="61"/>
      <c r="H63" s="88"/>
      <c r="I63" s="61"/>
    </row>
    <row r="64" ht="15.75" customHeight="1">
      <c r="A64" s="61"/>
      <c r="B64" s="61"/>
      <c r="C64" s="61"/>
      <c r="D64" s="61"/>
      <c r="E64" s="61"/>
      <c r="F64" s="61"/>
      <c r="G64" s="61"/>
      <c r="H64" s="88"/>
      <c r="I64" s="61"/>
    </row>
    <row r="65" ht="15.75" customHeight="1">
      <c r="A65" s="61"/>
      <c r="B65" s="61"/>
      <c r="C65" s="61"/>
      <c r="D65" s="61"/>
      <c r="E65" s="61"/>
      <c r="F65" s="61"/>
      <c r="G65" s="61"/>
      <c r="H65" s="88"/>
      <c r="I65" s="61"/>
    </row>
    <row r="66" ht="15.75" customHeight="1">
      <c r="A66" s="61"/>
      <c r="B66" s="61"/>
      <c r="C66" s="61"/>
      <c r="D66" s="61"/>
      <c r="E66" s="61"/>
      <c r="F66" s="61"/>
      <c r="G66" s="61"/>
      <c r="H66" s="88"/>
      <c r="I66" s="61"/>
    </row>
    <row r="67" ht="15.75" customHeight="1">
      <c r="A67" s="61"/>
      <c r="B67" s="61"/>
      <c r="C67" s="61"/>
      <c r="D67" s="61"/>
      <c r="E67" s="61"/>
      <c r="F67" s="61"/>
      <c r="G67" s="61"/>
      <c r="H67" s="88"/>
      <c r="I67" s="61"/>
    </row>
    <row r="68" ht="15.75" customHeight="1">
      <c r="A68" s="61"/>
      <c r="B68" s="61"/>
      <c r="C68" s="61"/>
      <c r="D68" s="61"/>
      <c r="E68" s="61"/>
      <c r="F68" s="61"/>
      <c r="G68" s="61"/>
      <c r="H68" s="88"/>
      <c r="I68" s="61"/>
    </row>
    <row r="69" ht="15.75" customHeight="1">
      <c r="A69" s="61"/>
      <c r="B69" s="61"/>
      <c r="C69" s="61"/>
      <c r="D69" s="61"/>
      <c r="E69" s="61"/>
      <c r="F69" s="61"/>
      <c r="G69" s="61"/>
      <c r="H69" s="88"/>
      <c r="I69" s="61"/>
    </row>
    <row r="70" ht="15.75" customHeight="1">
      <c r="A70" s="61"/>
      <c r="B70" s="61"/>
      <c r="C70" s="61"/>
      <c r="D70" s="61"/>
      <c r="E70" s="61"/>
      <c r="F70" s="61"/>
      <c r="G70" s="61"/>
      <c r="H70" s="88"/>
      <c r="I70" s="61"/>
    </row>
    <row r="71" ht="15.75" customHeight="1">
      <c r="A71" s="61"/>
      <c r="B71" s="61"/>
      <c r="C71" s="61"/>
      <c r="D71" s="61"/>
      <c r="E71" s="61"/>
      <c r="F71" s="61"/>
      <c r="G71" s="61"/>
      <c r="H71" s="88"/>
      <c r="I71" s="61"/>
    </row>
    <row r="72" ht="15.75" customHeight="1">
      <c r="A72" s="61"/>
      <c r="B72" s="61"/>
      <c r="C72" s="61"/>
      <c r="D72" s="61"/>
      <c r="E72" s="61"/>
      <c r="F72" s="61"/>
      <c r="G72" s="61"/>
      <c r="H72" s="88"/>
      <c r="I72" s="61"/>
    </row>
    <row r="73" ht="15.75" customHeight="1">
      <c r="A73" s="61"/>
      <c r="B73" s="61"/>
      <c r="C73" s="61"/>
      <c r="D73" s="61"/>
      <c r="E73" s="61"/>
      <c r="F73" s="61"/>
      <c r="G73" s="61"/>
      <c r="H73" s="88"/>
      <c r="I73" s="61"/>
    </row>
    <row r="74" ht="15.75" customHeight="1">
      <c r="A74" s="61"/>
      <c r="B74" s="61"/>
      <c r="C74" s="61"/>
      <c r="D74" s="61"/>
      <c r="E74" s="61"/>
      <c r="F74" s="61"/>
      <c r="G74" s="61"/>
      <c r="H74" s="88"/>
      <c r="I74" s="61"/>
    </row>
    <row r="75" ht="15.75" customHeight="1">
      <c r="A75" s="61"/>
      <c r="B75" s="61"/>
      <c r="C75" s="61"/>
      <c r="D75" s="61"/>
      <c r="E75" s="61"/>
      <c r="F75" s="61"/>
      <c r="G75" s="61"/>
      <c r="H75" s="88"/>
      <c r="I75" s="61"/>
    </row>
    <row r="76" ht="15.75" customHeight="1">
      <c r="A76" s="61"/>
      <c r="B76" s="61"/>
      <c r="C76" s="61"/>
      <c r="D76" s="61"/>
      <c r="E76" s="61"/>
      <c r="F76" s="61"/>
      <c r="G76" s="61"/>
      <c r="H76" s="88"/>
      <c r="I76" s="61"/>
    </row>
    <row r="77" ht="15.75" customHeight="1">
      <c r="A77" s="61"/>
      <c r="B77" s="61"/>
      <c r="C77" s="61"/>
      <c r="D77" s="61"/>
      <c r="E77" s="61"/>
      <c r="F77" s="61"/>
      <c r="G77" s="61"/>
      <c r="H77" s="88"/>
      <c r="I77" s="61"/>
    </row>
    <row r="78" ht="15.75" customHeight="1">
      <c r="A78" s="61"/>
      <c r="B78" s="61"/>
      <c r="C78" s="61"/>
      <c r="D78" s="61"/>
      <c r="E78" s="61"/>
      <c r="F78" s="61"/>
      <c r="G78" s="61"/>
      <c r="H78" s="88"/>
      <c r="I78" s="61"/>
    </row>
    <row r="79" ht="15.75" customHeight="1">
      <c r="A79" s="61"/>
      <c r="B79" s="61"/>
      <c r="C79" s="61"/>
      <c r="D79" s="61"/>
      <c r="E79" s="61"/>
      <c r="F79" s="61"/>
      <c r="G79" s="61"/>
      <c r="H79" s="88"/>
      <c r="I79" s="61"/>
    </row>
    <row r="80" ht="15.75" customHeight="1">
      <c r="A80" s="61"/>
      <c r="B80" s="61"/>
      <c r="C80" s="61"/>
      <c r="D80" s="61"/>
      <c r="E80" s="61"/>
      <c r="F80" s="61"/>
      <c r="G80" s="61"/>
      <c r="H80" s="88"/>
      <c r="I80" s="61"/>
    </row>
    <row r="81" ht="15.75" customHeight="1">
      <c r="A81" s="61"/>
      <c r="B81" s="61"/>
      <c r="C81" s="61"/>
      <c r="D81" s="61"/>
      <c r="E81" s="61"/>
      <c r="F81" s="61"/>
      <c r="G81" s="61"/>
      <c r="H81" s="88"/>
      <c r="I81" s="61"/>
    </row>
    <row r="82" ht="15.75" customHeight="1">
      <c r="A82" s="61"/>
      <c r="B82" s="61"/>
      <c r="C82" s="61"/>
      <c r="D82" s="61"/>
      <c r="E82" s="61"/>
      <c r="F82" s="61"/>
      <c r="G82" s="61"/>
      <c r="H82" s="88"/>
      <c r="I82" s="61"/>
    </row>
    <row r="83" ht="15.75" customHeight="1">
      <c r="A83" s="61"/>
      <c r="B83" s="61"/>
      <c r="C83" s="61"/>
      <c r="D83" s="61"/>
      <c r="E83" s="61"/>
      <c r="F83" s="61"/>
      <c r="G83" s="61"/>
      <c r="H83" s="88"/>
      <c r="I83" s="61"/>
    </row>
    <row r="84" ht="15.75" customHeight="1">
      <c r="A84" s="61"/>
      <c r="B84" s="61"/>
      <c r="C84" s="61"/>
      <c r="D84" s="61"/>
      <c r="E84" s="61"/>
      <c r="F84" s="61"/>
      <c r="G84" s="61"/>
      <c r="H84" s="88"/>
      <c r="I84" s="61"/>
    </row>
    <row r="85" ht="15.75" customHeight="1">
      <c r="A85" s="61"/>
      <c r="B85" s="61"/>
      <c r="C85" s="61"/>
      <c r="D85" s="61"/>
      <c r="E85" s="61"/>
      <c r="F85" s="61"/>
      <c r="G85" s="61"/>
      <c r="H85" s="88"/>
      <c r="I85" s="61"/>
    </row>
    <row r="86" ht="15.75" customHeight="1">
      <c r="A86" s="61"/>
      <c r="B86" s="61"/>
      <c r="C86" s="61"/>
      <c r="D86" s="61"/>
      <c r="E86" s="61"/>
      <c r="F86" s="61"/>
      <c r="G86" s="61"/>
      <c r="H86" s="88"/>
      <c r="I86" s="61"/>
    </row>
    <row r="87" ht="15.75" customHeight="1">
      <c r="A87" s="61"/>
      <c r="B87" s="61"/>
      <c r="C87" s="61"/>
      <c r="D87" s="61"/>
      <c r="E87" s="61"/>
      <c r="F87" s="61"/>
      <c r="G87" s="61"/>
      <c r="H87" s="88"/>
      <c r="I87" s="61"/>
    </row>
    <row r="88" ht="15.75" customHeight="1">
      <c r="A88" s="61"/>
      <c r="B88" s="61"/>
      <c r="C88" s="61"/>
      <c r="D88" s="61"/>
      <c r="E88" s="61"/>
      <c r="F88" s="61"/>
      <c r="G88" s="61"/>
      <c r="H88" s="88"/>
      <c r="I88" s="61"/>
    </row>
    <row r="89" ht="15.75" customHeight="1">
      <c r="A89" s="61"/>
      <c r="B89" s="61"/>
      <c r="C89" s="61"/>
      <c r="D89" s="61"/>
      <c r="E89" s="61"/>
      <c r="F89" s="61"/>
      <c r="G89" s="61"/>
      <c r="H89" s="88"/>
      <c r="I89" s="61"/>
    </row>
    <row r="90" ht="15.75" customHeight="1">
      <c r="A90" s="61"/>
      <c r="B90" s="61"/>
      <c r="C90" s="61"/>
      <c r="D90" s="61"/>
      <c r="E90" s="61"/>
      <c r="F90" s="61"/>
      <c r="G90" s="61"/>
      <c r="H90" s="88"/>
      <c r="I90" s="61"/>
    </row>
    <row r="91" ht="15.75" customHeight="1">
      <c r="A91" s="61"/>
      <c r="B91" s="61"/>
      <c r="C91" s="61"/>
      <c r="D91" s="61"/>
      <c r="E91" s="61"/>
      <c r="F91" s="61"/>
      <c r="G91" s="61"/>
      <c r="H91" s="88"/>
      <c r="I91" s="61"/>
    </row>
    <row r="92" ht="15.75" customHeight="1">
      <c r="A92" s="61"/>
      <c r="B92" s="61"/>
      <c r="C92" s="61"/>
      <c r="D92" s="61"/>
      <c r="E92" s="61"/>
      <c r="F92" s="61"/>
      <c r="G92" s="61"/>
      <c r="H92" s="88"/>
      <c r="I92" s="61"/>
    </row>
    <row r="93" ht="15.75" customHeight="1">
      <c r="A93" s="61"/>
      <c r="B93" s="61"/>
      <c r="C93" s="61"/>
      <c r="D93" s="61"/>
      <c r="E93" s="61"/>
      <c r="F93" s="61"/>
      <c r="G93" s="61"/>
      <c r="H93" s="88"/>
      <c r="I93" s="61"/>
    </row>
    <row r="94" ht="15.75" customHeight="1">
      <c r="A94" s="61"/>
      <c r="B94" s="61"/>
      <c r="C94" s="61"/>
      <c r="D94" s="61"/>
      <c r="E94" s="61"/>
      <c r="F94" s="61"/>
      <c r="G94" s="61"/>
      <c r="H94" s="88"/>
      <c r="I94" s="61"/>
    </row>
    <row r="95" ht="15.75" customHeight="1">
      <c r="A95" s="61"/>
      <c r="B95" s="61"/>
      <c r="C95" s="61"/>
      <c r="D95" s="61"/>
      <c r="E95" s="61"/>
      <c r="F95" s="61"/>
      <c r="G95" s="61"/>
      <c r="H95" s="88"/>
      <c r="I95" s="61"/>
    </row>
    <row r="96" ht="15.75" customHeight="1">
      <c r="A96" s="61"/>
      <c r="B96" s="61"/>
      <c r="C96" s="61"/>
      <c r="D96" s="61"/>
      <c r="E96" s="61"/>
      <c r="F96" s="61"/>
      <c r="G96" s="61"/>
      <c r="H96" s="88"/>
      <c r="I96" s="61"/>
    </row>
    <row r="97" ht="15.75" customHeight="1">
      <c r="A97" s="61"/>
      <c r="B97" s="61"/>
      <c r="C97" s="61"/>
      <c r="D97" s="61"/>
      <c r="E97" s="61"/>
      <c r="F97" s="61"/>
      <c r="G97" s="61"/>
      <c r="H97" s="88"/>
      <c r="I97" s="61"/>
    </row>
    <row r="98" ht="15.75" customHeight="1">
      <c r="A98" s="61"/>
      <c r="B98" s="61"/>
      <c r="C98" s="61"/>
      <c r="D98" s="61"/>
      <c r="E98" s="61"/>
      <c r="F98" s="61"/>
      <c r="G98" s="61"/>
      <c r="H98" s="88"/>
      <c r="I98" s="61"/>
    </row>
    <row r="99" ht="15.75" customHeight="1">
      <c r="A99" s="61"/>
      <c r="B99" s="61"/>
      <c r="C99" s="61"/>
      <c r="D99" s="61"/>
      <c r="E99" s="61"/>
      <c r="F99" s="61"/>
      <c r="G99" s="61"/>
      <c r="H99" s="88"/>
      <c r="I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88"/>
      <c r="I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88"/>
      <c r="I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88"/>
      <c r="I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88"/>
      <c r="I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88"/>
      <c r="I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88"/>
      <c r="I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88"/>
      <c r="I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88"/>
      <c r="I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88"/>
      <c r="I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88"/>
      <c r="I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88"/>
      <c r="I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88"/>
      <c r="I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88"/>
      <c r="I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88"/>
      <c r="I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88"/>
      <c r="I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88"/>
      <c r="I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88"/>
      <c r="I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88"/>
      <c r="I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88"/>
      <c r="I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88"/>
      <c r="I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88"/>
      <c r="I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88"/>
      <c r="I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88"/>
      <c r="I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88"/>
      <c r="I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88"/>
      <c r="I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88"/>
      <c r="I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88"/>
      <c r="I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88"/>
      <c r="I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88"/>
      <c r="I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88"/>
      <c r="I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88"/>
      <c r="I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88"/>
      <c r="I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88"/>
      <c r="I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88"/>
      <c r="I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88"/>
      <c r="I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88"/>
      <c r="I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88"/>
      <c r="I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88"/>
      <c r="I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88"/>
      <c r="I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88"/>
      <c r="I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88"/>
      <c r="I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88"/>
      <c r="I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88"/>
      <c r="I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88"/>
      <c r="I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88"/>
      <c r="I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88"/>
      <c r="I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88"/>
      <c r="I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88"/>
      <c r="I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88"/>
      <c r="I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88"/>
      <c r="I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88"/>
      <c r="I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88"/>
      <c r="I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88"/>
      <c r="I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88"/>
      <c r="I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88"/>
      <c r="I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88"/>
      <c r="I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88"/>
      <c r="I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88"/>
      <c r="I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88"/>
      <c r="I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88"/>
      <c r="I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88"/>
      <c r="I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88"/>
      <c r="I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88"/>
      <c r="I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88"/>
      <c r="I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88"/>
      <c r="I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88"/>
      <c r="I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88"/>
      <c r="I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88"/>
      <c r="I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88"/>
      <c r="I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88"/>
      <c r="I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88"/>
      <c r="I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88"/>
      <c r="I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88"/>
      <c r="I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88"/>
      <c r="I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88"/>
      <c r="I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88"/>
      <c r="I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88"/>
      <c r="I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88"/>
      <c r="I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88"/>
      <c r="I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88"/>
      <c r="I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88"/>
      <c r="I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88"/>
      <c r="I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88"/>
      <c r="I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88"/>
      <c r="I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88"/>
      <c r="I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88"/>
      <c r="I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88"/>
      <c r="I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88"/>
      <c r="I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88"/>
      <c r="I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88"/>
      <c r="I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88"/>
      <c r="I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88"/>
      <c r="I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88"/>
      <c r="I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88"/>
      <c r="I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88"/>
      <c r="I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88"/>
      <c r="I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88"/>
      <c r="I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88"/>
      <c r="I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88"/>
      <c r="I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88"/>
      <c r="I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88"/>
      <c r="I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88"/>
      <c r="I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88"/>
      <c r="I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88"/>
      <c r="I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88"/>
      <c r="I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88"/>
      <c r="I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88"/>
      <c r="I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88"/>
      <c r="I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88"/>
      <c r="I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88"/>
      <c r="I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88"/>
      <c r="I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88"/>
      <c r="I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88"/>
      <c r="I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88"/>
      <c r="I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88"/>
      <c r="I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88"/>
      <c r="I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88"/>
      <c r="I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88"/>
      <c r="I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88"/>
      <c r="I218" s="61"/>
    </row>
    <row r="219" ht="15.75" customHeight="1">
      <c r="A219" s="61"/>
      <c r="B219" s="61"/>
      <c r="C219" s="61"/>
      <c r="D219" s="61"/>
      <c r="E219" s="61"/>
      <c r="F219" s="61"/>
      <c r="G219" s="61"/>
      <c r="H219" s="88"/>
      <c r="I219" s="61"/>
    </row>
    <row r="220" ht="15.75" customHeight="1">
      <c r="A220" s="61"/>
      <c r="B220" s="61"/>
      <c r="C220" s="61"/>
      <c r="D220" s="61"/>
      <c r="E220" s="61"/>
      <c r="F220" s="61"/>
      <c r="G220" s="61"/>
      <c r="H220" s="88"/>
      <c r="I220" s="61"/>
    </row>
    <row r="221" ht="15.75" customHeight="1">
      <c r="A221" s="61"/>
      <c r="B221" s="61"/>
      <c r="C221" s="61"/>
      <c r="D221" s="61"/>
      <c r="E221" s="61"/>
      <c r="F221" s="61"/>
      <c r="G221" s="61"/>
      <c r="H221" s="88"/>
      <c r="I221" s="61"/>
    </row>
    <row r="222" ht="15.75" customHeight="1">
      <c r="A222" s="61"/>
      <c r="B222" s="61"/>
      <c r="C222" s="61"/>
      <c r="D222" s="61"/>
      <c r="E222" s="61"/>
      <c r="F222" s="61"/>
      <c r="G222" s="61"/>
      <c r="H222" s="88"/>
      <c r="I222" s="61"/>
    </row>
    <row r="223" ht="15.75" customHeight="1">
      <c r="A223" s="61"/>
      <c r="B223" s="61"/>
      <c r="C223" s="61"/>
      <c r="D223" s="61"/>
      <c r="E223" s="61"/>
      <c r="F223" s="61"/>
      <c r="G223" s="61"/>
      <c r="H223" s="88"/>
      <c r="I223" s="61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F1"/>
    <hyperlink r:id="rId2" ref="I3"/>
    <hyperlink r:id="rId3" ref="P4"/>
    <hyperlink r:id="rId4" ref="P5"/>
    <hyperlink r:id="rId5" ref="I9"/>
    <hyperlink r:id="rId6" ref="I15"/>
    <hyperlink r:id="rId7" ref="I18"/>
    <hyperlink r:id="rId8" ref="I21"/>
  </hyperlinks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2.63"/>
    <col customWidth="1" min="3" max="3" width="17.88"/>
    <col customWidth="1" min="4" max="6" width="12.63"/>
    <col customWidth="1" min="8" max="8" width="20.38"/>
    <col customWidth="1" min="23" max="23" width="4.38"/>
  </cols>
  <sheetData>
    <row r="1" ht="15.75" customHeight="1">
      <c r="A1" s="89"/>
      <c r="B1" s="89" t="s">
        <v>217</v>
      </c>
      <c r="C1" s="89" t="s">
        <v>218</v>
      </c>
      <c r="D1" s="90"/>
      <c r="E1" s="89"/>
      <c r="F1" s="89"/>
      <c r="G1" s="91"/>
      <c r="H1" s="89"/>
      <c r="I1" s="89"/>
      <c r="J1" s="90"/>
      <c r="K1" s="90"/>
      <c r="L1" s="90"/>
      <c r="M1" s="89"/>
      <c r="N1" s="92"/>
      <c r="O1" s="89"/>
      <c r="P1" s="93"/>
      <c r="Q1" s="93"/>
      <c r="R1" s="93"/>
      <c r="S1" s="94"/>
      <c r="T1" s="95"/>
      <c r="U1" s="95"/>
      <c r="V1" s="95"/>
      <c r="W1" s="96"/>
      <c r="X1" s="97"/>
      <c r="Y1" s="98"/>
      <c r="Z1" s="98"/>
      <c r="AA1" s="93"/>
      <c r="AB1" s="99"/>
      <c r="AC1" s="100"/>
      <c r="AD1" s="100"/>
      <c r="AE1" s="99"/>
      <c r="AF1" s="101"/>
      <c r="AG1" s="101"/>
      <c r="AH1" s="101"/>
      <c r="AI1" s="102"/>
      <c r="AJ1" s="102"/>
      <c r="AK1" s="103"/>
      <c r="AL1" s="104"/>
      <c r="AM1" s="105"/>
      <c r="AN1" s="106"/>
      <c r="AO1" s="107"/>
      <c r="AP1" s="108"/>
      <c r="AQ1" s="109"/>
      <c r="AR1" s="110"/>
      <c r="AS1" s="110"/>
      <c r="AT1" s="110"/>
      <c r="AU1" s="111"/>
      <c r="AV1" s="111"/>
      <c r="AW1" s="111"/>
      <c r="AX1" s="112"/>
      <c r="AY1" s="112"/>
      <c r="AZ1" s="112"/>
      <c r="BA1" s="113"/>
      <c r="BB1" s="114"/>
      <c r="BC1" s="115"/>
      <c r="BD1" s="115"/>
      <c r="BE1" s="115"/>
      <c r="BF1" s="115"/>
      <c r="BG1" s="116"/>
      <c r="BH1" s="89"/>
      <c r="BI1" s="89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</row>
    <row r="2" ht="36.75" customHeight="1">
      <c r="A2" s="89" t="s">
        <v>219</v>
      </c>
      <c r="B2" s="89" t="s">
        <v>220</v>
      </c>
      <c r="C2" s="89" t="s">
        <v>221</v>
      </c>
      <c r="D2" s="90" t="s">
        <v>222</v>
      </c>
      <c r="E2" s="89" t="s">
        <v>223</v>
      </c>
      <c r="F2" s="89" t="s">
        <v>224</v>
      </c>
      <c r="G2" s="91" t="s">
        <v>225</v>
      </c>
      <c r="H2" s="89" t="s">
        <v>226</v>
      </c>
      <c r="I2" s="89" t="s">
        <v>227</v>
      </c>
      <c r="J2" s="90" t="s">
        <v>228</v>
      </c>
      <c r="K2" s="90" t="s">
        <v>229</v>
      </c>
      <c r="L2" s="90" t="s">
        <v>230</v>
      </c>
      <c r="M2" s="89" t="s">
        <v>231</v>
      </c>
      <c r="N2" s="92" t="s">
        <v>232</v>
      </c>
      <c r="O2" s="89" t="s">
        <v>233</v>
      </c>
      <c r="P2" s="93" t="s">
        <v>234</v>
      </c>
      <c r="Q2" s="93" t="s">
        <v>235</v>
      </c>
      <c r="R2" s="93" t="s">
        <v>236</v>
      </c>
      <c r="S2" s="94" t="s">
        <v>237</v>
      </c>
      <c r="T2" s="95" t="s">
        <v>238</v>
      </c>
      <c r="U2" s="95" t="s">
        <v>239</v>
      </c>
      <c r="V2" s="95" t="s">
        <v>240</v>
      </c>
      <c r="W2" s="96"/>
      <c r="X2" s="97"/>
      <c r="Y2" s="98"/>
      <c r="Z2" s="98" t="s">
        <v>234</v>
      </c>
      <c r="AA2" s="93"/>
      <c r="AB2" s="99"/>
      <c r="AC2" s="100"/>
      <c r="AD2" s="100" t="s">
        <v>241</v>
      </c>
      <c r="AE2" s="99"/>
      <c r="AF2" s="101"/>
      <c r="AG2" s="101" t="s">
        <v>236</v>
      </c>
      <c r="AH2" s="101"/>
      <c r="AI2" s="102"/>
      <c r="AJ2" s="102" t="s">
        <v>238</v>
      </c>
      <c r="AK2" s="103"/>
      <c r="AL2" s="104"/>
      <c r="AM2" s="105" t="s">
        <v>239</v>
      </c>
      <c r="AN2" s="106"/>
      <c r="AO2" s="107"/>
      <c r="AP2" s="108" t="s">
        <v>240</v>
      </c>
      <c r="AQ2" s="109"/>
      <c r="AR2" s="110" t="s">
        <v>242</v>
      </c>
      <c r="AS2" s="110" t="s">
        <v>242</v>
      </c>
      <c r="AT2" s="110" t="s">
        <v>242</v>
      </c>
      <c r="AU2" s="111" t="s">
        <v>243</v>
      </c>
      <c r="AV2" s="111" t="s">
        <v>243</v>
      </c>
      <c r="AW2" s="111" t="s">
        <v>243</v>
      </c>
      <c r="AX2" s="112" t="s">
        <v>244</v>
      </c>
      <c r="AY2" s="112" t="s">
        <v>244</v>
      </c>
      <c r="AZ2" s="112" t="s">
        <v>244</v>
      </c>
      <c r="BA2" s="117" t="s">
        <v>245</v>
      </c>
      <c r="BB2" s="118" t="s">
        <v>245</v>
      </c>
      <c r="BC2" s="119" t="s">
        <v>246</v>
      </c>
      <c r="BD2" s="119" t="s">
        <v>246</v>
      </c>
      <c r="BE2" s="119" t="s">
        <v>246</v>
      </c>
      <c r="BF2" s="119" t="s">
        <v>246</v>
      </c>
      <c r="BG2" s="120" t="s">
        <v>247</v>
      </c>
      <c r="BH2" s="89"/>
      <c r="BI2" s="89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</row>
    <row r="3" ht="15.75" customHeight="1">
      <c r="A3" s="121"/>
      <c r="B3" s="122"/>
      <c r="C3" s="123"/>
      <c r="D3" s="124"/>
      <c r="E3" s="121"/>
      <c r="F3" s="124"/>
      <c r="G3" s="124"/>
      <c r="H3" s="125"/>
      <c r="I3" s="121"/>
      <c r="J3" s="121"/>
      <c r="K3" s="121"/>
      <c r="L3" s="121"/>
      <c r="M3" s="121"/>
      <c r="N3" s="126"/>
      <c r="O3" s="121"/>
      <c r="P3" s="127"/>
      <c r="Q3" s="127"/>
      <c r="R3" s="127"/>
      <c r="S3" s="121"/>
      <c r="T3" s="128"/>
      <c r="U3" s="128"/>
      <c r="V3" s="128"/>
      <c r="W3" s="129"/>
      <c r="X3" s="127" t="s">
        <v>248</v>
      </c>
      <c r="Y3" s="127" t="s">
        <v>249</v>
      </c>
      <c r="Z3" s="127" t="s">
        <v>250</v>
      </c>
      <c r="AA3" s="127" t="s">
        <v>251</v>
      </c>
      <c r="AB3" s="130" t="s">
        <v>248</v>
      </c>
      <c r="AC3" s="130" t="s">
        <v>252</v>
      </c>
      <c r="AD3" s="130" t="s">
        <v>250</v>
      </c>
      <c r="AE3" s="130" t="s">
        <v>251</v>
      </c>
      <c r="AF3" s="131" t="s">
        <v>248</v>
      </c>
      <c r="AG3" s="131" t="s">
        <v>250</v>
      </c>
      <c r="AH3" s="131" t="s">
        <v>251</v>
      </c>
      <c r="AI3" s="128" t="s">
        <v>248</v>
      </c>
      <c r="AJ3" s="128" t="s">
        <v>250</v>
      </c>
      <c r="AK3" s="128" t="s">
        <v>251</v>
      </c>
      <c r="AL3" s="132" t="s">
        <v>248</v>
      </c>
      <c r="AM3" s="132" t="s">
        <v>250</v>
      </c>
      <c r="AN3" s="132" t="s">
        <v>251</v>
      </c>
      <c r="AO3" s="133" t="s">
        <v>248</v>
      </c>
      <c r="AP3" s="133" t="s">
        <v>250</v>
      </c>
      <c r="AQ3" s="133" t="s">
        <v>251</v>
      </c>
      <c r="AR3" s="134" t="s">
        <v>248</v>
      </c>
      <c r="AS3" s="134" t="s">
        <v>250</v>
      </c>
      <c r="AT3" s="134" t="s">
        <v>251</v>
      </c>
      <c r="AU3" s="135" t="s">
        <v>248</v>
      </c>
      <c r="AV3" s="135" t="s">
        <v>250</v>
      </c>
      <c r="AW3" s="135" t="s">
        <v>251</v>
      </c>
      <c r="AX3" s="136" t="s">
        <v>248</v>
      </c>
      <c r="AY3" s="136" t="s">
        <v>250</v>
      </c>
      <c r="AZ3" s="136" t="s">
        <v>251</v>
      </c>
      <c r="BA3" s="137" t="s">
        <v>253</v>
      </c>
      <c r="BB3" s="137" t="s">
        <v>254</v>
      </c>
      <c r="BC3" s="138" t="s">
        <v>253</v>
      </c>
      <c r="BD3" s="138" t="s">
        <v>254</v>
      </c>
      <c r="BE3" s="138" t="s">
        <v>255</v>
      </c>
      <c r="BF3" s="139" t="s">
        <v>256</v>
      </c>
      <c r="BG3" s="140" t="s">
        <v>255</v>
      </c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</row>
    <row r="4" ht="15.75" customHeight="1">
      <c r="A4" s="141">
        <v>2.0</v>
      </c>
      <c r="B4" s="79" t="s">
        <v>257</v>
      </c>
      <c r="C4" s="142" t="s">
        <v>258</v>
      </c>
      <c r="D4" s="79" t="s">
        <v>259</v>
      </c>
      <c r="E4" s="141">
        <v>1999.0</v>
      </c>
      <c r="F4" s="141" t="s">
        <v>260</v>
      </c>
      <c r="G4" s="141" t="s">
        <v>261</v>
      </c>
      <c r="H4" s="80" t="s">
        <v>262</v>
      </c>
      <c r="I4" s="141" t="s">
        <v>263</v>
      </c>
      <c r="J4" s="141" t="s">
        <v>264</v>
      </c>
      <c r="K4" s="80" t="s">
        <v>265</v>
      </c>
      <c r="L4" s="141">
        <v>182.0</v>
      </c>
      <c r="M4" s="52">
        <v>56.0</v>
      </c>
      <c r="N4" s="61" t="s">
        <v>259</v>
      </c>
      <c r="O4" s="52" t="s">
        <v>266</v>
      </c>
      <c r="P4" s="143" t="s">
        <v>267</v>
      </c>
      <c r="Q4" s="143" t="s">
        <v>268</v>
      </c>
      <c r="R4" s="143" t="s">
        <v>269</v>
      </c>
      <c r="S4" s="52" t="s">
        <v>39</v>
      </c>
      <c r="T4" s="144" t="s">
        <v>270</v>
      </c>
      <c r="U4" s="145" t="s">
        <v>271</v>
      </c>
      <c r="V4" s="145" t="s">
        <v>272</v>
      </c>
      <c r="W4" s="146"/>
      <c r="X4" s="143" t="s">
        <v>273</v>
      </c>
      <c r="Y4" s="143" t="s">
        <v>39</v>
      </c>
      <c r="Z4" s="147" t="s">
        <v>39</v>
      </c>
      <c r="AA4" s="147" t="s">
        <v>39</v>
      </c>
      <c r="AB4" s="148" t="s">
        <v>274</v>
      </c>
      <c r="AC4" s="148" t="s">
        <v>39</v>
      </c>
      <c r="AD4" s="149" t="s">
        <v>39</v>
      </c>
      <c r="AE4" s="148" t="s">
        <v>39</v>
      </c>
      <c r="AF4" s="150" t="s">
        <v>275</v>
      </c>
      <c r="AG4" s="151" t="s">
        <v>39</v>
      </c>
      <c r="AH4" s="150" t="s">
        <v>39</v>
      </c>
      <c r="AI4" s="145" t="s">
        <v>276</v>
      </c>
      <c r="AJ4" s="152" t="s">
        <v>39</v>
      </c>
      <c r="AK4" s="153" t="s">
        <v>39</v>
      </c>
      <c r="AL4" s="154" t="s">
        <v>277</v>
      </c>
      <c r="AM4" s="155" t="s">
        <v>39</v>
      </c>
      <c r="AN4" s="154"/>
      <c r="AO4" s="156" t="s">
        <v>278</v>
      </c>
      <c r="AP4" s="157" t="s">
        <v>39</v>
      </c>
      <c r="AQ4" s="156"/>
      <c r="AR4" s="158">
        <v>46.0</v>
      </c>
      <c r="AS4" s="158" t="s">
        <v>39</v>
      </c>
      <c r="AT4" s="158" t="s">
        <v>39</v>
      </c>
      <c r="AU4" s="159">
        <v>23.0</v>
      </c>
      <c r="AV4" s="159" t="s">
        <v>39</v>
      </c>
      <c r="AW4" s="159" t="s">
        <v>39</v>
      </c>
      <c r="AX4" s="160">
        <v>9.0</v>
      </c>
      <c r="AY4" s="160" t="s">
        <v>39</v>
      </c>
      <c r="AZ4" s="160" t="s">
        <v>39</v>
      </c>
      <c r="BA4" s="161" t="s">
        <v>39</v>
      </c>
      <c r="BB4" s="161" t="s">
        <v>39</v>
      </c>
      <c r="BC4" s="162" t="s">
        <v>39</v>
      </c>
      <c r="BD4" s="162" t="s">
        <v>39</v>
      </c>
      <c r="BE4" s="162" t="s">
        <v>39</v>
      </c>
      <c r="BF4" s="162" t="s">
        <v>39</v>
      </c>
      <c r="BG4" s="163" t="s">
        <v>39</v>
      </c>
      <c r="BH4" s="52"/>
      <c r="BI4" s="52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</row>
    <row r="5" ht="15.75" customHeight="1">
      <c r="A5" s="141">
        <v>2.0</v>
      </c>
      <c r="B5" s="79" t="s">
        <v>257</v>
      </c>
      <c r="C5" s="58" t="s">
        <v>258</v>
      </c>
      <c r="D5" s="79" t="s">
        <v>259</v>
      </c>
      <c r="E5" s="141">
        <v>1999.0</v>
      </c>
      <c r="F5" s="141" t="s">
        <v>260</v>
      </c>
      <c r="G5" s="141" t="s">
        <v>261</v>
      </c>
      <c r="H5" s="80" t="s">
        <v>279</v>
      </c>
      <c r="I5" s="141" t="s">
        <v>263</v>
      </c>
      <c r="J5" s="141" t="s">
        <v>264</v>
      </c>
      <c r="K5" s="80" t="s">
        <v>265</v>
      </c>
      <c r="L5" s="141">
        <v>118.0</v>
      </c>
      <c r="M5" s="52">
        <v>60.0</v>
      </c>
      <c r="N5" s="61" t="s">
        <v>259</v>
      </c>
      <c r="O5" s="52" t="s">
        <v>259</v>
      </c>
      <c r="P5" s="143" t="s">
        <v>280</v>
      </c>
      <c r="Q5" s="143" t="s">
        <v>281</v>
      </c>
      <c r="R5" s="143" t="s">
        <v>282</v>
      </c>
      <c r="S5" s="52" t="s">
        <v>39</v>
      </c>
      <c r="T5" s="144" t="s">
        <v>283</v>
      </c>
      <c r="U5" s="145" t="s">
        <v>272</v>
      </c>
      <c r="V5" s="145" t="s">
        <v>284</v>
      </c>
      <c r="W5" s="146"/>
      <c r="X5" s="143" t="s">
        <v>285</v>
      </c>
      <c r="Y5" s="143" t="s">
        <v>39</v>
      </c>
      <c r="Z5" s="147" t="s">
        <v>39</v>
      </c>
      <c r="AA5" s="147" t="s">
        <v>39</v>
      </c>
      <c r="AB5" s="148" t="s">
        <v>286</v>
      </c>
      <c r="AC5" s="148" t="s">
        <v>39</v>
      </c>
      <c r="AD5" s="149" t="s">
        <v>39</v>
      </c>
      <c r="AE5" s="148" t="s">
        <v>39</v>
      </c>
      <c r="AF5" s="150" t="s">
        <v>287</v>
      </c>
      <c r="AG5" s="151" t="s">
        <v>39</v>
      </c>
      <c r="AH5" s="150" t="s">
        <v>39</v>
      </c>
      <c r="AI5" s="145" t="s">
        <v>288</v>
      </c>
      <c r="AJ5" s="152" t="s">
        <v>39</v>
      </c>
      <c r="AK5" s="153" t="s">
        <v>39</v>
      </c>
      <c r="AL5" s="154" t="s">
        <v>289</v>
      </c>
      <c r="AM5" s="155" t="s">
        <v>39</v>
      </c>
      <c r="AN5" s="154"/>
      <c r="AO5" s="156" t="s">
        <v>290</v>
      </c>
      <c r="AP5" s="157" t="s">
        <v>39</v>
      </c>
      <c r="AQ5" s="156"/>
      <c r="AR5" s="158">
        <v>26.0</v>
      </c>
      <c r="AS5" s="158" t="s">
        <v>39</v>
      </c>
      <c r="AT5" s="158" t="s">
        <v>39</v>
      </c>
      <c r="AU5" s="159">
        <v>8.0</v>
      </c>
      <c r="AV5" s="159" t="s">
        <v>39</v>
      </c>
      <c r="AW5" s="159" t="s">
        <v>39</v>
      </c>
      <c r="AX5" s="160">
        <v>4.0</v>
      </c>
      <c r="AY5" s="160" t="s">
        <v>39</v>
      </c>
      <c r="AZ5" s="160" t="s">
        <v>39</v>
      </c>
      <c r="BA5" s="161" t="s">
        <v>39</v>
      </c>
      <c r="BB5" s="161" t="s">
        <v>39</v>
      </c>
      <c r="BC5" s="162" t="s">
        <v>39</v>
      </c>
      <c r="BD5" s="162" t="s">
        <v>39</v>
      </c>
      <c r="BE5" s="162" t="s">
        <v>39</v>
      </c>
      <c r="BF5" s="162" t="s">
        <v>39</v>
      </c>
      <c r="BG5" s="163" t="s">
        <v>39</v>
      </c>
      <c r="BH5" s="52"/>
      <c r="BI5" s="52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</row>
    <row r="6" ht="27.75" customHeight="1">
      <c r="A6" s="141">
        <v>3.0</v>
      </c>
      <c r="B6" s="79" t="s">
        <v>291</v>
      </c>
      <c r="C6" s="58" t="s">
        <v>292</v>
      </c>
      <c r="D6" s="79" t="s">
        <v>293</v>
      </c>
      <c r="E6" s="141" t="s">
        <v>294</v>
      </c>
      <c r="F6" s="141" t="s">
        <v>295</v>
      </c>
      <c r="G6" s="141" t="s">
        <v>296</v>
      </c>
      <c r="H6" s="80" t="s">
        <v>297</v>
      </c>
      <c r="I6" s="141" t="s">
        <v>298</v>
      </c>
      <c r="J6" s="141" t="s">
        <v>255</v>
      </c>
      <c r="K6" s="141" t="s">
        <v>299</v>
      </c>
      <c r="L6" s="141">
        <v>515.0</v>
      </c>
      <c r="M6" s="141">
        <v>11.0</v>
      </c>
      <c r="N6" s="164">
        <v>0.0</v>
      </c>
      <c r="O6" s="141">
        <v>20.0</v>
      </c>
      <c r="P6" s="147" t="s">
        <v>300</v>
      </c>
      <c r="Q6" s="147" t="s">
        <v>301</v>
      </c>
      <c r="R6" s="147" t="s">
        <v>302</v>
      </c>
      <c r="S6" s="141" t="s">
        <v>303</v>
      </c>
      <c r="T6" s="152" t="s">
        <v>304</v>
      </c>
      <c r="U6" s="152" t="s">
        <v>305</v>
      </c>
      <c r="V6" s="152" t="s">
        <v>306</v>
      </c>
      <c r="W6" s="165"/>
      <c r="X6" s="147" t="s">
        <v>39</v>
      </c>
      <c r="Y6" s="147" t="s">
        <v>39</v>
      </c>
      <c r="Z6" s="147" t="s">
        <v>259</v>
      </c>
      <c r="AA6" s="147" t="s">
        <v>39</v>
      </c>
      <c r="AB6" s="149" t="s">
        <v>39</v>
      </c>
      <c r="AC6" s="149" t="s">
        <v>39</v>
      </c>
      <c r="AD6" s="149" t="s">
        <v>39</v>
      </c>
      <c r="AE6" s="149" t="s">
        <v>39</v>
      </c>
      <c r="AF6" s="151" t="s">
        <v>39</v>
      </c>
      <c r="AG6" s="151" t="s">
        <v>39</v>
      </c>
      <c r="AH6" s="151" t="s">
        <v>39</v>
      </c>
      <c r="AI6" s="152" t="s">
        <v>39</v>
      </c>
      <c r="AJ6" s="152" t="s">
        <v>39</v>
      </c>
      <c r="AK6" s="152" t="s">
        <v>39</v>
      </c>
      <c r="AL6" s="155" t="s">
        <v>39</v>
      </c>
      <c r="AM6" s="155" t="s">
        <v>39</v>
      </c>
      <c r="AN6" s="155" t="s">
        <v>39</v>
      </c>
      <c r="AO6" s="157" t="s">
        <v>39</v>
      </c>
      <c r="AP6" s="157" t="s">
        <v>39</v>
      </c>
      <c r="AQ6" s="157" t="s">
        <v>39</v>
      </c>
      <c r="AR6" s="166" t="s">
        <v>39</v>
      </c>
      <c r="AS6" s="166">
        <v>70.0</v>
      </c>
      <c r="AT6" s="166" t="s">
        <v>39</v>
      </c>
      <c r="AU6" s="167" t="s">
        <v>39</v>
      </c>
      <c r="AV6" s="167">
        <v>52.0</v>
      </c>
      <c r="AW6" s="167" t="s">
        <v>39</v>
      </c>
      <c r="AX6" s="168" t="s">
        <v>39</v>
      </c>
      <c r="AY6" s="168">
        <v>35.0</v>
      </c>
      <c r="AZ6" s="168" t="s">
        <v>39</v>
      </c>
      <c r="BA6" s="169" t="s">
        <v>39</v>
      </c>
      <c r="BB6" s="169" t="s">
        <v>39</v>
      </c>
      <c r="BC6" s="170" t="s">
        <v>39</v>
      </c>
      <c r="BD6" s="170" t="s">
        <v>39</v>
      </c>
      <c r="BE6" s="170">
        <v>34.0</v>
      </c>
      <c r="BF6" s="170" t="s">
        <v>39</v>
      </c>
      <c r="BG6" s="171">
        <v>47.0</v>
      </c>
      <c r="BH6" s="141"/>
      <c r="BI6" s="141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</row>
    <row r="7" ht="25.5" customHeight="1">
      <c r="A7" s="56">
        <v>3.0</v>
      </c>
      <c r="B7" s="79" t="s">
        <v>291</v>
      </c>
      <c r="C7" s="142" t="s">
        <v>292</v>
      </c>
      <c r="D7" s="79" t="s">
        <v>293</v>
      </c>
      <c r="E7" s="141" t="s">
        <v>294</v>
      </c>
      <c r="F7" s="141" t="s">
        <v>295</v>
      </c>
      <c r="G7" s="79" t="s">
        <v>296</v>
      </c>
      <c r="H7" s="70" t="s">
        <v>307</v>
      </c>
      <c r="I7" s="141" t="s">
        <v>263</v>
      </c>
      <c r="J7" s="141" t="s">
        <v>255</v>
      </c>
      <c r="K7" s="141" t="s">
        <v>299</v>
      </c>
      <c r="L7" s="52">
        <v>517.0</v>
      </c>
      <c r="M7" s="141">
        <v>10.0</v>
      </c>
      <c r="N7" s="164">
        <v>0.0</v>
      </c>
      <c r="O7" s="52">
        <v>20.0</v>
      </c>
      <c r="P7" s="143" t="s">
        <v>308</v>
      </c>
      <c r="Q7" s="143" t="s">
        <v>309</v>
      </c>
      <c r="R7" s="143" t="s">
        <v>310</v>
      </c>
      <c r="S7" s="52" t="s">
        <v>311</v>
      </c>
      <c r="T7" s="145" t="s">
        <v>312</v>
      </c>
      <c r="U7" s="145" t="s">
        <v>313</v>
      </c>
      <c r="V7" s="145" t="s">
        <v>314</v>
      </c>
      <c r="W7" s="173"/>
      <c r="X7" s="147" t="s">
        <v>39</v>
      </c>
      <c r="Y7" s="147" t="s">
        <v>39</v>
      </c>
      <c r="Z7" s="147" t="s">
        <v>39</v>
      </c>
      <c r="AA7" s="147" t="s">
        <v>39</v>
      </c>
      <c r="AB7" s="148" t="s">
        <v>39</v>
      </c>
      <c r="AC7" s="149" t="s">
        <v>39</v>
      </c>
      <c r="AD7" s="149" t="s">
        <v>39</v>
      </c>
      <c r="AE7" s="148" t="s">
        <v>39</v>
      </c>
      <c r="AF7" s="150" t="s">
        <v>39</v>
      </c>
      <c r="AG7" s="151" t="s">
        <v>39</v>
      </c>
      <c r="AH7" s="151" t="s">
        <v>39</v>
      </c>
      <c r="AI7" s="152" t="s">
        <v>39</v>
      </c>
      <c r="AJ7" s="152" t="s">
        <v>39</v>
      </c>
      <c r="AK7" s="152" t="s">
        <v>39</v>
      </c>
      <c r="AL7" s="155" t="s">
        <v>39</v>
      </c>
      <c r="AM7" s="155" t="s">
        <v>39</v>
      </c>
      <c r="AN7" s="155" t="s">
        <v>39</v>
      </c>
      <c r="AO7" s="157" t="s">
        <v>39</v>
      </c>
      <c r="AP7" s="157" t="s">
        <v>39</v>
      </c>
      <c r="AQ7" s="157" t="s">
        <v>39</v>
      </c>
      <c r="AR7" s="158" t="s">
        <v>39</v>
      </c>
      <c r="AS7" s="158">
        <v>57.0</v>
      </c>
      <c r="AT7" s="158" t="s">
        <v>39</v>
      </c>
      <c r="AU7" s="167" t="s">
        <v>39</v>
      </c>
      <c r="AV7" s="159">
        <v>34.0</v>
      </c>
      <c r="AW7" s="159" t="s">
        <v>39</v>
      </c>
      <c r="AX7" s="160" t="s">
        <v>39</v>
      </c>
      <c r="AY7" s="160">
        <v>17.0</v>
      </c>
      <c r="AZ7" s="160" t="s">
        <v>39</v>
      </c>
      <c r="BA7" s="169" t="s">
        <v>39</v>
      </c>
      <c r="BB7" s="169" t="s">
        <v>39</v>
      </c>
      <c r="BC7" s="170" t="s">
        <v>39</v>
      </c>
      <c r="BD7" s="170" t="s">
        <v>259</v>
      </c>
      <c r="BE7" s="162">
        <v>17.0</v>
      </c>
      <c r="BF7" s="170" t="s">
        <v>39</v>
      </c>
      <c r="BG7" s="163">
        <v>26.0</v>
      </c>
      <c r="BH7" s="52"/>
      <c r="BI7" s="5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</row>
    <row r="8" ht="15.75" customHeight="1">
      <c r="A8" s="141">
        <v>4.0</v>
      </c>
      <c r="B8" s="79" t="s">
        <v>315</v>
      </c>
      <c r="C8" s="58" t="s">
        <v>316</v>
      </c>
      <c r="D8" s="79" t="s">
        <v>317</v>
      </c>
      <c r="E8" s="141">
        <v>2012.0</v>
      </c>
      <c r="F8" s="141" t="s">
        <v>260</v>
      </c>
      <c r="G8" s="141" t="s">
        <v>259</v>
      </c>
      <c r="H8" s="80" t="s">
        <v>318</v>
      </c>
      <c r="I8" s="141" t="s">
        <v>319</v>
      </c>
      <c r="J8" s="141" t="s">
        <v>254</v>
      </c>
      <c r="K8" s="141" t="s">
        <v>320</v>
      </c>
      <c r="L8" s="141">
        <v>409.0</v>
      </c>
      <c r="M8" s="52">
        <v>68.0</v>
      </c>
      <c r="N8" s="61">
        <v>37.8</v>
      </c>
      <c r="O8" s="52" t="s">
        <v>321</v>
      </c>
      <c r="P8" s="143" t="s">
        <v>322</v>
      </c>
      <c r="Q8" s="143" t="s">
        <v>323</v>
      </c>
      <c r="R8" s="143" t="s">
        <v>324</v>
      </c>
      <c r="S8" s="52" t="s">
        <v>325</v>
      </c>
      <c r="T8" s="145" t="s">
        <v>326</v>
      </c>
      <c r="U8" s="145" t="s">
        <v>327</v>
      </c>
      <c r="V8" s="145" t="s">
        <v>328</v>
      </c>
      <c r="W8" s="173"/>
      <c r="X8" s="147" t="s">
        <v>39</v>
      </c>
      <c r="Y8" s="143" t="s">
        <v>39</v>
      </c>
      <c r="Z8" s="147" t="s">
        <v>39</v>
      </c>
      <c r="AA8" s="147" t="s">
        <v>39</v>
      </c>
      <c r="AB8" s="148" t="s">
        <v>39</v>
      </c>
      <c r="AC8" s="148" t="s">
        <v>39</v>
      </c>
      <c r="AD8" s="149" t="s">
        <v>39</v>
      </c>
      <c r="AE8" s="149" t="s">
        <v>39</v>
      </c>
      <c r="AF8" s="150" t="s">
        <v>39</v>
      </c>
      <c r="AG8" s="151" t="s">
        <v>39</v>
      </c>
      <c r="AH8" s="151" t="s">
        <v>39</v>
      </c>
      <c r="AI8" s="145" t="s">
        <v>39</v>
      </c>
      <c r="AJ8" s="145" t="s">
        <v>39</v>
      </c>
      <c r="AK8" s="145" t="s">
        <v>39</v>
      </c>
      <c r="AL8" s="154" t="s">
        <v>39</v>
      </c>
      <c r="AM8" s="154" t="s">
        <v>39</v>
      </c>
      <c r="AN8" s="154" t="s">
        <v>39</v>
      </c>
      <c r="AO8" s="156" t="s">
        <v>39</v>
      </c>
      <c r="AP8" s="156" t="s">
        <v>39</v>
      </c>
      <c r="AQ8" s="156" t="s">
        <v>39</v>
      </c>
      <c r="AR8" s="158">
        <v>50.0</v>
      </c>
      <c r="AS8" s="158">
        <v>45.0</v>
      </c>
      <c r="AT8" s="158" t="s">
        <v>39</v>
      </c>
      <c r="AU8" s="159">
        <v>25.0</v>
      </c>
      <c r="AV8" s="159">
        <v>29.0</v>
      </c>
      <c r="AW8" s="159" t="s">
        <v>259</v>
      </c>
      <c r="AX8" s="160">
        <v>12.0</v>
      </c>
      <c r="AY8" s="160">
        <v>13.9</v>
      </c>
      <c r="AZ8" s="160" t="s">
        <v>39</v>
      </c>
      <c r="BA8" s="161">
        <v>85.0</v>
      </c>
      <c r="BB8" s="161">
        <v>87.0</v>
      </c>
      <c r="BC8" s="162">
        <v>22.0</v>
      </c>
      <c r="BD8" s="162">
        <v>38.0</v>
      </c>
      <c r="BE8" s="162" t="s">
        <v>39</v>
      </c>
      <c r="BF8" s="162" t="s">
        <v>39</v>
      </c>
      <c r="BG8" s="163" t="s">
        <v>39</v>
      </c>
      <c r="BH8" s="52"/>
      <c r="BI8" s="52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</row>
    <row r="9" ht="15.75" customHeight="1">
      <c r="A9" s="141">
        <v>4.0</v>
      </c>
      <c r="B9" s="79" t="s">
        <v>315</v>
      </c>
      <c r="C9" s="58" t="s">
        <v>316</v>
      </c>
      <c r="D9" s="79" t="s">
        <v>317</v>
      </c>
      <c r="E9" s="141">
        <v>2012.0</v>
      </c>
      <c r="F9" s="141" t="s">
        <v>260</v>
      </c>
      <c r="G9" s="141" t="s">
        <v>259</v>
      </c>
      <c r="H9" s="80" t="s">
        <v>329</v>
      </c>
      <c r="I9" s="141" t="s">
        <v>319</v>
      </c>
      <c r="J9" s="141" t="s">
        <v>254</v>
      </c>
      <c r="K9" s="141" t="s">
        <v>320</v>
      </c>
      <c r="L9" s="141">
        <v>205.0</v>
      </c>
      <c r="M9" s="52">
        <v>70.2</v>
      </c>
      <c r="N9" s="61">
        <v>38.0</v>
      </c>
      <c r="O9" s="52" t="s">
        <v>330</v>
      </c>
      <c r="P9" s="143" t="s">
        <v>331</v>
      </c>
      <c r="Q9" s="143" t="s">
        <v>332</v>
      </c>
      <c r="R9" s="143" t="s">
        <v>333</v>
      </c>
      <c r="S9" s="52" t="s">
        <v>325</v>
      </c>
      <c r="T9" s="145" t="s">
        <v>334</v>
      </c>
      <c r="U9" s="145" t="s">
        <v>335</v>
      </c>
      <c r="V9" s="145" t="s">
        <v>336</v>
      </c>
      <c r="W9" s="173"/>
      <c r="X9" s="147" t="s">
        <v>39</v>
      </c>
      <c r="Y9" s="143" t="s">
        <v>39</v>
      </c>
      <c r="Z9" s="147" t="s">
        <v>39</v>
      </c>
      <c r="AA9" s="147" t="s">
        <v>39</v>
      </c>
      <c r="AB9" s="148" t="s">
        <v>39</v>
      </c>
      <c r="AC9" s="148" t="s">
        <v>39</v>
      </c>
      <c r="AD9" s="149" t="s">
        <v>39</v>
      </c>
      <c r="AE9" s="149" t="s">
        <v>39</v>
      </c>
      <c r="AF9" s="150" t="s">
        <v>39</v>
      </c>
      <c r="AG9" s="151" t="s">
        <v>39</v>
      </c>
      <c r="AH9" s="151" t="s">
        <v>39</v>
      </c>
      <c r="AI9" s="145" t="s">
        <v>39</v>
      </c>
      <c r="AJ9" s="145" t="s">
        <v>39</v>
      </c>
      <c r="AK9" s="145" t="s">
        <v>39</v>
      </c>
      <c r="AL9" s="154" t="s">
        <v>39</v>
      </c>
      <c r="AM9" s="154" t="s">
        <v>39</v>
      </c>
      <c r="AN9" s="154" t="s">
        <v>39</v>
      </c>
      <c r="AO9" s="156" t="s">
        <v>39</v>
      </c>
      <c r="AP9" s="156" t="s">
        <v>39</v>
      </c>
      <c r="AQ9" s="156" t="s">
        <v>39</v>
      </c>
      <c r="AR9" s="158">
        <v>29.0</v>
      </c>
      <c r="AS9" s="158">
        <v>25.0</v>
      </c>
      <c r="AT9" s="158" t="s">
        <v>39</v>
      </c>
      <c r="AU9" s="159">
        <v>12.0</v>
      </c>
      <c r="AV9" s="159">
        <v>10.0</v>
      </c>
      <c r="AW9" s="159" t="s">
        <v>259</v>
      </c>
      <c r="AX9" s="160">
        <v>5.0</v>
      </c>
      <c r="AY9" s="160">
        <v>1.9</v>
      </c>
      <c r="AZ9" s="160" t="s">
        <v>39</v>
      </c>
      <c r="BA9" s="161">
        <v>38.0</v>
      </c>
      <c r="BB9" s="161">
        <v>50.0</v>
      </c>
      <c r="BC9" s="162">
        <v>3.0</v>
      </c>
      <c r="BD9" s="162">
        <v>2.0</v>
      </c>
      <c r="BE9" s="162" t="s">
        <v>39</v>
      </c>
      <c r="BF9" s="162" t="s">
        <v>39</v>
      </c>
      <c r="BG9" s="163" t="s">
        <v>39</v>
      </c>
      <c r="BH9" s="52"/>
      <c r="BI9" s="52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</row>
    <row r="10" ht="15.75" customHeight="1">
      <c r="C10" s="3"/>
    </row>
    <row r="11" ht="15.75" customHeight="1">
      <c r="C11" s="3"/>
    </row>
    <row r="12" ht="15.75" customHeight="1">
      <c r="C12" s="3"/>
    </row>
    <row r="13" ht="15.75" customHeight="1">
      <c r="C13" s="3"/>
    </row>
    <row r="14" ht="15.75" customHeight="1">
      <c r="B14" s="174"/>
      <c r="C14" s="175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BB14" s="174"/>
      <c r="BC14" s="174"/>
      <c r="BD14" s="174"/>
      <c r="BE14" s="174"/>
      <c r="BF14" s="174"/>
      <c r="BG14" s="174"/>
      <c r="BH14" s="174"/>
    </row>
    <row r="15" ht="15.75" customHeight="1">
      <c r="B15" s="174"/>
      <c r="C15" s="175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</row>
    <row r="16" ht="15.75" customHeight="1">
      <c r="A16" s="89"/>
      <c r="B16" s="176"/>
      <c r="C16" s="177"/>
      <c r="D16" s="174"/>
      <c r="E16" s="174"/>
      <c r="F16" s="178"/>
      <c r="G16" s="176"/>
      <c r="H16" s="177"/>
      <c r="I16" s="177"/>
      <c r="J16" s="177"/>
      <c r="K16" s="176"/>
      <c r="L16" s="176"/>
      <c r="M16" s="176"/>
      <c r="N16" s="176"/>
      <c r="O16" s="176"/>
      <c r="P16" s="179"/>
      <c r="Q16" s="180"/>
      <c r="R16" s="180"/>
      <c r="S16" s="180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6"/>
      <c r="AO16" s="178"/>
      <c r="AP16" s="177"/>
      <c r="AQ16" s="181"/>
      <c r="AR16" s="181"/>
      <c r="AS16" s="181"/>
      <c r="AT16" s="181"/>
      <c r="AU16" s="181"/>
      <c r="AV16" s="181"/>
      <c r="AW16" s="181"/>
      <c r="AX16" s="181"/>
      <c r="AY16" s="181"/>
      <c r="AZ16" s="176"/>
      <c r="BA16" s="179"/>
      <c r="BB16" s="182"/>
      <c r="BC16" s="182"/>
      <c r="BD16" s="182"/>
      <c r="BE16" s="182"/>
      <c r="BF16" s="182"/>
      <c r="BG16" s="174"/>
      <c r="BH16" s="174"/>
    </row>
    <row r="17" ht="15.75" customHeight="1">
      <c r="A17" s="183"/>
      <c r="B17" s="184"/>
      <c r="C17" s="185"/>
      <c r="D17" s="174"/>
      <c r="E17" s="174"/>
      <c r="F17" s="185"/>
      <c r="G17" s="186"/>
      <c r="H17" s="187"/>
      <c r="I17" s="187"/>
      <c r="J17" s="187"/>
      <c r="K17" s="187"/>
      <c r="L17" s="187"/>
      <c r="M17" s="187"/>
      <c r="N17" s="187"/>
      <c r="O17" s="187"/>
      <c r="P17" s="187"/>
      <c r="Q17" s="188"/>
      <c r="R17" s="188"/>
      <c r="S17" s="188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78"/>
      <c r="BA17" s="178"/>
      <c r="BB17" s="178"/>
      <c r="BC17" s="178"/>
      <c r="BD17" s="178"/>
      <c r="BE17" s="178"/>
      <c r="BF17" s="178"/>
      <c r="BG17" s="174"/>
      <c r="BH17" s="174"/>
    </row>
    <row r="18" ht="15.75" customHeight="1">
      <c r="A18" s="79"/>
      <c r="B18" s="189"/>
      <c r="C18" s="185"/>
      <c r="D18" s="174"/>
      <c r="E18" s="174"/>
      <c r="F18" s="185"/>
      <c r="G18" s="186"/>
      <c r="H18" s="187"/>
      <c r="I18" s="186"/>
      <c r="J18" s="187"/>
      <c r="K18" s="187"/>
      <c r="L18" s="187"/>
      <c r="M18" s="190"/>
      <c r="N18" s="190"/>
      <c r="O18" s="190"/>
      <c r="P18" s="190"/>
      <c r="Q18" s="188"/>
      <c r="R18" s="188"/>
      <c r="S18" s="188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87"/>
      <c r="AO18" s="187"/>
      <c r="AP18" s="187"/>
      <c r="AQ18" s="190"/>
      <c r="AR18" s="190"/>
      <c r="AS18" s="190"/>
      <c r="AT18" s="187"/>
      <c r="AU18" s="187"/>
      <c r="AV18" s="187"/>
      <c r="AW18" s="190"/>
      <c r="AX18" s="190"/>
      <c r="AY18" s="190"/>
      <c r="AZ18" s="187"/>
      <c r="BA18" s="187"/>
      <c r="BB18" s="187"/>
      <c r="BC18" s="187"/>
      <c r="BD18" s="187"/>
      <c r="BE18" s="187"/>
      <c r="BF18" s="190"/>
      <c r="BG18" s="174"/>
      <c r="BH18" s="174"/>
    </row>
    <row r="19" ht="15.75" customHeight="1">
      <c r="A19" s="79"/>
      <c r="B19" s="189"/>
      <c r="C19" s="185"/>
      <c r="D19" s="174"/>
      <c r="E19" s="174"/>
      <c r="F19" s="185"/>
      <c r="G19" s="186"/>
      <c r="H19" s="187"/>
      <c r="I19" s="186"/>
      <c r="J19" s="187"/>
      <c r="K19" s="187"/>
      <c r="L19" s="190"/>
      <c r="M19" s="190"/>
      <c r="N19" s="190"/>
      <c r="O19" s="190"/>
      <c r="P19" s="190"/>
      <c r="Q19" s="188"/>
      <c r="R19" s="188"/>
      <c r="S19" s="188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87"/>
      <c r="AO19" s="187"/>
      <c r="AP19" s="187"/>
      <c r="AQ19" s="190"/>
      <c r="AR19" s="190"/>
      <c r="AS19" s="190"/>
      <c r="AT19" s="187"/>
      <c r="AU19" s="187"/>
      <c r="AV19" s="187"/>
      <c r="AW19" s="190"/>
      <c r="AX19" s="190"/>
      <c r="AY19" s="190"/>
      <c r="AZ19" s="187"/>
      <c r="BA19" s="187"/>
      <c r="BB19" s="187"/>
      <c r="BC19" s="187"/>
      <c r="BD19" s="187"/>
      <c r="BE19" s="187"/>
      <c r="BF19" s="190"/>
      <c r="BG19" s="174"/>
      <c r="BH19" s="174"/>
    </row>
    <row r="20" ht="15.75" customHeight="1">
      <c r="A20" s="79"/>
      <c r="B20" s="191"/>
      <c r="C20" s="185"/>
      <c r="D20" s="174"/>
      <c r="E20" s="174"/>
      <c r="F20" s="187"/>
      <c r="G20" s="186"/>
      <c r="H20" s="187"/>
      <c r="I20" s="186"/>
      <c r="J20" s="187"/>
      <c r="K20" s="190"/>
      <c r="L20" s="190"/>
      <c r="M20" s="190"/>
      <c r="N20" s="190"/>
      <c r="O20" s="190"/>
      <c r="P20" s="190"/>
      <c r="Q20" s="188"/>
      <c r="R20" s="188"/>
      <c r="S20" s="188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90"/>
      <c r="AO20" s="187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74"/>
      <c r="BH20" s="174"/>
    </row>
    <row r="21" ht="15.75" customHeight="1">
      <c r="A21" s="79"/>
      <c r="B21" s="191"/>
      <c r="C21" s="185"/>
      <c r="D21" s="174"/>
      <c r="E21" s="174"/>
      <c r="F21" s="187"/>
      <c r="G21" s="186"/>
      <c r="H21" s="187"/>
      <c r="I21" s="186"/>
      <c r="J21" s="187"/>
      <c r="K21" s="190"/>
      <c r="L21" s="190"/>
      <c r="M21" s="190"/>
      <c r="N21" s="190"/>
      <c r="O21" s="190"/>
      <c r="P21" s="190"/>
      <c r="Q21" s="188"/>
      <c r="R21" s="188"/>
      <c r="S21" s="188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90"/>
      <c r="AO21" s="187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74"/>
      <c r="BH21" s="174"/>
    </row>
    <row r="22" ht="15.75" customHeight="1">
      <c r="B22" s="174"/>
      <c r="C22" s="175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</row>
    <row r="23" ht="15.75" customHeight="1">
      <c r="B23" s="174"/>
      <c r="C23" s="175"/>
      <c r="D23" s="174"/>
      <c r="E23" s="174"/>
      <c r="F23" s="176"/>
      <c r="G23" s="192"/>
      <c r="H23" s="176"/>
      <c r="I23" s="176"/>
      <c r="J23" s="174"/>
      <c r="K23" s="174"/>
      <c r="L23" s="174"/>
      <c r="M23" s="174"/>
      <c r="N23" s="174"/>
      <c r="O23" s="174"/>
      <c r="P23" s="174"/>
      <c r="Q23" s="174"/>
      <c r="R23" s="176"/>
      <c r="S23" s="176"/>
      <c r="T23" s="176"/>
      <c r="U23" s="176"/>
      <c r="V23" s="174"/>
      <c r="W23" s="178"/>
      <c r="X23" s="178"/>
      <c r="Y23" s="176"/>
      <c r="Z23" s="176"/>
      <c r="AA23" s="178"/>
      <c r="AB23" s="178"/>
      <c r="AC23" s="176"/>
      <c r="AD23" s="176"/>
      <c r="AE23" s="176"/>
      <c r="AF23" s="176"/>
      <c r="AG23" s="178"/>
      <c r="AH23" s="178"/>
      <c r="AI23" s="177"/>
      <c r="AJ23" s="176"/>
      <c r="AK23" s="178"/>
      <c r="AL23" s="177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</row>
    <row r="24" ht="15.75" customHeight="1">
      <c r="B24" s="174"/>
      <c r="C24" s="175"/>
      <c r="D24" s="174"/>
      <c r="E24" s="174"/>
      <c r="F24" s="187"/>
      <c r="G24" s="193"/>
      <c r="H24" s="187"/>
      <c r="I24" s="185"/>
      <c r="J24" s="174"/>
      <c r="K24" s="174"/>
      <c r="L24" s="174"/>
      <c r="M24" s="174"/>
      <c r="N24" s="174"/>
      <c r="O24" s="174"/>
      <c r="P24" s="174"/>
      <c r="Q24" s="174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</row>
    <row r="25" ht="15.75" customHeight="1">
      <c r="B25" s="174"/>
      <c r="C25" s="175"/>
      <c r="D25" s="174"/>
      <c r="E25" s="174"/>
      <c r="F25" s="187"/>
      <c r="G25" s="194"/>
      <c r="H25" s="187"/>
      <c r="I25" s="187"/>
      <c r="J25" s="174"/>
      <c r="K25" s="174"/>
      <c r="L25" s="174"/>
      <c r="M25" s="174"/>
      <c r="N25" s="174"/>
      <c r="O25" s="174"/>
      <c r="P25" s="174"/>
      <c r="Q25" s="174"/>
      <c r="R25" s="190"/>
      <c r="S25" s="190"/>
      <c r="T25" s="190"/>
      <c r="U25" s="190"/>
      <c r="V25" s="187"/>
      <c r="W25" s="190"/>
      <c r="X25" s="187"/>
      <c r="Y25" s="187"/>
      <c r="Z25" s="190"/>
      <c r="AA25" s="190"/>
      <c r="AB25" s="187"/>
      <c r="AC25" s="190"/>
      <c r="AD25" s="190"/>
      <c r="AE25" s="187"/>
      <c r="AF25" s="187"/>
      <c r="AG25" s="187"/>
      <c r="AH25" s="187"/>
      <c r="AI25" s="187"/>
      <c r="AJ25" s="187"/>
      <c r="AK25" s="187"/>
      <c r="AL25" s="187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</row>
    <row r="26" ht="15.75" customHeight="1">
      <c r="B26" s="174"/>
      <c r="C26" s="175"/>
      <c r="D26" s="174"/>
      <c r="E26" s="174"/>
      <c r="F26" s="187"/>
      <c r="G26" s="194"/>
      <c r="H26" s="187"/>
      <c r="I26" s="187"/>
      <c r="J26" s="174"/>
      <c r="K26" s="174"/>
      <c r="L26" s="174"/>
      <c r="M26" s="174"/>
      <c r="N26" s="174"/>
      <c r="O26" s="174"/>
      <c r="P26" s="174"/>
      <c r="Q26" s="174"/>
      <c r="R26" s="190"/>
      <c r="S26" s="190"/>
      <c r="T26" s="190"/>
      <c r="U26" s="190"/>
      <c r="V26" s="187"/>
      <c r="W26" s="190"/>
      <c r="X26" s="187"/>
      <c r="Y26" s="187"/>
      <c r="Z26" s="190"/>
      <c r="AA26" s="190"/>
      <c r="AB26" s="187"/>
      <c r="AC26" s="190"/>
      <c r="AD26" s="190"/>
      <c r="AE26" s="187"/>
      <c r="AF26" s="190"/>
      <c r="AG26" s="187"/>
      <c r="AH26" s="187"/>
      <c r="AI26" s="187"/>
      <c r="AJ26" s="187"/>
      <c r="AK26" s="187"/>
      <c r="AL26" s="187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BB26" s="174"/>
      <c r="BC26" s="174"/>
      <c r="BD26" s="174"/>
      <c r="BE26" s="174"/>
      <c r="BF26" s="174"/>
      <c r="BG26" s="174"/>
      <c r="BH26" s="174"/>
    </row>
    <row r="27" ht="15.75" customHeight="1">
      <c r="B27" s="174"/>
      <c r="C27" s="175"/>
      <c r="D27" s="174"/>
      <c r="E27" s="174"/>
      <c r="F27" s="187"/>
      <c r="G27" s="194"/>
      <c r="H27" s="187"/>
      <c r="I27" s="187"/>
      <c r="J27" s="174"/>
      <c r="K27" s="174"/>
      <c r="L27" s="174"/>
      <c r="M27" s="174"/>
      <c r="N27" s="174"/>
      <c r="O27" s="174"/>
      <c r="P27" s="174"/>
      <c r="Q27" s="174"/>
      <c r="R27" s="194"/>
      <c r="S27" s="190"/>
      <c r="T27" s="190"/>
      <c r="U27" s="174"/>
      <c r="V27" s="190"/>
      <c r="W27" s="190"/>
      <c r="X27" s="187"/>
      <c r="Y27" s="187"/>
      <c r="Z27" s="190"/>
      <c r="AA27" s="190"/>
      <c r="AB27" s="187"/>
      <c r="AC27" s="190"/>
      <c r="AD27" s="190"/>
      <c r="AE27" s="187"/>
      <c r="AF27" s="190"/>
      <c r="AG27" s="190"/>
      <c r="AH27" s="187"/>
      <c r="AI27" s="195"/>
      <c r="AJ27" s="190"/>
      <c r="AK27" s="187"/>
      <c r="AL27" s="190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</row>
    <row r="28" ht="15.75" customHeight="1">
      <c r="B28" s="174"/>
      <c r="C28" s="175"/>
      <c r="D28" s="174"/>
      <c r="E28" s="174"/>
      <c r="F28" s="187"/>
      <c r="G28" s="194"/>
      <c r="H28" s="187"/>
      <c r="I28" s="187"/>
      <c r="J28" s="174"/>
      <c r="K28" s="174"/>
      <c r="L28" s="174"/>
      <c r="M28" s="174"/>
      <c r="N28" s="174"/>
      <c r="O28" s="174"/>
      <c r="P28" s="174"/>
      <c r="Q28" s="174"/>
      <c r="R28" s="194"/>
      <c r="S28" s="190"/>
      <c r="T28" s="190"/>
      <c r="U28" s="174"/>
      <c r="V28" s="190"/>
      <c r="W28" s="190"/>
      <c r="X28" s="187"/>
      <c r="Y28" s="187"/>
      <c r="Z28" s="190"/>
      <c r="AA28" s="190"/>
      <c r="AB28" s="187"/>
      <c r="AC28" s="190"/>
      <c r="AD28" s="190"/>
      <c r="AE28" s="187"/>
      <c r="AF28" s="190"/>
      <c r="AG28" s="190"/>
      <c r="AH28" s="187"/>
      <c r="AI28" s="195"/>
      <c r="AJ28" s="190"/>
      <c r="AK28" s="187"/>
      <c r="AL28" s="190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</row>
    <row r="29" ht="15.75" customHeight="1">
      <c r="B29" s="174"/>
      <c r="C29" s="175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</row>
    <row r="30" ht="15.75" customHeight="1">
      <c r="B30" s="174"/>
      <c r="C30" s="175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</row>
    <row r="31" ht="15.75" customHeight="1">
      <c r="B31" s="174"/>
      <c r="C31" s="175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</row>
    <row r="32" ht="15.75" customHeight="1">
      <c r="B32" s="174"/>
      <c r="C32" s="175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</row>
    <row r="33" ht="15.75" customHeight="1">
      <c r="B33" s="174"/>
      <c r="C33" s="175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</row>
    <row r="34" ht="15.75" customHeight="1">
      <c r="B34" s="174"/>
      <c r="C34" s="175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</row>
    <row r="35" ht="15.75" customHeight="1">
      <c r="B35" s="174"/>
      <c r="C35" s="175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</row>
    <row r="36" ht="15.75" customHeight="1">
      <c r="B36" s="174"/>
      <c r="C36" s="175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</row>
    <row r="37" ht="15.75" customHeight="1">
      <c r="C37" s="3"/>
    </row>
    <row r="38" ht="15.75" customHeight="1">
      <c r="C38" s="3"/>
    </row>
    <row r="39" ht="15.75" customHeight="1">
      <c r="C39" s="3"/>
    </row>
    <row r="40" ht="15.75" customHeight="1">
      <c r="C40" s="3"/>
    </row>
    <row r="41" ht="15.75" customHeight="1">
      <c r="C41" s="3"/>
    </row>
    <row r="42" ht="15.75" customHeight="1">
      <c r="C42" s="3"/>
    </row>
    <row r="43" ht="15.75" customHeight="1">
      <c r="C43" s="3"/>
    </row>
    <row r="44" ht="15.75" customHeight="1">
      <c r="C44" s="3"/>
    </row>
    <row r="45" ht="15.75" customHeight="1">
      <c r="C45" s="3"/>
    </row>
    <row r="46" ht="15.75" customHeight="1">
      <c r="C46" s="3"/>
    </row>
    <row r="47" ht="15.75" customHeight="1">
      <c r="C47" s="3"/>
    </row>
    <row r="48" ht="15.75" customHeight="1">
      <c r="C48" s="3"/>
    </row>
    <row r="49" ht="15.75" customHeight="1">
      <c r="C49" s="3"/>
    </row>
    <row r="50" ht="15.75" customHeight="1">
      <c r="C50" s="3"/>
    </row>
    <row r="51" ht="15.75" customHeight="1">
      <c r="C51" s="3"/>
    </row>
    <row r="52" ht="15.75" customHeight="1">
      <c r="C52" s="3"/>
    </row>
    <row r="53" ht="15.75" customHeight="1">
      <c r="C53" s="3"/>
    </row>
    <row r="54" ht="15.75" customHeight="1">
      <c r="C54" s="3"/>
    </row>
    <row r="55" ht="15.75" customHeight="1">
      <c r="C55" s="3"/>
    </row>
    <row r="56" ht="15.75" customHeight="1">
      <c r="C56" s="3"/>
    </row>
    <row r="57" ht="15.75" customHeight="1">
      <c r="C57" s="3"/>
    </row>
    <row r="58" ht="15.75" customHeight="1">
      <c r="C58" s="3"/>
    </row>
    <row r="59" ht="15.75" customHeight="1">
      <c r="C59" s="3"/>
    </row>
    <row r="60" ht="15.75" customHeight="1">
      <c r="C60" s="3"/>
    </row>
    <row r="61" ht="15.75" customHeight="1">
      <c r="C61" s="3"/>
    </row>
    <row r="62" ht="15.75" customHeight="1">
      <c r="C62" s="3"/>
    </row>
    <row r="63" ht="15.75" customHeight="1">
      <c r="C63" s="3"/>
    </row>
    <row r="64" ht="15.75" customHeight="1">
      <c r="C64" s="3"/>
    </row>
    <row r="65" ht="15.75" customHeight="1">
      <c r="C65" s="3"/>
    </row>
    <row r="66" ht="15.75" customHeight="1">
      <c r="C66" s="3"/>
    </row>
    <row r="67" ht="15.75" customHeight="1">
      <c r="C67" s="3"/>
    </row>
    <row r="68" ht="15.75" customHeight="1">
      <c r="C68" s="3"/>
    </row>
    <row r="69" ht="15.75" customHeight="1">
      <c r="C69" s="3"/>
    </row>
    <row r="70" ht="15.75" customHeight="1">
      <c r="C70" s="3"/>
    </row>
    <row r="71" ht="15.75" customHeight="1">
      <c r="C71" s="3"/>
    </row>
    <row r="72" ht="15.75" customHeight="1">
      <c r="C72" s="3"/>
    </row>
    <row r="73" ht="15.75" customHeight="1">
      <c r="C73" s="3"/>
    </row>
    <row r="74" ht="15.75" customHeight="1">
      <c r="C74" s="3"/>
    </row>
    <row r="75" ht="15.75" customHeight="1">
      <c r="C75" s="3"/>
    </row>
    <row r="76" ht="15.75" customHeight="1">
      <c r="C76" s="3"/>
    </row>
    <row r="77" ht="15.75" customHeight="1">
      <c r="C77" s="3"/>
    </row>
    <row r="78" ht="15.75" customHeight="1">
      <c r="C78" s="3"/>
    </row>
    <row r="79" ht="15.75" customHeight="1">
      <c r="C79" s="3"/>
    </row>
    <row r="80" ht="15.75" customHeight="1">
      <c r="C80" s="3"/>
    </row>
    <row r="81" ht="15.75" customHeight="1">
      <c r="C81" s="3"/>
    </row>
    <row r="82" ht="15.75" customHeight="1">
      <c r="C82" s="3"/>
    </row>
    <row r="83" ht="15.75" customHeight="1">
      <c r="C83" s="3"/>
    </row>
    <row r="84" ht="15.75" customHeight="1">
      <c r="C84" s="3"/>
    </row>
    <row r="85" ht="15.75" customHeight="1">
      <c r="C85" s="3"/>
    </row>
    <row r="86" ht="15.75" customHeight="1">
      <c r="C86" s="3"/>
    </row>
    <row r="87" ht="15.75" customHeight="1">
      <c r="C87" s="3"/>
    </row>
    <row r="88" ht="15.75" customHeight="1">
      <c r="C88" s="3"/>
    </row>
    <row r="89" ht="15.75" customHeight="1">
      <c r="C89" s="3"/>
    </row>
    <row r="90" ht="15.75" customHeight="1">
      <c r="C90" s="3"/>
    </row>
    <row r="91" ht="15.75" customHeight="1">
      <c r="C91" s="3"/>
    </row>
    <row r="92" ht="15.75" customHeight="1">
      <c r="C92" s="3"/>
    </row>
    <row r="93" ht="15.75" customHeight="1">
      <c r="C93" s="3"/>
    </row>
    <row r="94" ht="15.75" customHeight="1">
      <c r="C94" s="3"/>
    </row>
    <row r="95" ht="15.75" customHeight="1">
      <c r="C95" s="3"/>
    </row>
    <row r="96" ht="15.75" customHeight="1">
      <c r="C96" s="3"/>
    </row>
    <row r="97" ht="15.75" customHeight="1">
      <c r="C97" s="3"/>
    </row>
    <row r="98" ht="15.75" customHeight="1">
      <c r="C98" s="3"/>
    </row>
    <row r="99" ht="15.75" customHeight="1">
      <c r="C99" s="3"/>
    </row>
    <row r="100" ht="15.75" customHeight="1">
      <c r="C100" s="3"/>
    </row>
    <row r="101" ht="15.75" customHeight="1">
      <c r="C101" s="3"/>
    </row>
    <row r="102" ht="15.75" customHeight="1">
      <c r="C102" s="3"/>
    </row>
    <row r="103" ht="15.75" customHeight="1">
      <c r="C103" s="3"/>
    </row>
    <row r="104" ht="15.75" customHeight="1">
      <c r="C104" s="3"/>
    </row>
    <row r="105" ht="15.75" customHeight="1">
      <c r="C105" s="3"/>
    </row>
    <row r="106" ht="15.75" customHeight="1">
      <c r="C106" s="3"/>
    </row>
    <row r="107" ht="15.75" customHeight="1">
      <c r="C107" s="3"/>
    </row>
    <row r="108" ht="15.75" customHeight="1">
      <c r="C108" s="3"/>
    </row>
    <row r="109" ht="15.75" customHeight="1">
      <c r="C109" s="3"/>
    </row>
    <row r="110" ht="15.75" customHeight="1">
      <c r="C110" s="3"/>
    </row>
    <row r="111" ht="15.75" customHeight="1">
      <c r="C111" s="3"/>
    </row>
    <row r="112" ht="15.75" customHeight="1">
      <c r="C112" s="3"/>
    </row>
    <row r="113" ht="15.75" customHeight="1">
      <c r="C113" s="3"/>
    </row>
    <row r="114" ht="15.75" customHeight="1">
      <c r="C114" s="3"/>
    </row>
    <row r="115" ht="15.75" customHeight="1">
      <c r="C115" s="3"/>
    </row>
    <row r="116" ht="15.75" customHeight="1">
      <c r="C116" s="3"/>
    </row>
    <row r="117" ht="15.75" customHeight="1">
      <c r="C117" s="3"/>
    </row>
    <row r="118" ht="15.75" customHeight="1">
      <c r="C118" s="3"/>
    </row>
    <row r="119" ht="15.75" customHeight="1">
      <c r="C119" s="3"/>
    </row>
    <row r="120" ht="15.75" customHeight="1">
      <c r="C120" s="3"/>
    </row>
    <row r="121" ht="15.75" customHeight="1">
      <c r="C121" s="3"/>
    </row>
    <row r="122" ht="15.75" customHeight="1">
      <c r="C122" s="3"/>
    </row>
    <row r="123" ht="15.75" customHeight="1">
      <c r="C123" s="3"/>
    </row>
    <row r="124" ht="15.75" customHeight="1">
      <c r="C124" s="3"/>
    </row>
    <row r="125" ht="15.75" customHeight="1">
      <c r="C125" s="3"/>
    </row>
    <row r="126" ht="15.75" customHeight="1">
      <c r="C126" s="3"/>
    </row>
    <row r="127" ht="15.75" customHeight="1">
      <c r="C127" s="3"/>
    </row>
    <row r="128" ht="15.75" customHeight="1">
      <c r="C128" s="3"/>
    </row>
    <row r="129" ht="15.75" customHeight="1">
      <c r="C129" s="3"/>
    </row>
    <row r="130" ht="15.75" customHeight="1">
      <c r="C130" s="3"/>
    </row>
    <row r="131" ht="15.75" customHeight="1">
      <c r="C131" s="3"/>
    </row>
    <row r="132" ht="15.75" customHeight="1">
      <c r="C132" s="3"/>
    </row>
    <row r="133" ht="15.75" customHeight="1">
      <c r="C133" s="3"/>
    </row>
    <row r="134" ht="15.75" customHeight="1">
      <c r="C134" s="3"/>
    </row>
    <row r="135" ht="15.75" customHeight="1">
      <c r="C135" s="3"/>
    </row>
    <row r="136" ht="15.75" customHeight="1">
      <c r="C136" s="3"/>
    </row>
    <row r="137" ht="15.75" customHeight="1">
      <c r="C137" s="3"/>
    </row>
    <row r="138" ht="15.75" customHeight="1">
      <c r="C138" s="3"/>
    </row>
    <row r="139" ht="15.75" customHeight="1">
      <c r="C139" s="3"/>
    </row>
    <row r="140" ht="15.75" customHeight="1">
      <c r="C140" s="3"/>
    </row>
    <row r="141" ht="15.75" customHeight="1">
      <c r="C141" s="3"/>
    </row>
    <row r="142" ht="15.75" customHeight="1">
      <c r="C142" s="3"/>
    </row>
    <row r="143" ht="15.75" customHeight="1">
      <c r="C143" s="3"/>
    </row>
    <row r="144" ht="15.75" customHeight="1">
      <c r="C144" s="3"/>
    </row>
    <row r="145" ht="15.75" customHeight="1">
      <c r="C145" s="3"/>
    </row>
    <row r="146" ht="15.75" customHeight="1">
      <c r="C146" s="3"/>
    </row>
    <row r="147" ht="15.75" customHeight="1">
      <c r="C147" s="3"/>
    </row>
    <row r="148" ht="15.75" customHeight="1">
      <c r="C148" s="3"/>
    </row>
    <row r="149" ht="15.75" customHeight="1">
      <c r="C149" s="3"/>
    </row>
    <row r="150" ht="15.75" customHeight="1">
      <c r="C150" s="3"/>
    </row>
    <row r="151" ht="15.75" customHeight="1">
      <c r="C151" s="3"/>
    </row>
    <row r="152" ht="15.75" customHeight="1">
      <c r="C152" s="3"/>
    </row>
    <row r="153" ht="15.75" customHeight="1">
      <c r="C153" s="3"/>
    </row>
    <row r="154" ht="15.75" customHeight="1">
      <c r="C154" s="3"/>
    </row>
    <row r="155" ht="15.75" customHeight="1">
      <c r="C155" s="3"/>
    </row>
    <row r="156" ht="15.75" customHeight="1">
      <c r="C156" s="3"/>
    </row>
    <row r="157" ht="15.75" customHeight="1">
      <c r="C157" s="3"/>
    </row>
    <row r="158" ht="15.75" customHeight="1">
      <c r="C158" s="3"/>
    </row>
    <row r="159" ht="15.75" customHeight="1">
      <c r="C159" s="3"/>
    </row>
    <row r="160" ht="15.75" customHeight="1">
      <c r="C160" s="3"/>
    </row>
    <row r="161" ht="15.75" customHeight="1">
      <c r="C161" s="3"/>
    </row>
    <row r="162" ht="15.75" customHeight="1">
      <c r="C162" s="3"/>
    </row>
    <row r="163" ht="15.75" customHeight="1">
      <c r="C163" s="3"/>
    </row>
    <row r="164" ht="15.75" customHeight="1">
      <c r="C164" s="3"/>
    </row>
    <row r="165" ht="15.75" customHeight="1">
      <c r="C165" s="3"/>
    </row>
    <row r="166" ht="15.75" customHeight="1">
      <c r="C166" s="3"/>
    </row>
    <row r="167" ht="15.75" customHeight="1">
      <c r="C167" s="3"/>
    </row>
    <row r="168" ht="15.75" customHeight="1">
      <c r="C168" s="3"/>
    </row>
    <row r="169" ht="15.75" customHeight="1">
      <c r="C169" s="3"/>
    </row>
    <row r="170" ht="15.75" customHeight="1">
      <c r="C170" s="3"/>
    </row>
    <row r="171" ht="15.75" customHeight="1">
      <c r="C171" s="3"/>
    </row>
    <row r="172" ht="15.75" customHeight="1">
      <c r="C172" s="3"/>
    </row>
    <row r="173" ht="15.75" customHeight="1">
      <c r="C173" s="3"/>
    </row>
    <row r="174" ht="15.75" customHeight="1">
      <c r="C174" s="3"/>
    </row>
    <row r="175" ht="15.75" customHeight="1">
      <c r="C175" s="3"/>
    </row>
    <row r="176" ht="15.75" customHeight="1">
      <c r="C176" s="3"/>
    </row>
    <row r="177" ht="15.75" customHeight="1">
      <c r="C177" s="3"/>
    </row>
    <row r="178" ht="15.75" customHeight="1">
      <c r="C178" s="3"/>
    </row>
    <row r="179" ht="15.75" customHeight="1">
      <c r="C179" s="3"/>
    </row>
    <row r="180" ht="15.75" customHeight="1">
      <c r="C180" s="3"/>
    </row>
    <row r="181" ht="15.75" customHeight="1">
      <c r="C181" s="3"/>
    </row>
    <row r="182" ht="15.75" customHeight="1">
      <c r="C182" s="3"/>
    </row>
    <row r="183" ht="15.75" customHeight="1">
      <c r="C183" s="3"/>
    </row>
    <row r="184" ht="15.75" customHeight="1">
      <c r="C184" s="3"/>
    </row>
    <row r="185" ht="15.75" customHeight="1">
      <c r="C185" s="3"/>
    </row>
    <row r="186" ht="15.75" customHeight="1">
      <c r="C186" s="3"/>
    </row>
    <row r="187" ht="15.75" customHeight="1">
      <c r="C187" s="3"/>
    </row>
    <row r="188" ht="15.75" customHeight="1">
      <c r="C188" s="3"/>
    </row>
    <row r="189" ht="15.75" customHeight="1">
      <c r="C189" s="3"/>
    </row>
    <row r="190" ht="15.75" customHeight="1">
      <c r="C190" s="3"/>
    </row>
    <row r="191" ht="15.75" customHeight="1">
      <c r="C191" s="3"/>
    </row>
    <row r="192" ht="15.75" customHeight="1">
      <c r="C192" s="3"/>
    </row>
    <row r="193" ht="15.75" customHeight="1">
      <c r="C193" s="3"/>
    </row>
    <row r="194" ht="15.75" customHeight="1">
      <c r="C194" s="3"/>
    </row>
    <row r="195" ht="15.75" customHeight="1">
      <c r="C195" s="3"/>
    </row>
    <row r="196" ht="15.75" customHeight="1">
      <c r="C196" s="3"/>
    </row>
    <row r="197" ht="15.75" customHeight="1">
      <c r="C197" s="3"/>
    </row>
    <row r="198" ht="15.75" customHeight="1">
      <c r="C198" s="3"/>
    </row>
    <row r="199" ht="15.75" customHeight="1">
      <c r="C199" s="3"/>
    </row>
    <row r="200" ht="15.75" customHeight="1">
      <c r="C200" s="3"/>
    </row>
    <row r="201" ht="15.75" customHeight="1">
      <c r="C201" s="3"/>
    </row>
    <row r="202" ht="15.75" customHeight="1">
      <c r="C202" s="3"/>
    </row>
    <row r="203" ht="15.75" customHeight="1">
      <c r="C203" s="3"/>
    </row>
    <row r="204" ht="15.75" customHeight="1">
      <c r="C204" s="3"/>
    </row>
    <row r="205" ht="15.75" customHeight="1">
      <c r="C205" s="3"/>
    </row>
    <row r="206" ht="15.75" customHeight="1">
      <c r="C206" s="3"/>
    </row>
    <row r="207" ht="15.75" customHeight="1">
      <c r="C207" s="3"/>
    </row>
    <row r="208" ht="15.75" customHeight="1">
      <c r="C208" s="3"/>
    </row>
    <row r="209" ht="15.75" customHeight="1">
      <c r="C209" s="3"/>
    </row>
    <row r="210" ht="15.75" customHeight="1">
      <c r="C210" s="3"/>
    </row>
    <row r="211" ht="15.75" customHeight="1">
      <c r="C211" s="3"/>
    </row>
    <row r="212" ht="15.75" customHeight="1">
      <c r="C212" s="3"/>
    </row>
    <row r="213" ht="15.75" customHeight="1">
      <c r="C213" s="3"/>
    </row>
    <row r="214" ht="15.75" customHeight="1">
      <c r="C214" s="3"/>
    </row>
    <row r="215" ht="15.75" customHeight="1">
      <c r="C215" s="3"/>
    </row>
    <row r="216" ht="15.75" customHeight="1">
      <c r="C216" s="3"/>
    </row>
    <row r="217" ht="15.75" customHeight="1">
      <c r="C217" s="3"/>
    </row>
    <row r="218" ht="15.75" customHeight="1">
      <c r="C218" s="3"/>
    </row>
    <row r="219" ht="15.75" customHeight="1">
      <c r="C219" s="3"/>
    </row>
    <row r="220" ht="15.75" customHeight="1">
      <c r="C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C4"/>
    <hyperlink r:id="rId2" ref="C5"/>
    <hyperlink r:id="rId3" ref="C6"/>
    <hyperlink r:id="rId4" ref="C7"/>
    <hyperlink r:id="rId5" ref="C8"/>
  </hyperlinks>
  <drawing r:id="rId6"/>
</worksheet>
</file>