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Tiff2\Desktop\Final Venus documents\"/>
    </mc:Choice>
  </mc:AlternateContent>
  <xr:revisionPtr revIDLastSave="0" documentId="8_{05905410-EAE9-4155-9480-3C2FDBECF87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ource Data for Figure 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33" i="1" l="1"/>
  <c r="H34" i="1"/>
  <c r="H35" i="1"/>
  <c r="H36" i="1"/>
  <c r="H37" i="1"/>
  <c r="H38" i="1"/>
  <c r="H39" i="1"/>
  <c r="H40" i="1"/>
  <c r="H41" i="1"/>
  <c r="H42" i="1"/>
  <c r="H43" i="1"/>
  <c r="H44" i="1"/>
  <c r="G33" i="1"/>
  <c r="G34" i="1"/>
  <c r="G35" i="1"/>
  <c r="G36" i="1"/>
  <c r="G37" i="1"/>
  <c r="G38" i="1"/>
  <c r="G39" i="1"/>
  <c r="G40" i="1"/>
  <c r="G41" i="1"/>
  <c r="G42" i="1"/>
  <c r="G43" i="1"/>
  <c r="G44" i="1"/>
  <c r="F33" i="1"/>
  <c r="K33" i="1" s="1"/>
  <c r="F34" i="1"/>
  <c r="K34" i="1" s="1"/>
  <c r="F35" i="1"/>
  <c r="K35" i="1" s="1"/>
  <c r="F36" i="1"/>
  <c r="K36" i="1" s="1"/>
  <c r="F37" i="1"/>
  <c r="K37" i="1" s="1"/>
  <c r="F38" i="1"/>
  <c r="K38" i="1" s="1"/>
  <c r="F39" i="1"/>
  <c r="K39" i="1" s="1"/>
  <c r="F40" i="1"/>
  <c r="K40" i="1" s="1"/>
  <c r="F41" i="1"/>
  <c r="K41" i="1" s="1"/>
  <c r="F42" i="1"/>
  <c r="K42" i="1" s="1"/>
  <c r="F43" i="1"/>
  <c r="K43" i="1" s="1"/>
  <c r="F44" i="1"/>
  <c r="K44" i="1" s="1"/>
  <c r="J42" i="1" l="1"/>
  <c r="J38" i="1"/>
  <c r="J37" i="1"/>
  <c r="J44" i="1"/>
  <c r="J40" i="1"/>
  <c r="J36" i="1"/>
  <c r="I44" i="1"/>
  <c r="I40" i="1"/>
  <c r="I36" i="1"/>
  <c r="J41" i="1"/>
  <c r="J43" i="1"/>
  <c r="J39" i="1"/>
  <c r="J35" i="1"/>
  <c r="I43" i="1"/>
  <c r="I39" i="1"/>
  <c r="I35" i="1"/>
  <c r="J34" i="1"/>
  <c r="I42" i="1"/>
  <c r="I38" i="1"/>
  <c r="I34" i="1"/>
  <c r="J33" i="1"/>
  <c r="I41" i="1"/>
  <c r="I37" i="1"/>
  <c r="I33" i="1"/>
  <c r="G8" i="1" l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7" i="1"/>
  <c r="H8" i="1" l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7" i="1"/>
  <c r="I7" i="1" s="1"/>
  <c r="F8" i="1" l="1"/>
  <c r="K8" i="1" s="1"/>
  <c r="J8" i="1" s="1"/>
  <c r="F9" i="1"/>
  <c r="K9" i="1" s="1"/>
  <c r="J9" i="1" s="1"/>
  <c r="F10" i="1"/>
  <c r="K10" i="1" s="1"/>
  <c r="J10" i="1" s="1"/>
  <c r="F11" i="1"/>
  <c r="K11" i="1" s="1"/>
  <c r="J11" i="1" s="1"/>
  <c r="F12" i="1"/>
  <c r="K12" i="1" s="1"/>
  <c r="J12" i="1" s="1"/>
  <c r="F13" i="1"/>
  <c r="K13" i="1" s="1"/>
  <c r="J13" i="1" s="1"/>
  <c r="F14" i="1"/>
  <c r="K14" i="1" s="1"/>
  <c r="J14" i="1" s="1"/>
  <c r="F15" i="1"/>
  <c r="K15" i="1" s="1"/>
  <c r="J15" i="1" s="1"/>
  <c r="F16" i="1"/>
  <c r="K16" i="1" s="1"/>
  <c r="J16" i="1" s="1"/>
  <c r="F17" i="1"/>
  <c r="K17" i="1" s="1"/>
  <c r="J17" i="1" s="1"/>
  <c r="F18" i="1"/>
  <c r="K18" i="1" s="1"/>
  <c r="J18" i="1" s="1"/>
  <c r="F19" i="1"/>
  <c r="K19" i="1" s="1"/>
  <c r="J19" i="1" s="1"/>
  <c r="F20" i="1"/>
  <c r="K20" i="1" s="1"/>
  <c r="J20" i="1" s="1"/>
  <c r="F21" i="1"/>
  <c r="K21" i="1" s="1"/>
  <c r="J21" i="1" s="1"/>
  <c r="F22" i="1"/>
  <c r="K22" i="1" s="1"/>
  <c r="J22" i="1" s="1"/>
  <c r="F23" i="1"/>
  <c r="K23" i="1" s="1"/>
  <c r="J23" i="1" s="1"/>
  <c r="F24" i="1"/>
  <c r="K24" i="1" s="1"/>
  <c r="J24" i="1" s="1"/>
  <c r="F25" i="1"/>
  <c r="K25" i="1" s="1"/>
  <c r="J25" i="1" s="1"/>
  <c r="F26" i="1"/>
  <c r="K26" i="1" s="1"/>
  <c r="J26" i="1" s="1"/>
  <c r="F27" i="1"/>
  <c r="K27" i="1" s="1"/>
  <c r="J27" i="1" s="1"/>
  <c r="F28" i="1"/>
  <c r="K28" i="1" s="1"/>
  <c r="J28" i="1" s="1"/>
  <c r="F29" i="1"/>
  <c r="K29" i="1" s="1"/>
  <c r="J29" i="1" s="1"/>
  <c r="F30" i="1"/>
  <c r="K30" i="1" s="1"/>
  <c r="J30" i="1" s="1"/>
  <c r="F31" i="1"/>
  <c r="K31" i="1" s="1"/>
  <c r="J31" i="1" s="1"/>
  <c r="F32" i="1"/>
  <c r="K32" i="1" s="1"/>
  <c r="J32" i="1" s="1"/>
  <c r="F7" i="1"/>
  <c r="K7" i="1" s="1"/>
  <c r="J7" i="1" s="1"/>
  <c r="I31" i="1" l="1"/>
  <c r="I27" i="1"/>
  <c r="I23" i="1"/>
  <c r="I20" i="1"/>
  <c r="I16" i="1"/>
  <c r="I12" i="1"/>
  <c r="I30" i="1"/>
  <c r="I26" i="1"/>
  <c r="I22" i="1"/>
  <c r="I19" i="1"/>
  <c r="I15" i="1"/>
  <c r="I10" i="1"/>
  <c r="I11" i="1"/>
  <c r="I29" i="1"/>
  <c r="I25" i="1"/>
  <c r="I18" i="1"/>
  <c r="I14" i="1"/>
  <c r="I9" i="1"/>
  <c r="I32" i="1"/>
  <c r="I28" i="1"/>
  <c r="I24" i="1"/>
  <c r="I21" i="1"/>
  <c r="I17" i="1"/>
  <c r="I13" i="1"/>
  <c r="I8" i="1"/>
</calcChain>
</file>

<file path=xl/sharedStrings.xml><?xml version="1.0" encoding="utf-8"?>
<sst xmlns="http://schemas.openxmlformats.org/spreadsheetml/2006/main" count="25" uniqueCount="22">
  <si>
    <t>Calculation</t>
  </si>
  <si>
    <t>Equation</t>
  </si>
  <si>
    <t>Solar O/H</t>
  </si>
  <si>
    <t>Data</t>
  </si>
  <si>
    <t>Temperature (°C)</t>
  </si>
  <si>
    <t xml:space="preserve">Water activity of ice </t>
  </si>
  <si>
    <t>Calculation of water activity</t>
  </si>
  <si>
    <t>Data for Jupiter's atmosphere</t>
  </si>
  <si>
    <r>
      <t>H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O mixing </t>
    </r>
  </si>
  <si>
    <t>These data are displayed in Figure 4.</t>
  </si>
  <si>
    <r>
      <t xml:space="preserve">This file is a supplement to the manuscript entitled </t>
    </r>
    <r>
      <rPr>
        <b/>
        <sz val="12"/>
        <rFont val="Calibri"/>
        <family val="2"/>
        <scheme val="minor"/>
      </rPr>
      <t>"Water activity in Venus’s uninhabitable clouds and other planetary atmospheres"</t>
    </r>
    <r>
      <rPr>
        <b/>
        <sz val="12"/>
        <color theme="1"/>
        <rFont val="Calibri"/>
        <family val="2"/>
        <scheme val="minor"/>
      </rPr>
      <t xml:space="preserve"> by Hallsworth et al. </t>
    </r>
  </si>
  <si>
    <r>
      <t>Altitude (km) (Seiff et al.</t>
    </r>
    <r>
      <rPr>
        <b/>
        <vertAlign val="superscript"/>
        <sz val="11"/>
        <color theme="1"/>
        <rFont val="Calibri"/>
        <family val="2"/>
        <scheme val="minor"/>
      </rPr>
      <t>23</t>
    </r>
    <r>
      <rPr>
        <b/>
        <sz val="11"/>
        <color theme="1"/>
        <rFont val="Calibri"/>
        <family val="2"/>
        <scheme val="minor"/>
      </rPr>
      <t>)</t>
    </r>
  </si>
  <si>
    <r>
      <t>Temperature  (K) (Seiff et al.</t>
    </r>
    <r>
      <rPr>
        <b/>
        <vertAlign val="superscript"/>
        <sz val="11"/>
        <color theme="1"/>
        <rFont val="Calibri"/>
        <family val="2"/>
        <scheme val="minor"/>
      </rPr>
      <t>23</t>
    </r>
    <r>
      <rPr>
        <b/>
        <sz val="11"/>
        <color theme="1"/>
        <rFont val="Calibri"/>
        <family val="2"/>
        <scheme val="minor"/>
      </rPr>
      <t>)</t>
    </r>
  </si>
  <si>
    <r>
      <t>Pressure (bar) (Seiff et al.</t>
    </r>
    <r>
      <rPr>
        <b/>
        <vertAlign val="superscript"/>
        <sz val="11"/>
        <color theme="1"/>
        <rFont val="Calibri"/>
        <family val="2"/>
        <scheme val="minor"/>
      </rPr>
      <t>23</t>
    </r>
    <r>
      <rPr>
        <b/>
        <sz val="11"/>
        <color theme="1"/>
        <rFont val="Calibri"/>
        <family val="2"/>
        <scheme val="minor"/>
      </rPr>
      <t>)</t>
    </r>
  </si>
  <si>
    <t>Partial pressure of water (bar)</t>
  </si>
  <si>
    <r>
      <t>Saturation vapour pressure of water (bar) (Murphy and Koop</t>
    </r>
    <r>
      <rPr>
        <b/>
        <vertAlign val="superscript"/>
        <sz val="11"/>
        <color theme="1"/>
        <rFont val="Calibri"/>
        <family val="2"/>
        <scheme val="minor"/>
      </rPr>
      <t>50</t>
    </r>
    <r>
      <rPr>
        <b/>
        <sz val="11"/>
        <color theme="1"/>
        <rFont val="Calibri"/>
        <family val="2"/>
        <scheme val="minor"/>
      </rPr>
      <t>)</t>
    </r>
  </si>
  <si>
    <t>Water activity</t>
  </si>
  <si>
    <t>Provisional calculated relative humidity (assuming the absence of liquid water or ice) (%)</t>
  </si>
  <si>
    <t xml:space="preserve">In the blue zone, the calculated relative humidity indicates supersaturation, so at temperatures above 0°C liquid water can form and the water activity of the atmosphere is dictated by the water activity of liquid water which is, by definition, 1. </t>
  </si>
  <si>
    <t xml:space="preserve">In the green zone, the calculated relative humidities indicate supersaturation, so at temperatures below 0°C ice can form and the water activity of the atmosphere is dictacted by the temperature-dependent water activity of ice (not by the theoretical value for ambient humidity). </t>
  </si>
  <si>
    <t xml:space="preserve">For the orange zone, water activities of the atmosphere were determined from the calculated relative humidity values. </t>
  </si>
  <si>
    <t xml:space="preserve">Comparison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</si>
</sst>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11" fontId="0" fillId="0" borderId="0" xfId="0" applyNumberFormat="1"/>
    <xf numFmtId="164" fontId="4" fillId="0" borderId="0" xfId="0" applyNumberFormat="1" applyFont="1" applyAlignment="1">
      <alignment vertical="center" wrapText="1"/>
    </xf>
    <xf numFmtId="2" fontId="4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2" fontId="4" fillId="0" borderId="0" xfId="0" applyNumberFormat="1" applyFont="1" applyBorder="1" applyAlignment="1">
      <alignment vertical="center" wrapText="1"/>
    </xf>
    <xf numFmtId="11" fontId="0" fillId="0" borderId="0" xfId="0" applyNumberFormat="1" applyBorder="1"/>
    <xf numFmtId="0" fontId="0" fillId="0" borderId="1" xfId="0" applyBorder="1"/>
    <xf numFmtId="0" fontId="4" fillId="0" borderId="1" xfId="0" applyFont="1" applyBorder="1" applyAlignment="1">
      <alignment vertical="center" wrapText="1"/>
    </xf>
    <xf numFmtId="2" fontId="4" fillId="0" borderId="1" xfId="0" applyNumberFormat="1" applyFont="1" applyBorder="1" applyAlignment="1">
      <alignment vertical="center" wrapText="1"/>
    </xf>
    <xf numFmtId="11" fontId="0" fillId="0" borderId="1" xfId="0" applyNumberFormat="1" applyBorder="1"/>
    <xf numFmtId="0" fontId="0" fillId="0" borderId="0" xfId="0" applyAlignment="1">
      <alignment horizontal="left" vertical="top" wrapText="1"/>
    </xf>
    <xf numFmtId="0" fontId="1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0" fillId="2" borderId="0" xfId="0" applyFill="1"/>
    <xf numFmtId="0" fontId="0" fillId="3" borderId="0" xfId="0" applyFill="1"/>
    <xf numFmtId="0" fontId="0" fillId="3" borderId="1" xfId="0" applyFill="1" applyBorder="1"/>
    <xf numFmtId="0" fontId="11" fillId="0" borderId="0" xfId="0" applyFont="1" applyFill="1"/>
    <xf numFmtId="0" fontId="0" fillId="4" borderId="0" xfId="0" applyFill="1"/>
    <xf numFmtId="0" fontId="11" fillId="4" borderId="0" xfId="0" applyFont="1" applyFill="1"/>
    <xf numFmtId="0" fontId="7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left"/>
    </xf>
    <xf numFmtId="0" fontId="0" fillId="4" borderId="0" xfId="0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86</xdr:row>
      <xdr:rowOff>160867</xdr:rowOff>
    </xdr:from>
    <xdr:ext cx="1201867" cy="40543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FE82FAD6-4BE2-744E-97F8-362269248D53}"/>
            </a:ext>
          </a:extLst>
        </xdr:cNvPr>
        <xdr:cNvSpPr txBox="1"/>
      </xdr:nvSpPr>
      <xdr:spPr>
        <a:xfrm>
          <a:off x="10291233" y="14791267"/>
          <a:ext cx="1201867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000"/>
            <a:t>a</a:t>
          </a:r>
          <a:r>
            <a:rPr lang="en-US" sz="1600"/>
            <a:t>w</a:t>
          </a:r>
          <a:r>
            <a:rPr lang="en-US" sz="2000"/>
            <a:t> &lt; limit</a:t>
          </a:r>
        </a:p>
      </xdr:txBody>
    </xdr:sp>
    <xdr:clientData/>
  </xdr:oneCellAnchor>
  <xdr:oneCellAnchor>
    <xdr:from>
      <xdr:col>0</xdr:col>
      <xdr:colOff>0</xdr:colOff>
      <xdr:row>86</xdr:row>
      <xdr:rowOff>173566</xdr:rowOff>
    </xdr:from>
    <xdr:ext cx="1201867" cy="405432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612DA4ED-E5CD-0149-8E74-93A126545DAE}"/>
            </a:ext>
          </a:extLst>
        </xdr:cNvPr>
        <xdr:cNvSpPr txBox="1"/>
      </xdr:nvSpPr>
      <xdr:spPr>
        <a:xfrm>
          <a:off x="6493933" y="14803966"/>
          <a:ext cx="1201867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000"/>
            <a:t>a</a:t>
          </a:r>
          <a:r>
            <a:rPr lang="en-US" sz="1600"/>
            <a:t>w</a:t>
          </a:r>
          <a:r>
            <a:rPr lang="en-US" sz="2000"/>
            <a:t> &gt; limit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topLeftCell="B1" zoomScale="130" zoomScaleNormal="130" workbookViewId="0">
      <selection activeCell="G12" sqref="G12"/>
    </sheetView>
  </sheetViews>
  <sheetFormatPr defaultColWidth="11" defaultRowHeight="15.75" x14ac:dyDescent="0.25"/>
  <cols>
    <col min="1" max="1" width="14.5" customWidth="1"/>
    <col min="2" max="2" width="16.625" customWidth="1"/>
    <col min="3" max="3" width="16.75" customWidth="1"/>
    <col min="4" max="4" width="18.375" customWidth="1"/>
    <col min="5" max="5" width="12.125" customWidth="1"/>
    <col min="6" max="6" width="19" customWidth="1"/>
    <col min="7" max="7" width="16.625" customWidth="1"/>
    <col min="8" max="8" width="19.875" customWidth="1"/>
    <col min="9" max="9" width="22" customWidth="1"/>
    <col min="10" max="10" width="17.25" customWidth="1"/>
    <col min="11" max="12" width="12.5" customWidth="1"/>
  </cols>
  <sheetData>
    <row r="1" spans="1:11" ht="15.75" customHeight="1" x14ac:dyDescent="0.25">
      <c r="A1" s="27" t="s">
        <v>10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15.75" customHeight="1" x14ac:dyDescent="0.25">
      <c r="A2" s="28" t="s">
        <v>9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15.75" customHeigh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ht="15.75" customHeight="1" x14ac:dyDescent="0.25">
      <c r="A4" s="29" t="s">
        <v>7</v>
      </c>
      <c r="B4" s="29"/>
      <c r="C4" s="29"/>
      <c r="D4" s="29"/>
      <c r="E4" s="13"/>
      <c r="F4" s="30" t="s">
        <v>6</v>
      </c>
      <c r="G4" s="30"/>
      <c r="H4" s="30"/>
      <c r="I4" s="30"/>
      <c r="J4" s="30"/>
      <c r="K4" s="30"/>
    </row>
    <row r="5" spans="1:11" ht="52.5" customHeight="1" x14ac:dyDescent="0.25">
      <c r="A5" s="31" t="s">
        <v>11</v>
      </c>
      <c r="B5" s="14" t="s">
        <v>3</v>
      </c>
      <c r="C5" s="14" t="s">
        <v>3</v>
      </c>
      <c r="D5" s="15" t="s">
        <v>2</v>
      </c>
      <c r="E5" s="13"/>
      <c r="F5" s="31" t="s">
        <v>4</v>
      </c>
      <c r="G5" s="16" t="s">
        <v>0</v>
      </c>
      <c r="H5" s="16" t="s">
        <v>1</v>
      </c>
      <c r="I5" s="16" t="s">
        <v>0</v>
      </c>
      <c r="J5" s="23" t="s">
        <v>21</v>
      </c>
      <c r="K5" s="23" t="s">
        <v>1</v>
      </c>
    </row>
    <row r="6" spans="1:11" ht="84" customHeight="1" x14ac:dyDescent="0.25">
      <c r="A6" s="32"/>
      <c r="B6" s="14" t="s">
        <v>12</v>
      </c>
      <c r="C6" s="14" t="s">
        <v>13</v>
      </c>
      <c r="D6" s="15" t="s">
        <v>8</v>
      </c>
      <c r="E6" s="13"/>
      <c r="F6" s="32"/>
      <c r="G6" s="14" t="s">
        <v>14</v>
      </c>
      <c r="H6" s="14" t="s">
        <v>15</v>
      </c>
      <c r="I6" s="14" t="s">
        <v>17</v>
      </c>
      <c r="J6" s="16" t="s">
        <v>16</v>
      </c>
      <c r="K6" s="16" t="s">
        <v>5</v>
      </c>
    </row>
    <row r="7" spans="1:11" x14ac:dyDescent="0.25">
      <c r="A7" s="2">
        <v>0</v>
      </c>
      <c r="B7" s="3">
        <v>166.1</v>
      </c>
      <c r="C7" s="3">
        <v>1</v>
      </c>
      <c r="D7" s="1">
        <v>1.7099999999999999E-3</v>
      </c>
      <c r="F7">
        <f t="shared" ref="F7:F44" si="0">B7-273.15</f>
        <v>-107.04999999999998</v>
      </c>
      <c r="G7" s="1">
        <f t="shared" ref="G7:G44" si="1">C7*D7</f>
        <v>1.7099999999999999E-3</v>
      </c>
      <c r="H7">
        <f t="shared" ref="H7:H44" si="2">0.00001*EXP( 54.842763-(6763.22/B7)-4.21*LN(B7) + 0.000367*B7 + TANH(0.0415*(B7-218.8))*(53.878-1331.22/B7-9.44523*LN(B7) + 0.014025*B7) )</f>
        <v>7.1456178795695783E-9</v>
      </c>
      <c r="I7" s="1">
        <f>100*G7/H7</f>
        <v>23930750.689722061</v>
      </c>
      <c r="J7" s="17">
        <f>MIN(1,G7/H7,K7)</f>
        <v>0.43891160912500005</v>
      </c>
      <c r="K7" s="17">
        <f>(0.00004165*F7*F7+0.0097*F7+1)</f>
        <v>0.43891160912500005</v>
      </c>
    </row>
    <row r="8" spans="1:11" x14ac:dyDescent="0.25">
      <c r="A8" s="2">
        <v>-4.82</v>
      </c>
      <c r="B8" s="3">
        <v>176.11</v>
      </c>
      <c r="C8" s="3">
        <v>1.2</v>
      </c>
      <c r="D8" s="1">
        <v>1.7099999999999999E-3</v>
      </c>
      <c r="F8">
        <f t="shared" si="0"/>
        <v>-97.039999999999964</v>
      </c>
      <c r="G8" s="1">
        <f t="shared" si="1"/>
        <v>2.052E-3</v>
      </c>
      <c r="H8">
        <f t="shared" si="2"/>
        <v>5.4291998721678106E-8</v>
      </c>
      <c r="I8">
        <f t="shared" ref="I8:I44" si="3">100*G8/H8</f>
        <v>3779562.4554537949</v>
      </c>
      <c r="J8" s="17">
        <f t="shared" ref="J8:J44" si="4">MIN(1,G8/H8,K8)</f>
        <v>0.45092012064000009</v>
      </c>
      <c r="K8" s="17">
        <f t="shared" ref="K8:K44" si="5">(0.00004165*F8*F8+0.0097*F8+1)</f>
        <v>0.45092012064000009</v>
      </c>
    </row>
    <row r="9" spans="1:11" x14ac:dyDescent="0.25">
      <c r="A9" s="2">
        <v>-9.1199999999999992</v>
      </c>
      <c r="B9" s="3">
        <v>184.99</v>
      </c>
      <c r="C9" s="3">
        <v>1.4</v>
      </c>
      <c r="D9" s="1">
        <v>1.7099999999999999E-3</v>
      </c>
      <c r="F9">
        <f t="shared" si="0"/>
        <v>-88.159999999999968</v>
      </c>
      <c r="G9" s="1">
        <f t="shared" si="1"/>
        <v>2.3939999999999999E-3</v>
      </c>
      <c r="H9">
        <f t="shared" si="2"/>
        <v>2.7334886324806996E-7</v>
      </c>
      <c r="I9">
        <f t="shared" si="3"/>
        <v>875803.89819561585</v>
      </c>
      <c r="J9" s="17">
        <f t="shared" si="4"/>
        <v>0.46855953024000008</v>
      </c>
      <c r="K9" s="17">
        <f t="shared" si="5"/>
        <v>0.46855953024000008</v>
      </c>
    </row>
    <row r="10" spans="1:11" x14ac:dyDescent="0.25">
      <c r="A10" s="2">
        <v>-13.019</v>
      </c>
      <c r="B10" s="3">
        <v>193</v>
      </c>
      <c r="C10" s="3">
        <v>1.6</v>
      </c>
      <c r="D10" s="1">
        <v>1.7099999999999999E-3</v>
      </c>
      <c r="F10">
        <f t="shared" si="0"/>
        <v>-80.149999999999977</v>
      </c>
      <c r="G10" s="1">
        <f t="shared" si="1"/>
        <v>2.7360000000000002E-3</v>
      </c>
      <c r="H10">
        <f t="shared" si="2"/>
        <v>1.0340290920715195E-6</v>
      </c>
      <c r="I10">
        <f t="shared" si="3"/>
        <v>264596.03709203593</v>
      </c>
      <c r="J10" s="17">
        <f t="shared" si="4"/>
        <v>0.49010553712500005</v>
      </c>
      <c r="K10" s="17">
        <f t="shared" si="5"/>
        <v>0.49010553712500005</v>
      </c>
    </row>
    <row r="11" spans="1:11" x14ac:dyDescent="0.25">
      <c r="A11" s="2">
        <v>-16.597000000000001</v>
      </c>
      <c r="B11" s="3">
        <v>200.31</v>
      </c>
      <c r="C11" s="3">
        <v>1.8</v>
      </c>
      <c r="D11" s="1">
        <v>1.7099999999999999E-3</v>
      </c>
      <c r="F11">
        <f t="shared" si="0"/>
        <v>-72.839999999999975</v>
      </c>
      <c r="G11" s="1">
        <f t="shared" si="1"/>
        <v>3.078E-3</v>
      </c>
      <c r="H11">
        <f t="shared" si="2"/>
        <v>3.1694877990317457E-6</v>
      </c>
      <c r="I11">
        <f>100*G11/H11</f>
        <v>97113.483160916585</v>
      </c>
      <c r="J11" s="17">
        <f t="shared" si="4"/>
        <v>0.51443297224000017</v>
      </c>
      <c r="K11" s="17">
        <f t="shared" si="5"/>
        <v>0.51443297224000017</v>
      </c>
    </row>
    <row r="12" spans="1:11" x14ac:dyDescent="0.25">
      <c r="A12" s="2">
        <v>-19.911000000000001</v>
      </c>
      <c r="B12" s="3">
        <v>207.06</v>
      </c>
      <c r="C12" s="3">
        <v>2</v>
      </c>
      <c r="D12" s="1">
        <v>1.7099999999999999E-3</v>
      </c>
      <c r="F12">
        <f t="shared" si="0"/>
        <v>-66.089999999999975</v>
      </c>
      <c r="G12" s="1">
        <f t="shared" si="1"/>
        <v>3.4199999999999999E-3</v>
      </c>
      <c r="H12">
        <f t="shared" si="2"/>
        <v>8.2870959886503986E-6</v>
      </c>
      <c r="I12">
        <f t="shared" si="3"/>
        <v>41268.98016728495</v>
      </c>
      <c r="J12" s="17">
        <f t="shared" si="4"/>
        <v>0.54084953936500013</v>
      </c>
      <c r="K12" s="17">
        <f t="shared" si="5"/>
        <v>0.54084953936500013</v>
      </c>
    </row>
    <row r="13" spans="1:11" x14ac:dyDescent="0.25">
      <c r="A13" s="2">
        <v>-23.004999999999999</v>
      </c>
      <c r="B13" s="3">
        <v>213.32</v>
      </c>
      <c r="C13" s="3">
        <v>2.2000000000000002</v>
      </c>
      <c r="D13" s="1">
        <v>1.7099999999999999E-3</v>
      </c>
      <c r="F13">
        <f t="shared" si="0"/>
        <v>-59.829999999999984</v>
      </c>
      <c r="G13" s="1">
        <f t="shared" si="1"/>
        <v>3.7620000000000002E-3</v>
      </c>
      <c r="H13">
        <f t="shared" si="2"/>
        <v>1.904781610476557E-5</v>
      </c>
      <c r="I13">
        <f t="shared" si="3"/>
        <v>19750.295673312314</v>
      </c>
      <c r="J13" s="17">
        <f t="shared" si="4"/>
        <v>0.56874054368500004</v>
      </c>
      <c r="K13" s="17">
        <f t="shared" si="5"/>
        <v>0.56874054368500004</v>
      </c>
    </row>
    <row r="14" spans="1:11" x14ac:dyDescent="0.25">
      <c r="A14" s="2">
        <v>-25.91</v>
      </c>
      <c r="B14" s="3">
        <v>219.19</v>
      </c>
      <c r="C14" s="3">
        <v>2.4</v>
      </c>
      <c r="D14" s="1">
        <v>1.7099999999999999E-3</v>
      </c>
      <c r="F14">
        <f t="shared" si="0"/>
        <v>-53.95999999999998</v>
      </c>
      <c r="G14" s="1">
        <f t="shared" si="1"/>
        <v>4.104E-3</v>
      </c>
      <c r="H14">
        <f t="shared" si="2"/>
        <v>3.9572795386614719E-5</v>
      </c>
      <c r="I14">
        <f t="shared" si="3"/>
        <v>10370.760922763004</v>
      </c>
      <c r="J14" s="17">
        <f t="shared" si="4"/>
        <v>0.59785953864000008</v>
      </c>
      <c r="K14" s="17">
        <f t="shared" si="5"/>
        <v>0.59785953864000008</v>
      </c>
    </row>
    <row r="15" spans="1:11" x14ac:dyDescent="0.25">
      <c r="A15" s="2">
        <v>-28.652000000000001</v>
      </c>
      <c r="B15" s="3">
        <v>224.71</v>
      </c>
      <c r="C15" s="3">
        <v>2.6</v>
      </c>
      <c r="D15" s="1">
        <v>1.7099999999999999E-3</v>
      </c>
      <c r="F15">
        <f t="shared" si="0"/>
        <v>-48.439999999999969</v>
      </c>
      <c r="G15" s="1">
        <f t="shared" si="1"/>
        <v>4.4460000000000003E-3</v>
      </c>
      <c r="H15">
        <f t="shared" si="2"/>
        <v>7.5535246294991672E-5</v>
      </c>
      <c r="I15">
        <f t="shared" si="3"/>
        <v>5885.9939142010717</v>
      </c>
      <c r="J15" s="17">
        <f t="shared" si="4"/>
        <v>0.6278609594400002</v>
      </c>
      <c r="K15" s="17">
        <f t="shared" si="5"/>
        <v>0.6278609594400002</v>
      </c>
    </row>
    <row r="16" spans="1:11" x14ac:dyDescent="0.25">
      <c r="A16" s="2">
        <v>-31.253</v>
      </c>
      <c r="B16" s="3">
        <v>229.92</v>
      </c>
      <c r="C16" s="3">
        <v>2.8</v>
      </c>
      <c r="D16" s="1">
        <v>1.7099999999999999E-3</v>
      </c>
      <c r="F16">
        <f t="shared" si="0"/>
        <v>-43.22999999999999</v>
      </c>
      <c r="G16" s="1">
        <f t="shared" si="1"/>
        <v>4.7879999999999997E-3</v>
      </c>
      <c r="H16">
        <f t="shared" si="2"/>
        <v>1.3438045010005434E-4</v>
      </c>
      <c r="I16">
        <f t="shared" si="3"/>
        <v>3563.0182786521736</v>
      </c>
      <c r="J16" s="17">
        <f t="shared" si="4"/>
        <v>0.65850589028500006</v>
      </c>
      <c r="K16" s="17">
        <f t="shared" si="5"/>
        <v>0.65850589028500006</v>
      </c>
    </row>
    <row r="17" spans="1:11" x14ac:dyDescent="0.25">
      <c r="A17" s="2">
        <v>-33.728000000000002</v>
      </c>
      <c r="B17" s="3">
        <v>234.87</v>
      </c>
      <c r="C17" s="3">
        <v>3</v>
      </c>
      <c r="D17" s="1">
        <v>1.7099999999999999E-3</v>
      </c>
      <c r="F17">
        <f t="shared" si="0"/>
        <v>-38.279999999999973</v>
      </c>
      <c r="G17" s="1">
        <f t="shared" si="1"/>
        <v>5.13E-3</v>
      </c>
      <c r="H17">
        <f t="shared" si="2"/>
        <v>2.258376083602567E-4</v>
      </c>
      <c r="I17">
        <f t="shared" si="3"/>
        <v>2271.5437155252775</v>
      </c>
      <c r="J17" s="17">
        <f t="shared" si="4"/>
        <v>0.68971617736000013</v>
      </c>
      <c r="K17" s="17">
        <f t="shared" si="5"/>
        <v>0.68971617736000013</v>
      </c>
    </row>
    <row r="18" spans="1:11" x14ac:dyDescent="0.25">
      <c r="A18" s="2">
        <v>-36.090000000000003</v>
      </c>
      <c r="B18" s="3">
        <v>239.59</v>
      </c>
      <c r="C18" s="3">
        <v>3.2</v>
      </c>
      <c r="D18" s="1">
        <v>1.7099999999999999E-3</v>
      </c>
      <c r="F18">
        <f t="shared" si="0"/>
        <v>-33.559999999999974</v>
      </c>
      <c r="G18" s="1">
        <f t="shared" si="1"/>
        <v>5.4720000000000003E-3</v>
      </c>
      <c r="H18">
        <f t="shared" si="2"/>
        <v>3.619185650428849E-4</v>
      </c>
      <c r="I18">
        <f t="shared" si="3"/>
        <v>1511.9423341412744</v>
      </c>
      <c r="J18" s="17">
        <f t="shared" si="4"/>
        <v>0.72137729544000018</v>
      </c>
      <c r="K18" s="17">
        <f t="shared" si="5"/>
        <v>0.72137729544000018</v>
      </c>
    </row>
    <row r="19" spans="1:11" x14ac:dyDescent="0.25">
      <c r="A19" s="2">
        <v>-38.351999999999997</v>
      </c>
      <c r="B19" s="3">
        <v>244.09</v>
      </c>
      <c r="C19" s="3">
        <v>3.4</v>
      </c>
      <c r="D19" s="1">
        <v>1.7099999999999999E-3</v>
      </c>
      <c r="F19">
        <f t="shared" si="0"/>
        <v>-29.059999999999974</v>
      </c>
      <c r="G19" s="1">
        <f t="shared" si="1"/>
        <v>5.8139999999999997E-3</v>
      </c>
      <c r="H19">
        <f t="shared" si="2"/>
        <v>5.563948001188376E-4</v>
      </c>
      <c r="I19">
        <f t="shared" si="3"/>
        <v>1044.9414693951517</v>
      </c>
      <c r="J19" s="17">
        <f t="shared" si="4"/>
        <v>0.75329074194000023</v>
      </c>
      <c r="K19" s="17">
        <f t="shared" si="5"/>
        <v>0.75329074194000023</v>
      </c>
    </row>
    <row r="20" spans="1:11" x14ac:dyDescent="0.25">
      <c r="A20" s="2">
        <v>-40.524999999999999</v>
      </c>
      <c r="B20" s="3">
        <v>248.4</v>
      </c>
      <c r="C20" s="3">
        <v>3.6</v>
      </c>
      <c r="D20" s="1">
        <v>1.7099999999999999E-3</v>
      </c>
      <c r="F20">
        <f t="shared" si="0"/>
        <v>-24.749999999999972</v>
      </c>
      <c r="G20" s="1">
        <f t="shared" si="1"/>
        <v>6.156E-3</v>
      </c>
      <c r="H20">
        <f t="shared" si="2"/>
        <v>8.2616002527101504E-4</v>
      </c>
      <c r="I20">
        <f t="shared" si="3"/>
        <v>745.13409166469592</v>
      </c>
      <c r="J20" s="17">
        <f t="shared" si="4"/>
        <v>0.78543822812500019</v>
      </c>
      <c r="K20" s="17">
        <f t="shared" si="5"/>
        <v>0.78543822812500019</v>
      </c>
    </row>
    <row r="21" spans="1:11" x14ac:dyDescent="0.25">
      <c r="A21" s="2">
        <v>-42.613999999999997</v>
      </c>
      <c r="B21" s="3">
        <v>252.55</v>
      </c>
      <c r="C21" s="3">
        <v>3.8</v>
      </c>
      <c r="D21" s="1">
        <v>1.7099999999999999E-3</v>
      </c>
      <c r="F21">
        <f t="shared" si="0"/>
        <v>-20.599999999999966</v>
      </c>
      <c r="G21" s="1">
        <f t="shared" si="1"/>
        <v>6.4979999999999994E-3</v>
      </c>
      <c r="H21">
        <f t="shared" si="2"/>
        <v>1.191633579401032E-3</v>
      </c>
      <c r="I21">
        <f t="shared" si="3"/>
        <v>545.30185388583823</v>
      </c>
      <c r="J21" s="17">
        <f t="shared" si="4"/>
        <v>0.81785459400000027</v>
      </c>
      <c r="K21" s="17">
        <f t="shared" si="5"/>
        <v>0.81785459400000027</v>
      </c>
    </row>
    <row r="22" spans="1:11" x14ac:dyDescent="0.25">
      <c r="A22" s="2">
        <v>-44.627000000000002</v>
      </c>
      <c r="B22" s="3">
        <v>256.52999999999997</v>
      </c>
      <c r="C22" s="3">
        <v>4</v>
      </c>
      <c r="D22" s="1">
        <v>1.7099999999999999E-3</v>
      </c>
      <c r="F22">
        <f t="shared" si="0"/>
        <v>-16.620000000000005</v>
      </c>
      <c r="G22" s="1">
        <f t="shared" si="1"/>
        <v>6.8399999999999997E-3</v>
      </c>
      <c r="H22">
        <f t="shared" si="2"/>
        <v>1.6722230293408828E-3</v>
      </c>
      <c r="I22">
        <f t="shared" si="3"/>
        <v>409.03634742406507</v>
      </c>
      <c r="J22" s="17">
        <f t="shared" si="4"/>
        <v>0.85029074626000001</v>
      </c>
      <c r="K22" s="17">
        <f t="shared" si="5"/>
        <v>0.85029074626000001</v>
      </c>
    </row>
    <row r="23" spans="1:11" x14ac:dyDescent="0.25">
      <c r="A23" s="2">
        <v>-46.572000000000003</v>
      </c>
      <c r="B23" s="3">
        <v>260.38</v>
      </c>
      <c r="C23" s="3">
        <v>4.2</v>
      </c>
      <c r="D23" s="1">
        <v>1.7099999999999999E-3</v>
      </c>
      <c r="F23">
        <f t="shared" si="0"/>
        <v>-12.769999999999982</v>
      </c>
      <c r="G23" s="1">
        <f t="shared" si="1"/>
        <v>7.182E-3</v>
      </c>
      <c r="H23">
        <f t="shared" si="2"/>
        <v>2.295403768481215E-3</v>
      </c>
      <c r="I23">
        <f t="shared" si="3"/>
        <v>312.88612916899007</v>
      </c>
      <c r="J23" s="17">
        <f t="shared" si="4"/>
        <v>0.8829229862850001</v>
      </c>
      <c r="K23" s="17">
        <f t="shared" si="5"/>
        <v>0.8829229862850001</v>
      </c>
    </row>
    <row r="24" spans="1:11" x14ac:dyDescent="0.25">
      <c r="A24" s="2">
        <v>-48.454000000000001</v>
      </c>
      <c r="B24" s="3">
        <v>264.08999999999997</v>
      </c>
      <c r="C24" s="3">
        <v>4.4000000000000004</v>
      </c>
      <c r="D24" s="1">
        <v>1.7099999999999999E-3</v>
      </c>
      <c r="F24">
        <f t="shared" si="0"/>
        <v>-9.0600000000000023</v>
      </c>
      <c r="G24" s="1">
        <f t="shared" si="1"/>
        <v>7.5240000000000003E-3</v>
      </c>
      <c r="H24">
        <f t="shared" si="2"/>
        <v>3.08449449978788E-3</v>
      </c>
      <c r="I24">
        <f t="shared" si="3"/>
        <v>243.92975900969913</v>
      </c>
      <c r="J24" s="17">
        <f t="shared" si="4"/>
        <v>0.91553678193999999</v>
      </c>
      <c r="K24" s="17">
        <f t="shared" si="5"/>
        <v>0.91553678193999999</v>
      </c>
    </row>
    <row r="25" spans="1:11" x14ac:dyDescent="0.25">
      <c r="A25" s="2">
        <v>-50.277000000000001</v>
      </c>
      <c r="B25" s="3">
        <v>267.68</v>
      </c>
      <c r="C25" s="3">
        <v>4.5999999999999996</v>
      </c>
      <c r="D25" s="1">
        <v>1.7099999999999999E-3</v>
      </c>
      <c r="F25">
        <f t="shared" si="0"/>
        <v>-5.4699999999999704</v>
      </c>
      <c r="G25" s="1">
        <f t="shared" si="1"/>
        <v>7.8659999999999997E-3</v>
      </c>
      <c r="H25">
        <f t="shared" si="2"/>
        <v>4.0697923472021403E-3</v>
      </c>
      <c r="I25">
        <f t="shared" si="3"/>
        <v>193.27767436114124</v>
      </c>
      <c r="J25" s="17">
        <f t="shared" si="4"/>
        <v>0.94818720548500024</v>
      </c>
      <c r="K25" s="17">
        <f t="shared" si="5"/>
        <v>0.94818720548500024</v>
      </c>
    </row>
    <row r="26" spans="1:11" x14ac:dyDescent="0.25">
      <c r="A26" s="2">
        <v>-52.045000000000002</v>
      </c>
      <c r="B26" s="3">
        <v>271.16000000000003</v>
      </c>
      <c r="C26" s="3">
        <v>4.8</v>
      </c>
      <c r="D26" s="1">
        <v>1.7099999999999999E-3</v>
      </c>
      <c r="F26">
        <f t="shared" si="0"/>
        <v>-1.9899999999999523</v>
      </c>
      <c r="G26" s="1">
        <f t="shared" si="1"/>
        <v>8.208E-3</v>
      </c>
      <c r="H26">
        <f t="shared" si="2"/>
        <v>5.2827969269362155E-3</v>
      </c>
      <c r="I26">
        <f t="shared" si="3"/>
        <v>155.37224151374431</v>
      </c>
      <c r="J26" s="17">
        <f t="shared" si="4"/>
        <v>0.98086193816500045</v>
      </c>
      <c r="K26" s="17">
        <f t="shared" si="5"/>
        <v>0.98086193816500045</v>
      </c>
    </row>
    <row r="27" spans="1:11" x14ac:dyDescent="0.25">
      <c r="A27" s="2">
        <v>-53.762</v>
      </c>
      <c r="B27" s="3">
        <v>274.54000000000002</v>
      </c>
      <c r="C27" s="3">
        <v>5</v>
      </c>
      <c r="D27" s="1">
        <v>1.7099999999999999E-3</v>
      </c>
      <c r="F27">
        <f t="shared" si="0"/>
        <v>1.3900000000000432</v>
      </c>
      <c r="G27" s="1">
        <f t="shared" si="1"/>
        <v>8.5500000000000003E-3</v>
      </c>
      <c r="H27">
        <f t="shared" si="2"/>
        <v>6.7579425414385158E-3</v>
      </c>
      <c r="I27" s="21">
        <f t="shared" si="3"/>
        <v>126.51779661595083</v>
      </c>
      <c r="J27" s="22">
        <f t="shared" si="4"/>
        <v>1</v>
      </c>
      <c r="K27" s="20">
        <f t="shared" si="5"/>
        <v>1.0135634719650004</v>
      </c>
    </row>
    <row r="28" spans="1:11" x14ac:dyDescent="0.25">
      <c r="A28" s="2">
        <v>-61.692</v>
      </c>
      <c r="B28" s="3">
        <v>290.10000000000002</v>
      </c>
      <c r="C28" s="3">
        <v>6</v>
      </c>
      <c r="D28" s="1">
        <v>1.7099999999999999E-3</v>
      </c>
      <c r="F28">
        <f t="shared" si="0"/>
        <v>16.950000000000045</v>
      </c>
      <c r="G28" s="1">
        <f t="shared" si="1"/>
        <v>1.026E-2</v>
      </c>
      <c r="H28">
        <f t="shared" si="2"/>
        <v>1.9323119154216233E-2</v>
      </c>
      <c r="I28" s="18">
        <f t="shared" si="3"/>
        <v>53.097017712905355</v>
      </c>
      <c r="J28" s="18">
        <f t="shared" si="4"/>
        <v>0.53097017712905348</v>
      </c>
      <c r="K28">
        <f t="shared" si="5"/>
        <v>1.1763811491250005</v>
      </c>
    </row>
    <row r="29" spans="1:11" x14ac:dyDescent="0.25">
      <c r="A29" s="2">
        <v>-68.744</v>
      </c>
      <c r="B29" s="3">
        <v>303.88</v>
      </c>
      <c r="C29" s="3">
        <v>7</v>
      </c>
      <c r="D29" s="1">
        <v>1.7099999999999999E-3</v>
      </c>
      <c r="F29">
        <f t="shared" si="0"/>
        <v>30.730000000000018</v>
      </c>
      <c r="G29" s="1">
        <f t="shared" si="1"/>
        <v>1.197E-2</v>
      </c>
      <c r="H29">
        <f t="shared" si="2"/>
        <v>4.4280252315380464E-2</v>
      </c>
      <c r="I29" s="18">
        <f t="shared" si="3"/>
        <v>27.032366289932583</v>
      </c>
      <c r="J29" s="18">
        <f t="shared" si="4"/>
        <v>0.2703236628993258</v>
      </c>
      <c r="K29">
        <f t="shared" si="5"/>
        <v>1.3374124652850004</v>
      </c>
    </row>
    <row r="30" spans="1:11" x14ac:dyDescent="0.25">
      <c r="A30" s="2">
        <v>-75.117000000000004</v>
      </c>
      <c r="B30" s="3">
        <v>316.31</v>
      </c>
      <c r="C30" s="3">
        <v>8</v>
      </c>
      <c r="D30" s="1">
        <v>1.7099999999999999E-3</v>
      </c>
      <c r="F30">
        <f t="shared" si="0"/>
        <v>43.160000000000025</v>
      </c>
      <c r="G30" s="1">
        <f t="shared" si="1"/>
        <v>1.3679999999999999E-2</v>
      </c>
      <c r="H30">
        <f t="shared" si="2"/>
        <v>8.7226200500906403E-2</v>
      </c>
      <c r="I30" s="18">
        <f t="shared" si="3"/>
        <v>15.683361101871959</v>
      </c>
      <c r="J30" s="18">
        <f t="shared" si="4"/>
        <v>0.15683361101871959</v>
      </c>
      <c r="K30">
        <f t="shared" si="5"/>
        <v>1.4962370202400004</v>
      </c>
    </row>
    <row r="31" spans="1:11" x14ac:dyDescent="0.25">
      <c r="A31" s="2">
        <v>-80.951999999999998</v>
      </c>
      <c r="B31" s="3">
        <v>327.67</v>
      </c>
      <c r="C31" s="3">
        <v>9</v>
      </c>
      <c r="D31" s="1">
        <v>1.7099999999999999E-3</v>
      </c>
      <c r="F31">
        <f t="shared" si="0"/>
        <v>54.520000000000039</v>
      </c>
      <c r="G31" s="1">
        <f t="shared" si="1"/>
        <v>1.5389999999999999E-2</v>
      </c>
      <c r="H31">
        <f t="shared" si="2"/>
        <v>0.15405007379001989</v>
      </c>
      <c r="I31" s="18">
        <f t="shared" si="3"/>
        <v>9.9902581163171362</v>
      </c>
      <c r="J31" s="18">
        <f t="shared" si="4"/>
        <v>9.9902581163171356E-2</v>
      </c>
      <c r="K31">
        <f t="shared" si="5"/>
        <v>1.6526457261600007</v>
      </c>
    </row>
    <row r="32" spans="1:11" x14ac:dyDescent="0.25">
      <c r="A32" s="2">
        <v>-86.346000000000004</v>
      </c>
      <c r="B32" s="3">
        <v>338.16</v>
      </c>
      <c r="C32" s="3">
        <v>10</v>
      </c>
      <c r="D32" s="1">
        <v>1.7099999999999999E-3</v>
      </c>
      <c r="F32">
        <f t="shared" si="0"/>
        <v>65.010000000000048</v>
      </c>
      <c r="G32" s="1">
        <f t="shared" si="1"/>
        <v>1.7100000000000001E-2</v>
      </c>
      <c r="H32">
        <f t="shared" si="2"/>
        <v>0.25068912673239474</v>
      </c>
      <c r="I32" s="18">
        <f t="shared" si="3"/>
        <v>6.8211973223130187</v>
      </c>
      <c r="J32" s="18">
        <f t="shared" si="4"/>
        <v>6.821197322313019E-2</v>
      </c>
      <c r="K32">
        <f t="shared" si="5"/>
        <v>1.8066223991650008</v>
      </c>
    </row>
    <row r="33" spans="1:11" x14ac:dyDescent="0.25">
      <c r="A33" s="4">
        <v>-91.37</v>
      </c>
      <c r="B33" s="4">
        <v>347.92</v>
      </c>
      <c r="C33" s="3">
        <v>11</v>
      </c>
      <c r="D33" s="1">
        <v>1.7099999999999999E-3</v>
      </c>
      <c r="F33">
        <f t="shared" si="0"/>
        <v>74.770000000000039</v>
      </c>
      <c r="G33" s="1">
        <f t="shared" si="1"/>
        <v>1.881E-2</v>
      </c>
      <c r="H33">
        <f t="shared" si="2"/>
        <v>0.38283644016732965</v>
      </c>
      <c r="I33" s="18">
        <f t="shared" si="3"/>
        <v>4.9133253855820387</v>
      </c>
      <c r="J33" s="18">
        <f t="shared" si="4"/>
        <v>4.9133253855820389E-2</v>
      </c>
      <c r="K33">
        <f t="shared" si="5"/>
        <v>1.9581155282850007</v>
      </c>
    </row>
    <row r="34" spans="1:11" x14ac:dyDescent="0.25">
      <c r="A34" s="4">
        <v>-96.081000000000003</v>
      </c>
      <c r="B34" s="4">
        <v>357.08</v>
      </c>
      <c r="C34" s="3">
        <v>12</v>
      </c>
      <c r="D34" s="1">
        <v>1.7099999999999999E-3</v>
      </c>
      <c r="F34">
        <f t="shared" si="0"/>
        <v>83.93</v>
      </c>
      <c r="G34" s="1">
        <f t="shared" si="1"/>
        <v>2.052E-2</v>
      </c>
      <c r="H34">
        <f t="shared" si="2"/>
        <v>0.55634042152892071</v>
      </c>
      <c r="I34" s="18">
        <f t="shared" si="3"/>
        <v>3.6883891958825235</v>
      </c>
      <c r="J34" s="18">
        <f t="shared" si="4"/>
        <v>3.6883891958825236E-2</v>
      </c>
      <c r="K34">
        <f t="shared" si="5"/>
        <v>2.107513800085</v>
      </c>
    </row>
    <row r="35" spans="1:11" x14ac:dyDescent="0.25">
      <c r="A35" s="4">
        <v>-100.52</v>
      </c>
      <c r="B35" s="4">
        <v>365.71</v>
      </c>
      <c r="C35" s="3">
        <v>13</v>
      </c>
      <c r="D35" s="1">
        <v>1.7099999999999999E-3</v>
      </c>
      <c r="F35">
        <f t="shared" si="0"/>
        <v>92.56</v>
      </c>
      <c r="G35" s="1">
        <f t="shared" si="1"/>
        <v>2.223E-2</v>
      </c>
      <c r="H35">
        <f t="shared" si="2"/>
        <v>0.77619939194715737</v>
      </c>
      <c r="I35" s="18">
        <f t="shared" si="3"/>
        <v>2.8639548330789451</v>
      </c>
      <c r="J35" s="18">
        <f t="shared" si="4"/>
        <v>2.8639548330789452E-2</v>
      </c>
      <c r="K35">
        <f t="shared" si="5"/>
        <v>2.25466227744</v>
      </c>
    </row>
    <row r="36" spans="1:11" x14ac:dyDescent="0.25">
      <c r="A36" s="4">
        <v>-104.73</v>
      </c>
      <c r="B36" s="4">
        <v>373.87</v>
      </c>
      <c r="C36" s="3">
        <v>14</v>
      </c>
      <c r="D36" s="1">
        <v>1.7099999999999999E-3</v>
      </c>
      <c r="F36">
        <f t="shared" si="0"/>
        <v>100.72000000000003</v>
      </c>
      <c r="G36" s="1">
        <f t="shared" si="1"/>
        <v>2.3939999999999999E-2</v>
      </c>
      <c r="H36">
        <f t="shared" si="2"/>
        <v>1.0469018130029175</v>
      </c>
      <c r="I36" s="18">
        <f t="shared" si="3"/>
        <v>2.2867474010127906</v>
      </c>
      <c r="J36" s="18">
        <f t="shared" si="4"/>
        <v>2.2867474010127904E-2</v>
      </c>
      <c r="K36">
        <f t="shared" si="5"/>
        <v>2.3995031913600005</v>
      </c>
    </row>
    <row r="37" spans="1:11" x14ac:dyDescent="0.25">
      <c r="A37" s="4">
        <v>-108.72</v>
      </c>
      <c r="B37" s="4">
        <v>381.64</v>
      </c>
      <c r="C37" s="3">
        <v>15</v>
      </c>
      <c r="D37" s="1">
        <v>1.7099999999999999E-3</v>
      </c>
      <c r="F37">
        <f t="shared" si="0"/>
        <v>108.49000000000001</v>
      </c>
      <c r="G37" s="1">
        <f t="shared" si="1"/>
        <v>2.5649999999999999E-2</v>
      </c>
      <c r="H37">
        <f t="shared" si="2"/>
        <v>1.3737838784425163</v>
      </c>
      <c r="I37" s="18">
        <f t="shared" si="3"/>
        <v>1.8671059110898776</v>
      </c>
      <c r="J37" s="18">
        <f t="shared" si="4"/>
        <v>1.8671059110898777E-2</v>
      </c>
      <c r="K37">
        <f t="shared" si="5"/>
        <v>2.5425768361650003</v>
      </c>
    </row>
    <row r="38" spans="1:11" x14ac:dyDescent="0.25">
      <c r="A38" s="4">
        <v>-112.53</v>
      </c>
      <c r="B38" s="4">
        <v>389.04</v>
      </c>
      <c r="C38" s="3">
        <v>16</v>
      </c>
      <c r="D38" s="1">
        <v>1.7099999999999999E-3</v>
      </c>
      <c r="F38">
        <f t="shared" si="0"/>
        <v>115.89000000000004</v>
      </c>
      <c r="G38" s="1">
        <f t="shared" si="1"/>
        <v>2.7359999999999999E-2</v>
      </c>
      <c r="H38">
        <f t="shared" si="2"/>
        <v>1.7599063590534514</v>
      </c>
      <c r="I38" s="18">
        <f t="shared" si="3"/>
        <v>1.5546281686666164</v>
      </c>
      <c r="J38" s="18">
        <f t="shared" si="4"/>
        <v>1.5546281686666165E-2</v>
      </c>
      <c r="K38">
        <f t="shared" si="5"/>
        <v>2.683512995965001</v>
      </c>
    </row>
    <row r="39" spans="1:11" x14ac:dyDescent="0.25">
      <c r="A39" s="4">
        <v>-116.18</v>
      </c>
      <c r="B39" s="4">
        <v>396.13</v>
      </c>
      <c r="C39" s="3">
        <v>17</v>
      </c>
      <c r="D39" s="1">
        <v>1.7099999999999999E-3</v>
      </c>
      <c r="F39">
        <f t="shared" si="0"/>
        <v>122.98000000000002</v>
      </c>
      <c r="G39" s="1">
        <f t="shared" si="1"/>
        <v>2.9069999999999999E-2</v>
      </c>
      <c r="H39">
        <f t="shared" si="2"/>
        <v>2.2101823702141066</v>
      </c>
      <c r="I39" s="18">
        <f t="shared" si="3"/>
        <v>1.3152760781990993</v>
      </c>
      <c r="J39" s="18">
        <f t="shared" si="4"/>
        <v>1.3152760781990992E-2</v>
      </c>
      <c r="K39">
        <f t="shared" si="5"/>
        <v>2.8228239486600004</v>
      </c>
    </row>
    <row r="40" spans="1:11" x14ac:dyDescent="0.25">
      <c r="A40" s="4">
        <v>-119.67</v>
      </c>
      <c r="B40" s="4">
        <v>402.93</v>
      </c>
      <c r="C40" s="3">
        <v>18</v>
      </c>
      <c r="D40" s="1">
        <v>1.7099999999999999E-3</v>
      </c>
      <c r="F40">
        <f t="shared" si="0"/>
        <v>129.78000000000003</v>
      </c>
      <c r="G40" s="1">
        <f t="shared" si="1"/>
        <v>3.0779999999999998E-2</v>
      </c>
      <c r="H40">
        <f t="shared" si="2"/>
        <v>2.7274617537691936</v>
      </c>
      <c r="I40" s="18">
        <f t="shared" si="3"/>
        <v>1.1285217824764666</v>
      </c>
      <c r="J40" s="18">
        <f t="shared" si="4"/>
        <v>1.1285217824764665E-2</v>
      </c>
      <c r="K40">
        <f t="shared" si="5"/>
        <v>2.9603706358600004</v>
      </c>
    </row>
    <row r="41" spans="1:11" x14ac:dyDescent="0.25">
      <c r="A41" s="4">
        <v>-123.03</v>
      </c>
      <c r="B41" s="4">
        <v>409.46</v>
      </c>
      <c r="C41" s="3">
        <v>19</v>
      </c>
      <c r="D41" s="1">
        <v>1.7099999999999999E-3</v>
      </c>
      <c r="F41">
        <f t="shared" si="0"/>
        <v>136.31</v>
      </c>
      <c r="G41" s="1">
        <f t="shared" si="1"/>
        <v>3.2489999999999998E-2</v>
      </c>
      <c r="H41">
        <f t="shared" si="2"/>
        <v>3.3141453921827759</v>
      </c>
      <c r="I41" s="18">
        <f t="shared" si="3"/>
        <v>0.98034323046404737</v>
      </c>
      <c r="J41" s="18">
        <f t="shared" si="4"/>
        <v>9.8034323046404734E-3</v>
      </c>
      <c r="K41">
        <f t="shared" si="5"/>
        <v>3.0960813305650001</v>
      </c>
    </row>
    <row r="42" spans="1:11" x14ac:dyDescent="0.25">
      <c r="A42" s="4">
        <v>-126.26</v>
      </c>
      <c r="B42" s="4">
        <v>415.75</v>
      </c>
      <c r="C42" s="3">
        <v>20</v>
      </c>
      <c r="D42" s="1">
        <v>1.7099999999999999E-3</v>
      </c>
      <c r="F42">
        <f t="shared" si="0"/>
        <v>142.60000000000002</v>
      </c>
      <c r="G42" s="1">
        <f t="shared" si="1"/>
        <v>3.4200000000000001E-2</v>
      </c>
      <c r="H42">
        <f t="shared" si="2"/>
        <v>3.9734597122798845</v>
      </c>
      <c r="I42" s="18">
        <f t="shared" si="3"/>
        <v>0.86071087859040563</v>
      </c>
      <c r="J42" s="18">
        <f t="shared" si="4"/>
        <v>8.6071087859040576E-3</v>
      </c>
      <c r="K42">
        <f t="shared" si="5"/>
        <v>3.2301627540000006</v>
      </c>
    </row>
    <row r="43" spans="1:11" x14ac:dyDescent="0.25">
      <c r="A43" s="5">
        <v>-129.38</v>
      </c>
      <c r="B43" s="5">
        <v>421.83</v>
      </c>
      <c r="C43" s="6">
        <v>21</v>
      </c>
      <c r="D43" s="7">
        <v>1.7099999999999999E-3</v>
      </c>
      <c r="F43">
        <f t="shared" si="0"/>
        <v>148.68</v>
      </c>
      <c r="G43" s="1">
        <f t="shared" si="1"/>
        <v>3.5909999999999997E-2</v>
      </c>
      <c r="H43">
        <f t="shared" si="2"/>
        <v>4.7091691978105716</v>
      </c>
      <c r="I43" s="18">
        <f t="shared" si="3"/>
        <v>0.7625548900790311</v>
      </c>
      <c r="J43" s="18">
        <f t="shared" si="4"/>
        <v>7.6255489007903115E-3</v>
      </c>
      <c r="K43">
        <f t="shared" si="5"/>
        <v>3.3629001709600002</v>
      </c>
    </row>
    <row r="44" spans="1:11" x14ac:dyDescent="0.25">
      <c r="A44" s="9">
        <v>-132.4</v>
      </c>
      <c r="B44" s="9">
        <v>427.71</v>
      </c>
      <c r="C44" s="10">
        <v>22</v>
      </c>
      <c r="D44" s="11">
        <v>1.7099999999999999E-3</v>
      </c>
      <c r="F44" s="8">
        <f t="shared" si="0"/>
        <v>154.56</v>
      </c>
      <c r="G44" s="11">
        <f t="shared" si="1"/>
        <v>3.7620000000000001E-2</v>
      </c>
      <c r="H44" s="8">
        <f t="shared" si="2"/>
        <v>5.5229299644218761</v>
      </c>
      <c r="I44" s="19">
        <f t="shared" si="3"/>
        <v>0.68116018566854941</v>
      </c>
      <c r="J44" s="19">
        <f t="shared" si="4"/>
        <v>6.8116018566854938E-3</v>
      </c>
      <c r="K44" s="8">
        <f t="shared" si="5"/>
        <v>3.4942002534400003</v>
      </c>
    </row>
    <row r="45" spans="1:11" x14ac:dyDescent="0.25">
      <c r="F45" s="24" t="s">
        <v>20</v>
      </c>
      <c r="G45" s="24"/>
      <c r="H45" s="24"/>
      <c r="I45" s="24"/>
      <c r="J45" s="24"/>
      <c r="K45" s="24"/>
    </row>
    <row r="46" spans="1:11" x14ac:dyDescent="0.25">
      <c r="F46" s="25" t="s">
        <v>18</v>
      </c>
      <c r="G46" s="25"/>
      <c r="H46" s="25"/>
      <c r="I46" s="25"/>
      <c r="J46" s="25"/>
      <c r="K46" s="25"/>
    </row>
    <row r="47" spans="1:11" x14ac:dyDescent="0.25">
      <c r="F47" s="25"/>
      <c r="G47" s="25"/>
      <c r="H47" s="25"/>
      <c r="I47" s="25"/>
      <c r="J47" s="25"/>
      <c r="K47" s="25"/>
    </row>
    <row r="48" spans="1:11" ht="15.75" customHeight="1" x14ac:dyDescent="0.25">
      <c r="F48" s="26" t="s">
        <v>19</v>
      </c>
      <c r="G48" s="26"/>
      <c r="H48" s="26"/>
      <c r="I48" s="26"/>
      <c r="J48" s="26"/>
      <c r="K48" s="26"/>
    </row>
    <row r="49" spans="6:11" x14ac:dyDescent="0.25">
      <c r="F49" s="26"/>
      <c r="G49" s="26"/>
      <c r="H49" s="26"/>
      <c r="I49" s="26"/>
      <c r="J49" s="26"/>
      <c r="K49" s="26"/>
    </row>
    <row r="50" spans="6:11" x14ac:dyDescent="0.25">
      <c r="F50" s="26"/>
      <c r="G50" s="26"/>
      <c r="H50" s="26"/>
      <c r="I50" s="26"/>
      <c r="J50" s="26"/>
      <c r="K50" s="26"/>
    </row>
  </sheetData>
  <mergeCells count="9">
    <mergeCell ref="F45:K45"/>
    <mergeCell ref="F46:K47"/>
    <mergeCell ref="F48:K50"/>
    <mergeCell ref="A1:K1"/>
    <mergeCell ref="A2:K2"/>
    <mergeCell ref="A4:D4"/>
    <mergeCell ref="F4:K4"/>
    <mergeCell ref="A5:A6"/>
    <mergeCell ref="F5:F6"/>
  </mergeCells>
  <pageMargins left="0.75" right="0.75" top="1" bottom="1" header="0.5" footer="0.5"/>
  <pageSetup orientation="portrait" horizontalDpi="4294967292" verticalDpi="4294967292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Data for Figure 4</vt:lpstr>
    </vt:vector>
  </TitlesOfParts>
  <Company>NASA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NASA Ames</dc:creator>
  <cp:lastModifiedBy>Tiffany Dallas</cp:lastModifiedBy>
  <dcterms:created xsi:type="dcterms:W3CDTF">2020-10-03T16:50:15Z</dcterms:created>
  <dcterms:modified xsi:type="dcterms:W3CDTF">2021-06-02T14:10:06Z</dcterms:modified>
</cp:coreProperties>
</file>