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pivotTables/pivotTable12.xml" ContentType="application/vnd.openxmlformats-officedocument.spreadsheetml.pivotTable+xml"/>
  <Override PartName="/xl/pivotTables/pivotTable13.xml" ContentType="application/vnd.openxmlformats-officedocument.spreadsheetml.pivotTable+xml"/>
  <Override PartName="/xl/pivotTables/pivotTable14.xml" ContentType="application/vnd.openxmlformats-officedocument.spreadsheetml.pivotTable+xml"/>
  <Override PartName="/xl/pivotTables/pivotTable15.xml" ContentType="application/vnd.openxmlformats-officedocument.spreadsheetml.pivotTable+xml"/>
  <Override PartName="/xl/pivotTables/pivotTable16.xml" ContentType="application/vnd.openxmlformats-officedocument.spreadsheetml.pivotTable+xml"/>
  <Override PartName="/xl/pivotTables/pivotTable17.xml" ContentType="application/vnd.openxmlformats-officedocument.spreadsheetml.pivotTable+xml"/>
  <Override PartName="/xl/pivotTables/pivotTable18.xml" ContentType="application/vnd.openxmlformats-officedocument.spreadsheetml.pivotTable+xml"/>
  <Override PartName="/xl/pivotTables/pivotTable19.xml" ContentType="application/vnd.openxmlformats-officedocument.spreadsheetml.pivotTable+xml"/>
  <Override PartName="/xl/pivotTables/pivotTable20.xml" ContentType="application/vnd.openxmlformats-officedocument.spreadsheetml.pivotTable+xml"/>
  <Override PartName="/xl/pivotTables/pivotTable21.xml" ContentType="application/vnd.openxmlformats-officedocument.spreadsheetml.pivotTable+xml"/>
  <Override PartName="/xl/pivotTables/pivotTable22.xml" ContentType="application/vnd.openxmlformats-officedocument.spreadsheetml.pivotTable+xml"/>
  <Override PartName="/xl/pivotTables/pivotTable23.xml" ContentType="application/vnd.openxmlformats-officedocument.spreadsheetml.pivotTable+xml"/>
  <Override PartName="/xl/pivotTables/pivotTable24.xml" ContentType="application/vnd.openxmlformats-officedocument.spreadsheetml.pivotTable+xml"/>
  <Override PartName="/xl/pivotTables/pivotTable25.xml" ContentType="application/vnd.openxmlformats-officedocument.spreadsheetml.pivotTable+xml"/>
  <Override PartName="/xl/pivotTables/pivotTable26.xml" ContentType="application/vnd.openxmlformats-officedocument.spreadsheetml.pivotTable+xml"/>
  <Override PartName="/xl/pivotTables/pivotTable27.xml" ContentType="application/vnd.openxmlformats-officedocument.spreadsheetml.pivotTable+xml"/>
  <Override PartName="/xl/pivotTables/pivotTable28.xml" ContentType="application/vnd.openxmlformats-officedocument.spreadsheetml.pivotTable+xml"/>
  <Override PartName="/xl/pivotTables/pivotTable2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Duke Files Backup\Chilkoti Lab\5. Papers, Publications &amp; Grants\Publications\1. First Author\2018 Brachytherapy Synergy for Pancreatic Cancer\Nature BME\Final Publication Formatting\"/>
    </mc:Choice>
  </mc:AlternateContent>
  <xr:revisionPtr revIDLastSave="0" documentId="13_ncr:1_{06CE0546-12A5-486D-A417-5A1C5FE150BF}" xr6:coauthVersionLast="47" xr6:coauthVersionMax="47" xr10:uidLastSave="{00000000-0000-0000-0000-000000000000}"/>
  <bookViews>
    <workbookView xWindow="1065" yWindow="810" windowWidth="23745" windowHeight="14670" tabRatio="717" xr2:uid="{00000000-000D-0000-FFFF-FFFF00000000}"/>
  </bookViews>
  <sheets>
    <sheet name="Results Database" sheetId="1" r:id="rId1"/>
    <sheet name="Summary - Literature Review" sheetId="7" r:id="rId2"/>
    <sheet name="Summary - By Cell Line &amp; Model" sheetId="5" r:id="rId3"/>
    <sheet name="Summary - By Treatment" sheetId="6" r:id="rId4"/>
    <sheet name="Summary - Tumor Response" sheetId="8" r:id="rId5"/>
  </sheets>
  <definedNames>
    <definedName name="_xlnm._FilterDatabase" localSheetId="0" hidden="1">'Results Database'!$A$6:$AI$1140</definedName>
  </definedNames>
  <calcPr calcId="191029"/>
  <pivotCaches>
    <pivotCache cacheId="0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36" i="1" l="1"/>
  <c r="F1135" i="1"/>
  <c r="F1133" i="1"/>
  <c r="B3" i="1"/>
  <c r="F1127" i="1"/>
  <c r="F1125" i="1"/>
  <c r="F1123" i="1"/>
  <c r="F1122" i="1"/>
  <c r="F1120" i="1"/>
  <c r="F1118" i="1"/>
  <c r="F1117" i="1"/>
  <c r="F1114" i="1" l="1"/>
  <c r="F1112" i="1"/>
  <c r="F1088" i="1" l="1"/>
  <c r="O1085" i="1" l="1"/>
  <c r="N1085" i="1"/>
  <c r="F1082" i="1"/>
  <c r="N1084" i="1"/>
  <c r="M1084" i="1"/>
  <c r="F1078" i="1" l="1"/>
  <c r="F1079" i="1"/>
  <c r="F1071" i="1" l="1"/>
  <c r="F1072" i="1"/>
  <c r="F1073" i="1"/>
  <c r="F1070" i="1"/>
  <c r="F1069" i="1"/>
  <c r="F1068" i="1"/>
  <c r="F1067" i="1"/>
  <c r="F1060" i="1"/>
  <c r="F1048" i="1" l="1"/>
  <c r="F1049" i="1"/>
  <c r="F1050" i="1"/>
  <c r="F1051" i="1"/>
  <c r="F1046" i="1"/>
  <c r="F1045" i="1"/>
  <c r="F1044" i="1"/>
  <c r="F1040" i="1" l="1"/>
  <c r="F1033" i="1"/>
  <c r="F1034" i="1"/>
  <c r="F1035" i="1"/>
  <c r="F1036" i="1"/>
  <c r="F1037" i="1"/>
  <c r="F1038" i="1"/>
  <c r="F1039" i="1"/>
  <c r="F1041" i="1"/>
  <c r="F1042" i="1"/>
  <c r="F1043" i="1"/>
  <c r="F1047" i="1"/>
  <c r="F1052" i="1"/>
  <c r="F1053" i="1"/>
  <c r="F1054" i="1"/>
  <c r="F1055" i="1"/>
  <c r="F1056" i="1"/>
  <c r="F1057" i="1"/>
  <c r="F1058" i="1"/>
  <c r="F1059" i="1"/>
  <c r="F1061" i="1"/>
  <c r="F1062" i="1"/>
  <c r="F1063" i="1"/>
  <c r="F1064" i="1"/>
  <c r="F1065" i="1"/>
  <c r="F1066" i="1"/>
  <c r="F1074" i="1"/>
  <c r="F1075" i="1"/>
  <c r="F1076" i="1"/>
  <c r="F1077" i="1"/>
  <c r="F1080" i="1"/>
  <c r="F1081" i="1"/>
  <c r="F1083" i="1"/>
  <c r="F1084" i="1"/>
  <c r="F1085" i="1"/>
  <c r="F1086" i="1"/>
  <c r="F1087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3" i="1"/>
  <c r="F1115" i="1"/>
  <c r="F1116" i="1"/>
  <c r="F1119" i="1"/>
  <c r="F1121" i="1"/>
  <c r="F1124" i="1"/>
  <c r="F1126" i="1"/>
  <c r="F1128" i="1"/>
  <c r="F1129" i="1"/>
  <c r="F1130" i="1"/>
  <c r="F1131" i="1"/>
  <c r="F1132" i="1"/>
  <c r="F1134" i="1"/>
  <c r="F1137" i="1"/>
  <c r="F1138" i="1"/>
  <c r="F1139" i="1"/>
  <c r="F1018" i="1"/>
  <c r="F1017" i="1"/>
  <c r="F1013" i="1" l="1"/>
  <c r="F1014" i="1"/>
  <c r="F1000" i="1"/>
  <c r="F990" i="1"/>
  <c r="F991" i="1"/>
  <c r="F992" i="1"/>
  <c r="F983" i="1"/>
  <c r="F984" i="1"/>
  <c r="F985" i="1"/>
  <c r="F986" i="1"/>
  <c r="F987" i="1"/>
  <c r="F988" i="1"/>
  <c r="F975" i="1"/>
  <c r="M967" i="1"/>
  <c r="F963" i="1"/>
  <c r="F962" i="1" l="1"/>
  <c r="F954" i="1"/>
  <c r="F955" i="1"/>
  <c r="F940" i="1" l="1"/>
  <c r="F937" i="1" l="1"/>
  <c r="F938" i="1"/>
  <c r="F928" i="1"/>
  <c r="F929" i="1"/>
  <c r="F930" i="1"/>
  <c r="F931" i="1"/>
  <c r="F932" i="1"/>
  <c r="F927" i="1"/>
  <c r="F924" i="1"/>
  <c r="F912" i="1"/>
  <c r="F913" i="1"/>
  <c r="F904" i="1"/>
  <c r="F910" i="1" l="1"/>
  <c r="F902" i="1"/>
  <c r="F903" i="1"/>
  <c r="F894" i="1"/>
  <c r="F895" i="1"/>
  <c r="F896" i="1"/>
  <c r="F897" i="1"/>
  <c r="F892" i="1" l="1"/>
  <c r="F887" i="1" l="1"/>
  <c r="F886" i="1"/>
  <c r="F880" i="1"/>
  <c r="F881" i="1"/>
  <c r="F879" i="1"/>
  <c r="F877" i="1"/>
  <c r="F878" i="1"/>
  <c r="F869" i="1"/>
  <c r="F870" i="1"/>
  <c r="F871" i="1"/>
  <c r="F872" i="1"/>
  <c r="F873" i="1"/>
  <c r="F874" i="1"/>
  <c r="F875" i="1"/>
  <c r="F876" i="1"/>
  <c r="F882" i="1"/>
  <c r="F883" i="1"/>
  <c r="F884" i="1"/>
  <c r="F885" i="1"/>
  <c r="F888" i="1"/>
  <c r="F889" i="1"/>
  <c r="F890" i="1"/>
  <c r="F891" i="1"/>
  <c r="F893" i="1"/>
  <c r="F898" i="1"/>
  <c r="F899" i="1"/>
  <c r="F900" i="1"/>
  <c r="F901" i="1"/>
  <c r="F911" i="1"/>
  <c r="F914" i="1"/>
  <c r="F915" i="1"/>
  <c r="F916" i="1"/>
  <c r="F917" i="1"/>
  <c r="F918" i="1"/>
  <c r="F919" i="1"/>
  <c r="F920" i="1"/>
  <c r="F921" i="1"/>
  <c r="F922" i="1"/>
  <c r="F923" i="1"/>
  <c r="F925" i="1"/>
  <c r="F926" i="1"/>
  <c r="F933" i="1"/>
  <c r="F934" i="1"/>
  <c r="F935" i="1"/>
  <c r="F936" i="1"/>
  <c r="F939" i="1"/>
  <c r="F941" i="1"/>
  <c r="F942" i="1"/>
  <c r="F943" i="1"/>
  <c r="F944" i="1"/>
  <c r="F945" i="1"/>
  <c r="F946" i="1"/>
  <c r="F947" i="1"/>
  <c r="F948" i="1"/>
  <c r="F949" i="1"/>
  <c r="F950" i="1"/>
  <c r="Q23" i="6" l="1"/>
  <c r="R23" i="6"/>
  <c r="U23" i="6"/>
  <c r="S23" i="6"/>
  <c r="T23" i="6"/>
  <c r="N30" i="6"/>
  <c r="J30" i="6"/>
  <c r="K30" i="6"/>
  <c r="M30" i="6"/>
  <c r="L30" i="6"/>
  <c r="AB8" i="6"/>
  <c r="AA8" i="6"/>
  <c r="Z8" i="6"/>
  <c r="Y8" i="6"/>
  <c r="X8" i="6"/>
  <c r="F860" i="1" l="1"/>
  <c r="F861" i="1"/>
  <c r="F862" i="1"/>
  <c r="F863" i="1"/>
  <c r="F864" i="1"/>
  <c r="F865" i="1"/>
  <c r="F866" i="1"/>
  <c r="F867" i="1"/>
  <c r="F831" i="1" l="1"/>
  <c r="F832" i="1"/>
  <c r="F829" i="1"/>
  <c r="F830" i="1"/>
  <c r="F818" i="1"/>
  <c r="F819" i="1"/>
  <c r="F815" i="1"/>
  <c r="F816" i="1"/>
  <c r="F814" i="1"/>
  <c r="F807" i="1" l="1"/>
  <c r="F808" i="1"/>
  <c r="F809" i="1"/>
  <c r="F810" i="1"/>
  <c r="F811" i="1"/>
  <c r="F812" i="1"/>
  <c r="F813" i="1"/>
  <c r="F817" i="1"/>
  <c r="F820" i="1"/>
  <c r="F821" i="1"/>
  <c r="F822" i="1"/>
  <c r="F823" i="1"/>
  <c r="F824" i="1"/>
  <c r="F825" i="1"/>
  <c r="F826" i="1"/>
  <c r="F827" i="1"/>
  <c r="F828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8" i="1"/>
  <c r="F951" i="1"/>
  <c r="F952" i="1"/>
  <c r="F953" i="1"/>
  <c r="F956" i="1"/>
  <c r="F957" i="1"/>
  <c r="F958" i="1"/>
  <c r="F959" i="1"/>
  <c r="F960" i="1"/>
  <c r="F961" i="1"/>
  <c r="F964" i="1"/>
  <c r="F965" i="1"/>
  <c r="F966" i="1"/>
  <c r="F967" i="1"/>
  <c r="F968" i="1"/>
  <c r="F969" i="1"/>
  <c r="F970" i="1"/>
  <c r="F971" i="1"/>
  <c r="F972" i="1"/>
  <c r="F973" i="1"/>
  <c r="F974" i="1"/>
  <c r="F976" i="1"/>
  <c r="F977" i="1"/>
  <c r="F978" i="1"/>
  <c r="F979" i="1"/>
  <c r="F980" i="1"/>
  <c r="F981" i="1"/>
  <c r="F982" i="1"/>
  <c r="F989" i="1"/>
  <c r="F993" i="1"/>
  <c r="F994" i="1"/>
  <c r="F995" i="1"/>
  <c r="F996" i="1"/>
  <c r="F997" i="1"/>
  <c r="F998" i="1"/>
  <c r="F999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5" i="1"/>
  <c r="F1016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802" i="1"/>
  <c r="F803" i="1"/>
  <c r="F804" i="1"/>
  <c r="F805" i="1"/>
  <c r="F776" i="1"/>
  <c r="F768" i="1"/>
  <c r="F769" i="1"/>
  <c r="F770" i="1"/>
  <c r="F771" i="1"/>
  <c r="F767" i="1"/>
  <c r="F763" i="1"/>
  <c r="F764" i="1"/>
  <c r="F765" i="1"/>
  <c r="F766" i="1"/>
  <c r="F760" i="1"/>
  <c r="F761" i="1"/>
  <c r="F762" i="1"/>
  <c r="F758" i="1"/>
  <c r="F754" i="1"/>
  <c r="F755" i="1"/>
  <c r="F756" i="1"/>
  <c r="F753" i="1"/>
  <c r="F752" i="1"/>
  <c r="F750" i="1"/>
  <c r="F749" i="1"/>
  <c r="F740" i="1"/>
  <c r="F741" i="1"/>
  <c r="F742" i="1"/>
  <c r="F743" i="1"/>
  <c r="F744" i="1"/>
  <c r="F745" i="1"/>
  <c r="F734" i="1"/>
  <c r="F733" i="1"/>
  <c r="F732" i="1"/>
  <c r="F736" i="1"/>
  <c r="F737" i="1"/>
  <c r="F738" i="1"/>
  <c r="F739" i="1"/>
  <c r="F746" i="1"/>
  <c r="F747" i="1"/>
  <c r="F748" i="1"/>
  <c r="F751" i="1"/>
  <c r="F757" i="1"/>
  <c r="F759" i="1"/>
  <c r="F772" i="1"/>
  <c r="F773" i="1"/>
  <c r="F774" i="1"/>
  <c r="F775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6" i="1"/>
  <c r="F726" i="1"/>
  <c r="F727" i="1"/>
  <c r="F728" i="1"/>
  <c r="F729" i="1"/>
  <c r="F730" i="1"/>
  <c r="F724" i="1"/>
  <c r="F717" i="1"/>
  <c r="F718" i="1"/>
  <c r="F719" i="1"/>
  <c r="F720" i="1"/>
  <c r="F721" i="1"/>
  <c r="F722" i="1"/>
  <c r="F715" i="1"/>
  <c r="F712" i="1"/>
  <c r="F713" i="1"/>
  <c r="F706" i="1"/>
  <c r="F707" i="1"/>
  <c r="F708" i="1"/>
  <c r="F709" i="1"/>
  <c r="F694" i="1"/>
  <c r="F695" i="1"/>
  <c r="F690" i="1" l="1"/>
  <c r="F691" i="1"/>
  <c r="F686" i="1"/>
  <c r="F687" i="1"/>
  <c r="F688" i="1"/>
  <c r="F683" i="1"/>
  <c r="F684" i="1"/>
  <c r="F678" i="1"/>
  <c r="F679" i="1"/>
  <c r="F680" i="1"/>
  <c r="F681" i="1"/>
  <c r="F672" i="1"/>
  <c r="F673" i="1"/>
  <c r="F668" i="1"/>
  <c r="F669" i="1"/>
  <c r="F670" i="1"/>
  <c r="F664" i="1"/>
  <c r="F665" i="1"/>
  <c r="F666" i="1"/>
  <c r="F663" i="1"/>
  <c r="F662" i="1"/>
  <c r="F652" i="1"/>
  <c r="F653" i="1"/>
  <c r="F650" i="1"/>
  <c r="F651" i="1"/>
  <c r="F654" i="1"/>
  <c r="F655" i="1"/>
  <c r="F656" i="1"/>
  <c r="F657" i="1"/>
  <c r="F658" i="1"/>
  <c r="F659" i="1"/>
  <c r="F660" i="1"/>
  <c r="F661" i="1"/>
  <c r="F667" i="1"/>
  <c r="F671" i="1"/>
  <c r="F674" i="1"/>
  <c r="F675" i="1"/>
  <c r="F676" i="1"/>
  <c r="F677" i="1"/>
  <c r="F682" i="1"/>
  <c r="F685" i="1"/>
  <c r="F689" i="1"/>
  <c r="F692" i="1"/>
  <c r="F693" i="1"/>
  <c r="F696" i="1"/>
  <c r="F697" i="1"/>
  <c r="F698" i="1"/>
  <c r="F699" i="1"/>
  <c r="F700" i="1"/>
  <c r="F701" i="1"/>
  <c r="F702" i="1"/>
  <c r="F703" i="1"/>
  <c r="F704" i="1"/>
  <c r="F705" i="1"/>
  <c r="F710" i="1"/>
  <c r="F711" i="1"/>
  <c r="F714" i="1"/>
  <c r="F716" i="1"/>
  <c r="F723" i="1"/>
  <c r="F725" i="1"/>
  <c r="F731" i="1"/>
  <c r="F649" i="1"/>
  <c r="F648" i="1"/>
  <c r="H648" i="1"/>
  <c r="F644" i="1"/>
  <c r="F645" i="1"/>
  <c r="F646" i="1"/>
  <c r="F643" i="1"/>
  <c r="F641" i="1"/>
  <c r="H641" i="1"/>
  <c r="F642" i="1"/>
  <c r="H642" i="1"/>
  <c r="F634" i="1"/>
  <c r="H634" i="1"/>
  <c r="F635" i="1"/>
  <c r="H635" i="1"/>
  <c r="F636" i="1"/>
  <c r="H636" i="1"/>
  <c r="F637" i="1"/>
  <c r="H637" i="1"/>
  <c r="F638" i="1"/>
  <c r="H638" i="1"/>
  <c r="F639" i="1"/>
  <c r="H639" i="1"/>
  <c r="H631" i="1"/>
  <c r="H632" i="1"/>
  <c r="F628" i="1"/>
  <c r="H628" i="1"/>
  <c r="F629" i="1"/>
  <c r="H629" i="1"/>
  <c r="F616" i="1" l="1"/>
  <c r="H616" i="1"/>
  <c r="F617" i="1"/>
  <c r="H617" i="1"/>
  <c r="F618" i="1"/>
  <c r="H618" i="1"/>
  <c r="F619" i="1"/>
  <c r="H619" i="1"/>
  <c r="F620" i="1"/>
  <c r="H620" i="1"/>
  <c r="F621" i="1"/>
  <c r="H621" i="1"/>
  <c r="F613" i="1"/>
  <c r="H613" i="1"/>
  <c r="F614" i="1"/>
  <c r="H614" i="1"/>
  <c r="F607" i="1"/>
  <c r="F608" i="1"/>
  <c r="F609" i="1"/>
  <c r="F610" i="1"/>
  <c r="F611" i="1"/>
  <c r="F606" i="1"/>
  <c r="H605" i="1"/>
  <c r="H604" i="1"/>
  <c r="H601" i="1"/>
  <c r="H602" i="1"/>
  <c r="H603" i="1"/>
  <c r="F599" i="1"/>
  <c r="F598" i="1"/>
  <c r="F597" i="1"/>
  <c r="H596" i="1"/>
  <c r="H591" i="1"/>
  <c r="H592" i="1"/>
  <c r="H593" i="1"/>
  <c r="H594" i="1"/>
  <c r="H595" i="1"/>
  <c r="H584" i="1"/>
  <c r="H585" i="1"/>
  <c r="H586" i="1"/>
  <c r="H587" i="1"/>
  <c r="H588" i="1"/>
  <c r="H589" i="1"/>
  <c r="F581" i="1"/>
  <c r="H581" i="1"/>
  <c r="F582" i="1"/>
  <c r="H582" i="1"/>
  <c r="F573" i="1"/>
  <c r="H573" i="1"/>
  <c r="F574" i="1"/>
  <c r="H574" i="1"/>
  <c r="F575" i="1"/>
  <c r="H575" i="1"/>
  <c r="F576" i="1"/>
  <c r="H576" i="1"/>
  <c r="F577" i="1"/>
  <c r="H577" i="1"/>
  <c r="F578" i="1"/>
  <c r="H578" i="1"/>
  <c r="Q16" i="6" l="1"/>
  <c r="U16" i="6"/>
  <c r="T16" i="6"/>
  <c r="S16" i="6"/>
  <c r="R16" i="6"/>
  <c r="L23" i="6"/>
  <c r="N16" i="6"/>
  <c r="Q9" i="6"/>
  <c r="N23" i="6"/>
  <c r="U9" i="6"/>
  <c r="R9" i="6"/>
  <c r="S9" i="6"/>
  <c r="T9" i="6"/>
  <c r="G30" i="6"/>
  <c r="G23" i="6"/>
  <c r="G16" i="6"/>
  <c r="E16" i="6"/>
  <c r="M16" i="6"/>
  <c r="N9" i="6"/>
  <c r="J9" i="6"/>
  <c r="G9" i="6"/>
  <c r="J23" i="6"/>
  <c r="F30" i="6"/>
  <c r="E30" i="6"/>
  <c r="D30" i="6"/>
  <c r="C30" i="6"/>
  <c r="M23" i="6"/>
  <c r="K23" i="6"/>
  <c r="F23" i="6"/>
  <c r="E23" i="6"/>
  <c r="D23" i="6"/>
  <c r="C23" i="6"/>
  <c r="F16" i="6"/>
  <c r="D16" i="6"/>
  <c r="C16" i="6"/>
  <c r="L16" i="6"/>
  <c r="K16" i="6"/>
  <c r="J16" i="6"/>
  <c r="M9" i="6"/>
  <c r="L9" i="6"/>
  <c r="K9" i="6"/>
  <c r="D9" i="6"/>
  <c r="E9" i="6"/>
  <c r="F9" i="6"/>
  <c r="C9" i="6"/>
  <c r="G5" i="7"/>
  <c r="G4" i="7"/>
  <c r="F568" i="1"/>
  <c r="H568" i="1"/>
  <c r="F569" i="1"/>
  <c r="H569" i="1"/>
  <c r="F566" i="1"/>
  <c r="H566" i="1"/>
  <c r="F563" i="1"/>
  <c r="H563" i="1"/>
  <c r="F564" i="1"/>
  <c r="H564" i="1"/>
  <c r="H550" i="1"/>
  <c r="H549" i="1"/>
  <c r="F545" i="1"/>
  <c r="H545" i="1"/>
  <c r="F546" i="1"/>
  <c r="H546" i="1"/>
  <c r="F547" i="1"/>
  <c r="H547" i="1"/>
  <c r="H543" i="1"/>
  <c r="H541" i="1"/>
  <c r="F541" i="1"/>
  <c r="H540" i="1"/>
  <c r="F540" i="1"/>
  <c r="H536" i="1"/>
  <c r="H537" i="1"/>
  <c r="H538" i="1"/>
  <c r="H531" i="1"/>
  <c r="H532" i="1"/>
  <c r="H533" i="1"/>
  <c r="H526" i="1"/>
  <c r="H522" i="1"/>
  <c r="H523" i="1"/>
  <c r="H524" i="1"/>
  <c r="H520" i="1"/>
  <c r="H521" i="1"/>
  <c r="H517" i="1"/>
  <c r="H518" i="1"/>
  <c r="F513" i="1"/>
  <c r="F509" i="1"/>
  <c r="H509" i="1"/>
  <c r="F510" i="1"/>
  <c r="H510" i="1"/>
  <c r="D5" i="7"/>
  <c r="D4" i="7"/>
  <c r="H505" i="1" l="1"/>
  <c r="F505" i="1"/>
  <c r="H504" i="1"/>
  <c r="F504" i="1"/>
  <c r="H500" i="1"/>
  <c r="F500" i="1"/>
  <c r="H499" i="1"/>
  <c r="F499" i="1"/>
  <c r="H493" i="1"/>
  <c r="F493" i="1"/>
  <c r="H492" i="1"/>
  <c r="F492" i="1"/>
  <c r="H491" i="1"/>
  <c r="F491" i="1"/>
  <c r="H483" i="1" l="1"/>
  <c r="H485" i="1"/>
  <c r="H486" i="1"/>
  <c r="H484" i="1"/>
  <c r="H482" i="1"/>
  <c r="F471" i="1"/>
  <c r="H471" i="1"/>
  <c r="F472" i="1"/>
  <c r="H472" i="1"/>
  <c r="F473" i="1"/>
  <c r="H473" i="1"/>
  <c r="F474" i="1"/>
  <c r="H474" i="1"/>
  <c r="F467" i="1"/>
  <c r="H462" i="1"/>
  <c r="F462" i="1"/>
  <c r="H461" i="1"/>
  <c r="F461" i="1"/>
  <c r="H460" i="1"/>
  <c r="F460" i="1"/>
  <c r="H458" i="1" l="1"/>
  <c r="H457" i="1"/>
  <c r="H455" i="1"/>
  <c r="H454" i="1"/>
  <c r="H452" i="1"/>
  <c r="H451" i="1"/>
  <c r="H441" i="1" l="1"/>
  <c r="H440" i="1"/>
  <c r="H425" i="1"/>
  <c r="F425" i="1"/>
  <c r="H428" i="1"/>
  <c r="F428" i="1"/>
  <c r="H405" i="1"/>
  <c r="H406" i="1"/>
  <c r="H407" i="1"/>
  <c r="H408" i="1"/>
  <c r="H400" i="1"/>
  <c r="H401" i="1"/>
  <c r="H402" i="1"/>
  <c r="H403" i="1"/>
  <c r="H390" i="1"/>
  <c r="H391" i="1"/>
  <c r="H392" i="1"/>
  <c r="H393" i="1"/>
  <c r="H385" i="1"/>
  <c r="H384" i="1"/>
  <c r="H382" i="1"/>
  <c r="H381" i="1"/>
  <c r="H359" i="1"/>
  <c r="H358" i="1"/>
  <c r="H356" i="1"/>
  <c r="H355" i="1"/>
  <c r="H353" i="1"/>
  <c r="H352" i="1"/>
  <c r="H329" i="1"/>
  <c r="H330" i="1"/>
  <c r="H331" i="1"/>
  <c r="H332" i="1"/>
  <c r="H333" i="1"/>
  <c r="H326" i="1"/>
  <c r="H327" i="1"/>
  <c r="H323" i="1"/>
  <c r="H324" i="1"/>
  <c r="F318" i="1" l="1"/>
  <c r="F317" i="1"/>
  <c r="H311" i="1"/>
  <c r="H312" i="1"/>
  <c r="H313" i="1"/>
  <c r="H314" i="1"/>
  <c r="H305" i="1"/>
  <c r="H306" i="1"/>
  <c r="H307" i="1"/>
  <c r="H308" i="1"/>
  <c r="H309" i="1"/>
  <c r="H303" i="1"/>
  <c r="H302" i="1"/>
  <c r="H300" i="1"/>
  <c r="H299" i="1"/>
  <c r="H296" i="1"/>
  <c r="H297" i="1"/>
  <c r="H294" i="1"/>
  <c r="H288" i="1"/>
  <c r="H289" i="1"/>
  <c r="H281" i="1"/>
  <c r="H282" i="1"/>
  <c r="H283" i="1"/>
  <c r="H284" i="1"/>
  <c r="H285" i="1"/>
  <c r="H286" i="1"/>
  <c r="F275" i="1"/>
  <c r="F274" i="1"/>
  <c r="H274" i="1"/>
  <c r="H267" i="1"/>
  <c r="H266" i="1"/>
  <c r="H264" i="1"/>
  <c r="H263" i="1"/>
  <c r="F259" i="1"/>
  <c r="F260" i="1"/>
  <c r="H260" i="1"/>
  <c r="H259" i="1"/>
  <c r="F261" i="1" l="1"/>
  <c r="H261" i="1"/>
  <c r="F262" i="1"/>
  <c r="H262" i="1"/>
  <c r="F263" i="1"/>
  <c r="F264" i="1"/>
  <c r="F265" i="1"/>
  <c r="H265" i="1"/>
  <c r="F266" i="1"/>
  <c r="F267" i="1"/>
  <c r="F268" i="1"/>
  <c r="H268" i="1"/>
  <c r="F269" i="1"/>
  <c r="H269" i="1"/>
  <c r="F270" i="1"/>
  <c r="H270" i="1"/>
  <c r="F271" i="1"/>
  <c r="H271" i="1"/>
  <c r="F272" i="1"/>
  <c r="H272" i="1"/>
  <c r="F273" i="1"/>
  <c r="H273" i="1"/>
  <c r="F279" i="1"/>
  <c r="F280" i="1"/>
  <c r="H280" i="1"/>
  <c r="F281" i="1"/>
  <c r="F282" i="1"/>
  <c r="F283" i="1"/>
  <c r="F284" i="1"/>
  <c r="F285" i="1"/>
  <c r="F286" i="1"/>
  <c r="F287" i="1"/>
  <c r="H287" i="1"/>
  <c r="F288" i="1"/>
  <c r="F289" i="1"/>
  <c r="F290" i="1"/>
  <c r="H290" i="1"/>
  <c r="F291" i="1"/>
  <c r="H291" i="1"/>
  <c r="F292" i="1"/>
  <c r="H292" i="1"/>
  <c r="F293" i="1"/>
  <c r="H293" i="1"/>
  <c r="F294" i="1"/>
  <c r="F295" i="1"/>
  <c r="H295" i="1"/>
  <c r="F296" i="1"/>
  <c r="F297" i="1"/>
  <c r="F298" i="1"/>
  <c r="H298" i="1"/>
  <c r="F299" i="1"/>
  <c r="F300" i="1"/>
  <c r="F301" i="1"/>
  <c r="H301" i="1"/>
  <c r="F302" i="1"/>
  <c r="F303" i="1"/>
  <c r="F304" i="1"/>
  <c r="H304" i="1"/>
  <c r="F305" i="1"/>
  <c r="F306" i="1"/>
  <c r="F307" i="1"/>
  <c r="F308" i="1"/>
  <c r="F309" i="1"/>
  <c r="F310" i="1"/>
  <c r="H310" i="1"/>
  <c r="F311" i="1"/>
  <c r="F312" i="1"/>
  <c r="F313" i="1"/>
  <c r="F314" i="1"/>
  <c r="F315" i="1"/>
  <c r="F316" i="1"/>
  <c r="F319" i="1"/>
  <c r="H319" i="1"/>
  <c r="F320" i="1"/>
  <c r="H320" i="1"/>
  <c r="F321" i="1"/>
  <c r="H321" i="1"/>
  <c r="F322" i="1"/>
  <c r="H322" i="1"/>
  <c r="F323" i="1"/>
  <c r="F324" i="1"/>
  <c r="F325" i="1"/>
  <c r="H325" i="1"/>
  <c r="F326" i="1"/>
  <c r="F327" i="1"/>
  <c r="F328" i="1"/>
  <c r="H328" i="1"/>
  <c r="F329" i="1"/>
  <c r="F330" i="1"/>
  <c r="F331" i="1"/>
  <c r="F332" i="1"/>
  <c r="F333" i="1"/>
  <c r="F334" i="1"/>
  <c r="H334" i="1"/>
  <c r="F335" i="1"/>
  <c r="H335" i="1"/>
  <c r="F336" i="1"/>
  <c r="H336" i="1"/>
  <c r="F337" i="1"/>
  <c r="H337" i="1"/>
  <c r="F338" i="1"/>
  <c r="H338" i="1"/>
  <c r="F339" i="1"/>
  <c r="H339" i="1"/>
  <c r="F340" i="1"/>
  <c r="H340" i="1"/>
  <c r="F341" i="1"/>
  <c r="H341" i="1"/>
  <c r="F342" i="1"/>
  <c r="H342" i="1"/>
  <c r="F343" i="1"/>
  <c r="H343" i="1"/>
  <c r="F344" i="1"/>
  <c r="H344" i="1"/>
  <c r="F345" i="1"/>
  <c r="H345" i="1"/>
  <c r="F346" i="1"/>
  <c r="H346" i="1"/>
  <c r="F347" i="1"/>
  <c r="H347" i="1"/>
  <c r="F348" i="1"/>
  <c r="H348" i="1"/>
  <c r="F349" i="1"/>
  <c r="H349" i="1"/>
  <c r="F350" i="1"/>
  <c r="H350" i="1"/>
  <c r="F351" i="1"/>
  <c r="H351" i="1"/>
  <c r="F352" i="1"/>
  <c r="F353" i="1"/>
  <c r="F354" i="1"/>
  <c r="H354" i="1"/>
  <c r="F355" i="1"/>
  <c r="F356" i="1"/>
  <c r="F357" i="1"/>
  <c r="H357" i="1"/>
  <c r="F358" i="1"/>
  <c r="F359" i="1"/>
  <c r="F360" i="1"/>
  <c r="H360" i="1"/>
  <c r="F361" i="1"/>
  <c r="H361" i="1"/>
  <c r="F362" i="1"/>
  <c r="H362" i="1"/>
  <c r="F363" i="1"/>
  <c r="H363" i="1"/>
  <c r="F364" i="1"/>
  <c r="H364" i="1"/>
  <c r="F365" i="1"/>
  <c r="H365" i="1"/>
  <c r="F366" i="1"/>
  <c r="H366" i="1"/>
  <c r="F367" i="1"/>
  <c r="H367" i="1"/>
  <c r="F368" i="1"/>
  <c r="H368" i="1"/>
  <c r="F369" i="1"/>
  <c r="H369" i="1"/>
  <c r="F370" i="1"/>
  <c r="H370" i="1"/>
  <c r="F371" i="1"/>
  <c r="H371" i="1"/>
  <c r="F372" i="1"/>
  <c r="H372" i="1"/>
  <c r="F373" i="1"/>
  <c r="H373" i="1"/>
  <c r="F374" i="1"/>
  <c r="H374" i="1"/>
  <c r="F375" i="1"/>
  <c r="H375" i="1"/>
  <c r="F376" i="1"/>
  <c r="H376" i="1"/>
  <c r="F377" i="1"/>
  <c r="H377" i="1"/>
  <c r="F378" i="1"/>
  <c r="F379" i="1"/>
  <c r="H378" i="1"/>
  <c r="F380" i="1"/>
  <c r="H380" i="1"/>
  <c r="F381" i="1"/>
  <c r="F382" i="1"/>
  <c r="F383" i="1"/>
  <c r="H383" i="1"/>
  <c r="F384" i="1"/>
  <c r="F385" i="1"/>
  <c r="F386" i="1"/>
  <c r="H386" i="1"/>
  <c r="F387" i="1"/>
  <c r="H387" i="1"/>
  <c r="F388" i="1"/>
  <c r="H388" i="1"/>
  <c r="F389" i="1"/>
  <c r="H389" i="1"/>
  <c r="F390" i="1"/>
  <c r="F391" i="1"/>
  <c r="F392" i="1"/>
  <c r="F393" i="1"/>
  <c r="F394" i="1"/>
  <c r="H394" i="1"/>
  <c r="F395" i="1"/>
  <c r="H395" i="1"/>
  <c r="F396" i="1"/>
  <c r="H396" i="1"/>
  <c r="F397" i="1"/>
  <c r="H397" i="1"/>
  <c r="F398" i="1"/>
  <c r="H398" i="1"/>
  <c r="F399" i="1"/>
  <c r="H399" i="1"/>
  <c r="F400" i="1"/>
  <c r="F401" i="1"/>
  <c r="F402" i="1"/>
  <c r="F403" i="1"/>
  <c r="F404" i="1"/>
  <c r="H404" i="1"/>
  <c r="F405" i="1"/>
  <c r="F406" i="1"/>
  <c r="F407" i="1"/>
  <c r="F408" i="1"/>
  <c r="F409" i="1"/>
  <c r="H409" i="1"/>
  <c r="F410" i="1"/>
  <c r="H410" i="1"/>
  <c r="F412" i="1"/>
  <c r="H412" i="1"/>
  <c r="F413" i="1"/>
  <c r="H413" i="1"/>
  <c r="F414" i="1"/>
  <c r="H414" i="1"/>
  <c r="F415" i="1"/>
  <c r="H415" i="1"/>
  <c r="F416" i="1"/>
  <c r="H416" i="1"/>
  <c r="F417" i="1"/>
  <c r="H417" i="1"/>
  <c r="F418" i="1"/>
  <c r="H418" i="1"/>
  <c r="F419" i="1"/>
  <c r="H419" i="1"/>
  <c r="F420" i="1"/>
  <c r="H420" i="1"/>
  <c r="F421" i="1"/>
  <c r="H421" i="1"/>
  <c r="F422" i="1"/>
  <c r="H422" i="1"/>
  <c r="F423" i="1"/>
  <c r="H423" i="1"/>
  <c r="F424" i="1"/>
  <c r="H424" i="1"/>
  <c r="F426" i="1"/>
  <c r="H426" i="1"/>
  <c r="F427" i="1"/>
  <c r="H427" i="1"/>
  <c r="F429" i="1"/>
  <c r="H429" i="1"/>
  <c r="F430" i="1"/>
  <c r="H430" i="1"/>
  <c r="F431" i="1"/>
  <c r="H431" i="1"/>
  <c r="F432" i="1"/>
  <c r="H432" i="1"/>
  <c r="F433" i="1"/>
  <c r="H433" i="1"/>
  <c r="F434" i="1"/>
  <c r="H434" i="1"/>
  <c r="F435" i="1"/>
  <c r="H435" i="1"/>
  <c r="F436" i="1"/>
  <c r="H436" i="1"/>
  <c r="F437" i="1"/>
  <c r="H437" i="1"/>
  <c r="F438" i="1"/>
  <c r="H438" i="1"/>
  <c r="F439" i="1"/>
  <c r="H439" i="1"/>
  <c r="F440" i="1"/>
  <c r="F441" i="1"/>
  <c r="F442" i="1"/>
  <c r="H442" i="1"/>
  <c r="F443" i="1"/>
  <c r="H443" i="1"/>
  <c r="F444" i="1"/>
  <c r="H444" i="1"/>
  <c r="F445" i="1"/>
  <c r="H445" i="1"/>
  <c r="F446" i="1"/>
  <c r="H446" i="1"/>
  <c r="F447" i="1"/>
  <c r="H447" i="1"/>
  <c r="F448" i="1"/>
  <c r="H448" i="1"/>
  <c r="F449" i="1"/>
  <c r="H449" i="1"/>
  <c r="F450" i="1"/>
  <c r="H450" i="1"/>
  <c r="F451" i="1"/>
  <c r="F452" i="1"/>
  <c r="F453" i="1"/>
  <c r="H453" i="1"/>
  <c r="F454" i="1"/>
  <c r="F455" i="1"/>
  <c r="F456" i="1"/>
  <c r="H456" i="1"/>
  <c r="F457" i="1"/>
  <c r="F458" i="1"/>
  <c r="F459" i="1"/>
  <c r="H459" i="1"/>
  <c r="F463" i="1"/>
  <c r="H463" i="1"/>
  <c r="F464" i="1"/>
  <c r="H464" i="1"/>
  <c r="F465" i="1"/>
  <c r="H465" i="1"/>
  <c r="F466" i="1"/>
  <c r="H466" i="1"/>
  <c r="F468" i="1"/>
  <c r="H468" i="1"/>
  <c r="F469" i="1"/>
  <c r="H469" i="1"/>
  <c r="F470" i="1"/>
  <c r="H470" i="1"/>
  <c r="F475" i="1"/>
  <c r="H475" i="1"/>
  <c r="F476" i="1"/>
  <c r="H476" i="1"/>
  <c r="F477" i="1"/>
  <c r="H477" i="1"/>
  <c r="F478" i="1"/>
  <c r="H478" i="1"/>
  <c r="F479" i="1"/>
  <c r="H479" i="1"/>
  <c r="F480" i="1"/>
  <c r="H480" i="1"/>
  <c r="F481" i="1"/>
  <c r="H481" i="1"/>
  <c r="F482" i="1"/>
  <c r="F483" i="1"/>
  <c r="F484" i="1"/>
  <c r="F485" i="1"/>
  <c r="F486" i="1"/>
  <c r="F487" i="1"/>
  <c r="H487" i="1"/>
  <c r="F488" i="1"/>
  <c r="H488" i="1"/>
  <c r="F489" i="1"/>
  <c r="H489" i="1"/>
  <c r="F490" i="1"/>
  <c r="H490" i="1"/>
  <c r="F494" i="1"/>
  <c r="H494" i="1"/>
  <c r="F495" i="1"/>
  <c r="F496" i="1"/>
  <c r="H496" i="1"/>
  <c r="F497" i="1"/>
  <c r="H497" i="1"/>
  <c r="F498" i="1"/>
  <c r="H498" i="1"/>
  <c r="F501" i="1"/>
  <c r="H501" i="1"/>
  <c r="F502" i="1"/>
  <c r="H502" i="1"/>
  <c r="F503" i="1"/>
  <c r="H503" i="1"/>
  <c r="F506" i="1"/>
  <c r="H506" i="1"/>
  <c r="F507" i="1"/>
  <c r="H507" i="1"/>
  <c r="F508" i="1"/>
  <c r="H508" i="1"/>
  <c r="F511" i="1"/>
  <c r="H511" i="1"/>
  <c r="F512" i="1"/>
  <c r="H512" i="1"/>
  <c r="F514" i="1"/>
  <c r="F515" i="1"/>
  <c r="F516" i="1"/>
  <c r="H516" i="1"/>
  <c r="F517" i="1"/>
  <c r="F518" i="1"/>
  <c r="F519" i="1"/>
  <c r="H519" i="1"/>
  <c r="F520" i="1"/>
  <c r="F521" i="1"/>
  <c r="F522" i="1"/>
  <c r="F523" i="1"/>
  <c r="F524" i="1"/>
  <c r="F525" i="1"/>
  <c r="H525" i="1"/>
  <c r="F526" i="1"/>
  <c r="F527" i="1"/>
  <c r="H527" i="1"/>
  <c r="F528" i="1"/>
  <c r="H528" i="1"/>
  <c r="F529" i="1"/>
  <c r="H529" i="1"/>
  <c r="F530" i="1"/>
  <c r="H530" i="1"/>
  <c r="F531" i="1"/>
  <c r="F532" i="1"/>
  <c r="F533" i="1"/>
  <c r="F534" i="1"/>
  <c r="F535" i="1"/>
  <c r="H535" i="1"/>
  <c r="F536" i="1"/>
  <c r="F537" i="1"/>
  <c r="F538" i="1"/>
  <c r="F539" i="1"/>
  <c r="H539" i="1"/>
  <c r="F542" i="1"/>
  <c r="H542" i="1"/>
  <c r="F543" i="1"/>
  <c r="F544" i="1"/>
  <c r="H544" i="1"/>
  <c r="F548" i="1"/>
  <c r="H548" i="1"/>
  <c r="F549" i="1"/>
  <c r="F550" i="1"/>
  <c r="F551" i="1"/>
  <c r="H551" i="1"/>
  <c r="F552" i="1"/>
  <c r="H552" i="1"/>
  <c r="F553" i="1"/>
  <c r="H553" i="1"/>
  <c r="F554" i="1"/>
  <c r="H554" i="1"/>
  <c r="F555" i="1"/>
  <c r="H555" i="1"/>
  <c r="F556" i="1"/>
  <c r="H556" i="1"/>
  <c r="F557" i="1"/>
  <c r="H557" i="1"/>
  <c r="F558" i="1"/>
  <c r="H558" i="1"/>
  <c r="F559" i="1"/>
  <c r="H559" i="1"/>
  <c r="F560" i="1"/>
  <c r="H560" i="1"/>
  <c r="F561" i="1"/>
  <c r="H561" i="1"/>
  <c r="F562" i="1"/>
  <c r="H562" i="1"/>
  <c r="F565" i="1"/>
  <c r="H565" i="1"/>
  <c r="F567" i="1"/>
  <c r="H567" i="1"/>
  <c r="F570" i="1"/>
  <c r="H570" i="1"/>
  <c r="F571" i="1"/>
  <c r="H571" i="1"/>
  <c r="F572" i="1"/>
  <c r="H572" i="1"/>
  <c r="F579" i="1"/>
  <c r="H579" i="1"/>
  <c r="F580" i="1"/>
  <c r="H580" i="1"/>
  <c r="F583" i="1"/>
  <c r="H583" i="1"/>
  <c r="F584" i="1"/>
  <c r="F585" i="1"/>
  <c r="F586" i="1"/>
  <c r="F587" i="1"/>
  <c r="F588" i="1"/>
  <c r="F589" i="1"/>
  <c r="F590" i="1"/>
  <c r="H590" i="1"/>
  <c r="F591" i="1"/>
  <c r="F592" i="1"/>
  <c r="F593" i="1"/>
  <c r="F594" i="1"/>
  <c r="F595" i="1"/>
  <c r="F596" i="1"/>
  <c r="F600" i="1"/>
  <c r="H600" i="1"/>
  <c r="F601" i="1"/>
  <c r="F602" i="1"/>
  <c r="F603" i="1"/>
  <c r="F604" i="1"/>
  <c r="F605" i="1"/>
  <c r="F255" i="1" l="1"/>
  <c r="H255" i="1"/>
  <c r="F256" i="1"/>
  <c r="H256" i="1"/>
  <c r="F257" i="1"/>
  <c r="H257" i="1"/>
  <c r="H252" i="1"/>
  <c r="H253" i="1"/>
  <c r="H249" i="1"/>
  <c r="F249" i="1"/>
  <c r="H248" i="1"/>
  <c r="F248" i="1"/>
  <c r="H242" i="1"/>
  <c r="H240" i="1"/>
  <c r="H241" i="1"/>
  <c r="H238" i="1"/>
  <c r="H239" i="1"/>
  <c r="F227" i="1"/>
  <c r="H227" i="1"/>
  <c r="F228" i="1"/>
  <c r="H228" i="1"/>
  <c r="F229" i="1"/>
  <c r="H229" i="1"/>
  <c r="F230" i="1"/>
  <c r="H230" i="1"/>
  <c r="F231" i="1"/>
  <c r="H231" i="1"/>
  <c r="F232" i="1"/>
  <c r="H232" i="1"/>
  <c r="F233" i="1"/>
  <c r="H233" i="1"/>
  <c r="F234" i="1"/>
  <c r="H234" i="1"/>
  <c r="F235" i="1"/>
  <c r="H235" i="1"/>
  <c r="F236" i="1"/>
  <c r="H236" i="1"/>
  <c r="H225" i="1" l="1"/>
  <c r="H226" i="1"/>
  <c r="F217" i="1"/>
  <c r="H222" i="1"/>
  <c r="H221" i="1"/>
  <c r="H216" i="1"/>
  <c r="F216" i="1"/>
  <c r="H214" i="1" l="1"/>
  <c r="H213" i="1"/>
  <c r="H211" i="1"/>
  <c r="F211" i="1"/>
  <c r="H210" i="1"/>
  <c r="F210" i="1"/>
  <c r="H208" i="1"/>
  <c r="F202" i="1"/>
  <c r="H202" i="1"/>
  <c r="F203" i="1"/>
  <c r="H203" i="1"/>
  <c r="F204" i="1"/>
  <c r="H204" i="1"/>
  <c r="F205" i="1"/>
  <c r="H205" i="1"/>
  <c r="F206" i="1"/>
  <c r="H206" i="1"/>
  <c r="F207" i="1"/>
  <c r="H207" i="1"/>
  <c r="F208" i="1"/>
  <c r="F209" i="1"/>
  <c r="H209" i="1"/>
  <c r="F212" i="1"/>
  <c r="H212" i="1"/>
  <c r="F213" i="1"/>
  <c r="F214" i="1"/>
  <c r="F215" i="1"/>
  <c r="H215" i="1"/>
  <c r="F218" i="1"/>
  <c r="F219" i="1"/>
  <c r="F220" i="1"/>
  <c r="H220" i="1"/>
  <c r="F221" i="1"/>
  <c r="F222" i="1"/>
  <c r="F223" i="1"/>
  <c r="H223" i="1"/>
  <c r="F224" i="1"/>
  <c r="H224" i="1"/>
  <c r="F225" i="1"/>
  <c r="F226" i="1"/>
  <c r="F237" i="1"/>
  <c r="H237" i="1"/>
  <c r="F238" i="1"/>
  <c r="F239" i="1"/>
  <c r="F240" i="1"/>
  <c r="F241" i="1"/>
  <c r="F242" i="1"/>
  <c r="F243" i="1"/>
  <c r="H243" i="1"/>
  <c r="F244" i="1"/>
  <c r="H244" i="1"/>
  <c r="F245" i="1"/>
  <c r="H245" i="1"/>
  <c r="F246" i="1"/>
  <c r="H246" i="1"/>
  <c r="F247" i="1"/>
  <c r="H247" i="1"/>
  <c r="F250" i="1"/>
  <c r="H250" i="1"/>
  <c r="F251" i="1"/>
  <c r="H251" i="1"/>
  <c r="F252" i="1"/>
  <c r="F253" i="1"/>
  <c r="F254" i="1"/>
  <c r="H254" i="1"/>
  <c r="F258" i="1"/>
  <c r="H258" i="1"/>
  <c r="F612" i="1"/>
  <c r="H612" i="1"/>
  <c r="F615" i="1"/>
  <c r="H615" i="1"/>
  <c r="F622" i="1"/>
  <c r="H622" i="1"/>
  <c r="F623" i="1"/>
  <c r="H623" i="1"/>
  <c r="F624" i="1"/>
  <c r="H624" i="1"/>
  <c r="F625" i="1"/>
  <c r="H625" i="1"/>
  <c r="F626" i="1"/>
  <c r="H626" i="1"/>
  <c r="F627" i="1"/>
  <c r="H627" i="1"/>
  <c r="F630" i="1"/>
  <c r="H630" i="1"/>
  <c r="F631" i="1"/>
  <c r="F632" i="1"/>
  <c r="F633" i="1"/>
  <c r="H633" i="1"/>
  <c r="F640" i="1"/>
  <c r="H640" i="1"/>
  <c r="F647" i="1"/>
  <c r="H647" i="1"/>
  <c r="H200" i="1"/>
  <c r="F200" i="1"/>
  <c r="H199" i="1"/>
  <c r="F199" i="1"/>
  <c r="F194" i="1"/>
  <c r="H194" i="1"/>
  <c r="F195" i="1"/>
  <c r="H195" i="1"/>
  <c r="F196" i="1"/>
  <c r="H196" i="1"/>
  <c r="F197" i="1"/>
  <c r="H197" i="1"/>
  <c r="H191" i="1"/>
  <c r="F191" i="1"/>
  <c r="H190" i="1"/>
  <c r="F190" i="1"/>
  <c r="H188" i="1"/>
  <c r="F188" i="1"/>
  <c r="H187" i="1"/>
  <c r="F187" i="1"/>
  <c r="H186" i="1"/>
  <c r="F186" i="1"/>
  <c r="H172" i="1"/>
  <c r="F172" i="1"/>
  <c r="H171" i="1"/>
  <c r="F171" i="1"/>
  <c r="H168" i="1"/>
  <c r="F168" i="1"/>
  <c r="H167" i="1"/>
  <c r="F167" i="1"/>
  <c r="H165" i="1"/>
  <c r="H164" i="1"/>
  <c r="H160" i="1"/>
  <c r="F160" i="1"/>
  <c r="H159" i="1"/>
  <c r="F159" i="1"/>
  <c r="H158" i="1"/>
  <c r="F158" i="1"/>
  <c r="H157" i="1"/>
  <c r="F157" i="1"/>
  <c r="H156" i="1"/>
  <c r="F156" i="1"/>
  <c r="H154" i="1" l="1"/>
  <c r="F154" i="1"/>
  <c r="H153" i="1"/>
  <c r="F153" i="1"/>
  <c r="H152" i="1"/>
  <c r="F152" i="1"/>
  <c r="H151" i="1"/>
  <c r="F151" i="1"/>
  <c r="H144" i="1"/>
  <c r="H14" i="1" l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41" i="1"/>
  <c r="H142" i="1"/>
  <c r="H143" i="1"/>
  <c r="H145" i="1"/>
  <c r="H146" i="1"/>
  <c r="H147" i="1"/>
  <c r="H148" i="1"/>
  <c r="H149" i="1"/>
  <c r="H150" i="1"/>
  <c r="H155" i="1"/>
  <c r="H161" i="1"/>
  <c r="H162" i="1"/>
  <c r="H163" i="1"/>
  <c r="H166" i="1"/>
  <c r="H169" i="1"/>
  <c r="H170" i="1"/>
  <c r="H176" i="1"/>
  <c r="H177" i="1"/>
  <c r="H178" i="1"/>
  <c r="H179" i="1"/>
  <c r="H180" i="1"/>
  <c r="H181" i="1"/>
  <c r="H182" i="1"/>
  <c r="H183" i="1"/>
  <c r="H184" i="1"/>
  <c r="H185" i="1"/>
  <c r="H189" i="1"/>
  <c r="H192" i="1"/>
  <c r="H193" i="1"/>
  <c r="H198" i="1"/>
  <c r="H201" i="1"/>
  <c r="H1140" i="1"/>
  <c r="H7" i="1"/>
  <c r="H9" i="1"/>
  <c r="H10" i="1"/>
  <c r="H11" i="1"/>
  <c r="H12" i="1"/>
  <c r="H13" i="1"/>
  <c r="H8" i="1"/>
  <c r="D3" i="1"/>
  <c r="F125" i="1"/>
  <c r="F124" i="1"/>
  <c r="F120" i="1"/>
  <c r="F119" i="1"/>
  <c r="F117" i="1"/>
  <c r="F116" i="1"/>
  <c r="F112" i="1"/>
  <c r="F111" i="1"/>
  <c r="D2" i="1" l="1"/>
  <c r="F101" i="1"/>
  <c r="F100" i="1"/>
  <c r="F99" i="1"/>
  <c r="F98" i="1"/>
  <c r="F97" i="1"/>
  <c r="F91" i="1"/>
  <c r="F90" i="1"/>
  <c r="F88" i="1"/>
  <c r="F87" i="1"/>
  <c r="F86" i="1"/>
  <c r="F72" i="1"/>
  <c r="P68" i="1"/>
  <c r="P67" i="1"/>
  <c r="N68" i="1"/>
  <c r="N67" i="1"/>
  <c r="P66" i="1"/>
  <c r="N66" i="1"/>
  <c r="P64" i="1"/>
  <c r="P63" i="1"/>
  <c r="N64" i="1"/>
  <c r="N63" i="1"/>
  <c r="P61" i="1"/>
  <c r="P62" i="1"/>
  <c r="N62" i="1"/>
  <c r="N61" i="1"/>
  <c r="P60" i="1"/>
  <c r="N60" i="1"/>
  <c r="P59" i="1"/>
  <c r="N59" i="1"/>
  <c r="P58" i="1"/>
  <c r="N58" i="1"/>
  <c r="F46" i="1"/>
  <c r="F44" i="1"/>
  <c r="F42" i="1"/>
  <c r="F41" i="1"/>
  <c r="F38" i="1"/>
  <c r="F39" i="1"/>
  <c r="F37" i="1"/>
  <c r="F36" i="1"/>
  <c r="F35" i="1"/>
  <c r="F34" i="1"/>
  <c r="F33" i="1"/>
  <c r="F32" i="1"/>
  <c r="F31" i="1"/>
  <c r="F30" i="1"/>
  <c r="F14" i="1"/>
  <c r="F15" i="1"/>
  <c r="F11" i="1"/>
  <c r="F12" i="1"/>
  <c r="F9" i="1"/>
  <c r="F8" i="1"/>
  <c r="F28" i="1"/>
  <c r="F27" i="1"/>
  <c r="F23" i="1"/>
  <c r="F24" i="1"/>
  <c r="F20" i="1"/>
  <c r="F21" i="1"/>
  <c r="F18" i="1"/>
  <c r="F17" i="1"/>
  <c r="F13" i="1" l="1"/>
  <c r="F16" i="1"/>
  <c r="F19" i="1"/>
  <c r="F22" i="1"/>
  <c r="F25" i="1"/>
  <c r="F26" i="1"/>
  <c r="F29" i="1"/>
  <c r="F40" i="1"/>
  <c r="F43" i="1"/>
  <c r="F45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9" i="1"/>
  <c r="F92" i="1"/>
  <c r="F93" i="1"/>
  <c r="F94" i="1"/>
  <c r="F95" i="1"/>
  <c r="F96" i="1"/>
  <c r="F102" i="1"/>
  <c r="F103" i="1"/>
  <c r="F104" i="1"/>
  <c r="F105" i="1"/>
  <c r="F106" i="1"/>
  <c r="F107" i="1"/>
  <c r="F108" i="1"/>
  <c r="F109" i="1"/>
  <c r="F110" i="1"/>
  <c r="F113" i="1"/>
  <c r="F114" i="1"/>
  <c r="F115" i="1"/>
  <c r="F118" i="1"/>
  <c r="F121" i="1"/>
  <c r="F122" i="1"/>
  <c r="F123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5" i="1"/>
  <c r="F161" i="1"/>
  <c r="F162" i="1"/>
  <c r="F163" i="1"/>
  <c r="F164" i="1"/>
  <c r="F165" i="1"/>
  <c r="F166" i="1"/>
  <c r="F169" i="1"/>
  <c r="F170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9" i="1"/>
  <c r="F192" i="1"/>
  <c r="F193" i="1"/>
  <c r="F198" i="1"/>
  <c r="F201" i="1"/>
  <c r="F1140" i="1"/>
  <c r="F10" i="1"/>
  <c r="F7" i="1"/>
  <c r="E1125" i="1" l="1"/>
  <c r="E1135" i="1"/>
  <c r="E1123" i="1"/>
  <c r="E1127" i="1"/>
  <c r="E1133" i="1"/>
  <c r="E1122" i="1"/>
  <c r="E1120" i="1"/>
  <c r="E1136" i="1"/>
  <c r="E1112" i="1"/>
  <c r="E1114" i="1"/>
  <c r="E1079" i="1"/>
  <c r="E1078" i="1"/>
  <c r="E1068" i="1"/>
  <c r="E1070" i="1"/>
  <c r="E1073" i="1"/>
  <c r="E1071" i="1"/>
  <c r="E1072" i="1"/>
  <c r="E1067" i="1"/>
  <c r="E1069" i="1"/>
  <c r="E1051" i="1"/>
  <c r="E1049" i="1"/>
  <c r="E1050" i="1"/>
  <c r="E1048" i="1"/>
  <c r="E988" i="1"/>
  <c r="E986" i="1"/>
  <c r="E975" i="1"/>
  <c r="E990" i="1"/>
  <c r="E992" i="1"/>
  <c r="E985" i="1"/>
  <c r="E983" i="1"/>
  <c r="E984" i="1"/>
  <c r="E991" i="1"/>
  <c r="E1000" i="1"/>
  <c r="E987" i="1"/>
  <c r="E954" i="1"/>
  <c r="E955" i="1"/>
  <c r="E962" i="1"/>
  <c r="E1092" i="1"/>
  <c r="E1091" i="1"/>
  <c r="E1104" i="1"/>
  <c r="E1062" i="1"/>
  <c r="E1115" i="1"/>
  <c r="E1039" i="1"/>
  <c r="E1096" i="1"/>
  <c r="E1090" i="1"/>
  <c r="E1124" i="1"/>
  <c r="E1107" i="1"/>
  <c r="E1099" i="1"/>
  <c r="E1041" i="1"/>
  <c r="E1038" i="1"/>
  <c r="E1131" i="1"/>
  <c r="E1110" i="1"/>
  <c r="E1128" i="1"/>
  <c r="E1111" i="1"/>
  <c r="E1098" i="1"/>
  <c r="E1018" i="1"/>
  <c r="E1037" i="1"/>
  <c r="E1121" i="1"/>
  <c r="E1139" i="1"/>
  <c r="E1105" i="1"/>
  <c r="E1054" i="1"/>
  <c r="E1126" i="1"/>
  <c r="E1033" i="1"/>
  <c r="E1017" i="1"/>
  <c r="E1108" i="1"/>
  <c r="E1138" i="1"/>
  <c r="E1075" i="1"/>
  <c r="E1089" i="1"/>
  <c r="E1132" i="1"/>
  <c r="E1084" i="1"/>
  <c r="E1103" i="1"/>
  <c r="E1064" i="1"/>
  <c r="E1074" i="1"/>
  <c r="E1093" i="1"/>
  <c r="E1076" i="1"/>
  <c r="E1083" i="1"/>
  <c r="E1119" i="1"/>
  <c r="E1102" i="1"/>
  <c r="E1116" i="1"/>
  <c r="E1100" i="1"/>
  <c r="E1095" i="1"/>
  <c r="E1097" i="1"/>
  <c r="E1080" i="1"/>
  <c r="E1066" i="1"/>
  <c r="E1014" i="1"/>
  <c r="E1077" i="1"/>
  <c r="E1059" i="1"/>
  <c r="E1057" i="1"/>
  <c r="E1109" i="1"/>
  <c r="E1101" i="1"/>
  <c r="E1052" i="1"/>
  <c r="E1087" i="1"/>
  <c r="E1081" i="1"/>
  <c r="E1137" i="1"/>
  <c r="E1058" i="1"/>
  <c r="E1061" i="1"/>
  <c r="E1130" i="1"/>
  <c r="E1035" i="1"/>
  <c r="E1056" i="1"/>
  <c r="E1086" i="1"/>
  <c r="E1085" i="1"/>
  <c r="E1036" i="1"/>
  <c r="E1063" i="1"/>
  <c r="E1065" i="1"/>
  <c r="E1129" i="1"/>
  <c r="E1034" i="1"/>
  <c r="E1013" i="1"/>
  <c r="E1106" i="1"/>
  <c r="E1043" i="1"/>
  <c r="E1094" i="1"/>
  <c r="E1134" i="1"/>
  <c r="E1055" i="1"/>
  <c r="E1042" i="1"/>
  <c r="E1053" i="1"/>
  <c r="E1047" i="1"/>
  <c r="E1113" i="1"/>
  <c r="E940" i="1"/>
  <c r="E937" i="1"/>
  <c r="E938" i="1"/>
  <c r="E924" i="1"/>
  <c r="E913" i="1"/>
  <c r="E912" i="1"/>
  <c r="E903" i="1"/>
  <c r="E895" i="1"/>
  <c r="E910" i="1"/>
  <c r="E896" i="1"/>
  <c r="E902" i="1"/>
  <c r="E894" i="1"/>
  <c r="E897" i="1"/>
  <c r="E892" i="1"/>
  <c r="E877" i="1"/>
  <c r="E878" i="1"/>
  <c r="E870" i="1"/>
  <c r="E925" i="1"/>
  <c r="E939" i="1"/>
  <c r="E946" i="1"/>
  <c r="E882" i="1"/>
  <c r="E889" i="1"/>
  <c r="E919" i="1"/>
  <c r="E926" i="1"/>
  <c r="E917" i="1"/>
  <c r="E936" i="1"/>
  <c r="E875" i="1"/>
  <c r="E899" i="1"/>
  <c r="E900" i="1"/>
  <c r="E934" i="1"/>
  <c r="E867" i="1"/>
  <c r="E832" i="1"/>
  <c r="E860" i="1"/>
  <c r="E818" i="1"/>
  <c r="E941" i="1"/>
  <c r="E944" i="1"/>
  <c r="E949" i="1"/>
  <c r="E891" i="1"/>
  <c r="E898" i="1"/>
  <c r="E935" i="1"/>
  <c r="E933" i="1"/>
  <c r="E872" i="1"/>
  <c r="E915" i="1"/>
  <c r="E916" i="1"/>
  <c r="E950" i="1"/>
  <c r="E861" i="1"/>
  <c r="E831" i="1"/>
  <c r="E869" i="1"/>
  <c r="E923" i="1"/>
  <c r="E876" i="1"/>
  <c r="E901" i="1"/>
  <c r="E920" i="1"/>
  <c r="E947" i="1"/>
  <c r="E883" i="1"/>
  <c r="E890" i="1"/>
  <c r="E948" i="1"/>
  <c r="E884" i="1"/>
  <c r="E911" i="1"/>
  <c r="E918" i="1"/>
  <c r="E865" i="1"/>
  <c r="E866" i="1"/>
  <c r="E830" i="1"/>
  <c r="E829" i="1"/>
  <c r="E893" i="1"/>
  <c r="E914" i="1"/>
  <c r="E921" i="1"/>
  <c r="E945" i="1"/>
  <c r="E874" i="1"/>
  <c r="E885" i="1"/>
  <c r="E871" i="1"/>
  <c r="E863" i="1"/>
  <c r="E864" i="1"/>
  <c r="E819" i="1"/>
  <c r="E942" i="1"/>
  <c r="E888" i="1"/>
  <c r="E922" i="1"/>
  <c r="E943" i="1"/>
  <c r="E873" i="1"/>
  <c r="E862" i="1"/>
  <c r="E807" i="1"/>
  <c r="E1020" i="1"/>
  <c r="E855" i="1"/>
  <c r="E993" i="1"/>
  <c r="E858" i="1"/>
  <c r="E824" i="1"/>
  <c r="E1026" i="1"/>
  <c r="E952" i="1"/>
  <c r="E827" i="1"/>
  <c r="E965" i="1"/>
  <c r="E1029" i="1"/>
  <c r="E1027" i="1"/>
  <c r="E1016" i="1"/>
  <c r="E998" i="1"/>
  <c r="E853" i="1"/>
  <c r="E822" i="1"/>
  <c r="E1012" i="1"/>
  <c r="E1001" i="1"/>
  <c r="E971" i="1"/>
  <c r="E970" i="1"/>
  <c r="E813" i="1"/>
  <c r="E968" i="1"/>
  <c r="E851" i="1"/>
  <c r="E989" i="1"/>
  <c r="E850" i="1"/>
  <c r="E820" i="1"/>
  <c r="E958" i="1"/>
  <c r="E1022" i="1"/>
  <c r="E967" i="1"/>
  <c r="E1028" i="1"/>
  <c r="E1009" i="1"/>
  <c r="E964" i="1"/>
  <c r="E840" i="1"/>
  <c r="E978" i="1"/>
  <c r="E1007" i="1"/>
  <c r="E843" i="1"/>
  <c r="E981" i="1"/>
  <c r="E833" i="1"/>
  <c r="E834" i="1"/>
  <c r="E812" i="1"/>
  <c r="E951" i="1"/>
  <c r="E854" i="1"/>
  <c r="E953" i="1"/>
  <c r="E1003" i="1"/>
  <c r="E980" i="1"/>
  <c r="E848" i="1"/>
  <c r="E841" i="1"/>
  <c r="E1023" i="1"/>
  <c r="E1005" i="1"/>
  <c r="E979" i="1"/>
  <c r="E956" i="1"/>
  <c r="E836" i="1"/>
  <c r="E974" i="1"/>
  <c r="E821" i="1"/>
  <c r="E999" i="1"/>
  <c r="E976" i="1"/>
  <c r="E823" i="1"/>
  <c r="E961" i="1"/>
  <c r="E1025" i="1"/>
  <c r="E1019" i="1"/>
  <c r="E996" i="1"/>
  <c r="E856" i="1"/>
  <c r="E994" i="1"/>
  <c r="E849" i="1"/>
  <c r="E839" i="1"/>
  <c r="E808" i="1"/>
  <c r="E846" i="1"/>
  <c r="E995" i="1"/>
  <c r="E844" i="1"/>
  <c r="E837" i="1"/>
  <c r="E842" i="1"/>
  <c r="E959" i="1"/>
  <c r="E835" i="1"/>
  <c r="E817" i="1"/>
  <c r="E1032" i="1"/>
  <c r="E1006" i="1"/>
  <c r="E838" i="1"/>
  <c r="E977" i="1"/>
  <c r="E1008" i="1"/>
  <c r="E997" i="1"/>
  <c r="E966" i="1"/>
  <c r="E809" i="1"/>
  <c r="E1024" i="1"/>
  <c r="E1002" i="1"/>
  <c r="E957" i="1"/>
  <c r="E1011" i="1"/>
  <c r="E852" i="1"/>
  <c r="E845" i="1"/>
  <c r="E1004" i="1"/>
  <c r="E825" i="1"/>
  <c r="E1010" i="1"/>
  <c r="E811" i="1"/>
  <c r="E972" i="1"/>
  <c r="E982" i="1"/>
  <c r="E1015" i="1"/>
  <c r="E847" i="1"/>
  <c r="E973" i="1"/>
  <c r="E868" i="1"/>
  <c r="E826" i="1"/>
  <c r="E859" i="1"/>
  <c r="E828" i="1"/>
  <c r="E1030" i="1"/>
  <c r="E960" i="1"/>
  <c r="E969" i="1"/>
  <c r="E810" i="1"/>
  <c r="E857" i="1"/>
  <c r="E1021" i="1"/>
  <c r="E1031" i="1"/>
  <c r="E805" i="1"/>
  <c r="E804" i="1"/>
  <c r="E803" i="1"/>
  <c r="E802" i="1"/>
  <c r="E276" i="1"/>
  <c r="E278" i="1"/>
  <c r="E277" i="1"/>
  <c r="E411" i="1"/>
  <c r="E749" i="1"/>
  <c r="E721" i="1"/>
  <c r="E719" i="1"/>
  <c r="E695" i="1"/>
  <c r="E708" i="1"/>
  <c r="E694" i="1"/>
  <c r="E729" i="1"/>
  <c r="E715" i="1"/>
  <c r="E741" i="1"/>
  <c r="E764" i="1"/>
  <c r="E758" i="1"/>
  <c r="E717" i="1"/>
  <c r="E760" i="1"/>
  <c r="E756" i="1"/>
  <c r="E720" i="1"/>
  <c r="E706" i="1"/>
  <c r="E728" i="1"/>
  <c r="E730" i="1"/>
  <c r="E750" i="1"/>
  <c r="E733" i="1"/>
  <c r="E766" i="1"/>
  <c r="E752" i="1"/>
  <c r="E763" i="1"/>
  <c r="E762" i="1"/>
  <c r="E724" i="1"/>
  <c r="E722" i="1"/>
  <c r="E712" i="1"/>
  <c r="E726" i="1"/>
  <c r="E755" i="1"/>
  <c r="E743" i="1"/>
  <c r="E709" i="1"/>
  <c r="E742" i="1"/>
  <c r="E744" i="1"/>
  <c r="E765" i="1"/>
  <c r="E707" i="1"/>
  <c r="E718" i="1"/>
  <c r="E727" i="1"/>
  <c r="E745" i="1"/>
  <c r="E761" i="1"/>
  <c r="E753" i="1"/>
  <c r="E713" i="1"/>
  <c r="E754" i="1"/>
  <c r="E740" i="1"/>
  <c r="E776" i="1"/>
  <c r="E643" i="1"/>
  <c r="E701" i="1"/>
  <c r="E667" i="1"/>
  <c r="E665" i="1"/>
  <c r="E691" i="1"/>
  <c r="E635" i="1"/>
  <c r="E714" i="1"/>
  <c r="E685" i="1"/>
  <c r="E651" i="1"/>
  <c r="E679" i="1"/>
  <c r="E648" i="1"/>
  <c r="E699" i="1"/>
  <c r="E660" i="1"/>
  <c r="E670" i="1"/>
  <c r="E629" i="1"/>
  <c r="E641" i="1"/>
  <c r="E710" i="1"/>
  <c r="E677" i="1"/>
  <c r="E653" i="1"/>
  <c r="E684" i="1"/>
  <c r="E736" i="1"/>
  <c r="E784" i="1"/>
  <c r="E800" i="1"/>
  <c r="E737" i="1"/>
  <c r="E781" i="1"/>
  <c r="E797" i="1"/>
  <c r="E778" i="1"/>
  <c r="E794" i="1"/>
  <c r="E747" i="1"/>
  <c r="E779" i="1"/>
  <c r="E795" i="1"/>
  <c r="E644" i="1"/>
  <c r="E628" i="1"/>
  <c r="E704" i="1"/>
  <c r="E688" i="1"/>
  <c r="E656" i="1"/>
  <c r="E645" i="1"/>
  <c r="E666" i="1"/>
  <c r="E748" i="1"/>
  <c r="E757" i="1"/>
  <c r="E738" i="1"/>
  <c r="E751" i="1"/>
  <c r="E716" i="1"/>
  <c r="E689" i="1"/>
  <c r="E654" i="1"/>
  <c r="E680" i="1"/>
  <c r="E639" i="1"/>
  <c r="E700" i="1"/>
  <c r="E661" i="1"/>
  <c r="E664" i="1"/>
  <c r="E690" i="1"/>
  <c r="E711" i="1"/>
  <c r="E682" i="1"/>
  <c r="E650" i="1"/>
  <c r="E678" i="1"/>
  <c r="E636" i="1"/>
  <c r="E649" i="1"/>
  <c r="E698" i="1"/>
  <c r="E659" i="1"/>
  <c r="E669" i="1"/>
  <c r="E772" i="1"/>
  <c r="E792" i="1"/>
  <c r="E773" i="1"/>
  <c r="E789" i="1"/>
  <c r="E746" i="1"/>
  <c r="E786" i="1"/>
  <c r="E731" i="1"/>
  <c r="E759" i="1"/>
  <c r="E787" i="1"/>
  <c r="E705" i="1"/>
  <c r="E676" i="1"/>
  <c r="E652" i="1"/>
  <c r="E683" i="1"/>
  <c r="E637" i="1"/>
  <c r="E696" i="1"/>
  <c r="E657" i="1"/>
  <c r="E673" i="1"/>
  <c r="E646" i="1"/>
  <c r="E703" i="1"/>
  <c r="E674" i="1"/>
  <c r="E663" i="1"/>
  <c r="E687" i="1"/>
  <c r="E634" i="1"/>
  <c r="E723" i="1"/>
  <c r="E692" i="1"/>
  <c r="E655" i="1"/>
  <c r="E681" i="1"/>
  <c r="E732" i="1"/>
  <c r="E780" i="1"/>
  <c r="E796" i="1"/>
  <c r="E777" i="1"/>
  <c r="E793" i="1"/>
  <c r="E774" i="1"/>
  <c r="E790" i="1"/>
  <c r="E806" i="1"/>
  <c r="E739" i="1"/>
  <c r="E775" i="1"/>
  <c r="E791" i="1"/>
  <c r="E697" i="1"/>
  <c r="E658" i="1"/>
  <c r="E668" i="1"/>
  <c r="E642" i="1"/>
  <c r="E675" i="1"/>
  <c r="E662" i="1"/>
  <c r="E725" i="1"/>
  <c r="E693" i="1"/>
  <c r="E672" i="1"/>
  <c r="E638" i="1"/>
  <c r="E702" i="1"/>
  <c r="E671" i="1"/>
  <c r="E686" i="1"/>
  <c r="E788" i="1"/>
  <c r="E785" i="1"/>
  <c r="E801" i="1"/>
  <c r="E782" i="1"/>
  <c r="E798" i="1"/>
  <c r="E783" i="1"/>
  <c r="E799" i="1"/>
  <c r="E577" i="1"/>
  <c r="E614" i="1"/>
  <c r="E576" i="1"/>
  <c r="E611" i="1"/>
  <c r="E618" i="1"/>
  <c r="E609" i="1"/>
  <c r="E608" i="1"/>
  <c r="E575" i="1"/>
  <c r="E621" i="1"/>
  <c r="E574" i="1"/>
  <c r="E607" i="1"/>
  <c r="E616" i="1"/>
  <c r="E619" i="1"/>
  <c r="E573" i="1"/>
  <c r="E617" i="1"/>
  <c r="E582" i="1"/>
  <c r="E613" i="1"/>
  <c r="E599" i="1"/>
  <c r="E597" i="1"/>
  <c r="E581" i="1"/>
  <c r="E578" i="1"/>
  <c r="E598" i="1"/>
  <c r="E620" i="1"/>
  <c r="E610" i="1"/>
  <c r="E606" i="1"/>
  <c r="E513" i="1"/>
  <c r="E563" i="1"/>
  <c r="E547" i="1"/>
  <c r="E568" i="1"/>
  <c r="E509" i="1"/>
  <c r="E569" i="1"/>
  <c r="E545" i="1"/>
  <c r="E540" i="1"/>
  <c r="E510" i="1"/>
  <c r="E564" i="1"/>
  <c r="E546" i="1"/>
  <c r="E541" i="1"/>
  <c r="E566" i="1"/>
  <c r="E491" i="1"/>
  <c r="E492" i="1"/>
  <c r="E493" i="1"/>
  <c r="E499" i="1"/>
  <c r="E500" i="1"/>
  <c r="E504" i="1"/>
  <c r="E505" i="1"/>
  <c r="E460" i="1"/>
  <c r="E461" i="1"/>
  <c r="E474" i="1"/>
  <c r="E473" i="1"/>
  <c r="E472" i="1"/>
  <c r="E471" i="1"/>
  <c r="E462" i="1"/>
  <c r="E467" i="1"/>
  <c r="E428" i="1"/>
  <c r="E425" i="1"/>
  <c r="E274" i="1"/>
  <c r="E260" i="1"/>
  <c r="E317" i="1"/>
  <c r="E318" i="1"/>
  <c r="E259" i="1"/>
  <c r="E275" i="1"/>
  <c r="E603" i="1"/>
  <c r="E579" i="1"/>
  <c r="E554" i="1"/>
  <c r="E506" i="1"/>
  <c r="E486" i="1"/>
  <c r="E465" i="1"/>
  <c r="E447" i="1"/>
  <c r="E432" i="1"/>
  <c r="E418" i="1"/>
  <c r="E402" i="1"/>
  <c r="E387" i="1"/>
  <c r="E571" i="1"/>
  <c r="E549" i="1"/>
  <c r="E530" i="1"/>
  <c r="E482" i="1"/>
  <c r="E451" i="1"/>
  <c r="E427" i="1"/>
  <c r="E399" i="1"/>
  <c r="E329" i="1"/>
  <c r="E310" i="1"/>
  <c r="E292" i="1"/>
  <c r="E592" i="1"/>
  <c r="E601" i="1"/>
  <c r="E584" i="1"/>
  <c r="E565" i="1"/>
  <c r="E555" i="1"/>
  <c r="E538" i="1"/>
  <c r="E527" i="1"/>
  <c r="E514" i="1"/>
  <c r="E501" i="1"/>
  <c r="E479" i="1"/>
  <c r="E466" i="1"/>
  <c r="E453" i="1"/>
  <c r="E444" i="1"/>
  <c r="E435" i="1"/>
  <c r="E426" i="1"/>
  <c r="E417" i="1"/>
  <c r="E407" i="1"/>
  <c r="E396" i="1"/>
  <c r="E386" i="1"/>
  <c r="E356" i="1"/>
  <c r="E325" i="1"/>
  <c r="E311" i="1"/>
  <c r="E288" i="1"/>
  <c r="E264" i="1"/>
  <c r="E550" i="1"/>
  <c r="E526" i="1"/>
  <c r="E487" i="1"/>
  <c r="E452" i="1"/>
  <c r="E393" i="1"/>
  <c r="E375" i="1"/>
  <c r="E367" i="1"/>
  <c r="E358" i="1"/>
  <c r="E348" i="1"/>
  <c r="E340" i="1"/>
  <c r="E330" i="1"/>
  <c r="E307" i="1"/>
  <c r="E295" i="1"/>
  <c r="E269" i="1"/>
  <c r="E333" i="1"/>
  <c r="E294" i="1"/>
  <c r="E543" i="1"/>
  <c r="E521" i="1"/>
  <c r="E490" i="1"/>
  <c r="E401" i="1"/>
  <c r="E374" i="1"/>
  <c r="E366" i="1"/>
  <c r="E357" i="1"/>
  <c r="E347" i="1"/>
  <c r="E339" i="1"/>
  <c r="E316" i="1"/>
  <c r="E302" i="1"/>
  <c r="E286" i="1"/>
  <c r="E270" i="1"/>
  <c r="E593" i="1"/>
  <c r="E567" i="1"/>
  <c r="E519" i="1"/>
  <c r="E502" i="1"/>
  <c r="E480" i="1"/>
  <c r="E457" i="1"/>
  <c r="E443" i="1"/>
  <c r="E430" i="1"/>
  <c r="E414" i="1"/>
  <c r="E397" i="1"/>
  <c r="E384" i="1"/>
  <c r="E562" i="1"/>
  <c r="E544" i="1"/>
  <c r="E528" i="1"/>
  <c r="E478" i="1"/>
  <c r="E445" i="1"/>
  <c r="E422" i="1"/>
  <c r="E389" i="1"/>
  <c r="E326" i="1"/>
  <c r="E290" i="1"/>
  <c r="E595" i="1"/>
  <c r="E553" i="1"/>
  <c r="E511" i="1"/>
  <c r="E464" i="1"/>
  <c r="E442" i="1"/>
  <c r="E415" i="1"/>
  <c r="E383" i="1"/>
  <c r="E322" i="1"/>
  <c r="E604" i="1"/>
  <c r="E483" i="1"/>
  <c r="E385" i="1"/>
  <c r="E355" i="1"/>
  <c r="E338" i="1"/>
  <c r="E284" i="1"/>
  <c r="E287" i="1"/>
  <c r="E488" i="1"/>
  <c r="E372" i="1"/>
  <c r="E345" i="1"/>
  <c r="E299" i="1"/>
  <c r="E590" i="1"/>
  <c r="E560" i="1"/>
  <c r="E516" i="1"/>
  <c r="E498" i="1"/>
  <c r="E476" i="1"/>
  <c r="E454" i="1"/>
  <c r="E438" i="1"/>
  <c r="E424" i="1"/>
  <c r="E412" i="1"/>
  <c r="E395" i="1"/>
  <c r="E600" i="1"/>
  <c r="E556" i="1"/>
  <c r="E536" i="1"/>
  <c r="E522" i="1"/>
  <c r="E468" i="1"/>
  <c r="E440" i="1"/>
  <c r="E416" i="1"/>
  <c r="E381" i="1"/>
  <c r="E321" i="1"/>
  <c r="E300" i="1"/>
  <c r="E602" i="1"/>
  <c r="E585" i="1"/>
  <c r="E591" i="1"/>
  <c r="E572" i="1"/>
  <c r="E559" i="1"/>
  <c r="E551" i="1"/>
  <c r="E531" i="1"/>
  <c r="E520" i="1"/>
  <c r="E507" i="1"/>
  <c r="E484" i="1"/>
  <c r="E475" i="1"/>
  <c r="E459" i="1"/>
  <c r="E448" i="1"/>
  <c r="E439" i="1"/>
  <c r="E431" i="1"/>
  <c r="E421" i="1"/>
  <c r="E413" i="1"/>
  <c r="E400" i="1"/>
  <c r="E390" i="1"/>
  <c r="E380" i="1"/>
  <c r="E331" i="1"/>
  <c r="E320" i="1"/>
  <c r="E293" i="1"/>
  <c r="E281" i="1"/>
  <c r="E594" i="1"/>
  <c r="E537" i="1"/>
  <c r="E494" i="1"/>
  <c r="E458" i="1"/>
  <c r="E406" i="1"/>
  <c r="E382" i="1"/>
  <c r="E371" i="1"/>
  <c r="E363" i="1"/>
  <c r="E352" i="1"/>
  <c r="E344" i="1"/>
  <c r="E336" i="1"/>
  <c r="E324" i="1"/>
  <c r="E301" i="1"/>
  <c r="E273" i="1"/>
  <c r="E263" i="1"/>
  <c r="E313" i="1"/>
  <c r="E283" i="1"/>
  <c r="E532" i="1"/>
  <c r="E515" i="1"/>
  <c r="E485" i="1"/>
  <c r="E378" i="1"/>
  <c r="E370" i="1"/>
  <c r="E362" i="1"/>
  <c r="E351" i="1"/>
  <c r="E343" i="1"/>
  <c r="E335" i="1"/>
  <c r="E309" i="1"/>
  <c r="E296" i="1"/>
  <c r="E279" i="1"/>
  <c r="E265" i="1"/>
  <c r="E583" i="1"/>
  <c r="E558" i="1"/>
  <c r="E508" i="1"/>
  <c r="E496" i="1"/>
  <c r="E470" i="1"/>
  <c r="E449" i="1"/>
  <c r="E436" i="1"/>
  <c r="E420" i="1"/>
  <c r="E405" i="1"/>
  <c r="E392" i="1"/>
  <c r="E586" i="1"/>
  <c r="E552" i="1"/>
  <c r="E533" i="1"/>
  <c r="E512" i="1"/>
  <c r="E463" i="1"/>
  <c r="E434" i="1"/>
  <c r="E409" i="1"/>
  <c r="E379" i="1"/>
  <c r="E319" i="1"/>
  <c r="E297" i="1"/>
  <c r="E596" i="1"/>
  <c r="E605" i="1"/>
  <c r="E588" i="1"/>
  <c r="E570" i="1"/>
  <c r="E557" i="1"/>
  <c r="E548" i="1"/>
  <c r="E529" i="1"/>
  <c r="E517" i="1"/>
  <c r="E503" i="1"/>
  <c r="E481" i="1"/>
  <c r="E469" i="1"/>
  <c r="E456" i="1"/>
  <c r="E446" i="1"/>
  <c r="E437" i="1"/>
  <c r="E429" i="1"/>
  <c r="E419" i="1"/>
  <c r="E410" i="1"/>
  <c r="E398" i="1"/>
  <c r="E388" i="1"/>
  <c r="E359" i="1"/>
  <c r="E328" i="1"/>
  <c r="E315" i="1"/>
  <c r="E291" i="1"/>
  <c r="E267" i="1"/>
  <c r="E587" i="1"/>
  <c r="E534" i="1"/>
  <c r="E489" i="1"/>
  <c r="E455" i="1"/>
  <c r="E403" i="1"/>
  <c r="E377" i="1"/>
  <c r="E369" i="1"/>
  <c r="E361" i="1"/>
  <c r="E350" i="1"/>
  <c r="E342" i="1"/>
  <c r="E334" i="1"/>
  <c r="E314" i="1"/>
  <c r="E298" i="1"/>
  <c r="E271" i="1"/>
  <c r="E261" i="1"/>
  <c r="E303" i="1"/>
  <c r="E280" i="1"/>
  <c r="E525" i="1"/>
  <c r="E495" i="1"/>
  <c r="E408" i="1"/>
  <c r="E376" i="1"/>
  <c r="E368" i="1"/>
  <c r="E360" i="1"/>
  <c r="E349" i="1"/>
  <c r="E341" i="1"/>
  <c r="E332" i="1"/>
  <c r="E305" i="1"/>
  <c r="E289" i="1"/>
  <c r="E272" i="1"/>
  <c r="E262" i="1"/>
  <c r="E306" i="1"/>
  <c r="E589" i="1"/>
  <c r="E580" i="1"/>
  <c r="E561" i="1"/>
  <c r="E535" i="1"/>
  <c r="E524" i="1"/>
  <c r="E497" i="1"/>
  <c r="E477" i="1"/>
  <c r="E450" i="1"/>
  <c r="E433" i="1"/>
  <c r="E423" i="1"/>
  <c r="E404" i="1"/>
  <c r="E394" i="1"/>
  <c r="E353" i="1"/>
  <c r="E308" i="1"/>
  <c r="E285" i="1"/>
  <c r="E542" i="1"/>
  <c r="E523" i="1"/>
  <c r="E441" i="1"/>
  <c r="E373" i="1"/>
  <c r="E365" i="1"/>
  <c r="E346" i="1"/>
  <c r="E327" i="1"/>
  <c r="E304" i="1"/>
  <c r="E266" i="1"/>
  <c r="E323" i="1"/>
  <c r="E539" i="1"/>
  <c r="E518" i="1"/>
  <c r="E391" i="1"/>
  <c r="E364" i="1"/>
  <c r="E354" i="1"/>
  <c r="E337" i="1"/>
  <c r="E312" i="1"/>
  <c r="E282" i="1"/>
  <c r="E268" i="1"/>
  <c r="E249" i="1"/>
  <c r="E232" i="1"/>
  <c r="E235" i="1"/>
  <c r="E227" i="1"/>
  <c r="E257" i="1"/>
  <c r="E236" i="1"/>
  <c r="E228" i="1"/>
  <c r="E231" i="1"/>
  <c r="E255" i="1"/>
  <c r="E234" i="1"/>
  <c r="E256" i="1"/>
  <c r="E229" i="1"/>
  <c r="E248" i="1"/>
  <c r="E230" i="1"/>
  <c r="E233" i="1"/>
  <c r="E217" i="1"/>
  <c r="E216" i="1"/>
  <c r="E633" i="1"/>
  <c r="E622" i="1"/>
  <c r="E247" i="1"/>
  <c r="E226" i="1"/>
  <c r="E627" i="1"/>
  <c r="E258" i="1"/>
  <c r="E244" i="1"/>
  <c r="E214" i="1"/>
  <c r="E224" i="1"/>
  <c r="E209" i="1"/>
  <c r="E242" i="1"/>
  <c r="E220" i="1"/>
  <c r="E630" i="1"/>
  <c r="E612" i="1"/>
  <c r="E245" i="1"/>
  <c r="E211" i="1"/>
  <c r="E625" i="1"/>
  <c r="E252" i="1"/>
  <c r="E241" i="1"/>
  <c r="E210" i="1"/>
  <c r="E221" i="1"/>
  <c r="E647" i="1"/>
  <c r="E238" i="1"/>
  <c r="E215" i="1"/>
  <c r="E626" i="1"/>
  <c r="E254" i="1"/>
  <c r="E243" i="1"/>
  <c r="E640" i="1"/>
  <c r="E623" i="1"/>
  <c r="E250" i="1"/>
  <c r="E222" i="1"/>
  <c r="E240" i="1"/>
  <c r="E218" i="1"/>
  <c r="E632" i="1"/>
  <c r="E225" i="1"/>
  <c r="E212" i="1"/>
  <c r="E624" i="1"/>
  <c r="E251" i="1"/>
  <c r="E239" i="1"/>
  <c r="E631" i="1"/>
  <c r="E615" i="1"/>
  <c r="E246" i="1"/>
  <c r="E219" i="1"/>
  <c r="E237" i="1"/>
  <c r="E213" i="1"/>
  <c r="E253" i="1"/>
  <c r="E223" i="1"/>
  <c r="E207" i="1"/>
  <c r="E203" i="1"/>
  <c r="E202" i="1"/>
  <c r="E204" i="1"/>
  <c r="E206" i="1"/>
  <c r="E208" i="1"/>
  <c r="E205" i="1"/>
  <c r="E195" i="1"/>
  <c r="E190" i="1"/>
  <c r="E199" i="1"/>
  <c r="E191" i="1"/>
  <c r="E186" i="1"/>
  <c r="E200" i="1"/>
  <c r="E187" i="1"/>
  <c r="E188" i="1"/>
  <c r="E196" i="1"/>
  <c r="E194" i="1"/>
  <c r="E197" i="1"/>
  <c r="E168" i="1"/>
  <c r="E158" i="1"/>
  <c r="E172" i="1"/>
  <c r="E156" i="1"/>
  <c r="E167" i="1"/>
  <c r="E157" i="1"/>
  <c r="E171" i="1"/>
  <c r="E159" i="1"/>
  <c r="E160" i="1"/>
  <c r="E134" i="1"/>
  <c r="E130" i="1"/>
  <c r="E126" i="1"/>
  <c r="E118" i="1"/>
  <c r="E110" i="1"/>
  <c r="E106" i="1"/>
  <c r="E102" i="1"/>
  <c r="E93" i="1"/>
  <c r="E84" i="1"/>
  <c r="E80" i="1"/>
  <c r="E76" i="1"/>
  <c r="E71" i="1"/>
  <c r="E67" i="1"/>
  <c r="E63" i="1"/>
  <c r="E59" i="1"/>
  <c r="E55" i="1"/>
  <c r="E51" i="1"/>
  <c r="E47" i="1"/>
  <c r="E29" i="1"/>
  <c r="E9" i="1"/>
  <c r="E154" i="1"/>
  <c r="E151" i="1"/>
  <c r="E152" i="1"/>
  <c r="E153" i="1"/>
  <c r="E17" i="1"/>
  <c r="E19" i="1"/>
  <c r="E37" i="1"/>
  <c r="E30" i="1"/>
  <c r="E28" i="1"/>
  <c r="E90" i="1"/>
  <c r="E23" i="1"/>
  <c r="E100" i="1"/>
  <c r="E87" i="1"/>
  <c r="E38" i="1"/>
  <c r="E32" i="1"/>
  <c r="E137" i="1"/>
  <c r="E129" i="1"/>
  <c r="E115" i="1"/>
  <c r="E105" i="1"/>
  <c r="E96" i="1"/>
  <c r="E83" i="1"/>
  <c r="E75" i="1"/>
  <c r="E66" i="1"/>
  <c r="E58" i="1"/>
  <c r="E50" i="1"/>
  <c r="E45" i="1"/>
  <c r="E16" i="1"/>
  <c r="E72" i="1"/>
  <c r="E98" i="1"/>
  <c r="E20" i="1"/>
  <c r="E12" i="1"/>
  <c r="E33" i="1"/>
  <c r="E10" i="1"/>
  <c r="E136" i="1"/>
  <c r="E132" i="1"/>
  <c r="E128" i="1"/>
  <c r="E122" i="1"/>
  <c r="E114" i="1"/>
  <c r="E108" i="1"/>
  <c r="E104" i="1"/>
  <c r="E95" i="1"/>
  <c r="E89" i="1"/>
  <c r="E82" i="1"/>
  <c r="E78" i="1"/>
  <c r="E74" i="1"/>
  <c r="E69" i="1"/>
  <c r="E65" i="1"/>
  <c r="E61" i="1"/>
  <c r="E57" i="1"/>
  <c r="E53" i="1"/>
  <c r="E49" i="1"/>
  <c r="E43" i="1"/>
  <c r="E25" i="1"/>
  <c r="E13" i="1"/>
  <c r="E41" i="1"/>
  <c r="E8" i="1"/>
  <c r="E88" i="1"/>
  <c r="E31" i="1"/>
  <c r="E101" i="1"/>
  <c r="E39" i="1"/>
  <c r="E27" i="1"/>
  <c r="E86" i="1"/>
  <c r="E14" i="1"/>
  <c r="E135" i="1"/>
  <c r="E131" i="1"/>
  <c r="E127" i="1"/>
  <c r="E121" i="1"/>
  <c r="E113" i="1"/>
  <c r="E107" i="1"/>
  <c r="E103" i="1"/>
  <c r="E94" i="1"/>
  <c r="E85" i="1"/>
  <c r="E81" i="1"/>
  <c r="E77" i="1"/>
  <c r="E73" i="1"/>
  <c r="E68" i="1"/>
  <c r="E64" i="1"/>
  <c r="E60" i="1"/>
  <c r="E56" i="1"/>
  <c r="E52" i="1"/>
  <c r="E48" i="1"/>
  <c r="E40" i="1"/>
  <c r="E22" i="1"/>
  <c r="E99" i="1"/>
  <c r="E36" i="1"/>
  <c r="E24" i="1"/>
  <c r="E46" i="1"/>
  <c r="E11" i="1"/>
  <c r="E97" i="1"/>
  <c r="E34" i="1"/>
  <c r="E21" i="1"/>
  <c r="E42" i="1"/>
  <c r="E112" i="1"/>
  <c r="E120" i="1"/>
  <c r="E117" i="1"/>
  <c r="E125" i="1"/>
  <c r="E7" i="1"/>
  <c r="E119" i="1"/>
  <c r="E116" i="1"/>
  <c r="E124" i="1"/>
  <c r="E111" i="1"/>
  <c r="E133" i="1"/>
  <c r="E123" i="1"/>
  <c r="E109" i="1"/>
  <c r="E92" i="1"/>
  <c r="E79" i="1"/>
  <c r="E70" i="1"/>
  <c r="E62" i="1"/>
  <c r="E54" i="1"/>
  <c r="E26" i="1"/>
  <c r="E15" i="1"/>
  <c r="E35" i="1"/>
  <c r="E44" i="1"/>
  <c r="E91" i="1"/>
  <c r="E18" i="1"/>
  <c r="E141" i="1"/>
  <c r="E145" i="1"/>
  <c r="E149" i="1"/>
  <c r="E161" i="1"/>
  <c r="E165" i="1"/>
  <c r="E169" i="1"/>
  <c r="E173" i="1"/>
  <c r="E177" i="1"/>
  <c r="E181" i="1"/>
  <c r="E185" i="1"/>
  <c r="E189" i="1"/>
  <c r="E193" i="1"/>
  <c r="E201" i="1"/>
  <c r="E143" i="1"/>
  <c r="E155" i="1"/>
  <c r="E163" i="1"/>
  <c r="E179" i="1"/>
  <c r="E144" i="1"/>
  <c r="E164" i="1"/>
  <c r="E138" i="1"/>
  <c r="E142" i="1"/>
  <c r="E146" i="1"/>
  <c r="E150" i="1"/>
  <c r="E162" i="1"/>
  <c r="E166" i="1"/>
  <c r="E170" i="1"/>
  <c r="E174" i="1"/>
  <c r="E178" i="1"/>
  <c r="E182" i="1"/>
  <c r="E198" i="1"/>
  <c r="E139" i="1"/>
  <c r="E147" i="1"/>
  <c r="E175" i="1"/>
  <c r="E183" i="1"/>
  <c r="E1140" i="1"/>
  <c r="E140" i="1"/>
  <c r="E148" i="1"/>
  <c r="E184" i="1"/>
  <c r="E192" i="1"/>
  <c r="E180" i="1"/>
  <c r="E176" i="1"/>
  <c r="B2" i="1" l="1"/>
</calcChain>
</file>

<file path=xl/sharedStrings.xml><?xml version="1.0" encoding="utf-8"?>
<sst xmlns="http://schemas.openxmlformats.org/spreadsheetml/2006/main" count="10718" uniqueCount="1678">
  <si>
    <t>Year</t>
  </si>
  <si>
    <t>Journal</t>
  </si>
  <si>
    <t>First Author</t>
  </si>
  <si>
    <t>Last Author</t>
  </si>
  <si>
    <t>Cell Line</t>
  </si>
  <si>
    <t>% CR</t>
  </si>
  <si>
    <t>% PR</t>
  </si>
  <si>
    <t>% SD</t>
  </si>
  <si>
    <t>% GI</t>
  </si>
  <si>
    <t>% PD</t>
  </si>
  <si>
    <t>Radiation</t>
  </si>
  <si>
    <t>Paclitaxel</t>
  </si>
  <si>
    <t>Gemcitabine</t>
  </si>
  <si>
    <t>Tumor Size</t>
  </si>
  <si>
    <t>Tumor Model</t>
  </si>
  <si>
    <t>Animal Model</t>
  </si>
  <si>
    <t>Erlotinib</t>
  </si>
  <si>
    <t>5-FU</t>
  </si>
  <si>
    <t>Oxaliplatin</t>
  </si>
  <si>
    <t>Irinotecan</t>
  </si>
  <si>
    <t>Folinic Acid</t>
  </si>
  <si>
    <t>Unique ID</t>
  </si>
  <si>
    <t>Literature Source</t>
  </si>
  <si>
    <t>Tumor RECIST Response</t>
  </si>
  <si>
    <t>S.C. / Ortho</t>
  </si>
  <si>
    <t>Irreversible electroporation</t>
  </si>
  <si>
    <t>BxPc3-luc</t>
  </si>
  <si>
    <t>Nude mouse</t>
  </si>
  <si>
    <t>Ortho</t>
  </si>
  <si>
    <t>Jose, Anabel</t>
  </si>
  <si>
    <t>Fillat, Cristina</t>
  </si>
  <si>
    <t>Cancer Letters</t>
  </si>
  <si>
    <t>Walters, Dustin M.</t>
  </si>
  <si>
    <t>Bauer, Todd W.</t>
  </si>
  <si>
    <t>Neoplasia</t>
  </si>
  <si>
    <t>PDX 608</t>
  </si>
  <si>
    <t>PDX 738</t>
  </si>
  <si>
    <t>PDX 366</t>
  </si>
  <si>
    <t>Lapatinib and Trametinib</t>
  </si>
  <si>
    <t>250-500</t>
  </si>
  <si>
    <t>Sun, Jessica D.</t>
  </si>
  <si>
    <t>Hart, Charles P.</t>
  </si>
  <si>
    <t>Cancer Bioloty &amp; Therapy</t>
  </si>
  <si>
    <t>HS766t</t>
  </si>
  <si>
    <t>MIA PaCa-2</t>
  </si>
  <si>
    <t>Panc-1</t>
  </si>
  <si>
    <t>BxPc3</t>
  </si>
  <si>
    <t>Subcut</t>
  </si>
  <si>
    <t>Yes</t>
  </si>
  <si>
    <t>Abraxane</t>
  </si>
  <si>
    <t>Lapatinib only</t>
  </si>
  <si>
    <t>Trametinib only</t>
  </si>
  <si>
    <t>Meng, Huan</t>
  </si>
  <si>
    <t>Nel, Andre E.</t>
  </si>
  <si>
    <t>ACS Nano</t>
  </si>
  <si>
    <t>Mesoporous silica nps w/ Gem only</t>
  </si>
  <si>
    <t>TH-302 only</t>
  </si>
  <si>
    <t>AsPc-1</t>
  </si>
  <si>
    <t>Awasthi, Niranjan</t>
  </si>
  <si>
    <t>Schwarz, Roderich</t>
  </si>
  <si>
    <t>Carcinogenesis</t>
  </si>
  <si>
    <t>Docetaxel only</t>
  </si>
  <si>
    <t>Docetaxel + Gemcitabine (3 doses)</t>
  </si>
  <si>
    <t>Abraxane + Gemcitabine (3 doses)</t>
  </si>
  <si>
    <t>Kotopoulis, Spiros</t>
  </si>
  <si>
    <t>McCormack, Emmet</t>
  </si>
  <si>
    <t>Molecular Imaging and Biology</t>
  </si>
  <si>
    <r>
      <t>NOD/SCID IL2r</t>
    </r>
    <r>
      <rPr>
        <sz val="10"/>
        <color theme="1"/>
        <rFont val="Calibri"/>
        <family val="2"/>
      </rPr>
      <t>γ</t>
    </r>
    <r>
      <rPr>
        <vertAlign val="superscript"/>
        <sz val="10"/>
        <color theme="1"/>
        <rFont val="Calibri"/>
        <family val="2"/>
        <scheme val="minor"/>
      </rPr>
      <t>null</t>
    </r>
  </si>
  <si>
    <t>Ultrasound + Gemcitabine</t>
  </si>
  <si>
    <t xml:space="preserve">Trieu, V. </t>
  </si>
  <si>
    <t>Hwang, L.</t>
  </si>
  <si>
    <t>European Journal of Cancer</t>
  </si>
  <si>
    <t>Nanoparticle Paclitaxel</t>
  </si>
  <si>
    <t>Free Paclitaxel</t>
  </si>
  <si>
    <t>Free Gemcitabine</t>
  </si>
  <si>
    <t>FH535, a B-catenin pathway inhibitor</t>
  </si>
  <si>
    <t>Liu, Lu</t>
  </si>
  <si>
    <t>Li, Wei</t>
  </si>
  <si>
    <t>Oncotarget</t>
  </si>
  <si>
    <t>Rajeshkumar, N.V.</t>
  </si>
  <si>
    <t>Hidalgo, Manuel</t>
  </si>
  <si>
    <t>Clinical Cancer Research</t>
  </si>
  <si>
    <t>Row Labels</t>
  </si>
  <si>
    <t>Grand Total</t>
  </si>
  <si>
    <t>(blank)</t>
  </si>
  <si>
    <t>MK-1775 + Gemcitabine</t>
  </si>
  <si>
    <t>Gemcitabine only</t>
  </si>
  <si>
    <t>PANC286</t>
  </si>
  <si>
    <t>PANC420</t>
  </si>
  <si>
    <t>JH033</t>
  </si>
  <si>
    <t>PANC198</t>
  </si>
  <si>
    <t>PANC215</t>
  </si>
  <si>
    <t>PANC185</t>
  </si>
  <si>
    <t>PANC281</t>
  </si>
  <si>
    <t>PANC354</t>
  </si>
  <si>
    <t>PANC374</t>
  </si>
  <si>
    <t>MK-1775 (WeeI inhibitor) + Gemcitabine</t>
  </si>
  <si>
    <t>Ragupathi, Govind</t>
  </si>
  <si>
    <t>Maffuid, Paul</t>
  </si>
  <si>
    <t>Cancer Research</t>
  </si>
  <si>
    <t>MVT-5873 (HuMab-5B1) only</t>
  </si>
  <si>
    <t>MVT-5873 + Gem + Abraxane</t>
  </si>
  <si>
    <t>Unique?</t>
  </si>
  <si>
    <t>PDX?</t>
  </si>
  <si>
    <t>N</t>
  </si>
  <si>
    <t>Y</t>
  </si>
  <si>
    <t>Lohse, I</t>
  </si>
  <si>
    <t>Hedley, DW</t>
  </si>
  <si>
    <t>British Journal of Cancer</t>
  </si>
  <si>
    <t>OCIP19 (BRCA WT)</t>
  </si>
  <si>
    <t>Cisplatin only</t>
  </si>
  <si>
    <t>OCIP23 (BRCA WT)</t>
  </si>
  <si>
    <t>OCIP167 (BRCA WT)</t>
  </si>
  <si>
    <t>OCIP28 (BRCA mt)</t>
  </si>
  <si>
    <t>OCIP217 (BRCA mt)</t>
  </si>
  <si>
    <t>OCIP232 (BRCA mt)</t>
  </si>
  <si>
    <t>OCIPA1 (BRCA mt)</t>
  </si>
  <si>
    <t>Yu, Mi Hye</t>
  </si>
  <si>
    <t>Choi, Byung Ihn</t>
  </si>
  <si>
    <t>Korean Journal of Radiology</t>
  </si>
  <si>
    <t>HIFU + microbubbles</t>
  </si>
  <si>
    <t>HIFU + Gemcitabine</t>
  </si>
  <si>
    <t>HIFU + Gem + Microbubbles</t>
  </si>
  <si>
    <t>Wang, Yongwei</t>
  </si>
  <si>
    <t>Sun, Bei</t>
  </si>
  <si>
    <t>Biochemical Pharmacology</t>
  </si>
  <si>
    <t>Shikonin only</t>
  </si>
  <si>
    <t>Shikonin + Gemcitabine</t>
  </si>
  <si>
    <t>Samkoe, Kimberley S.</t>
  </si>
  <si>
    <t>Pogue, Brian W.</t>
  </si>
  <si>
    <t>Int. J. Radiation Oncology Biol. Phys.</t>
  </si>
  <si>
    <t>PDT (40J/cm)</t>
  </si>
  <si>
    <t>Verteporfin + PDT (40J/cm)</t>
  </si>
  <si>
    <t>Wang, Rong-sheng</t>
  </si>
  <si>
    <t>Shu, Yong-qian</t>
  </si>
  <si>
    <t>Biomedicine &amp; Pharmacotherapy</t>
  </si>
  <si>
    <t>Endostatin + Gem</t>
  </si>
  <si>
    <t>Endostatin only</t>
  </si>
  <si>
    <t>Sugyo, Aya</t>
  </si>
  <si>
    <t>Saga, Tsuneo</t>
  </si>
  <si>
    <t>PLOS One</t>
  </si>
  <si>
    <t>Cao, Ning</t>
  </si>
  <si>
    <t>Stantz, Keith M.</t>
  </si>
  <si>
    <t>Radiation Research</t>
  </si>
  <si>
    <t>5Gy Xray (w/ ultrasound)</t>
  </si>
  <si>
    <t>5Gy Xray + IMOG (w/ ultrasound)</t>
  </si>
  <si>
    <t>7Gy Xray</t>
  </si>
  <si>
    <t>HPAC</t>
  </si>
  <si>
    <t>Gemcitabine (150mg/kg)</t>
  </si>
  <si>
    <t>PCL-Gem</t>
  </si>
  <si>
    <t>PCL (Fe3O4 nps) + Gem + Magnet</t>
  </si>
  <si>
    <t>Gang, Jingu</t>
  </si>
  <si>
    <t>Song, Si Young</t>
  </si>
  <si>
    <t>Journal of Drug Tageting</t>
  </si>
  <si>
    <t>Labetuzumab-CL2-SN-38 fusion</t>
  </si>
  <si>
    <t>Mixed Labetuzumab + SN-38</t>
  </si>
  <si>
    <t>100-200</t>
  </si>
  <si>
    <t>Govindan, Serengulam V.</t>
  </si>
  <si>
    <t>Goldenberg, David M.</t>
  </si>
  <si>
    <t>Gemcitabine (100mg/kg)</t>
  </si>
  <si>
    <t>Artesunate (100mg/kg)</t>
  </si>
  <si>
    <t>Artesunate (50mg/kg)</t>
  </si>
  <si>
    <t>Du, Ji-Hui</t>
  </si>
  <si>
    <t>Ji, Kun-Mei</t>
  </si>
  <si>
    <t>Cancer Chemotherapy Pharmacology</t>
  </si>
  <si>
    <t>Guo, Hong-Chun</t>
  </si>
  <si>
    <t>Lin, Sheng-Zhang</t>
  </si>
  <si>
    <t>International Journal of Oncology</t>
  </si>
  <si>
    <t>Emodin only</t>
  </si>
  <si>
    <t>Emodin + Gemcitabine</t>
  </si>
  <si>
    <t>Gemcitabine (120mg/kg)</t>
  </si>
  <si>
    <t>Nemorosone (50mg/kg/d)</t>
  </si>
  <si>
    <t>Wolf, Robert J.</t>
  </si>
  <si>
    <t>Holtrup, Frank</t>
  </si>
  <si>
    <t>Pawaskar, Dipti K.</t>
  </si>
  <si>
    <t>Jusko, William J.</t>
  </si>
  <si>
    <t>TP17862</t>
  </si>
  <si>
    <t>TP17624</t>
  </si>
  <si>
    <t>SCID mouse</t>
  </si>
  <si>
    <t>Sorafenib (20mg/kg)</t>
  </si>
  <si>
    <t>Everolimus (1,g/kg)</t>
  </si>
  <si>
    <t>Sorafenib + Everolimus</t>
  </si>
  <si>
    <t>OCIP 23</t>
  </si>
  <si>
    <t>OCIP 19</t>
  </si>
  <si>
    <t>5E1 (mAb inhibitor of Hedgehog)</t>
  </si>
  <si>
    <t>Chang, Qing</t>
  </si>
  <si>
    <t>Hedley, David W.</t>
  </si>
  <si>
    <t>International Journal of Cancer</t>
  </si>
  <si>
    <t>Yamamura, Kazuo</t>
  </si>
  <si>
    <t>Kodera, Yasuhiro</t>
  </si>
  <si>
    <t>Annals of Surgical Oncology</t>
  </si>
  <si>
    <t>Erlotinib + HF10</t>
  </si>
  <si>
    <t>Erlotinib only</t>
  </si>
  <si>
    <t>HF10 only (Herpes simplex virus clone)</t>
  </si>
  <si>
    <t>Embelin</t>
  </si>
  <si>
    <t>Huang, Minzhao</t>
  </si>
  <si>
    <t>Srivastava, Rakesh K.</t>
  </si>
  <si>
    <t>16Gy Electron beam radiotherapy</t>
  </si>
  <si>
    <t>Gemcitabine (50mg/kg)</t>
  </si>
  <si>
    <t>Gemcitabine (25mg/kg)</t>
  </si>
  <si>
    <t>Electron beam + Gem25</t>
  </si>
  <si>
    <t>Electron beam + Gem50</t>
  </si>
  <si>
    <t>Shen, Z.T.</t>
  </si>
  <si>
    <t>Zhu, X.X.</t>
  </si>
  <si>
    <t>Genetics and Molecular Research</t>
  </si>
  <si>
    <t>Panc039</t>
  </si>
  <si>
    <t>Panc198</t>
  </si>
  <si>
    <t>Gem + Abraxane</t>
  </si>
  <si>
    <t>Kim, Harrison</t>
  </si>
  <si>
    <t>Buchsbaum, Donald</t>
  </si>
  <si>
    <t>Molecular Cancer Therapeutics</t>
  </si>
  <si>
    <t>Unique Cell Lines:</t>
  </si>
  <si>
    <t>Unique Cell</t>
  </si>
  <si>
    <t>Zhang, Xiaobo</t>
  </si>
  <si>
    <t>Tan, Xiaodong</t>
  </si>
  <si>
    <t>Oncology Research</t>
  </si>
  <si>
    <t>SW 1990</t>
  </si>
  <si>
    <t>100-150</t>
  </si>
  <si>
    <t>UCA1 siRNA</t>
  </si>
  <si>
    <t>Unique Articles:</t>
  </si>
  <si>
    <t>CR</t>
  </si>
  <si>
    <t>PR</t>
  </si>
  <si>
    <t>SD</t>
  </si>
  <si>
    <t>GI</t>
  </si>
  <si>
    <t>PD</t>
  </si>
  <si>
    <t>%</t>
  </si>
  <si>
    <t>Wang, Hao</t>
  </si>
  <si>
    <t>Zhu, Jian-Xin</t>
  </si>
  <si>
    <t>Cancer Cell International</t>
  </si>
  <si>
    <t>miR-145</t>
  </si>
  <si>
    <t>Deharvengt, Sophie</t>
  </si>
  <si>
    <t>Hajra, Amor</t>
  </si>
  <si>
    <t>Pancreas</t>
  </si>
  <si>
    <t>85-100</t>
  </si>
  <si>
    <t>MePdR prodrug (5x 15mg/kg/d)</t>
  </si>
  <si>
    <t>BxPc3-LacZ</t>
  </si>
  <si>
    <r>
      <t>BxPc3-ePnP</t>
    </r>
    <r>
      <rPr>
        <vertAlign val="superscript"/>
        <sz val="10"/>
        <color theme="1"/>
        <rFont val="Calibri"/>
        <family val="2"/>
        <scheme val="minor"/>
      </rPr>
      <t>+</t>
    </r>
  </si>
  <si>
    <t>Dakhel, S</t>
  </si>
  <si>
    <t>Hernandez, JL</t>
  </si>
  <si>
    <t>Oncogenesis</t>
  </si>
  <si>
    <t>Cromolyn (5mg/kg)</t>
  </si>
  <si>
    <t>65-160</t>
  </si>
  <si>
    <t>Pathania, Divya</t>
  </si>
  <si>
    <t>Neamati, Nouri</t>
  </si>
  <si>
    <t>British Journal of Pharmacology</t>
  </si>
  <si>
    <t>QD232 (10-20 mg/kg)</t>
  </si>
  <si>
    <t>Kim, Hyun Jin</t>
  </si>
  <si>
    <t>Kataoka, Kazunori</t>
  </si>
  <si>
    <t>PEG-SS-Pasp(DET) + VEGF siRNA</t>
  </si>
  <si>
    <t>Foy, Kevin Chu</t>
  </si>
  <si>
    <t>Kaumaya, Pravin TP</t>
  </si>
  <si>
    <t>OncoImmunology</t>
  </si>
  <si>
    <t>IGFR 56 insulin targeting peptide</t>
  </si>
  <si>
    <t>IGFR 233 insulin targeting peptide</t>
  </si>
  <si>
    <t>Kuo, Calvin J.</t>
  </si>
  <si>
    <t>Mulligan, Richard C.</t>
  </si>
  <si>
    <t>PNAS</t>
  </si>
  <si>
    <t>Ad-Flk1-Fc (VEGF receptor)</t>
  </si>
  <si>
    <t>mAb51 + mAb898</t>
  </si>
  <si>
    <t>mAb898 (anti HB-EGF)</t>
  </si>
  <si>
    <t>mAb551 (anti TGFa)</t>
  </si>
  <si>
    <t>mAb51 + mAb898 + Gem</t>
  </si>
  <si>
    <t>Lindzen, Moshit</t>
  </si>
  <si>
    <t>Yarden, Yosef</t>
  </si>
  <si>
    <t>Maeda, Azusa</t>
  </si>
  <si>
    <t>NRG mouse</t>
  </si>
  <si>
    <t># Treatments:</t>
  </si>
  <si>
    <t>Treatments</t>
  </si>
  <si>
    <t>Cisplatin</t>
  </si>
  <si>
    <t>TH-302 + Gem + Abraxane</t>
  </si>
  <si>
    <t>12x dosing of free Gem + Abraxane</t>
  </si>
  <si>
    <t>Mesoporous silica nanoparticle loaded w/ Gem + Abraxane</t>
  </si>
  <si>
    <t>Single dose Abraxane only</t>
  </si>
  <si>
    <t>Single dose Gem Only</t>
  </si>
  <si>
    <t>Single dose Gem only</t>
  </si>
  <si>
    <t>Single dose of free Gem + Abraxane</t>
  </si>
  <si>
    <t>Pati, Maria L.</t>
  </si>
  <si>
    <t>Hawkins, William</t>
  </si>
  <si>
    <t>BMC Cancer</t>
  </si>
  <si>
    <t>C57BL/6</t>
  </si>
  <si>
    <t>Gem (1x weekly)</t>
  </si>
  <si>
    <t>PB28 (daily) (Sigma-2 ligand)</t>
  </si>
  <si>
    <t>PB221 (daily) (Sigma-2 ligand)</t>
  </si>
  <si>
    <t>PB183 (daily) (Sigma-2 ligand)</t>
  </si>
  <si>
    <t>F281 (daily) (Sigma-2 ligand)</t>
  </si>
  <si>
    <t>PB282 (daily) (Sigma-2 ligand)</t>
  </si>
  <si>
    <t>Hwang, Rosa F.</t>
  </si>
  <si>
    <t>Parekh, Dilip</t>
  </si>
  <si>
    <t>Surgery</t>
  </si>
  <si>
    <t>Retroviral p53</t>
  </si>
  <si>
    <t>L3.6pl</t>
  </si>
  <si>
    <t>Bortezomib (1mg/kg every 3d)</t>
  </si>
  <si>
    <t>Cisplatin (5mg/kg  every 3d)</t>
  </si>
  <si>
    <t>Bortezomib + Cisplatin</t>
  </si>
  <si>
    <t>Nawrocki, Steffan T.</t>
  </si>
  <si>
    <t>McConkey, David J.</t>
  </si>
  <si>
    <t>Yeh, Tammie C.</t>
  </si>
  <si>
    <t>Marsh, Vivienne</t>
  </si>
  <si>
    <t>Gemcitabine (160mg/kg)</t>
  </si>
  <si>
    <t>ARRY-142886 (10mg/kg)</t>
  </si>
  <si>
    <t>ARRY-142886 (50mg/kg)</t>
  </si>
  <si>
    <t>Cordelier, P.</t>
  </si>
  <si>
    <t>Buscail, L.</t>
  </si>
  <si>
    <t>Cancer Gene Therapy</t>
  </si>
  <si>
    <t>rSV40 virus w/ hTR-sst2 gene</t>
  </si>
  <si>
    <t>Fujiwara, Masao</t>
  </si>
  <si>
    <t>Suzuki, Yasuyuki</t>
  </si>
  <si>
    <t>Journal of Experimental &amp; Clinical Cancer Research</t>
  </si>
  <si>
    <t>LY294002 + Cisplatin</t>
  </si>
  <si>
    <t>Cisplatin only (5mg/kg)</t>
  </si>
  <si>
    <t>LY294002 (25mg/kg)</t>
  </si>
  <si>
    <t>AD-Delo3-RGD</t>
  </si>
  <si>
    <t>Paclitaxel (2.5mg/kg)</t>
  </si>
  <si>
    <t>AD-Delo3-RGD + Paclitaxel</t>
  </si>
  <si>
    <t>Rognoni, E.</t>
  </si>
  <si>
    <t>Holm, PS</t>
  </si>
  <si>
    <r>
      <t>SeV/Fct14(MMP-G4/MTS/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M)-GFP</t>
    </r>
  </si>
  <si>
    <r>
      <t>SeV/Fct14(uPA2)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M-GFP</t>
    </r>
  </si>
  <si>
    <t>MI-319</t>
  </si>
  <si>
    <t>MI-319 + Cisplatin</t>
  </si>
  <si>
    <t>Capan-2</t>
  </si>
  <si>
    <t>Azmi, Asfar S.</t>
  </si>
  <si>
    <t>Mohammad, Ramzi M.</t>
  </si>
  <si>
    <t>Withaferin A</t>
  </si>
  <si>
    <t>Yu, Yanke</t>
  </si>
  <si>
    <t>Sun, Duxin</t>
  </si>
  <si>
    <t>Dong, Jianying</t>
  </si>
  <si>
    <t>Glaser, Scott M.</t>
  </si>
  <si>
    <t>Landes Bioscience</t>
  </si>
  <si>
    <t>M60-A02 + C06 (15mg/kg)</t>
  </si>
  <si>
    <t>EI-04 (20mg/kg) (bispecific Ab)</t>
  </si>
  <si>
    <t>C06 (IGF-1R Ab)</t>
  </si>
  <si>
    <t>M60-A02 (EGFR Ab)</t>
  </si>
  <si>
    <t>Zhou, Lin</t>
  </si>
  <si>
    <t>Yuan, Yaozong</t>
  </si>
  <si>
    <t>Ad/F35-ACE2</t>
  </si>
  <si>
    <t>Ad/F35-ACE2 + Gem</t>
  </si>
  <si>
    <t>Plumbagin</t>
  </si>
  <si>
    <t>Hafeez, Bilal B.</t>
  </si>
  <si>
    <t>Verma, Ajit K.</t>
  </si>
  <si>
    <t>Ji, Shunrong</t>
  </si>
  <si>
    <t>Yu, Xianjun</t>
  </si>
  <si>
    <t>Cancer Biology &amp; Therapy</t>
  </si>
  <si>
    <t>RGD-Abraxane</t>
  </si>
  <si>
    <t>Gemcitabine only (90mg/kg)</t>
  </si>
  <si>
    <t>Abraxane + Gem</t>
  </si>
  <si>
    <t>RGD-Abraxane + Gem</t>
  </si>
  <si>
    <t>Uchida, Daisuke</t>
  </si>
  <si>
    <t>Yamamoto, Kazuhide</t>
  </si>
  <si>
    <t>Journal of Gastroenterology and Hepatology</t>
  </si>
  <si>
    <t>Ad-REIC</t>
  </si>
  <si>
    <t>Ad-REIC + Gem</t>
  </si>
  <si>
    <t>Antioxidants &amp; Redox Signaling</t>
  </si>
  <si>
    <t>a-Mangostin</t>
  </si>
  <si>
    <t>Belinostat</t>
  </si>
  <si>
    <t>Belinostat + Gem</t>
  </si>
  <si>
    <t>Chien, Wenwen</t>
  </si>
  <si>
    <t>Koeffler, H. Phillip</t>
  </si>
  <si>
    <t>Molecular Carcinogenesis</t>
  </si>
  <si>
    <t>SW1990</t>
  </si>
  <si>
    <t>Pulsatilla saponin A</t>
  </si>
  <si>
    <t>Cyclophosphamide</t>
  </si>
  <si>
    <t>Liu, Qiang</t>
  </si>
  <si>
    <t>Qi, Xiaofei</t>
  </si>
  <si>
    <t>Journal of Surgical Research</t>
  </si>
  <si>
    <t>90-150</t>
  </si>
  <si>
    <t xml:space="preserve">Gem + Cisplatin + 5-FU + </t>
  </si>
  <si>
    <t>Cetuximab + Bevacizumab + Gem + Cisplatin + 5-FU</t>
  </si>
  <si>
    <t>Tai, Cheng-Jeng</t>
  </si>
  <si>
    <t>Wu, Chang-Jer</t>
  </si>
  <si>
    <t>Clinical and Experimental Medicine</t>
  </si>
  <si>
    <t>Yamamota, Yoshiyuki</t>
  </si>
  <si>
    <t>Matsumura, Yasuhiro</t>
  </si>
  <si>
    <t>Cancer Science</t>
  </si>
  <si>
    <t>Epirubicin</t>
  </si>
  <si>
    <t>NC-6300 (epirubicin micelle)</t>
  </si>
  <si>
    <t>Anti-TF-NC6300 (anti-Tissue Factor Ab)</t>
  </si>
  <si>
    <t>Carlesso, Fernanda N.</t>
  </si>
  <si>
    <t>Cardoso, Valbert N.</t>
  </si>
  <si>
    <t>Nuclear Medicine Communications</t>
  </si>
  <si>
    <t>Capan-1</t>
  </si>
  <si>
    <t>SpHL + CDDP</t>
  </si>
  <si>
    <t>CDDP (cisplatin)</t>
  </si>
  <si>
    <t>SpHL (pH sensitive liposome)</t>
  </si>
  <si>
    <t>HSV thymidine kinase gene + GCV</t>
  </si>
  <si>
    <t>Human Gene Therapy</t>
  </si>
  <si>
    <t>Yang, Lily</t>
  </si>
  <si>
    <t>Ganciclovir (GCV)</t>
  </si>
  <si>
    <t>TNP-470</t>
  </si>
  <si>
    <t>Human endostatin</t>
  </si>
  <si>
    <t>aaATIII</t>
  </si>
  <si>
    <t>Prox, Daniela</t>
  </si>
  <si>
    <t>Kisker, Oliver</t>
  </si>
  <si>
    <t>World Journal of Surgery</t>
  </si>
  <si>
    <t>60-100</t>
  </si>
  <si>
    <t>EGFR-related protein</t>
  </si>
  <si>
    <t>Zhang, Yuxiang</t>
  </si>
  <si>
    <t>Sarkar, Fazlul H.</t>
  </si>
  <si>
    <t>BxPC3</t>
  </si>
  <si>
    <t>Sulindac</t>
  </si>
  <si>
    <t>LC-1 + sulindac</t>
  </si>
  <si>
    <t>Yip-Schneider, Michele T.</t>
  </si>
  <si>
    <t>Schmidt, C. Max</t>
  </si>
  <si>
    <t>Morgan, Meredith A.</t>
  </si>
  <si>
    <t>Lawrence, Theodore S.</t>
  </si>
  <si>
    <t>Cetuximab (50mg/kg)</t>
  </si>
  <si>
    <t>Erlotinib (100 mg/kg)</t>
  </si>
  <si>
    <t>Radiation (1Gy x10)</t>
  </si>
  <si>
    <t xml:space="preserve">Gemcitabine + Radiation </t>
  </si>
  <si>
    <t>Cetuximab + Gemcitabine</t>
  </si>
  <si>
    <t>Erlotinib + Gemcitabine</t>
  </si>
  <si>
    <t>Cetixumab + Radiation</t>
  </si>
  <si>
    <t>Erlotinib + Radiation</t>
  </si>
  <si>
    <t>Cetuximab + Gem + Radiation</t>
  </si>
  <si>
    <t>Erlotinib + Gem + Radiation</t>
  </si>
  <si>
    <t>Larbouret, C.</t>
  </si>
  <si>
    <t>Azria, D.</t>
  </si>
  <si>
    <t>Annals of Oncology</t>
  </si>
  <si>
    <t>Cetuximab + Trastuzumab (2mg/kg each)</t>
  </si>
  <si>
    <t>Gem, then Cetux + Trastuz (full mAb)</t>
  </si>
  <si>
    <t>Cetux + Trastuz f(ab')2 fragments</t>
  </si>
  <si>
    <t>Wang, Shuang-Jia</t>
  </si>
  <si>
    <t>Dihydroartemisinin (10mg/kg)</t>
  </si>
  <si>
    <t>Dihydroartemisinin + Gemcitabine</t>
  </si>
  <si>
    <t>Gd-DPTA / DACHPt micelles (30mg/kg)</t>
  </si>
  <si>
    <t>Kaida, Sachiko</t>
  </si>
  <si>
    <t>recombinant adenovirus w/ shIGF-IR</t>
  </si>
  <si>
    <t>shIGFIR + 5FU</t>
  </si>
  <si>
    <t>5FU (50mg/kg)</t>
  </si>
  <si>
    <t>Wang, Yu</t>
  </si>
  <si>
    <t>Shinomura, Yasuhisa</t>
  </si>
  <si>
    <t>Li, Hong-Jun</t>
  </si>
  <si>
    <t>Wang, Jun</t>
  </si>
  <si>
    <t>PAMAM-Pt</t>
  </si>
  <si>
    <t>Cluster-Pt</t>
  </si>
  <si>
    <t>iCluster-Pt (6mg/kg) (pH-sensitive micelle releasing the prodrug PAMAM-Pt)</t>
  </si>
  <si>
    <t>BxPc3-ePnP+</t>
  </si>
  <si>
    <t>Treatment Agent</t>
  </si>
  <si>
    <t>Count of RECIST Criteria</t>
  </si>
  <si>
    <t># of Treatments</t>
  </si>
  <si>
    <t>Pettersson, Filippa</t>
  </si>
  <si>
    <t>Dalgleish, Angus G.</t>
  </si>
  <si>
    <t>T3M4</t>
  </si>
  <si>
    <t>Gemcitabine (10mg/kg weekly)</t>
  </si>
  <si>
    <t>ATRA + Gemcitabine</t>
  </si>
  <si>
    <t>All-Trans-Retinoic Acid (20mg/kg daily)</t>
  </si>
  <si>
    <t>Celecoxib (25mg/kg)</t>
  </si>
  <si>
    <t>Raut, Chandrajit P.</t>
  </si>
  <si>
    <t>CCI-779 (10mg/kg daily)</t>
  </si>
  <si>
    <t>Gemcitabine (125mg/kg 2x weekly)</t>
  </si>
  <si>
    <t>CCI-779 + Gemcitabine</t>
  </si>
  <si>
    <t>Ito, Daisuke</t>
  </si>
  <si>
    <t>Doi, Ryuichiro</t>
  </si>
  <si>
    <t>Rejiba, Soukaina</t>
  </si>
  <si>
    <t>Hajri, Amor</t>
  </si>
  <si>
    <t>pSsik-ras + electroporation</t>
  </si>
  <si>
    <t>siRNA k-ras + electroporation</t>
  </si>
  <si>
    <t>AS PS-ODN k-ras + electroporation</t>
  </si>
  <si>
    <t>pSsik-ras + Gemcitabine</t>
  </si>
  <si>
    <t>Karikari, Collins A.</t>
  </si>
  <si>
    <t>Maitra, Anirban</t>
  </si>
  <si>
    <t>1396-11 (x-linked IAP inhibitor)</t>
  </si>
  <si>
    <t>1396-12 (x-linked IAP inhibitor)</t>
  </si>
  <si>
    <t>Gemcitabine, then S-1</t>
  </si>
  <si>
    <t>Gem + S-1</t>
  </si>
  <si>
    <t>S-1, then Gemcitabine</t>
  </si>
  <si>
    <t>Nakahira, Shin</t>
  </si>
  <si>
    <t>Monden, Morito</t>
  </si>
  <si>
    <t>Anticancer Research</t>
  </si>
  <si>
    <t>S-1 (oral 5-FU prodrug)</t>
  </si>
  <si>
    <t>PAK7 + MAP3K7</t>
  </si>
  <si>
    <t>PAK7 + CK2</t>
  </si>
  <si>
    <t>MAP3K7 + CK2</t>
  </si>
  <si>
    <t>PAK7 + MAP3K7 + CK2</t>
  </si>
  <si>
    <t>PAK7 (o-methyl siRNA in JetPEI)</t>
  </si>
  <si>
    <t>MAP3K7 (o-methyl siRNA in JetPEI)</t>
  </si>
  <si>
    <t>CK2 (o-methyl siRNA in JetPEI)</t>
  </si>
  <si>
    <t>Giroux, V.</t>
  </si>
  <si>
    <t>Dagorn, J-C</t>
  </si>
  <si>
    <t>Hedley, David</t>
  </si>
  <si>
    <t>AZD6244</t>
  </si>
  <si>
    <t>Rapamycin</t>
  </si>
  <si>
    <t>AZD6244 + Rapamycin</t>
  </si>
  <si>
    <t>Rapamycin (2 mg/kg)</t>
  </si>
  <si>
    <t>AZD6244 (25 mg/kg) (MEK inhibitor)</t>
  </si>
  <si>
    <t>Panc-02</t>
  </si>
  <si>
    <t>Gemcitabine + TAT-CTMP</t>
  </si>
  <si>
    <t>Simon, Peter O. Jr.</t>
  </si>
  <si>
    <t>Hawkins, William G.</t>
  </si>
  <si>
    <t>Iwanski, Gabriela B</t>
  </si>
  <si>
    <t>Gemcitabine (25 mg/kg)</t>
  </si>
  <si>
    <t>Cucurbitacin B</t>
  </si>
  <si>
    <t>Gemcitabine + Cucurbitacin B</t>
  </si>
  <si>
    <t>Radiation (1.5Gy x5)</t>
  </si>
  <si>
    <t>Radiation (2Gy x5)</t>
  </si>
  <si>
    <t>Radiation (2.5Gy x 4)</t>
  </si>
  <si>
    <t>Jee, Cheong L.</t>
  </si>
  <si>
    <t>Simeone, Diane M.</t>
  </si>
  <si>
    <t>Translational Oncology</t>
  </si>
  <si>
    <t>300-600</t>
  </si>
  <si>
    <t>hRS7-SN-38 (ADC)</t>
  </si>
  <si>
    <t>RAIT + ADC</t>
  </si>
  <si>
    <t>90Y-hPAM4 IgG (RAIT) (130uCi)</t>
  </si>
  <si>
    <t>RAIT (50uCi)</t>
  </si>
  <si>
    <t>Irinotecan only</t>
  </si>
  <si>
    <t>RAIT + Irinotecan</t>
  </si>
  <si>
    <t>Sharkey, Robert M.</t>
  </si>
  <si>
    <t>HVJ liposome w/pEBActNII/CD + 5-FC (500mg/kg)</t>
  </si>
  <si>
    <t>Kanyama, Hiroki</t>
  </si>
  <si>
    <t>Oncology Reports</t>
  </si>
  <si>
    <t>Iwai, Toshiki</t>
  </si>
  <si>
    <t>Mori, Kazushige</t>
  </si>
  <si>
    <t>100-300</t>
  </si>
  <si>
    <t>Gemcitabine + Erlotinib</t>
  </si>
  <si>
    <t>RLIP76 antibodies</t>
  </si>
  <si>
    <t>RLIP76 siRNA</t>
  </si>
  <si>
    <t>RLIP76 antisense DNA</t>
  </si>
  <si>
    <t>Leake, Kathryn</t>
  </si>
  <si>
    <t>Singhal, Sharad S.</t>
  </si>
  <si>
    <t>AMD3465</t>
  </si>
  <si>
    <t>AMD3465 + Temsirolimus</t>
  </si>
  <si>
    <t>Temsirolimus</t>
  </si>
  <si>
    <t>Panc159</t>
  </si>
  <si>
    <t>Panc410</t>
  </si>
  <si>
    <t>Temsirolimus + SDF-1a</t>
  </si>
  <si>
    <t>Temsirolimus + SDF-1a + AMD3465</t>
  </si>
  <si>
    <t>Panc194</t>
  </si>
  <si>
    <t>Temsirolumus + AMD3465</t>
  </si>
  <si>
    <t>Temsirolimus + Erlotinib</t>
  </si>
  <si>
    <t>Erlotinib + AMD3465</t>
  </si>
  <si>
    <t>Temsirolumus + AMD3465 + Erlotinib</t>
  </si>
  <si>
    <t>Weekes, Colin D.</t>
  </si>
  <si>
    <t>Serotype 3 fiber-modified adenovirus with CXCR-4 promoter</t>
  </si>
  <si>
    <t>CFPAC-1</t>
  </si>
  <si>
    <t>Adenovirus 5 wild type</t>
  </si>
  <si>
    <t>Chu, Quyen D.</t>
  </si>
  <si>
    <t>Mathis, Michael</t>
  </si>
  <si>
    <t>U0126 + Gemcitabine</t>
  </si>
  <si>
    <t>Panc-1GemRes</t>
  </si>
  <si>
    <r>
      <t>Panc-1</t>
    </r>
    <r>
      <rPr>
        <vertAlign val="superscript"/>
        <sz val="10"/>
        <color theme="1"/>
        <rFont val="Calibri"/>
        <family val="2"/>
        <scheme val="minor"/>
      </rPr>
      <t>GemRes</t>
    </r>
  </si>
  <si>
    <t>U0126 (ERK 1/2 inhibitor)</t>
  </si>
  <si>
    <t>50-100</t>
  </si>
  <si>
    <t>Zheng, Chunning</t>
  </si>
  <si>
    <t>Sun, Shaochuan</t>
  </si>
  <si>
    <t>Journal of International Medical Research</t>
  </si>
  <si>
    <t>Yabuuchi, Shinichi</t>
  </si>
  <si>
    <t>Panc215</t>
  </si>
  <si>
    <t>Gemcitabine + PF03084014</t>
  </si>
  <si>
    <t>Panc 266</t>
  </si>
  <si>
    <t>Panc354</t>
  </si>
  <si>
    <t>Panc 265</t>
  </si>
  <si>
    <t>Panc265</t>
  </si>
  <si>
    <r>
      <t>PF03084014 (</t>
    </r>
    <r>
      <rPr>
        <sz val="10"/>
        <color theme="1"/>
        <rFont val="Calibri"/>
        <family val="2"/>
      </rPr>
      <t>γ</t>
    </r>
    <r>
      <rPr>
        <sz val="10"/>
        <color theme="1"/>
        <rFont val="Calibri"/>
        <family val="2"/>
        <scheme val="minor"/>
      </rPr>
      <t>-secretase inhibitor)</t>
    </r>
  </si>
  <si>
    <t>Patient 11424</t>
  </si>
  <si>
    <t>Patient 14244</t>
  </si>
  <si>
    <t>Patient 16096</t>
  </si>
  <si>
    <t>Patient 12298</t>
  </si>
  <si>
    <t>Patient 12459</t>
  </si>
  <si>
    <t>Patient 12424</t>
  </si>
  <si>
    <t>ApoL/TRAIL (500ug)</t>
  </si>
  <si>
    <t>Sharma, R.</t>
  </si>
  <si>
    <t>Hylander, B.L.</t>
  </si>
  <si>
    <t>2H8 mAb (25mg/kg) (S100P mAb)</t>
  </si>
  <si>
    <t>Kim, Yun-Hee</t>
  </si>
  <si>
    <t>Kim, In-Hoo</t>
  </si>
  <si>
    <t>Adenoviral PAUF-targeting TSR containing Rz suicide gene</t>
  </si>
  <si>
    <t>International Journal of Radiation Oncology Biology Physics</t>
  </si>
  <si>
    <t>Radiotherapy 5Gy</t>
  </si>
  <si>
    <t>Radiotherapy 7Gy</t>
  </si>
  <si>
    <t>DC101</t>
  </si>
  <si>
    <t>DC101 + Radiotherapy (5Gy)</t>
  </si>
  <si>
    <t>150-250</t>
  </si>
  <si>
    <t>Hiroshima, Yukihiko</t>
  </si>
  <si>
    <t>Hoffman, Robert M.</t>
  </si>
  <si>
    <t>BEV, then Gemcitabine</t>
  </si>
  <si>
    <t>BEV, then S. typhimurium A1-R</t>
  </si>
  <si>
    <t>BEV + GEM, then S. typhimurium A1-R</t>
  </si>
  <si>
    <t>BEV + GEM</t>
  </si>
  <si>
    <t>BEV (bevacizumab)</t>
  </si>
  <si>
    <t>Zhou, Hongyu</t>
  </si>
  <si>
    <t>IGF1 + IONP + Dox</t>
  </si>
  <si>
    <t>65-250</t>
  </si>
  <si>
    <t>Patient PDX</t>
  </si>
  <si>
    <t>Doxorubicin</t>
  </si>
  <si>
    <t>Iron oxide nanoparticles (IONP) + Dox</t>
  </si>
  <si>
    <t>Pan, Youli</t>
  </si>
  <si>
    <t>Yang, Sheng-Yong</t>
  </si>
  <si>
    <t>100-400</t>
  </si>
  <si>
    <t>SKLB261 (50mg/kg)</t>
  </si>
  <si>
    <t>Erlotinib (100mg/kg)</t>
  </si>
  <si>
    <t>Sunitinib (40mg/kg)</t>
  </si>
  <si>
    <t>Dasatinib (50mg/kg)</t>
  </si>
  <si>
    <t>Gemcitabine (125mg/kg)</t>
  </si>
  <si>
    <t>Miyamoto, Ryoichi</t>
  </si>
  <si>
    <t>Ohkohchi, Nobuhiro</t>
  </si>
  <si>
    <t>Cetuximab</t>
  </si>
  <si>
    <t>Cetuximab + Hyperthermia (41C)</t>
  </si>
  <si>
    <t>Hyperthermia (41C)</t>
  </si>
  <si>
    <t>Ope-xeno</t>
  </si>
  <si>
    <t>Yao, Hang-Ping</t>
  </si>
  <si>
    <t>Wang, Ming-Hai</t>
  </si>
  <si>
    <t>American Journal of Cancer Research</t>
  </si>
  <si>
    <t>Zt/g4-DM1</t>
  </si>
  <si>
    <t>FG</t>
  </si>
  <si>
    <t>Zt/g4-DM1 + Gemcitabine</t>
  </si>
  <si>
    <t>DaCosta, Ralph S.</t>
  </si>
  <si>
    <t>Radiation (4Gy)</t>
  </si>
  <si>
    <t>Radiation (12Gy)</t>
  </si>
  <si>
    <t>Radiation (24Gy)</t>
  </si>
  <si>
    <t>Feldmann, Georg</t>
  </si>
  <si>
    <t>Nelkin, Barry D.</t>
  </si>
  <si>
    <t>Panc291</t>
  </si>
  <si>
    <t>JH010</t>
  </si>
  <si>
    <t>JH029</t>
  </si>
  <si>
    <t>Panc253</t>
  </si>
  <si>
    <t>Panc154</t>
  </si>
  <si>
    <t>A6L</t>
  </si>
  <si>
    <t>Panc374</t>
  </si>
  <si>
    <t>Panc219</t>
  </si>
  <si>
    <t>Panc286</t>
  </si>
  <si>
    <t>SCH727965 (Cyclin-dependent, multi-kinase inhibitor)</t>
  </si>
  <si>
    <t>SCH727965</t>
  </si>
  <si>
    <t>Gemcitabine + SCH727965</t>
  </si>
  <si>
    <t>p16 peptide only</t>
  </si>
  <si>
    <t>Trojan peptide only</t>
  </si>
  <si>
    <t>Trojan p16 peptide fusion</t>
  </si>
  <si>
    <t>Hosotani, Ryo</t>
  </si>
  <si>
    <t>Imamura, Masayuki</t>
  </si>
  <si>
    <t>SP141 (MDM2 inhibitor)</t>
  </si>
  <si>
    <t>Wang, Wei</t>
  </si>
  <si>
    <t>Zhang, Ruiwen</t>
  </si>
  <si>
    <t>Gastroenterology</t>
  </si>
  <si>
    <t>Capsaicin (5mg)</t>
  </si>
  <si>
    <t>Zhang, Ruifen</t>
  </si>
  <si>
    <t>Srivastava, Sanjay K.</t>
  </si>
  <si>
    <t>Apoptosis</t>
  </si>
  <si>
    <t>145-150</t>
  </si>
  <si>
    <t>Troxacitabine</t>
  </si>
  <si>
    <t>Troxacitabine + Gemcitabine</t>
  </si>
  <si>
    <t>Damaraju, Vijaya L.</t>
  </si>
  <si>
    <t>Gourdeau, Henrietta</t>
  </si>
  <si>
    <t xml:space="preserve">Kelley, Joseph R. </t>
  </si>
  <si>
    <t>Cole, David J.</t>
  </si>
  <si>
    <t>Ad-aCaSm + Gem</t>
  </si>
  <si>
    <t>Adenovirus expressing antisense CaSm RNA (Ad-aCaSm)</t>
  </si>
  <si>
    <t>Salinomycin (free)</t>
  </si>
  <si>
    <t>PEG-PLA micelle Salinomycin</t>
  </si>
  <si>
    <t>Daman, Zahra</t>
  </si>
  <si>
    <t>Gilani, Kambiz</t>
  </si>
  <si>
    <t>Pharmaceutical Research</t>
  </si>
  <si>
    <t>Yanagie, H.</t>
  </si>
  <si>
    <t>Ono, K.</t>
  </si>
  <si>
    <r>
      <rPr>
        <vertAlign val="superscript"/>
        <sz val="10"/>
        <color theme="1"/>
        <rFont val="Calibri"/>
        <family val="2"/>
        <scheme val="minor"/>
      </rPr>
      <t>10</t>
    </r>
    <r>
      <rPr>
        <sz val="10"/>
        <color theme="1"/>
        <rFont val="Calibri"/>
        <family val="2"/>
        <scheme val="minor"/>
      </rPr>
      <t>Boron solution (2000ppm) 
+ 2x10</t>
    </r>
    <r>
      <rPr>
        <vertAlign val="superscript"/>
        <sz val="10"/>
        <color theme="1"/>
        <rFont val="Calibri"/>
        <family val="2"/>
        <scheme val="minor"/>
      </rPr>
      <t>12</t>
    </r>
    <r>
      <rPr>
        <sz val="10"/>
        <color theme="1"/>
        <rFont val="Calibri"/>
        <family val="2"/>
        <scheme val="minor"/>
      </rPr>
      <t xml:space="preserve"> n cm neutron irradiation</t>
    </r>
  </si>
  <si>
    <r>
      <rPr>
        <vertAlign val="superscript"/>
        <sz val="10"/>
        <color theme="1"/>
        <rFont val="Calibri"/>
        <family val="2"/>
        <scheme val="minor"/>
      </rPr>
      <t>10</t>
    </r>
    <r>
      <rPr>
        <sz val="10"/>
        <color theme="1"/>
        <rFont val="Calibri"/>
        <family val="2"/>
        <scheme val="minor"/>
      </rPr>
      <t>Boron liposomes (2000ppm) 
+ 2x10</t>
    </r>
    <r>
      <rPr>
        <vertAlign val="superscript"/>
        <sz val="10"/>
        <color theme="1"/>
        <rFont val="Calibri"/>
        <family val="2"/>
        <scheme val="minor"/>
      </rPr>
      <t>12</t>
    </r>
    <r>
      <rPr>
        <sz val="10"/>
        <color theme="1"/>
        <rFont val="Calibri"/>
        <family val="2"/>
        <scheme val="minor"/>
      </rPr>
      <t xml:space="preserve"> n cm neutron irradiation</t>
    </r>
  </si>
  <si>
    <r>
      <rPr>
        <vertAlign val="superscript"/>
        <sz val="10"/>
        <color theme="1"/>
        <rFont val="Calibri"/>
        <family val="2"/>
        <scheme val="minor"/>
      </rPr>
      <t>10</t>
    </r>
    <r>
      <rPr>
        <sz val="10"/>
        <color theme="1"/>
        <rFont val="Calibri"/>
        <family val="2"/>
        <scheme val="minor"/>
      </rPr>
      <t xml:space="preserve">Boron </t>
    </r>
    <r>
      <rPr>
        <sz val="10"/>
        <color theme="1"/>
        <rFont val="Calibri"/>
        <family val="2"/>
      </rPr>
      <t>α-</t>
    </r>
    <r>
      <rPr>
        <sz val="10"/>
        <color theme="1"/>
        <rFont val="Calibri"/>
        <family val="2"/>
        <scheme val="minor"/>
      </rPr>
      <t xml:space="preserve">CEA immunoliposome (2000ppm) + </t>
    </r>
    <r>
      <rPr>
        <sz val="10"/>
        <color theme="1"/>
        <rFont val="Calibri"/>
        <family val="2"/>
        <scheme val="minor"/>
      </rPr>
      <t>neutron irradiation</t>
    </r>
  </si>
  <si>
    <r>
      <rPr>
        <vertAlign val="superscript"/>
        <sz val="10"/>
        <color theme="1"/>
        <rFont val="Calibri"/>
        <family val="2"/>
        <scheme val="minor"/>
      </rPr>
      <t>10</t>
    </r>
    <r>
      <rPr>
        <sz val="10"/>
        <color theme="1"/>
        <rFont val="Calibri"/>
        <family val="2"/>
        <scheme val="minor"/>
      </rPr>
      <t xml:space="preserve">Boron </t>
    </r>
    <r>
      <rPr>
        <sz val="10"/>
        <color theme="1"/>
        <rFont val="Calibri"/>
        <family val="2"/>
      </rPr>
      <t>α-</t>
    </r>
    <r>
      <rPr>
        <sz val="10"/>
        <color theme="1"/>
        <rFont val="Calibri"/>
        <family val="2"/>
        <scheme val="minor"/>
      </rPr>
      <t>CEA monoclonal antibody</t>
    </r>
  </si>
  <si>
    <t>150-200</t>
  </si>
  <si>
    <t>CEP-701 Trk Tyrosine Kinase inhibitor</t>
  </si>
  <si>
    <t>TNP-470 (30mg/kg)</t>
  </si>
  <si>
    <t>Hotz, Hubert G.</t>
  </si>
  <si>
    <t>Hines, Oscar J.</t>
  </si>
  <si>
    <t>Journal of Gastrointestinal Surgery</t>
  </si>
  <si>
    <t>TNP-470 (30mg/kg) (angiogenesis inhibitor)</t>
  </si>
  <si>
    <t>Oonuma, Masaru</t>
  </si>
  <si>
    <t>Matsuno, Seiki</t>
  </si>
  <si>
    <t>AxCa-UPRT + 5FU</t>
  </si>
  <si>
    <t>5FU</t>
  </si>
  <si>
    <t>AxE1AdB-UPRT + 5FU</t>
  </si>
  <si>
    <t>AxE1AdB-UPRT (E1 replication competent)</t>
  </si>
  <si>
    <t>AxCA (adenovirus E1 deficient) for UPRT gene therapy</t>
  </si>
  <si>
    <t>Reber, Howard A.</t>
  </si>
  <si>
    <t>HPAF-2</t>
  </si>
  <si>
    <t>Diphtheria toxin - VEGF fusion</t>
  </si>
  <si>
    <t>Buechler, Peter</t>
  </si>
  <si>
    <t>Flk-1 TM retrovirus (VEGF-RII inhibitor)</t>
  </si>
  <si>
    <t>CEP-7055 (23.8 mg/kg) (oral pan inhibitor of VEGFR tyrosine kinase)</t>
  </si>
  <si>
    <t>Ruggeri, Bruce</t>
  </si>
  <si>
    <t>Dionne, Craig</t>
  </si>
  <si>
    <t>A4..6.1 + BB-94</t>
  </si>
  <si>
    <t>A4..6.1 (anti-VEGF mAb)</t>
  </si>
  <si>
    <t>BB-94 (MMP inhibitor)</t>
  </si>
  <si>
    <t>Zhang, Xuefeng</t>
  </si>
  <si>
    <t>Parangi, Sareh</t>
  </si>
  <si>
    <t>3TSR (recombinant thrombospondin-1)</t>
  </si>
  <si>
    <t>AS-3 (VEGF antisense oligonucleotide)</t>
  </si>
  <si>
    <t>Masui, Toshihiko</t>
  </si>
  <si>
    <t>Doy, Ryuichiro</t>
  </si>
  <si>
    <t>pAnt-AS (antennapedia delivery of Bcl-XL antisense molecules)</t>
  </si>
  <si>
    <t>Radiation 5Gy</t>
  </si>
  <si>
    <t>Radiation 10Gy</t>
  </si>
  <si>
    <t>pAnt-AS + Radiation 10Gy</t>
  </si>
  <si>
    <t>Bond, Jane A.</t>
  </si>
  <si>
    <t>Wynford-Thomas, David</t>
  </si>
  <si>
    <t>PMA (50 mg/kg) (phorbol myristate acetate)</t>
  </si>
  <si>
    <t>Bhargava, Sarah</t>
  </si>
  <si>
    <t>Suramin (60mg/kg)</t>
  </si>
  <si>
    <t>Lee, Sang Hyub</t>
  </si>
  <si>
    <t>Yoon, Yong Bum</t>
  </si>
  <si>
    <t>Apigenin + Gemcitabine</t>
  </si>
  <si>
    <t>Apigenin (50mg/kg)</t>
  </si>
  <si>
    <t>200-250</t>
  </si>
  <si>
    <t>Frondoside A (10ug/kg)</t>
  </si>
  <si>
    <t>Li, X.</t>
  </si>
  <si>
    <t>Adrian, T.E.</t>
  </si>
  <si>
    <t>Annals of the New York Academy of Science</t>
  </si>
  <si>
    <t>Dhar, Animesh</t>
  </si>
  <si>
    <t>Banerjee, Sushanta K.</t>
  </si>
  <si>
    <t>Crocetan (4 mg/kg) in Peptamen</t>
  </si>
  <si>
    <t>Nishimoto, T</t>
  </si>
  <si>
    <t>Aoki, K</t>
  </si>
  <si>
    <t>Gene Therapy</t>
  </si>
  <si>
    <r>
      <t>Ad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CAR-SYE (replication competent adenovirus with peptide ligand)</t>
    </r>
  </si>
  <si>
    <r>
      <t>Ad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CAR (untargeted  replication incompetent adenovirus)</t>
    </r>
  </si>
  <si>
    <r>
      <t>Ad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E1 (replication incompetent)</t>
    </r>
  </si>
  <si>
    <t>Kinase Inhibitors</t>
  </si>
  <si>
    <t>Sahu, Ravi P.</t>
  </si>
  <si>
    <t>Journal of the National Cancer Institute</t>
  </si>
  <si>
    <t>BITC (12umole daily, 5x) (STAT-3 inhibitor)</t>
  </si>
  <si>
    <t>Murtaza, Imtiyaz</t>
  </si>
  <si>
    <t>Mukhtar, Hasan</t>
  </si>
  <si>
    <t>Lupeol (dietary triterpene - TRAIL &amp; cFLIP modulator)</t>
  </si>
  <si>
    <t>Fotopoulou, Christina</t>
  </si>
  <si>
    <t>Schumacher, Guido</t>
  </si>
  <si>
    <t>2-ME2 (estrogen inhibitor)</t>
  </si>
  <si>
    <t>2-ME2 + Gemcitabine</t>
  </si>
  <si>
    <t>Gemcitabine (75 mg/kg)</t>
  </si>
  <si>
    <t>Schwarz, Roderich E.</t>
  </si>
  <si>
    <t>Schwarz, Margaret A.</t>
  </si>
  <si>
    <t>EMAP II</t>
  </si>
  <si>
    <t>EMAP II (FN-integrin angiogenesis inhibitor)</t>
  </si>
  <si>
    <t>Graeer, R.</t>
  </si>
  <si>
    <t>Kratz, F.</t>
  </si>
  <si>
    <t>Investigational New Drugs</t>
  </si>
  <si>
    <t>INNO-205 (prodrug of Dox derivative)</t>
  </si>
  <si>
    <t>Gemcitabine (240 mg/kg)</t>
  </si>
  <si>
    <t>AsPc-2</t>
  </si>
  <si>
    <t>Park, Byoungduck</t>
  </si>
  <si>
    <t>Aggarwal, Bharat B.</t>
  </si>
  <si>
    <t>AKBA + Gemcitabine</t>
  </si>
  <si>
    <t>PANC-28</t>
  </si>
  <si>
    <t>AKBA (acetyl-11-keto-boswellic acid)</t>
  </si>
  <si>
    <t>Dovzhanskiy, Dmitriy I</t>
  </si>
  <si>
    <t>Werner, Jens</t>
  </si>
  <si>
    <t>Belinostat (histone deacetylase inhibitor)</t>
  </si>
  <si>
    <t>Belinostat + Gemcitabine</t>
  </si>
  <si>
    <t>Nakamura, Masafumi</t>
  </si>
  <si>
    <t>Okada, Hidechika</t>
  </si>
  <si>
    <t>Journal of Gastroenterology</t>
  </si>
  <si>
    <t>Peptide A (Ptch1 interacting polypeptide)</t>
  </si>
  <si>
    <t>Peptide C (Ptch1 interacting polypeptide)</t>
  </si>
  <si>
    <t>Masamune, Atsushi</t>
  </si>
  <si>
    <t>Shimosegawa, Tooru</t>
  </si>
  <si>
    <t>Scandinavian Journal of Gastroenterology</t>
  </si>
  <si>
    <t>Olmesartan</t>
  </si>
  <si>
    <t>AsPc-1 + PSC</t>
  </si>
  <si>
    <t>Olmesartan (angiotensin II type I blocker)</t>
  </si>
  <si>
    <t>Zhao, Min</t>
  </si>
  <si>
    <t>Ellagic acid</t>
  </si>
  <si>
    <t>Fujiwara, Yuki</t>
  </si>
  <si>
    <t>Yanaga, Katsuhiko</t>
  </si>
  <si>
    <t>Journal of the American College of Surgeons</t>
  </si>
  <si>
    <t>AxCAhTNF-a + Gemcitabine (adenovirus expressing TNF-a)</t>
  </si>
  <si>
    <t>AxCAhTNF-A + Gem + Nafamostat mesilate (a NF-kB inhibitor)</t>
  </si>
  <si>
    <t>Zhao, S.</t>
  </si>
  <si>
    <t>Freeman, JW</t>
  </si>
  <si>
    <t>shRON viral knockdown</t>
  </si>
  <si>
    <t>KLM-1</t>
  </si>
  <si>
    <t>120-130</t>
  </si>
  <si>
    <t>Paclitaxel (50mg/kg)</t>
  </si>
  <si>
    <t>RG7787 + Paclitaxel</t>
  </si>
  <si>
    <t>SS1P (recombinant immunotoxin)</t>
  </si>
  <si>
    <t>RG7787 (antimesothelin recombinant immunotoxin)</t>
  </si>
  <si>
    <t>Hollevoet, Kevin</t>
  </si>
  <si>
    <t>Pastan, Ira</t>
  </si>
  <si>
    <t>Fujihira, A.</t>
  </si>
  <si>
    <t>Takaku, H.</t>
  </si>
  <si>
    <t>iDC (immature Dendritic cells)</t>
  </si>
  <si>
    <t>CpG-DC (CpG treated DCs</t>
  </si>
  <si>
    <t>BV-DC (baculovirus-infected DCs)</t>
  </si>
  <si>
    <t>Gong, Jingjing</t>
  </si>
  <si>
    <t>Kumar, Addanki P.</t>
  </si>
  <si>
    <t>miR-146a (stable pre-transection</t>
  </si>
  <si>
    <t>miR-146a + CDF (curcumin derivative - downregulate EGFR)</t>
  </si>
  <si>
    <t>Mittal, Anupama</t>
  </si>
  <si>
    <t>Mahato, Ram I.</t>
  </si>
  <si>
    <t>Biomaterials</t>
  </si>
  <si>
    <t>200-300</t>
  </si>
  <si>
    <t>Gem miR-205 polyplexed micelles</t>
  </si>
  <si>
    <t xml:space="preserve">Gem + scrambled miRNA micelles  </t>
  </si>
  <si>
    <t>HS-104 + Gem</t>
  </si>
  <si>
    <t>HS-104 (PI3K inhibitor)</t>
  </si>
  <si>
    <t>Jung, Kyung Hee</t>
  </si>
  <si>
    <t>Hong, Soon-Sun</t>
  </si>
  <si>
    <t>Shankar, Sharmila</t>
  </si>
  <si>
    <r>
      <t>Rottlerin (polyphenolic inhibitor of PKC</t>
    </r>
    <r>
      <rPr>
        <sz val="10"/>
        <color theme="1"/>
        <rFont val="Calibri"/>
        <family val="2"/>
      </rPr>
      <t>δ</t>
    </r>
    <r>
      <rPr>
        <sz val="10"/>
        <color theme="1"/>
        <rFont val="Calibri"/>
        <family val="2"/>
        <scheme val="minor"/>
      </rPr>
      <t>)</t>
    </r>
  </si>
  <si>
    <t>Sureban, Sripathi M.</t>
  </si>
  <si>
    <t>Houchen, Courtney W.</t>
  </si>
  <si>
    <t>XMD9-92 (inhibitor of MAPK7/BMK1)</t>
  </si>
  <si>
    <t>Khan, Sheema</t>
  </si>
  <si>
    <t>Chauhan, Subhash C.</t>
  </si>
  <si>
    <t>PLGA-ormeloxifene nanoparticles</t>
  </si>
  <si>
    <t>Li, Yan</t>
  </si>
  <si>
    <t>Chen, Xiaoguang</t>
  </si>
  <si>
    <t>100-250</t>
  </si>
  <si>
    <t>Sorafenib</t>
  </si>
  <si>
    <t>ZLJ33 (multi-kinase inhibitor)</t>
  </si>
  <si>
    <t>Gem in cationic Micelles</t>
  </si>
  <si>
    <t>pCNA3.1-RKIP (in vitro transfection)</t>
  </si>
  <si>
    <t>Dai, Haisu</t>
  </si>
  <si>
    <t>Bie, Ping</t>
  </si>
  <si>
    <t>Journal of Cancer Research and Clinical Oncology</t>
  </si>
  <si>
    <t>Pothula, Srivivasa P.</t>
  </si>
  <si>
    <t>Apte, Minoti V.</t>
  </si>
  <si>
    <t>AMG102 (Hepatocyte growth factor neutralizing antibody)</t>
  </si>
  <si>
    <t>AMG102 + Gem</t>
  </si>
  <si>
    <t>PBMCs (peripheral blood mononuclear cells)</t>
  </si>
  <si>
    <t>REIC/DKK3 protein + PBMCs</t>
  </si>
  <si>
    <t>Akasaka, Hiroaki</t>
  </si>
  <si>
    <t>Sasaki, Ryohei</t>
  </si>
  <si>
    <t>Radiation Oncology</t>
  </si>
  <si>
    <t>MGDG</t>
  </si>
  <si>
    <t>Radiation 5Gy + MGDG</t>
  </si>
  <si>
    <t>Mao, Yonghuan</t>
  </si>
  <si>
    <t>Yu, Chunzhao</t>
  </si>
  <si>
    <t>80-120</t>
  </si>
  <si>
    <t>LY294002 (PI3K/AKT inhibition)</t>
  </si>
  <si>
    <t>Zhao, Lu</t>
  </si>
  <si>
    <t>Bruns, Christiane J.</t>
  </si>
  <si>
    <t>Verapamil</t>
  </si>
  <si>
    <r>
      <t>L3.6pl</t>
    </r>
    <r>
      <rPr>
        <vertAlign val="superscript"/>
        <sz val="10"/>
        <color theme="1"/>
        <rFont val="Calibri"/>
        <family val="2"/>
        <scheme val="minor"/>
      </rPr>
      <t>Gres</t>
    </r>
    <r>
      <rPr>
        <sz val="10"/>
        <color theme="1"/>
        <rFont val="Calibri"/>
        <family val="2"/>
        <scheme val="minor"/>
      </rPr>
      <t>-SP</t>
    </r>
  </si>
  <si>
    <t>(All)</t>
  </si>
  <si>
    <t>Breakdown by Year</t>
  </si>
  <si>
    <t xml:space="preserve">Total Journal Count = </t>
  </si>
  <si>
    <t xml:space="preserve">Total Treatment Arms = </t>
  </si>
  <si>
    <t xml:space="preserve">Total Cell Lines = </t>
  </si>
  <si>
    <t xml:space="preserve">Year Range = </t>
  </si>
  <si>
    <t>All Cell Lines</t>
  </si>
  <si>
    <t>PDX Modeling</t>
  </si>
  <si>
    <t>Select Cell Lines</t>
  </si>
  <si>
    <t># Treatments</t>
  </si>
  <si>
    <t>Ortho vs. S.C. Model</t>
  </si>
  <si>
    <t>*All RECIST results tabulated as total counts</t>
  </si>
  <si>
    <t>L3.6plGres-SP</t>
  </si>
  <si>
    <t># Publications</t>
  </si>
  <si>
    <t>Summary Analysis: Tumor Response by Therapy Types</t>
  </si>
  <si>
    <t>Summary Analysis: Tumor Response by Cell Line &amp; Model</t>
  </si>
  <si>
    <t>Summary Analysis: Literature Review</t>
  </si>
  <si>
    <t>Cardillo, Thomas M.</t>
  </si>
  <si>
    <t>Gold, David V.</t>
  </si>
  <si>
    <t>131I-cPAM4 (200uCi)</t>
  </si>
  <si>
    <t>131I-cPAM4 (200uCi) + Gemcitabine</t>
  </si>
  <si>
    <t>131I-hLL2 (200uCi) + Gemcitabine</t>
  </si>
  <si>
    <t>131I-cPAM4 (100uCi) + Gemcitabine</t>
  </si>
  <si>
    <t>131I-hLL2 (100uCi) + Gemcitabine</t>
  </si>
  <si>
    <t>Griffin, Robert J.</t>
  </si>
  <si>
    <t>Song, Chang W.</t>
  </si>
  <si>
    <t>CFPAC</t>
  </si>
  <si>
    <t>SU6668 (VEGF + FGF + PDGF kinase inhibitor)</t>
  </si>
  <si>
    <t>131I-cPAM4 (100uCi) (anti MUCI mAb)</t>
  </si>
  <si>
    <t>Cao, Zhu A.</t>
  </si>
  <si>
    <t>Hanahan, Douglas</t>
  </si>
  <si>
    <t>Rip1-Tag2 insulinoma</t>
  </si>
  <si>
    <t>C3HeBfe mouse</t>
  </si>
  <si>
    <t>Radiation 6Gy</t>
  </si>
  <si>
    <t>TCR + Radiation (6Gy)</t>
  </si>
  <si>
    <t>TCR splenocytes (T cell receptor transgene)</t>
  </si>
  <si>
    <t>Buchsbaum, Donald J.</t>
  </si>
  <si>
    <t>Raisch, Kevin P.</t>
  </si>
  <si>
    <t>IMC-C225 + Gemcitabine</t>
  </si>
  <si>
    <t>Gemcitabine only (120mg/kg)</t>
  </si>
  <si>
    <t>Gemcitabine + Radiation (3Gy)</t>
  </si>
  <si>
    <t>Radiation  (3Gy)</t>
  </si>
  <si>
    <t>IMC-C225 + Radiation (3Gy)</t>
  </si>
  <si>
    <t>IMC-C225 + Gemcitabine + Radiation (3Gy)</t>
  </si>
  <si>
    <t>IMC-C225 (1mg) (anti-EGFR)</t>
  </si>
  <si>
    <t>Okino, Hidenobu</t>
  </si>
  <si>
    <t>Tanaka, Masao</t>
  </si>
  <si>
    <t>Photocured gelatin</t>
  </si>
  <si>
    <t>Photocured gelatin w/ gemcitabine</t>
  </si>
  <si>
    <t>Radiation (15Gy)</t>
  </si>
  <si>
    <t>Doranidazole + Radiation (15Gy)</t>
  </si>
  <si>
    <t>Doranidazole + Radiation (4Gy)</t>
  </si>
  <si>
    <t>Yahiro, T.</t>
  </si>
  <si>
    <t>Kishii, K.</t>
  </si>
  <si>
    <t>Journal of Radiation Research</t>
  </si>
  <si>
    <t>Doranidazole (200mg/kg) (hypoxia sensitizer)</t>
  </si>
  <si>
    <t>Sarkar, Devanand</t>
  </si>
  <si>
    <t>Fisher,  Paul B.</t>
  </si>
  <si>
    <r>
      <t>Ad.PEG-E1A-IFN-</t>
    </r>
    <r>
      <rPr>
        <sz val="10"/>
        <color theme="1"/>
        <rFont val="Calibri"/>
        <family val="2"/>
      </rPr>
      <t>γ</t>
    </r>
  </si>
  <si>
    <r>
      <t>Ad.CMV-E1A-IFN-</t>
    </r>
    <r>
      <rPr>
        <sz val="10"/>
        <color theme="1"/>
        <rFont val="Calibri"/>
        <family val="2"/>
      </rPr>
      <t>γ</t>
    </r>
  </si>
  <si>
    <r>
      <t>Ad.PEG-IFN-</t>
    </r>
    <r>
      <rPr>
        <sz val="10"/>
        <color theme="1"/>
        <rFont val="Calibri"/>
        <family val="2"/>
      </rPr>
      <t>γ</t>
    </r>
  </si>
  <si>
    <r>
      <t>Ad.CMV-IFN-</t>
    </r>
    <r>
      <rPr>
        <sz val="10"/>
        <color theme="1"/>
        <rFont val="Calibri"/>
        <family val="2"/>
      </rPr>
      <t>γ</t>
    </r>
  </si>
  <si>
    <t>Ad.PEG-E1A</t>
  </si>
  <si>
    <t>Ad.CMV-E1A</t>
  </si>
  <si>
    <t>Kleespies, Axel</t>
  </si>
  <si>
    <t>125-512</t>
  </si>
  <si>
    <t>ZD6126 + Gemcitabine</t>
  </si>
  <si>
    <t>ZD6126 (vascular tubulin disruptor)</t>
  </si>
  <si>
    <t>Bianco, Cataldo</t>
  </si>
  <si>
    <t>Danesi, Romano</t>
  </si>
  <si>
    <t>Radiation (2Gy)</t>
  </si>
  <si>
    <t>ZD6474 + Gemcitabine</t>
  </si>
  <si>
    <t>ZD6474 + Radiation (2Gy)</t>
  </si>
  <si>
    <t>Gemcitabine + Radiation (2Gy)</t>
  </si>
  <si>
    <t>ZD6474 + Gem + Radiation (2Gy)</t>
  </si>
  <si>
    <t>ZD6474 (VEGFR inhibitor)</t>
  </si>
  <si>
    <t>Dornhoefer, Nadja</t>
  </si>
  <si>
    <t>Giaccia, Amato</t>
  </si>
  <si>
    <t>FG-3019 (CTGF neutralizing mAb)</t>
  </si>
  <si>
    <t>MIA PaCa-2 CE8</t>
  </si>
  <si>
    <t>Su86.88</t>
  </si>
  <si>
    <t>Rodgriguez-Cortes, J.</t>
  </si>
  <si>
    <t>Arteaga De Murphy, C.</t>
  </si>
  <si>
    <t>Radiation Effects &amp; Defects in Solids</t>
  </si>
  <si>
    <t>AR42J</t>
  </si>
  <si>
    <r>
      <rPr>
        <vertAlign val="superscript"/>
        <sz val="10"/>
        <color theme="1"/>
        <rFont val="Calibri"/>
        <family val="2"/>
        <scheme val="minor"/>
      </rPr>
      <t>177</t>
    </r>
    <r>
      <rPr>
        <sz val="10"/>
        <color theme="1"/>
        <rFont val="Calibri"/>
        <family val="2"/>
        <scheme val="minor"/>
      </rPr>
      <t>Lu-DOTA-TATE</t>
    </r>
  </si>
  <si>
    <t>Triptolide (0.25 mg/kg)</t>
  </si>
  <si>
    <t>Triptolide + Radiation 10Gy</t>
  </si>
  <si>
    <t>Zhang, Lurong</t>
  </si>
  <si>
    <t>CPT-11 + TRA-8</t>
  </si>
  <si>
    <t>CPT-11 (25mg/kg) (Irinotecan)</t>
  </si>
  <si>
    <t>TRA-8 (200yg) (Death Receptor 5 mAb)</t>
  </si>
  <si>
    <t>DeRosier, Leo C.</t>
  </si>
  <si>
    <t>Vickers, Selwyn M.</t>
  </si>
  <si>
    <t>Coleman, Mitchell C.</t>
  </si>
  <si>
    <t>Cullen, Joseph J.</t>
  </si>
  <si>
    <t>Free Radical Biology &amp; Medicine</t>
  </si>
  <si>
    <t>2DG + 5-FU</t>
  </si>
  <si>
    <t>2DG + Radiation (15Gy)</t>
  </si>
  <si>
    <t>5-FU + Radiation (15Gy)</t>
  </si>
  <si>
    <t>2DG + 5-FU + Radiation (15Gy)</t>
  </si>
  <si>
    <t>2DG (2-deoxy-d-glucose, glucose inhibitor)</t>
  </si>
  <si>
    <t>Brooks, Kimberly J.</t>
  </si>
  <si>
    <t>Vitetta, Ellen S.</t>
  </si>
  <si>
    <t>50-200</t>
  </si>
  <si>
    <t>UV3 + Gemcitabine</t>
  </si>
  <si>
    <t>UV3 (CD54 mAb)</t>
  </si>
  <si>
    <t>Zhu, Yifan</t>
  </si>
  <si>
    <t>Maerten, Angela</t>
  </si>
  <si>
    <t>Journal of Immunotherapy</t>
  </si>
  <si>
    <t>Panc 02</t>
  </si>
  <si>
    <t>CDDP</t>
  </si>
  <si>
    <t>5-FU + IFN-a</t>
  </si>
  <si>
    <t>CDDP + IFN-a</t>
  </si>
  <si>
    <t>Sapra, Puja</t>
  </si>
  <si>
    <t>Horak, Ivan D.</t>
  </si>
  <si>
    <t>75-100</t>
  </si>
  <si>
    <t>CPT-11</t>
  </si>
  <si>
    <t>EZN-2208</t>
  </si>
  <si>
    <t>Labetuzumab + SN-38</t>
  </si>
  <si>
    <t>Yoshizawa, Jun</t>
  </si>
  <si>
    <t>Yamada, Yoshinori</t>
  </si>
  <si>
    <t>S-1 + Gem</t>
  </si>
  <si>
    <t>S-1 (10mg/kg)</t>
  </si>
  <si>
    <t>Murugesan, SR</t>
  </si>
  <si>
    <t>Wei, LL</t>
  </si>
  <si>
    <t>75-125</t>
  </si>
  <si>
    <t>AdEgr.TNF.11D + Gem</t>
  </si>
  <si>
    <t>AdEgr.TNF.11D (inducible TNFa viral vector)</t>
  </si>
  <si>
    <t>Kizaka-Kondoh, Shinae</t>
  </si>
  <si>
    <t>Hiraoka, Masahiro</t>
  </si>
  <si>
    <t>SUIT-2 / HRE-Luc</t>
  </si>
  <si>
    <t>POP33 (Caspase 3 prodrug activated by hypoxia)</t>
  </si>
  <si>
    <t>Forster, Richard E.J.</t>
  </si>
  <si>
    <t>Lewis, Andrew L.</t>
  </si>
  <si>
    <t>Journal of Material Science: Materials in Medicine</t>
  </si>
  <si>
    <t>PSN-1</t>
  </si>
  <si>
    <t>DEBTOP (topetecan)</t>
  </si>
  <si>
    <t>DEBIRI (irinotecan)</t>
  </si>
  <si>
    <t>Cabral, H.</t>
  </si>
  <si>
    <t>Kataoka, K.</t>
  </si>
  <si>
    <t>Nature Nanotechnology</t>
  </si>
  <si>
    <t>DACHPt 30nm micelle</t>
  </si>
  <si>
    <t>DACHPt 50nm micelle</t>
  </si>
  <si>
    <t>DACHPt 30nm micelle + TGF-B-1</t>
  </si>
  <si>
    <t>Jiang, Yixing</t>
  </si>
  <si>
    <t>Kester, Mark</t>
  </si>
  <si>
    <t>Liposomal C6-ceramide</t>
  </si>
  <si>
    <t>Liposomal C6-ceramide + Gemcitabine</t>
  </si>
  <si>
    <t>Liposomal C6-ceramide + Liposomal PDMP</t>
  </si>
  <si>
    <t>Kim, Hyunki</t>
  </si>
  <si>
    <t>Zinn, Kurt R.</t>
  </si>
  <si>
    <t>Molecular Imaging</t>
  </si>
  <si>
    <t>Cetuximab + Irinotecan</t>
  </si>
  <si>
    <t>Horev-Drori, Galit</t>
  </si>
  <si>
    <t>Keisari, Yona</t>
  </si>
  <si>
    <t>Translational Research</t>
  </si>
  <si>
    <r>
      <rPr>
        <vertAlign val="superscript"/>
        <sz val="10"/>
        <color theme="1"/>
        <rFont val="Calibri"/>
        <family val="2"/>
        <scheme val="minor"/>
      </rPr>
      <t>224</t>
    </r>
    <r>
      <rPr>
        <sz val="10"/>
        <color theme="1"/>
        <rFont val="Calibri"/>
        <family val="2"/>
        <scheme val="minor"/>
      </rPr>
      <t>Ra wire</t>
    </r>
  </si>
  <si>
    <r>
      <rPr>
        <vertAlign val="superscript"/>
        <sz val="10"/>
        <color theme="1"/>
        <rFont val="Calibri"/>
        <family val="2"/>
        <scheme val="minor"/>
      </rPr>
      <t>224</t>
    </r>
    <r>
      <rPr>
        <sz val="10"/>
        <color theme="1"/>
        <rFont val="Calibri"/>
        <family val="2"/>
        <scheme val="minor"/>
      </rPr>
      <t>Ra wire + Gemcitabine</t>
    </r>
  </si>
  <si>
    <t>Cherubini, G.</t>
  </si>
  <si>
    <t>Hallden, G.</t>
  </si>
  <si>
    <t>Geme Therapy</t>
  </si>
  <si>
    <t>PT45</t>
  </si>
  <si>
    <r>
      <t>Ad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CR2</t>
    </r>
  </si>
  <si>
    <r>
      <t>Ad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  <scheme val="minor"/>
      </rPr>
      <t>CR2 + Gemcitabine</t>
    </r>
  </si>
  <si>
    <r>
      <t>Ad</t>
    </r>
    <r>
      <rPr>
        <sz val="10"/>
        <color theme="1"/>
        <rFont val="Arial"/>
        <family val="2"/>
      </rPr>
      <t>ΔΔ</t>
    </r>
  </si>
  <si>
    <r>
      <t>Ad</t>
    </r>
    <r>
      <rPr>
        <sz val="10"/>
        <color theme="1"/>
        <rFont val="Arial"/>
        <family val="2"/>
      </rPr>
      <t>ΔΔ</t>
    </r>
    <r>
      <rPr>
        <sz val="10"/>
        <color theme="1"/>
        <rFont val="Calibri"/>
        <family val="2"/>
        <scheme val="minor"/>
      </rPr>
      <t xml:space="preserve"> + Gemcitabine</t>
    </r>
  </si>
  <si>
    <t>Kunnumakkara, Ajaijumar B.</t>
  </si>
  <si>
    <t>Zyflamend</t>
  </si>
  <si>
    <t>Zyflamend + Gemcitabine</t>
  </si>
  <si>
    <t>Kim, Cha-Eun</t>
  </si>
  <si>
    <t>Kim, Jin-Seok</t>
  </si>
  <si>
    <t>Journal of Controlled Release</t>
  </si>
  <si>
    <t>Cromolyn</t>
  </si>
  <si>
    <t>PEG-liposomal cromolyn</t>
  </si>
  <si>
    <t>PEG-liposomal gemcitabine</t>
  </si>
  <si>
    <t>PEG-lipo-cro + PEG-lipo-gem</t>
  </si>
  <si>
    <t>Gabizon, Alberto</t>
  </si>
  <si>
    <t>Zalipsky, Samuel</t>
  </si>
  <si>
    <t>Mitomycin C</t>
  </si>
  <si>
    <t>PL-MLP (PEG-liposomal MLP)</t>
  </si>
  <si>
    <t>Subbarayan, Pochi R.</t>
  </si>
  <si>
    <t>Lokeshwar, Bal L.</t>
  </si>
  <si>
    <t>Journal of Ethnopharmacology</t>
  </si>
  <si>
    <t>BxPc3-luc2</t>
  </si>
  <si>
    <t>A. aspera leaf extract (50mg/g)</t>
  </si>
  <si>
    <t>Chang, Ya-Jen</t>
  </si>
  <si>
    <t>Lee, Te-Wei</t>
  </si>
  <si>
    <r>
      <rPr>
        <vertAlign val="superscript"/>
        <sz val="10"/>
        <color theme="1"/>
        <rFont val="Calibri"/>
        <family val="2"/>
        <scheme val="minor"/>
      </rPr>
      <t>188</t>
    </r>
    <r>
      <rPr>
        <sz val="10"/>
        <color theme="1"/>
        <rFont val="Calibri"/>
        <family val="2"/>
        <scheme val="minor"/>
      </rPr>
      <t>Re-liposome-BBN</t>
    </r>
  </si>
  <si>
    <r>
      <rPr>
        <vertAlign val="superscript"/>
        <sz val="10"/>
        <color theme="1"/>
        <rFont val="Calibri"/>
        <family val="2"/>
        <scheme val="minor"/>
      </rPr>
      <t>188</t>
    </r>
    <r>
      <rPr>
        <sz val="10"/>
        <color theme="1"/>
        <rFont val="Calibri"/>
        <family val="2"/>
        <scheme val="minor"/>
      </rPr>
      <t>Re-DXR-liposome-BBN</t>
    </r>
  </si>
  <si>
    <t>Liposome-Dox-BBN</t>
  </si>
  <si>
    <t>Chauhan, Vikash P.</t>
  </si>
  <si>
    <t>Jain, Rakesh K.</t>
  </si>
  <si>
    <t>Nature Communications</t>
  </si>
  <si>
    <t>AK4.4</t>
  </si>
  <si>
    <t>Losartan + 5-FU</t>
  </si>
  <si>
    <t>Losartan (40mg/kg)</t>
  </si>
  <si>
    <t>5-FU (60mg/kg)</t>
  </si>
  <si>
    <t>FVB mouse</t>
  </si>
  <si>
    <t>Radiofrequency field</t>
  </si>
  <si>
    <t>RF field + Gemcitabine</t>
  </si>
  <si>
    <t>Koshkina, Nadezhda</t>
  </si>
  <si>
    <t>Curley, Seven A.</t>
  </si>
  <si>
    <t>Cancer</t>
  </si>
  <si>
    <t>Radiotherapy (3Gy)</t>
  </si>
  <si>
    <t>Radiotherapy (5Gy)</t>
  </si>
  <si>
    <t>Radiotherapy (7Gy)</t>
  </si>
  <si>
    <t>DC101 + RT (5Gy)</t>
  </si>
  <si>
    <t>DC101 (anti-VEGF%2 mAb)</t>
  </si>
  <si>
    <t>EGCG (epigallcatechin-3-gallate) (100mg/kg)</t>
  </si>
  <si>
    <t>Molecular and Cellular Biochemistry</t>
  </si>
  <si>
    <t>Wei, Feng</t>
  </si>
  <si>
    <t>Lu, Zifan</t>
  </si>
  <si>
    <t>Molecular Cancer</t>
  </si>
  <si>
    <t>Radiation (2Gy x4)</t>
  </si>
  <si>
    <t>AZD8055 (20mg/kg)</t>
  </si>
  <si>
    <t>RT (2Gy x4) + AZD8055</t>
  </si>
  <si>
    <t>Kim, Doo-Jin</t>
  </si>
  <si>
    <t>Choi, Kyung-Chul</t>
  </si>
  <si>
    <t>HB1.F3.CD cells  + 5-FC</t>
  </si>
  <si>
    <r>
      <t>HB1.F3.CD.IFN-</t>
    </r>
    <r>
      <rPr>
        <sz val="10"/>
        <color theme="1"/>
        <rFont val="Calibri"/>
        <family val="2"/>
      </rPr>
      <t>β</t>
    </r>
    <r>
      <rPr>
        <sz val="10"/>
        <color theme="1"/>
        <rFont val="Calibri"/>
        <family val="2"/>
        <scheme val="minor"/>
      </rPr>
      <t xml:space="preserve"> cells  + 5-FC</t>
    </r>
  </si>
  <si>
    <t>Engelke, Carl G.</t>
  </si>
  <si>
    <t>Gemcitabine + MK8776</t>
  </si>
  <si>
    <t>Gemcitabine + RT</t>
  </si>
  <si>
    <t>MK8776 + RT</t>
  </si>
  <si>
    <t>Gemcitabine + MK8776 + RT</t>
  </si>
  <si>
    <t>MK8776 (Chk1 kinase inhibitor)</t>
  </si>
  <si>
    <t>Cabral, Horacio</t>
  </si>
  <si>
    <t>Oxaliplatin (4mg/kg)</t>
  </si>
  <si>
    <t>DACHPt micelle (2mg/kg)</t>
  </si>
  <si>
    <t>EL1-luc/Tag</t>
  </si>
  <si>
    <t>EL1-luc/TAg mice</t>
  </si>
  <si>
    <t>Yagublu, Vugar</t>
  </si>
  <si>
    <t>Keese, Michael</t>
  </si>
  <si>
    <t>Pancreatology</t>
  </si>
  <si>
    <t>C57BL/6 mice</t>
  </si>
  <si>
    <t>Drug eluting bead - doxorubicin</t>
  </si>
  <si>
    <t>Mitoxantrone</t>
  </si>
  <si>
    <t>Drug eluting bead - Mitoxantrone</t>
  </si>
  <si>
    <t>Drug eluting bead - irinotecan</t>
  </si>
  <si>
    <t>Ota, Shinichi</t>
  </si>
  <si>
    <t>Ganapathy-Kanniappan, Shanmugasundaram</t>
  </si>
  <si>
    <t>Targeted Oncology</t>
  </si>
  <si>
    <t>3-BrPA (glucose metabolism inhibitor)</t>
  </si>
  <si>
    <t>Qin, Shengqi</t>
  </si>
  <si>
    <t>Zhang, Zhongtao</t>
  </si>
  <si>
    <t>Biomedical Materials</t>
  </si>
  <si>
    <r>
      <t>CD24</t>
    </r>
    <r>
      <rPr>
        <vertAlign val="superscript"/>
        <sz val="10"/>
        <color theme="1"/>
        <rFont val="Calibri"/>
        <family val="2"/>
        <scheme val="minor"/>
      </rPr>
      <t>+</t>
    </r>
    <r>
      <rPr>
        <sz val="10"/>
        <color theme="1"/>
        <rFont val="Calibri"/>
        <family val="2"/>
        <scheme val="minor"/>
      </rPr>
      <t>CC44</t>
    </r>
    <r>
      <rPr>
        <vertAlign val="superscript"/>
        <sz val="10"/>
        <color theme="1"/>
        <rFont val="Calibri"/>
        <family val="2"/>
        <scheme val="minor"/>
      </rPr>
      <t>+</t>
    </r>
    <r>
      <rPr>
        <sz val="10"/>
        <color theme="1"/>
        <rFont val="Calibri"/>
        <family val="2"/>
        <scheme val="minor"/>
      </rPr>
      <t xml:space="preserve"> CSC</t>
    </r>
  </si>
  <si>
    <t>Gemcitabine + Irinotecan</t>
  </si>
  <si>
    <t>Li, Ling</t>
  </si>
  <si>
    <t>Xu, Liang</t>
  </si>
  <si>
    <t>Radiation (2Gy x10)</t>
  </si>
  <si>
    <t>RT (2Gy x10) + H4C4</t>
  </si>
  <si>
    <t>J-2</t>
  </si>
  <si>
    <t>H4C4 pre-treatment (anti-CD44 mAb)</t>
  </si>
  <si>
    <t>anti-EMMPRIN mAb</t>
  </si>
  <si>
    <t>anti-EMMPRIN + Gemcitabine</t>
  </si>
  <si>
    <r>
      <rPr>
        <sz val="10"/>
        <color theme="1"/>
        <rFont val="Calibri"/>
        <family val="2"/>
      </rPr>
      <t>β-</t>
    </r>
    <r>
      <rPr>
        <sz val="10"/>
        <color theme="1"/>
        <rFont val="Calibri"/>
        <family val="2"/>
        <scheme val="minor"/>
      </rPr>
      <t>lapachone in HP</t>
    </r>
    <r>
      <rPr>
        <sz val="10"/>
        <color theme="1"/>
        <rFont val="Calibri"/>
        <family val="2"/>
      </rPr>
      <t>β</t>
    </r>
    <r>
      <rPr>
        <sz val="10"/>
        <color theme="1"/>
        <rFont val="Calibri"/>
        <family val="2"/>
        <scheme val="minor"/>
      </rPr>
      <t>-CD</t>
    </r>
  </si>
  <si>
    <r>
      <t xml:space="preserve">Gemcitabine + </t>
    </r>
    <r>
      <rPr>
        <sz val="10"/>
        <color theme="1"/>
        <rFont val="Calibri"/>
        <family val="2"/>
      </rPr>
      <t>β-lapachon</t>
    </r>
  </si>
  <si>
    <t>anti-EMMPRIN + β-lapachon</t>
  </si>
  <si>
    <t>anti-EMMPRIN + Gemcitabine + β-lapachon</t>
  </si>
  <si>
    <t>Radiation (20Gy x3)</t>
  </si>
  <si>
    <r>
      <t>LyxMCre</t>
    </r>
    <r>
      <rPr>
        <vertAlign val="superscript"/>
        <sz val="10"/>
        <color theme="1"/>
        <rFont val="Calibri"/>
        <family val="2"/>
        <scheme val="minor"/>
      </rPr>
      <t>+</t>
    </r>
    <r>
      <rPr>
        <sz val="10"/>
        <color theme="1"/>
        <rFont val="Calibri"/>
        <family val="2"/>
        <scheme val="minor"/>
      </rPr>
      <t xml:space="preserve"> mice</t>
    </r>
  </si>
  <si>
    <t>Radiation (20Gy x3) (arginase depletion)</t>
  </si>
  <si>
    <t>Crittenden, Marka R.</t>
  </si>
  <si>
    <t>Gough, Michael J.</t>
  </si>
  <si>
    <t>CD24+CC44+ CSC</t>
  </si>
  <si>
    <t>Dai, M. H.</t>
  </si>
  <si>
    <t>Zhao, Y.P.</t>
  </si>
  <si>
    <t>GLV-1h151 + RT (4Gy)</t>
  </si>
  <si>
    <t>Radiotherapy (4Gy)</t>
  </si>
  <si>
    <t>GLV-1h151 virus</t>
  </si>
  <si>
    <t>Schoelch, Sebastian</t>
  </si>
  <si>
    <t>Huber, Peter E.</t>
  </si>
  <si>
    <t>Radiation (2Gy x 5)</t>
  </si>
  <si>
    <t>RT (2Gy x5) + 3M-011</t>
  </si>
  <si>
    <t>3M-011 (TLR 7/8 agonist)</t>
  </si>
  <si>
    <t>Xiao, Z.</t>
  </si>
  <si>
    <t>Che, Y.</t>
  </si>
  <si>
    <t>Cell Death and Disease</t>
  </si>
  <si>
    <t>Salirasib</t>
  </si>
  <si>
    <t>Rasfonin (30mg/kg) (Ras apoptotic protein)</t>
  </si>
  <si>
    <t>Xu, Jing</t>
  </si>
  <si>
    <t>Amiji, Mansoor M.</t>
  </si>
  <si>
    <t>wt/p53</t>
  </si>
  <si>
    <t>SH-Gel-PEG p53</t>
  </si>
  <si>
    <t>SH-Gel-PEG peptide p53</t>
  </si>
  <si>
    <t>SH-Gel p53 (p53 loaded Gel)</t>
  </si>
  <si>
    <t>Gel- gemcitabine</t>
  </si>
  <si>
    <t>Gel-Gem-PEG</t>
  </si>
  <si>
    <t>Gel-Gem-PEG-peptide</t>
  </si>
  <si>
    <t>Wicki, Andreas</t>
  </si>
  <si>
    <t>Christofori, Gerhard</t>
  </si>
  <si>
    <t>EJNMMI Research</t>
  </si>
  <si>
    <t>Rip1-Tag mice</t>
  </si>
  <si>
    <r>
      <rPr>
        <vertAlign val="superscript"/>
        <sz val="10"/>
        <color theme="1"/>
        <rFont val="Calibri"/>
        <family val="2"/>
        <scheme val="minor"/>
      </rPr>
      <t>111</t>
    </r>
    <r>
      <rPr>
        <sz val="10"/>
        <color theme="1"/>
        <rFont val="Calibri"/>
        <family val="2"/>
        <scheme val="minor"/>
      </rPr>
      <t>In-DTPA-exendin-4 (1.1 MBq)</t>
    </r>
  </si>
  <si>
    <r>
      <rPr>
        <vertAlign val="superscript"/>
        <sz val="10"/>
        <color theme="1"/>
        <rFont val="Calibri"/>
        <family val="2"/>
        <scheme val="minor"/>
      </rPr>
      <t>111</t>
    </r>
    <r>
      <rPr>
        <sz val="10"/>
        <color theme="1"/>
        <rFont val="Calibri"/>
        <family val="2"/>
        <scheme val="minor"/>
      </rPr>
      <t>In-DTPA-exendin-4 (1.1 MBq) + Valatanib</t>
    </r>
  </si>
  <si>
    <r>
      <rPr>
        <vertAlign val="superscript"/>
        <sz val="10"/>
        <color theme="1"/>
        <rFont val="Calibri"/>
        <family val="2"/>
        <scheme val="minor"/>
      </rPr>
      <t>111</t>
    </r>
    <r>
      <rPr>
        <sz val="10"/>
        <color theme="1"/>
        <rFont val="Calibri"/>
        <family val="2"/>
        <scheme val="minor"/>
      </rPr>
      <t>In-DTPA-exendin-4 (1.1 MBq) + Imatinib</t>
    </r>
  </si>
  <si>
    <t>Imatinib (cKit and PDGFR inhibitor)</t>
  </si>
  <si>
    <t>Vatalanib (VEGF inhibitor)</t>
  </si>
  <si>
    <t>inoc</t>
  </si>
  <si>
    <t>Radiation + Gemcitabine</t>
  </si>
  <si>
    <t>Maawy, Ali A.</t>
  </si>
  <si>
    <t>Bouvet, Michael</t>
  </si>
  <si>
    <t>PDT + anti-CEA-IR700</t>
  </si>
  <si>
    <t>PDT (690nm laser)</t>
  </si>
  <si>
    <t>Du, Juan</t>
  </si>
  <si>
    <t>Ascorbate</t>
  </si>
  <si>
    <t>Radiation (7.5Gy x2)</t>
  </si>
  <si>
    <t>Ascorbate + RT (7.5Gy x2)</t>
  </si>
  <si>
    <t>RT (7.5Gy x2) + Gemcitabine</t>
  </si>
  <si>
    <t>RT (7.5Gy x2) + Gemcitabine + Ascorbate</t>
  </si>
  <si>
    <t>Hrynyk, Michael</t>
  </si>
  <si>
    <t>Szewszuk, Myron R</t>
  </si>
  <si>
    <t>Drug Design, Development and Therapy</t>
  </si>
  <si>
    <r>
      <t>RAGxC</t>
    </r>
    <r>
      <rPr>
        <sz val="10"/>
        <color theme="1"/>
        <rFont val="Calibri"/>
        <family val="2"/>
      </rPr>
      <t>γ</t>
    </r>
    <r>
      <rPr>
        <sz val="10"/>
        <color theme="1"/>
        <rFont val="Calibri"/>
        <family val="2"/>
        <scheme val="minor"/>
      </rPr>
      <t xml:space="preserve"> mouse</t>
    </r>
  </si>
  <si>
    <t>PLGA-OP (20mg) (oseltamivir)</t>
  </si>
  <si>
    <t>90Y-TSP-A01 (3.7 MBq)</t>
  </si>
  <si>
    <t>90Y-TSP-A01 (1.85 MBq)</t>
  </si>
  <si>
    <t>Xrays (60Gy)</t>
  </si>
  <si>
    <t>Xrays (30Gy)</t>
  </si>
  <si>
    <t>Xrays (15Gy)</t>
  </si>
  <si>
    <t>Baird, Jason R.</t>
  </si>
  <si>
    <t>Radiotherapy (10Gy) + RR-CDG</t>
  </si>
  <si>
    <t>STING-/- C57BL/6 mice</t>
  </si>
  <si>
    <t>Radiotherapy (10Gy)</t>
  </si>
  <si>
    <t>Radiotherapy (10Gy) + RR-CDG (STING activating cyclic dinucelotide)</t>
  </si>
  <si>
    <t>IMMU-132 (1mg) (anti-Trop-2 mAb)</t>
  </si>
  <si>
    <t>Bioconjugate Chemistry</t>
  </si>
  <si>
    <t>MMAE + RT</t>
  </si>
  <si>
    <t>ACPP-cRGD-MMAE + RT</t>
  </si>
  <si>
    <t>Buckel, Lisa</t>
  </si>
  <si>
    <t>Advani, Sunil J.</t>
  </si>
  <si>
    <t>MMAE (anti-tubulin agent)</t>
  </si>
  <si>
    <t>ACPP-cRGD-MMAE (cell penetrating peptide targeting MMPs)</t>
  </si>
  <si>
    <t>Radiation (3Gy x2)</t>
  </si>
  <si>
    <t>Yoshida, Masaki</t>
  </si>
  <si>
    <t>Calpeptin</t>
  </si>
  <si>
    <t>SW1990 + PSC</t>
  </si>
  <si>
    <t>Lohse, Ines</t>
  </si>
  <si>
    <t>Olaparib + Radiation (12Gy)</t>
  </si>
  <si>
    <t>OCIP28</t>
  </si>
  <si>
    <t>OCIP23</t>
  </si>
  <si>
    <t>Olaparib (PARP inhibitor)</t>
  </si>
  <si>
    <t>(Multiple Items)</t>
  </si>
  <si>
    <t>Sum of % CR</t>
  </si>
  <si>
    <t>Complete Response Treatments</t>
  </si>
  <si>
    <t>Liu, Xiangsheng</t>
  </si>
  <si>
    <t>KPC</t>
  </si>
  <si>
    <t>B6/129 mouse</t>
  </si>
  <si>
    <t>Irinotecan liposome</t>
  </si>
  <si>
    <t>Irinotecan-LB-mesoporous nanoparticle</t>
  </si>
  <si>
    <t>Radiation (10Gy)</t>
  </si>
  <si>
    <t>SiGdNP</t>
  </si>
  <si>
    <t>SiGdNP + Radiation (10Gy)</t>
  </si>
  <si>
    <t>Detappe, Alexandre</t>
  </si>
  <si>
    <t>Berbecco, Ross</t>
  </si>
  <si>
    <t>Huang, Huang-Chiao</t>
  </si>
  <si>
    <t>Hasan, Tayyaba</t>
  </si>
  <si>
    <t>Liposomal Irinotecan</t>
  </si>
  <si>
    <t>PDT</t>
  </si>
  <si>
    <t>PDT + Liposomal irinotecan</t>
  </si>
  <si>
    <t>Liposomal Irinotecan (L-Iri)</t>
  </si>
  <si>
    <t>L-BPD + L-Iri</t>
  </si>
  <si>
    <t>L-BPD (liposomal benzoporphyrin)</t>
  </si>
  <si>
    <t>Seifert, Lena</t>
  </si>
  <si>
    <t>Miller, George</t>
  </si>
  <si>
    <t>KRAS-Cre</t>
  </si>
  <si>
    <t>anti-MCSF mAb</t>
  </si>
  <si>
    <t>aF4/80 mAb</t>
  </si>
  <si>
    <t>Radiotherapy (6Gy x3)</t>
  </si>
  <si>
    <t>Radiotherapy (6Gy x3) + anti-MCSF</t>
  </si>
  <si>
    <t>Radiotherapy (6Gy x3) + aF4/80 mAb</t>
  </si>
  <si>
    <t>Kalbashi, Anusha</t>
  </si>
  <si>
    <t>Beatty, Gregory L.</t>
  </si>
  <si>
    <t>Radiotherapy (20Gy)</t>
  </si>
  <si>
    <t>Radiotherapy (20Gy) + anti-CD4 + anti-CD8</t>
  </si>
  <si>
    <t>anti-CCL2 mAb</t>
  </si>
  <si>
    <t>Radiotherapy (20Gy) + anti-CCL2</t>
  </si>
  <si>
    <t>Radiotherapy (20Gy) + anti-Ly6C</t>
  </si>
  <si>
    <r>
      <t>CCL2</t>
    </r>
    <r>
      <rPr>
        <vertAlign val="superscript"/>
        <sz val="10"/>
        <color theme="1"/>
        <rFont val="Calibri"/>
        <family val="2"/>
        <scheme val="minor"/>
      </rPr>
      <t>null</t>
    </r>
    <r>
      <rPr>
        <sz val="10"/>
        <color theme="1"/>
        <rFont val="Calibri"/>
        <family val="2"/>
        <scheme val="minor"/>
      </rPr>
      <t xml:space="preserve"> KPC</t>
    </r>
  </si>
  <si>
    <t>Radiotherapy (14Gy) + anti-CCL2</t>
  </si>
  <si>
    <t>Radiotherapy (14Gy)</t>
  </si>
  <si>
    <r>
      <t xml:space="preserve">NOD SCID </t>
    </r>
    <r>
      <rPr>
        <sz val="10"/>
        <color theme="1"/>
        <rFont val="Calibri"/>
        <family val="2"/>
      </rPr>
      <t>γ</t>
    </r>
  </si>
  <si>
    <t>PDAC-3</t>
  </si>
  <si>
    <t>Paclitaxel i.v.</t>
  </si>
  <si>
    <t>Paclitaxel eluting device (PLGA steel disc)</t>
  </si>
  <si>
    <t>PDAC-6</t>
  </si>
  <si>
    <t>Indolfi, Laura</t>
  </si>
  <si>
    <t>Edelman, Elazer R.</t>
  </si>
  <si>
    <t>Radiotherapy (6Gy)</t>
  </si>
  <si>
    <t>Radiotherapy (2Gy x5)</t>
  </si>
  <si>
    <t>anti-PD-L1</t>
  </si>
  <si>
    <t>Radiotherapy (6Gy) + anti-PD-L1</t>
  </si>
  <si>
    <t>Radiotherapy (2Gy x5) + anti-PD-L1</t>
  </si>
  <si>
    <t>Pan02</t>
  </si>
  <si>
    <t>Radiotherapy (12Gy)</t>
  </si>
  <si>
    <t>Radiotherapy (3Gy x 5)</t>
  </si>
  <si>
    <t>Radiotherapy (12Gy) + anti-PD-L1</t>
  </si>
  <si>
    <t>Radiotherapy (3Gy x 5) + anti-PD-L1</t>
  </si>
  <si>
    <t>Gemcitabine + anti-PD-L1</t>
  </si>
  <si>
    <t>Gemcitabine + RT (12Gy)</t>
  </si>
  <si>
    <t>Gemcitabine + RT (12Gy) + anti-PDL1</t>
  </si>
  <si>
    <t>Azad, Abul</t>
  </si>
  <si>
    <t>Fokas, Emmanouil</t>
  </si>
  <si>
    <t>EMBO Molecular Medicine</t>
  </si>
  <si>
    <t>Resveratrol (50mg/kg)</t>
  </si>
  <si>
    <t>Capsaicin (5mg/kg)</t>
  </si>
  <si>
    <t>Piceatannol (20mg/kg)</t>
  </si>
  <si>
    <t>Capsaicin + Resveratrol</t>
  </si>
  <si>
    <t>Piceatannol + Capsaicin</t>
  </si>
  <si>
    <t>Piceatannol + Capsaicin + Sulforaphane</t>
  </si>
  <si>
    <t>Gemcitabine + Resveratrol + Capsaicin</t>
  </si>
  <si>
    <t>Gemcitabine + Piceatannol + Capsaicin</t>
  </si>
  <si>
    <t>Vendrely, Veronique</t>
  </si>
  <si>
    <t>Dabernat, Sandrine</t>
  </si>
  <si>
    <t>CCL2null KPC</t>
  </si>
  <si>
    <t>Summary Analysis: Treatments achieving Tumor Responses</t>
  </si>
  <si>
    <t>CR Rate</t>
  </si>
  <si>
    <t>Paclitaxel Treatments</t>
  </si>
  <si>
    <t>Radiation Treatments</t>
  </si>
  <si>
    <t>Gemcitabine Treatments</t>
  </si>
  <si>
    <t>Abraxane Treatments</t>
  </si>
  <si>
    <t>Sum of Complete Response</t>
  </si>
  <si>
    <t>Cisplatin Treatments</t>
  </si>
  <si>
    <t>Sum of Complete Responses</t>
  </si>
  <si>
    <t>5-FU Treatments</t>
  </si>
  <si>
    <t>Erlotinib Treatments</t>
  </si>
  <si>
    <t>Oxaliplatin Treatments</t>
  </si>
  <si>
    <t>Irinotecan Treatments</t>
  </si>
  <si>
    <t>Gene Therapy Treatments</t>
  </si>
  <si>
    <t>Kinase Inhibitors Treatments</t>
  </si>
  <si>
    <t>Zaharoff, David A.</t>
  </si>
  <si>
    <t>Greiner, John W.</t>
  </si>
  <si>
    <t>Chitosan</t>
  </si>
  <si>
    <t>Il-12</t>
  </si>
  <si>
    <t>Il-12 + chitosan</t>
  </si>
  <si>
    <t>Immunotherapy</t>
  </si>
  <si>
    <t>Liu, Ming</t>
  </si>
  <si>
    <t>Bishop, W. Robert</t>
  </si>
  <si>
    <t>HPAF-II</t>
  </si>
  <si>
    <t>HS 700T</t>
  </si>
  <si>
    <t>SCH 66336 (Farnesyl protein transferase inhibitor, 40mg/kg))</t>
  </si>
  <si>
    <t>Weisz, Boaz</t>
  </si>
  <si>
    <t>Kloog, Yoel</t>
  </si>
  <si>
    <t>Oncogene</t>
  </si>
  <si>
    <t>Farnesyl-trasnferase inhibitor</t>
  </si>
  <si>
    <t>Radinsky, Robert</t>
  </si>
  <si>
    <t>C225 + Gemcitabine</t>
  </si>
  <si>
    <t>Gemcitabine (250 mg/kg)</t>
  </si>
  <si>
    <t>C225 (1mg) (anti-EGF-R antibody)</t>
  </si>
  <si>
    <t>HS766T</t>
  </si>
  <si>
    <t>Cao, Zhu Alexander</t>
  </si>
  <si>
    <t>Radiation (6Gy)</t>
  </si>
  <si>
    <t>TCR (Tag specific CD4 Tcells)</t>
  </si>
  <si>
    <t>Roig, Josep Maria</t>
  </si>
  <si>
    <t>Mazo, Adela</t>
  </si>
  <si>
    <t>NP-9</t>
  </si>
  <si>
    <t>NP-18</t>
  </si>
  <si>
    <t>Ad-RBwt</t>
  </si>
  <si>
    <t>AD-RB94</t>
  </si>
  <si>
    <t>Duxbury, Mark S.</t>
  </si>
  <si>
    <t>Whang, Edward E.</t>
  </si>
  <si>
    <t>Biochemical and Biophysical Research Communications</t>
  </si>
  <si>
    <t>IgG-SAP</t>
  </si>
  <si>
    <t>By114 (CEACAM6 mAb) + IgG-SAP</t>
  </si>
  <si>
    <t>Foon, Kenneth A.</t>
  </si>
  <si>
    <t>Schwab, Gisela M.</t>
  </si>
  <si>
    <t>ABX-EGF (EGF tyrosine phosphorylation inhibitor)</t>
  </si>
  <si>
    <t>VX-680 (inhibitor of Aurora kinases)</t>
  </si>
  <si>
    <t>Miller, Karen M.</t>
  </si>
  <si>
    <t>Nature Medicine</t>
  </si>
  <si>
    <t>Harrington, Elizabeth A.</t>
  </si>
  <si>
    <t>Miyazaki, Junichi</t>
  </si>
  <si>
    <t>Miura, Soichuro</t>
  </si>
  <si>
    <t>Panc02</t>
  </si>
  <si>
    <t>Dendritic cells (naïve)</t>
  </si>
  <si>
    <t>DC's + tumor lysate</t>
  </si>
  <si>
    <t>DC (naïve) + TNP-470</t>
  </si>
  <si>
    <t>DC + lysate + TNP-479</t>
  </si>
  <si>
    <t>TNP-470 (anti-angiogenic drug)</t>
  </si>
  <si>
    <t>GER</t>
  </si>
  <si>
    <t>Gemcitabine (4x 100mg/kg)</t>
  </si>
  <si>
    <t>CpG-ODN (TLR9 immuno-stimulator_</t>
  </si>
  <si>
    <t>CpG-ODN + Gemcitabine</t>
  </si>
  <si>
    <t>Pratesi, Graziella</t>
  </si>
  <si>
    <t>Balsari, Andrea</t>
  </si>
  <si>
    <t>PAN-02</t>
  </si>
  <si>
    <t>Gemcitabine (577 mg/kg)</t>
  </si>
  <si>
    <t>Oxaplatin (6.78 mg/kg)</t>
  </si>
  <si>
    <t>Gem + Oxaplatin (20:80)</t>
  </si>
  <si>
    <t>Moschidis, A.</t>
  </si>
  <si>
    <t>Harlaftis, N.</t>
  </si>
  <si>
    <t>Chemotherapy</t>
  </si>
  <si>
    <t>Specific FDA Approved Therapeutics</t>
  </si>
  <si>
    <t>Treament Strategies &amp; Classes</t>
  </si>
  <si>
    <t>Anti-angiogenic</t>
  </si>
  <si>
    <t>Anti-Stromal</t>
  </si>
  <si>
    <t>3G4 mAb (phosphatyidylserine antagonist)</t>
  </si>
  <si>
    <t>Beck, Adam W.</t>
  </si>
  <si>
    <t>Brekken, Rolf A.</t>
  </si>
  <si>
    <t>Gemcitabine (3.5 mg)</t>
  </si>
  <si>
    <t>3G4 mAb + Gem</t>
  </si>
  <si>
    <t>Nagaraj, S.</t>
  </si>
  <si>
    <t>Schmidt-Wolf, I.G.H.</t>
  </si>
  <si>
    <t>International Immunology</t>
  </si>
  <si>
    <t>Dendritic Cells + alphaGalCer</t>
  </si>
  <si>
    <t>Cell Therapy</t>
  </si>
  <si>
    <t>Otahal, Pavel</t>
  </si>
  <si>
    <t>Schell, Todd D.</t>
  </si>
  <si>
    <t>The Journal of Immunology</t>
  </si>
  <si>
    <t>TCR-I Tcells + FGK45</t>
  </si>
  <si>
    <t>RIP1-Tag4 mice</t>
  </si>
  <si>
    <t>FGK45 (anti-CD40 Ab)</t>
  </si>
  <si>
    <t>TCR-I Tcells (CD8 cells  w/ TCR epitope I)</t>
  </si>
  <si>
    <t>B6/WT-19</t>
  </si>
  <si>
    <t>PaCa44</t>
  </si>
  <si>
    <t>PaCa3</t>
  </si>
  <si>
    <t>Trastuzumab (10mg/kg 8x)</t>
  </si>
  <si>
    <t>Gemcitabine (100mg/kg, 4x)</t>
  </si>
  <si>
    <t>Trastuzumab + Gemcitabine</t>
  </si>
  <si>
    <t>Ashour, Abdelkader E.</t>
  </si>
  <si>
    <t>Solheim, Joyce C.</t>
  </si>
  <si>
    <t>Cancer Biotherapy &amp; Radiopharmaceuticals</t>
  </si>
  <si>
    <t>ProGelz + Flt3L</t>
  </si>
  <si>
    <t>Nomi, Takeo</t>
  </si>
  <si>
    <t>Nakajima, Yoshiyuki</t>
  </si>
  <si>
    <t>PAN 02</t>
  </si>
  <si>
    <t>anti-PD-1 mAb (0.3mg/kg 4x)</t>
  </si>
  <si>
    <t>anti-PD-L1 mAb (0.3mg/kg, 4x)</t>
  </si>
  <si>
    <t>Gemcitabine + anti-PD-L1 mAb</t>
  </si>
  <si>
    <r>
      <t>CY + PC61, followed by B7H1</t>
    </r>
    <r>
      <rPr>
        <vertAlign val="subscript"/>
        <sz val="10"/>
        <color theme="1"/>
        <rFont val="Calibri"/>
        <family val="2"/>
        <scheme val="minor"/>
      </rPr>
      <t>GM-CSF</t>
    </r>
    <r>
      <rPr>
        <sz val="10"/>
        <color theme="1"/>
        <rFont val="Calibri"/>
        <family val="2"/>
        <scheme val="minor"/>
      </rPr>
      <t xml:space="preserve"> cells</t>
    </r>
  </si>
  <si>
    <r>
      <t>CY + PC61, followed by B7H1</t>
    </r>
    <r>
      <rPr>
        <vertAlign val="subscript"/>
        <sz val="10"/>
        <color theme="1"/>
        <rFont val="Calibri"/>
        <family val="2"/>
        <scheme val="minor"/>
      </rPr>
      <t>GM-CSF</t>
    </r>
    <r>
      <rPr>
        <sz val="10"/>
        <color theme="1"/>
        <rFont val="Calibri"/>
        <family val="2"/>
        <scheme val="minor"/>
      </rPr>
      <t xml:space="preserve"> cells + Panc02</t>
    </r>
  </si>
  <si>
    <t>PC61 mAb (50ug), followed by B7H1GM-CSF cells + Panc02</t>
  </si>
  <si>
    <t>CY, followed by B7H1GM-CSF cells + Panc02</t>
  </si>
  <si>
    <t>CY, followed by B7H1GM-CSF cells</t>
  </si>
  <si>
    <t>PC61 mAb (50ug), followed by B7H1GM-CSF cells</t>
  </si>
  <si>
    <t>Leao, Ihid C.</t>
  </si>
  <si>
    <t>Jaffee, Elizabeth M.</t>
  </si>
  <si>
    <t>Clinical and Translational Science</t>
  </si>
  <si>
    <r>
      <t>AsPC</t>
    </r>
    <r>
      <rPr>
        <vertAlign val="subscript"/>
        <sz val="10"/>
        <color theme="1"/>
        <rFont val="Calibri"/>
        <family val="2"/>
        <scheme val="minor"/>
      </rPr>
      <t>5-FU Res</t>
    </r>
  </si>
  <si>
    <t>5-FU + PP2</t>
  </si>
  <si>
    <t>PP2 (Src kinase inhibitor)</t>
  </si>
  <si>
    <t>Ischenko, I</t>
  </si>
  <si>
    <t>Bruns, CJ</t>
  </si>
  <si>
    <t>Haklai, Roni</t>
  </si>
  <si>
    <t>190-280</t>
  </si>
  <si>
    <t>FTS (Ras inhibitor) (40mg/kg)</t>
  </si>
  <si>
    <t>Gemcitabine (30mg/kg)</t>
  </si>
  <si>
    <t>FTS + Gemcitabine</t>
  </si>
  <si>
    <t>Maletzki, C</t>
  </si>
  <si>
    <t>Emmrich, J</t>
  </si>
  <si>
    <t>Gut</t>
  </si>
  <si>
    <t>S pyogenes M49 (i.t.)</t>
  </si>
  <si>
    <t>S pyogenes M49 (cutaneous)</t>
  </si>
  <si>
    <t>Cao, Xianhua</t>
  </si>
  <si>
    <t>Hypoxia Modulation</t>
  </si>
  <si>
    <t>3-BrPA</t>
  </si>
  <si>
    <t>Geldanamycin</t>
  </si>
  <si>
    <t>Geldanamycin + 3-BrPA</t>
  </si>
  <si>
    <t>Geldanamycin (HSP-90 inhibitor)</t>
  </si>
  <si>
    <t>3-BrPA (glycolisis inhibitor)</t>
  </si>
  <si>
    <t>Dineen, Sean P.</t>
  </si>
  <si>
    <t>2C3 (anti-VEGF antibody)</t>
  </si>
  <si>
    <t>PAN02</t>
  </si>
  <si>
    <t>anti-B7-H3 mAb (Tcell activator)</t>
  </si>
  <si>
    <t xml:space="preserve">Gemcitabine </t>
  </si>
  <si>
    <t>anti-B7-H3 mAb + Gem</t>
  </si>
  <si>
    <t>Yamato, I</t>
  </si>
  <si>
    <t>Nakajima, Y</t>
  </si>
  <si>
    <t>Chen, Chuangui</t>
  </si>
  <si>
    <t>Chen, Jianqiu</t>
  </si>
  <si>
    <t>Pathology &amp; Oncology Research</t>
  </si>
  <si>
    <t>L-ascorbate</t>
  </si>
  <si>
    <t>rAAV-siHIF + L-ascorbate</t>
  </si>
  <si>
    <t>rAAV-siHIF (siRNA targeting HIF-1a)</t>
  </si>
  <si>
    <t>Hassanin, H.</t>
  </si>
  <si>
    <t>Maerten, A.</t>
  </si>
  <si>
    <t>The Journal of Translational Immunology</t>
  </si>
  <si>
    <t>Adoptive Tcells (antigen presenting cells)</t>
  </si>
  <si>
    <t>Adoptive Tcells (IL-15)</t>
  </si>
  <si>
    <t>Adoptive Tcells (anti-SALM)</t>
  </si>
  <si>
    <t>Adoptive Tcells (IL-2)</t>
  </si>
  <si>
    <t>Adoptive Tcells (telomerase DC co-cultured)</t>
  </si>
  <si>
    <t>Rong, Yefei</t>
  </si>
  <si>
    <t>Qin, Xinyu</t>
  </si>
  <si>
    <t>pcDNA3.1-VNTR</t>
  </si>
  <si>
    <t>pcDNA3.1-VNTR=panc02-MUC1</t>
  </si>
  <si>
    <t>AsPC5-FU Res</t>
  </si>
  <si>
    <t>CY + PC61, followed by B7H1GM-CSF cells + Panc02</t>
  </si>
  <si>
    <t>CY + PC61, followed by B7H1GM-CSF cells</t>
  </si>
  <si>
    <t>Yu, Yong A.</t>
  </si>
  <si>
    <t>Szalay, Aladar A.</t>
  </si>
  <si>
    <t>GLV-1h68 (vaccinia viral therapy)</t>
  </si>
  <si>
    <t>GLV-1h68</t>
  </si>
  <si>
    <t>GLV-1h68 + Cisplatin</t>
  </si>
  <si>
    <t>Gemcitabine (50 mg/kg)</t>
  </si>
  <si>
    <t>GLV-1h68 + Gemcitabine</t>
  </si>
  <si>
    <t>CD-1 mice</t>
  </si>
  <si>
    <t>IL-17E</t>
  </si>
  <si>
    <t>IL-17E + Gemcitabine</t>
  </si>
  <si>
    <t>Benatar, Tania</t>
  </si>
  <si>
    <t>Young, Aiping H.</t>
  </si>
  <si>
    <t>Cancer Immunology Immunotherapy</t>
  </si>
  <si>
    <t>Deguchi, Takashi</t>
  </si>
  <si>
    <t>Sawa, Yoshiki</t>
  </si>
  <si>
    <t>a-gal Panc-1 cell vaccination</t>
  </si>
  <si>
    <t>Parental Panc-1 cell vaccination</t>
  </si>
  <si>
    <t>Bisht, Savita</t>
  </si>
  <si>
    <t>Pa03C</t>
  </si>
  <si>
    <t>NanoCurc + Gemcitabine</t>
  </si>
  <si>
    <t>Gemcitabine (20mg/kg)</t>
  </si>
  <si>
    <t>NanoCurc (25 mg/kg) (curcumin)</t>
  </si>
  <si>
    <t>Allen, Elizabeth</t>
  </si>
  <si>
    <t>RIP-Tag2 mice</t>
  </si>
  <si>
    <t>DC101 (anti-VEGF2 mAb)</t>
  </si>
  <si>
    <t>FGF-trap (Fc + FGFR fusion)</t>
  </si>
  <si>
    <t>Brivanib (dual FGF/VEGF inhibitor)</t>
  </si>
  <si>
    <t>DC101 + FGF-trap</t>
  </si>
  <si>
    <t>Brivanib + DC101</t>
  </si>
  <si>
    <t>Sorafenib (VEGF multikinase inhibitor)</t>
  </si>
  <si>
    <t>Sorafenib + Brivanib</t>
  </si>
  <si>
    <t>Vonderheide, Robert H.</t>
  </si>
  <si>
    <t>Science</t>
  </si>
  <si>
    <t>KPC mice</t>
  </si>
  <si>
    <t>FGK45 + CEL (macrophage deletion)</t>
  </si>
  <si>
    <t>FGK45 + Gemcitabine</t>
  </si>
  <si>
    <t>Gemcitabine + IgG2a</t>
  </si>
  <si>
    <t>KPC tumor</t>
  </si>
  <si>
    <t>MT110 + Gemcitabine</t>
  </si>
  <si>
    <t>MT110 (EpCAM / CD3 bispecific Ab)</t>
  </si>
  <si>
    <t>Gemcitabine + cAb (control bispecific Ab)</t>
  </si>
  <si>
    <t>PANC-185</t>
  </si>
  <si>
    <t>Cioffi, Michele</t>
  </si>
  <si>
    <t>Heeschen, Christopher</t>
  </si>
  <si>
    <t>BON-1</t>
  </si>
  <si>
    <t>Dubey, Nazneen</t>
  </si>
  <si>
    <t>Bandopadhaya, Guru Pad</t>
  </si>
  <si>
    <t>Hellenic Journal of Nuclear Medicine</t>
  </si>
  <si>
    <t>Paclitaxel PCL-PEG nanoparticles</t>
  </si>
  <si>
    <t>CD-1 athymic mice</t>
  </si>
  <si>
    <t>miR-34a nanonector</t>
  </si>
  <si>
    <t>miR-143/145 nanovector</t>
  </si>
  <si>
    <t>Pramanik, Dipankar</t>
  </si>
  <si>
    <t>Modified vaccinia Ankara (MVA) survivin</t>
  </si>
  <si>
    <t>Ishizaki, Hidenobu</t>
  </si>
  <si>
    <t>Ellenhorn, Joshua D. I.</t>
  </si>
  <si>
    <t>MVA-survivin + Gemcitabine</t>
  </si>
  <si>
    <t>MVA-survivin + Gemcitabine + anti-CD8</t>
  </si>
  <si>
    <t>FTS (Ras inhibitor) (60mg/kg)</t>
  </si>
  <si>
    <t>FTS + 2DG</t>
  </si>
  <si>
    <t>Goldberg, L.</t>
  </si>
  <si>
    <t>Kloog, Y.</t>
  </si>
  <si>
    <t>2DG (1000mg/kg) (glucose competitor)</t>
  </si>
  <si>
    <t>Groth, Ariane</t>
  </si>
  <si>
    <t>Herr, Ingrid</t>
  </si>
  <si>
    <t>NOD/SCID mice</t>
  </si>
  <si>
    <t>TRAIL expressing lymphocytes</t>
  </si>
  <si>
    <t>TRAIL-L + EpCAM/CD3 bispecific Ab</t>
  </si>
  <si>
    <t>EpCAM/CD3 bispecific Ab</t>
  </si>
  <si>
    <t>Schettini, George</t>
  </si>
  <si>
    <t>Mukherjee, Pinku</t>
  </si>
  <si>
    <t>KCM</t>
  </si>
  <si>
    <t>CpG 1826 (50ug)</t>
  </si>
  <si>
    <t>HMFG-2 (human mucin mAb)</t>
  </si>
  <si>
    <t>HMFG-2 + CpG 1826</t>
  </si>
  <si>
    <t>Panc 10.05</t>
  </si>
  <si>
    <t>L3.3</t>
  </si>
  <si>
    <t>NCI-H1437</t>
  </si>
  <si>
    <t>Doxycycline</t>
  </si>
  <si>
    <t>Doxycycline (w/sh236 Kras knock-down)</t>
  </si>
  <si>
    <t>GDC0941 + AZD6244</t>
  </si>
  <si>
    <t>GDC0941 (100 mg/kg) (P13K inhibitor)</t>
  </si>
  <si>
    <t>AZD6244 (50mg/kg) (MEK inhibitor)</t>
  </si>
  <si>
    <t>Hofman, Irmgard</t>
  </si>
  <si>
    <t>Maira, Sauveur-Michel</t>
  </si>
  <si>
    <t>Maliar, Amit</t>
  </si>
  <si>
    <t>Eshhar, Zelig</t>
  </si>
  <si>
    <t>anti-CD24</t>
  </si>
  <si>
    <t>anti-Her2-743</t>
  </si>
  <si>
    <t>anti-CD24 + Tcells</t>
  </si>
  <si>
    <t>anti-Her2-743  + Tcells</t>
  </si>
  <si>
    <t>Wapac-4</t>
  </si>
  <si>
    <t>Wapac-5</t>
  </si>
  <si>
    <t>Kunnumakkara, Ajaikumar B.</t>
  </si>
  <si>
    <t>Patel, Sandip Pravin</t>
  </si>
  <si>
    <t>Morse, Michael A.</t>
  </si>
  <si>
    <t>NPC-1C (chimeric mAb for MUC5AC)</t>
  </si>
  <si>
    <t>20-50</t>
  </si>
  <si>
    <t>Wang, Cong-Jun</t>
  </si>
  <si>
    <t>Zhang, Hui</t>
  </si>
  <si>
    <t>Molecular Biology Reports</t>
  </si>
  <si>
    <t>Allicin</t>
  </si>
  <si>
    <t>rIL-2 + Allicin</t>
  </si>
  <si>
    <t>rIL-2 (Tcell enhancer)</t>
  </si>
  <si>
    <t>Ghansah, Tomar</t>
  </si>
  <si>
    <t>Pilon-Thomas, Shari</t>
  </si>
  <si>
    <t>PC-61 (Treg depleting mAb)</t>
  </si>
  <si>
    <t>Dendritic Cells</t>
  </si>
  <si>
    <t>PC-61 + Dendritic Cells</t>
  </si>
  <si>
    <t>Gemcitabine + Dendritic Cells</t>
  </si>
  <si>
    <t>EGCG (100mg/kg)</t>
  </si>
  <si>
    <t>Yamasaki, Satoshi</t>
  </si>
  <si>
    <t>Yamamoto, Masato</t>
  </si>
  <si>
    <r>
      <t>rAd40 p</t>
    </r>
    <r>
      <rPr>
        <sz val="10"/>
        <color theme="1"/>
        <rFont val="Arial"/>
        <family val="2"/>
      </rPr>
      <t>Δ</t>
    </r>
    <r>
      <rPr>
        <sz val="10"/>
        <color theme="1"/>
        <rFont val="Calibri"/>
        <family val="2"/>
      </rPr>
      <t>E1-CMV-Ova</t>
    </r>
  </si>
  <si>
    <t>rAd5-CMV-Ova</t>
  </si>
  <si>
    <t>Panc02-Ova</t>
  </si>
  <si>
    <t>TNK lymphocytes</t>
  </si>
  <si>
    <t>TNK lymphocytes preactivated w/ cyclopamine</t>
  </si>
  <si>
    <t>Onishi, Hideya</t>
  </si>
  <si>
    <t>Katano, Mitsuo</t>
  </si>
  <si>
    <t>Partecke, L.I.</t>
  </si>
  <si>
    <t>Bernstorff, W. von</t>
  </si>
  <si>
    <t>6606PDA</t>
  </si>
  <si>
    <t>Clodronate (M2 macrophage depletion)</t>
  </si>
  <si>
    <t>KPT-330 (20mg/kg) (Inhibitor of nuclear exportin)</t>
  </si>
  <si>
    <t>Metronomic Gemcitabine</t>
  </si>
  <si>
    <t>Shevchenko, Ivan</t>
  </si>
  <si>
    <t>Bazhin, Alexandr V.</t>
  </si>
  <si>
    <t>PFTS (100mg/kg) (Ras inhibitor)</t>
  </si>
  <si>
    <t>Mackenzie, Gerardo G.</t>
  </si>
  <si>
    <t>Rigas, Basil</t>
  </si>
  <si>
    <t>Bunt, Stephanie K.</t>
  </si>
  <si>
    <t>Hollingsworth, Michael A.</t>
  </si>
  <si>
    <t>Rosiglitazone</t>
  </si>
  <si>
    <t>Rosiglitazone + Gemcitabine</t>
  </si>
  <si>
    <t>Pioglitazone</t>
  </si>
  <si>
    <t>Pioglitazone + Gemcitabine</t>
  </si>
  <si>
    <t>Doxorubicin (2x 8mg/kg)</t>
  </si>
  <si>
    <t>Gemcitabine (3x 240 mg/kg)</t>
  </si>
  <si>
    <t>INNO-206 (doxorubicin prodrug) (3x 24mg/kg)</t>
  </si>
  <si>
    <t>Graeser, R.</t>
  </si>
  <si>
    <t>Warnecke, Andre</t>
  </si>
  <si>
    <t>International Journal of Pharmaceutics</t>
  </si>
  <si>
    <t>INNO-206 (doxorubicin prodrug)</t>
  </si>
  <si>
    <t>INNO-206 + Doxorubicin</t>
  </si>
  <si>
    <t>ICOVIR15-TK + GCV (intra-ductal)</t>
  </si>
  <si>
    <t>ICOVIR15-TK + GCV (intravenous)</t>
  </si>
  <si>
    <t>Ela-myc mice</t>
  </si>
  <si>
    <t>nAb paclitaxel</t>
  </si>
  <si>
    <t>nAb paclitaxel + Gemcitabine</t>
  </si>
  <si>
    <t>Alvarez, R</t>
  </si>
  <si>
    <t>Hidalgo, M</t>
  </si>
  <si>
    <t>KRAS-Cre mice</t>
  </si>
  <si>
    <t>3-Br-PA</t>
  </si>
  <si>
    <r>
      <rPr>
        <sz val="10"/>
        <color theme="1"/>
        <rFont val="Calibri"/>
        <family val="2"/>
      </rPr>
      <t>α-</t>
    </r>
    <r>
      <rPr>
        <sz val="10"/>
        <color theme="1"/>
        <rFont val="Calibri"/>
        <family val="2"/>
        <scheme val="minor"/>
      </rPr>
      <t>Mangostatin</t>
    </r>
  </si>
  <si>
    <t>Bin Hafeez, Bilal</t>
  </si>
  <si>
    <t>Verma, Ajit</t>
  </si>
  <si>
    <t>PL-45</t>
  </si>
  <si>
    <t>20Gy + H4C4</t>
  </si>
  <si>
    <t>20Gy</t>
  </si>
  <si>
    <t>Erlotinib (10mg/kg)</t>
  </si>
  <si>
    <t>HF10 (herpes simplex virus type 1)(100K PFU x3 days)</t>
  </si>
  <si>
    <t>C57/BL6</t>
  </si>
  <si>
    <t>CSF1Ri</t>
  </si>
  <si>
    <t>Gemcitabine + CSF1Ri</t>
  </si>
  <si>
    <t>Gemcitabine + CSF1Ri + antiCTLA4</t>
  </si>
  <si>
    <t>Gemcitabine + antiCTLA4</t>
  </si>
  <si>
    <t>Kras-INK</t>
  </si>
  <si>
    <t>KC</t>
  </si>
  <si>
    <t>Gemcitabine + antiPD1</t>
  </si>
  <si>
    <t>Gemcitabine + CSF1Ri + antiPD1</t>
  </si>
  <si>
    <t>antiCTLA4 + antiPD1</t>
  </si>
  <si>
    <t>CSF1Ri + antiCTLA4 + antiPD1</t>
  </si>
  <si>
    <t>Gemcitabine + antiCTLA4 + antiPD1</t>
  </si>
  <si>
    <t>Gemcitabine + antiCSF1</t>
  </si>
  <si>
    <t>Gemcitabine + antiCSF1 + antiCTLA4 + antiPD1</t>
  </si>
  <si>
    <t>C57/BL8</t>
  </si>
  <si>
    <t>C57/BL9</t>
  </si>
  <si>
    <t>C57/BL10</t>
  </si>
  <si>
    <t>Zhu, Yu</t>
  </si>
  <si>
    <t>DeNardo, David G.</t>
  </si>
  <si>
    <t>Escorcia, Freddy</t>
  </si>
  <si>
    <t>Lewis, Jason S.</t>
  </si>
  <si>
    <t>Theranostics</t>
  </si>
  <si>
    <t>[Lu-177]-DTPA-onartuzumab RLT Therapy</t>
  </si>
  <si>
    <t>Zhang, Mingjie</t>
  </si>
  <si>
    <t>Yan, Qiang</t>
  </si>
  <si>
    <t>Journal for ImmunoTherapy of Cancer</t>
  </si>
  <si>
    <t>IFN-y + a-PD1</t>
  </si>
  <si>
    <t>Bourillon, Laura</t>
  </si>
  <si>
    <t>Chardès, Thierry</t>
  </si>
  <si>
    <t>Anti-Her2 9F7-F11 + radiosensitizer + radiation</t>
  </si>
  <si>
    <t>Perreault, Martin</t>
  </si>
  <si>
    <t>Poirier, Donald</t>
  </si>
  <si>
    <t>Estrane</t>
  </si>
  <si>
    <t>Guo, Siqi</t>
  </si>
  <si>
    <t>Jiang, Chunqi</t>
  </si>
  <si>
    <t>Cancers</t>
  </si>
  <si>
    <t>Nanopulse Stimulation</t>
  </si>
  <si>
    <t>Morris, Zachary</t>
  </si>
  <si>
    <t>Sondel, Paul</t>
  </si>
  <si>
    <t>Cancer Immunology Research</t>
  </si>
  <si>
    <t>200-320</t>
  </si>
  <si>
    <t>Radiaion + IL2</t>
  </si>
  <si>
    <t>Mace, Thomas</t>
  </si>
  <si>
    <t>Lesinski, Gregory</t>
  </si>
  <si>
    <t>IL-6 + aPD-L1</t>
  </si>
  <si>
    <t>O'Leary, Michael</t>
  </si>
  <si>
    <t>Chen, Nanhai</t>
  </si>
  <si>
    <t>Journal of Translational Medicine</t>
  </si>
  <si>
    <t>PANC-1</t>
  </si>
  <si>
    <t>Oncolytic chimeric orthopoxvirus</t>
  </si>
  <si>
    <t>Jing, Weiqing</t>
  </si>
  <si>
    <t>Dwinell, Michael</t>
  </si>
  <si>
    <t>Gemcitabine + STING agonist</t>
  </si>
  <si>
    <t>STING agonist</t>
  </si>
  <si>
    <t>Konczalla, Leonie</t>
  </si>
  <si>
    <t>Gammal, Alexander</t>
  </si>
  <si>
    <t>Mepazine</t>
  </si>
  <si>
    <t>Biperiden</t>
  </si>
  <si>
    <t>Zhou, Feifan</t>
  </si>
  <si>
    <t>Chen, Wei</t>
  </si>
  <si>
    <t>Phototherapy + Glycosylated Chitosan</t>
  </si>
  <si>
    <t>Ultrasound-Guided Focused Ultrasound + Gemcitabine</t>
  </si>
  <si>
    <t>Park, Eun-Joo</t>
  </si>
  <si>
    <t>Lee, Jae Young</t>
  </si>
  <si>
    <t>Oncology</t>
  </si>
  <si>
    <t>KRAS*</t>
  </si>
  <si>
    <t>Irreversible Electroporation + aPD-1</t>
  </si>
  <si>
    <t>Zhao, Jun</t>
  </si>
  <si>
    <t>Li, Chun</t>
  </si>
  <si>
    <t>Mahmood, Javed</t>
  </si>
  <si>
    <t>Singh, Prerna</t>
  </si>
  <si>
    <t>Radiation + OX40 + Hyperthermia</t>
  </si>
  <si>
    <t>Nanoparticle RIG-I agonist</t>
  </si>
  <si>
    <t>Das, Manisit</t>
  </si>
  <si>
    <t>Huang, Leaf</t>
  </si>
  <si>
    <t>Molecular Therapy</t>
  </si>
  <si>
    <t>N-methylpiperazinyl diarylidenylpiperidone</t>
  </si>
  <si>
    <t>Mast, Jesse</t>
  </si>
  <si>
    <t>Kuppusamy, Periannan</t>
  </si>
  <si>
    <t>HO-4589</t>
  </si>
  <si>
    <t>Kras-LSL-G12D</t>
  </si>
  <si>
    <t>FVB/n</t>
  </si>
  <si>
    <t>LIF Antibody</t>
  </si>
  <si>
    <t>Wang, Man-Tzu</t>
  </si>
  <si>
    <t>McCormick, Frank</t>
  </si>
  <si>
    <t>LIF Antibody + Gemcitabine</t>
  </si>
  <si>
    <t>Panitumumab</t>
  </si>
  <si>
    <t>Panitumumab-MCP-In-111</t>
  </si>
  <si>
    <t>Panitumumab-DOTA-In-111</t>
  </si>
  <si>
    <t>Panitumumab-DOTA-Lu-177</t>
  </si>
  <si>
    <t>Aghevlian, Sadaf</t>
  </si>
  <si>
    <t>Reilly, Raymond</t>
  </si>
  <si>
    <t>EJNMMI Radiopharmacy and Chemistry</t>
  </si>
  <si>
    <t>Cell Biochemistry and Biophysics</t>
  </si>
  <si>
    <t>Literature Review of Pancreatic Tumor Therapies in Preclinical Animal Models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</si>
</sst>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color theme="1"/>
      <name val="Arial"/>
      <family val="2"/>
    </font>
    <font>
      <b/>
      <u/>
      <sz val="2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3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12" xfId="0" applyFont="1" applyBorder="1" applyAlignment="1">
      <alignment horizontal="right" vertical="top"/>
    </xf>
    <xf numFmtId="0" fontId="2" fillId="0" borderId="13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17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horizontal="right" vertical="top"/>
    </xf>
    <xf numFmtId="0" fontId="2" fillId="0" borderId="16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21" xfId="0" applyFont="1" applyBorder="1" applyAlignment="1">
      <alignment vertical="top"/>
    </xf>
    <xf numFmtId="0" fontId="2" fillId="0" borderId="10" xfId="0" applyFont="1" applyBorder="1" applyAlignment="1">
      <alignment horizontal="right" vertical="top"/>
    </xf>
    <xf numFmtId="0" fontId="2" fillId="0" borderId="22" xfId="0" applyFont="1" applyBorder="1" applyAlignment="1">
      <alignment vertical="top"/>
    </xf>
    <xf numFmtId="0" fontId="2" fillId="0" borderId="23" xfId="0" applyFont="1" applyBorder="1" applyAlignment="1">
      <alignment vertical="top" wrapText="1"/>
    </xf>
    <xf numFmtId="0" fontId="2" fillId="0" borderId="11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7" fillId="0" borderId="0" xfId="0" applyFont="1" applyAlignment="1">
      <alignment vertical="top"/>
    </xf>
    <xf numFmtId="0" fontId="8" fillId="0" borderId="2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Alignment="1">
      <alignment vertical="top"/>
    </xf>
    <xf numFmtId="164" fontId="0" fillId="0" borderId="0" xfId="1" applyNumberFormat="1" applyFont="1" applyAlignment="1">
      <alignment vertical="top"/>
    </xf>
    <xf numFmtId="164" fontId="3" fillId="0" borderId="3" xfId="1" applyNumberFormat="1" applyFont="1" applyBorder="1" applyAlignment="1">
      <alignment vertical="top"/>
    </xf>
    <xf numFmtId="164" fontId="3" fillId="0" borderId="4" xfId="1" applyNumberFormat="1" applyFont="1" applyBorder="1" applyAlignment="1">
      <alignment vertical="top"/>
    </xf>
    <xf numFmtId="164" fontId="3" fillId="0" borderId="5" xfId="1" applyNumberFormat="1" applyFont="1" applyBorder="1" applyAlignment="1">
      <alignment vertical="top"/>
    </xf>
    <xf numFmtId="164" fontId="2" fillId="0" borderId="15" xfId="1" applyNumberFormat="1" applyFont="1" applyBorder="1" applyAlignment="1">
      <alignment vertical="top"/>
    </xf>
    <xf numFmtId="164" fontId="2" fillId="0" borderId="12" xfId="1" applyNumberFormat="1" applyFont="1" applyBorder="1" applyAlignment="1">
      <alignment vertical="top"/>
    </xf>
    <xf numFmtId="164" fontId="2" fillId="0" borderId="13" xfId="1" applyNumberFormat="1" applyFont="1" applyBorder="1" applyAlignment="1">
      <alignment vertical="top"/>
    </xf>
    <xf numFmtId="164" fontId="2" fillId="0" borderId="1" xfId="1" applyNumberFormat="1" applyFont="1" applyBorder="1" applyAlignment="1">
      <alignment vertical="top"/>
    </xf>
    <xf numFmtId="164" fontId="2" fillId="0" borderId="0" xfId="1" applyNumberFormat="1" applyFont="1" applyBorder="1" applyAlignment="1">
      <alignment vertical="top"/>
    </xf>
    <xf numFmtId="164" fontId="2" fillId="0" borderId="2" xfId="1" applyNumberFormat="1" applyFont="1" applyBorder="1" applyAlignment="1">
      <alignment vertical="top"/>
    </xf>
    <xf numFmtId="164" fontId="2" fillId="0" borderId="21" xfId="1" applyNumberFormat="1" applyFont="1" applyBorder="1" applyAlignment="1">
      <alignment vertical="top"/>
    </xf>
    <xf numFmtId="164" fontId="2" fillId="0" borderId="10" xfId="1" applyNumberFormat="1" applyFont="1" applyBorder="1" applyAlignment="1">
      <alignment vertical="top"/>
    </xf>
    <xf numFmtId="164" fontId="2" fillId="0" borderId="22" xfId="1" applyNumberFormat="1" applyFont="1" applyBorder="1" applyAlignment="1">
      <alignment vertical="top"/>
    </xf>
    <xf numFmtId="164" fontId="2" fillId="0" borderId="0" xfId="1" applyNumberFormat="1" applyFont="1" applyAlignment="1">
      <alignment vertical="top"/>
    </xf>
    <xf numFmtId="0" fontId="3" fillId="0" borderId="8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8" fillId="0" borderId="22" xfId="0" applyFont="1" applyBorder="1" applyAlignment="1">
      <alignment vertical="top"/>
    </xf>
    <xf numFmtId="0" fontId="3" fillId="0" borderId="24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9" fillId="0" borderId="0" xfId="0" applyFont="1" applyAlignment="1">
      <alignment vertical="top"/>
    </xf>
    <xf numFmtId="0" fontId="3" fillId="0" borderId="0" xfId="0" applyFont="1"/>
    <xf numFmtId="0" fontId="2" fillId="0" borderId="0" xfId="0" applyFont="1"/>
    <xf numFmtId="0" fontId="10" fillId="0" borderId="0" xfId="0" applyFont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right" vertical="top"/>
    </xf>
    <xf numFmtId="164" fontId="10" fillId="0" borderId="0" xfId="1" applyNumberFormat="1" applyFont="1" applyAlignment="1">
      <alignment vertical="top"/>
    </xf>
    <xf numFmtId="0" fontId="10" fillId="0" borderId="0" xfId="0" applyFont="1" applyAlignment="1">
      <alignment vertical="top" wrapText="1"/>
    </xf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2" fillId="0" borderId="0" xfId="0" applyNumberFormat="1" applyFont="1" applyAlignment="1">
      <alignment horizontal="center"/>
    </xf>
    <xf numFmtId="0" fontId="13" fillId="0" borderId="0" xfId="0" applyFont="1"/>
    <xf numFmtId="0" fontId="1" fillId="0" borderId="0" xfId="0" pivotButton="1" applyFont="1"/>
    <xf numFmtId="165" fontId="2" fillId="0" borderId="0" xfId="0" applyNumberFormat="1" applyFont="1" applyFill="1" applyBorder="1" applyAlignment="1">
      <alignment horizontal="center"/>
    </xf>
    <xf numFmtId="0" fontId="3" fillId="0" borderId="24" xfId="0" applyFont="1" applyBorder="1" applyAlignment="1">
      <alignment vertical="top"/>
    </xf>
    <xf numFmtId="0" fontId="0" fillId="0" borderId="0" xfId="0" applyNumberFormat="1"/>
    <xf numFmtId="165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10" fillId="0" borderId="0" xfId="0" applyFont="1"/>
    <xf numFmtId="0" fontId="1" fillId="0" borderId="0" xfId="0" applyFont="1" applyAlignment="1">
      <alignment horizontal="right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25" xfId="0" pivotButton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NumberFormat="1" applyFont="1"/>
    <xf numFmtId="0" fontId="0" fillId="0" borderId="25" xfId="0" pivotButton="1" applyFont="1" applyBorder="1"/>
    <xf numFmtId="0" fontId="0" fillId="0" borderId="25" xfId="0" applyFont="1" applyBorder="1"/>
    <xf numFmtId="0" fontId="1" fillId="0" borderId="26" xfId="0" pivotButton="1" applyFont="1" applyBorder="1"/>
    <xf numFmtId="0" fontId="3" fillId="0" borderId="26" xfId="0" applyFont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4" fillId="0" borderId="0" xfId="0" applyFont="1"/>
    <xf numFmtId="0" fontId="0" fillId="0" borderId="26" xfId="0" applyBorder="1" applyAlignment="1">
      <alignment horizontal="left"/>
    </xf>
    <xf numFmtId="0" fontId="0" fillId="0" borderId="26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0" fillId="0" borderId="25" xfId="0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0" fontId="8" fillId="0" borderId="0" xfId="0" applyFont="1"/>
    <xf numFmtId="0" fontId="1" fillId="0" borderId="26" xfId="0" applyFont="1" applyBorder="1"/>
    <xf numFmtId="165" fontId="1" fillId="0" borderId="0" xfId="0" applyNumberFormat="1" applyFont="1" applyFill="1" applyAlignment="1"/>
    <xf numFmtId="0" fontId="1" fillId="0" borderId="0" xfId="0" applyFont="1" applyAlignment="1">
      <alignment horizontal="center"/>
    </xf>
    <xf numFmtId="165" fontId="2" fillId="0" borderId="0" xfId="0" applyNumberFormat="1" applyFont="1" applyFill="1" applyAlignment="1">
      <alignment horizontal="center"/>
    </xf>
    <xf numFmtId="0" fontId="0" fillId="0" borderId="0" xfId="0" applyFill="1"/>
    <xf numFmtId="0" fontId="2" fillId="0" borderId="0" xfId="0" applyFont="1" applyFill="1"/>
    <xf numFmtId="164" fontId="16" fillId="0" borderId="26" xfId="1" applyNumberFormat="1" applyFont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165" fontId="0" fillId="0" borderId="0" xfId="0" applyNumberFormat="1" applyFill="1" applyBorder="1" applyAlignment="1">
      <alignment horizontal="center"/>
    </xf>
    <xf numFmtId="165" fontId="1" fillId="0" borderId="0" xfId="0" applyNumberFormat="1" applyFont="1" applyFill="1" applyBorder="1" applyAlignment="1"/>
    <xf numFmtId="0" fontId="1" fillId="0" borderId="0" xfId="0" applyFont="1" applyFill="1" applyBorder="1"/>
    <xf numFmtId="165" fontId="0" fillId="0" borderId="25" xfId="0" applyNumberFormat="1" applyFont="1" applyBorder="1" applyAlignment="1">
      <alignment horizontal="center"/>
    </xf>
    <xf numFmtId="165" fontId="2" fillId="0" borderId="0" xfId="0" applyNumberFormat="1" applyFont="1"/>
    <xf numFmtId="165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64" fontId="17" fillId="0" borderId="0" xfId="1" applyNumberFormat="1" applyFont="1"/>
    <xf numFmtId="0" fontId="2" fillId="0" borderId="0" xfId="0" applyFont="1" applyAlignment="1">
      <alignment horizontal="left" indent="1"/>
    </xf>
    <xf numFmtId="0" fontId="2" fillId="0" borderId="25" xfId="0" applyFont="1" applyBorder="1" applyAlignment="1">
      <alignment wrapText="1"/>
    </xf>
    <xf numFmtId="0" fontId="2" fillId="0" borderId="0" xfId="0" applyFont="1" applyAlignment="1">
      <alignment horizontal="left" indent="2"/>
    </xf>
    <xf numFmtId="0" fontId="18" fillId="0" borderId="0" xfId="0" pivotButton="1" applyFont="1"/>
    <xf numFmtId="164" fontId="0" fillId="0" borderId="0" xfId="1" applyNumberFormat="1" applyFont="1"/>
    <xf numFmtId="164" fontId="2" fillId="0" borderId="0" xfId="1" applyNumberFormat="1" applyFont="1"/>
    <xf numFmtId="0" fontId="2" fillId="0" borderId="0" xfId="0" pivotButton="1" applyFont="1"/>
    <xf numFmtId="0" fontId="0" fillId="0" borderId="0" xfId="0" pivotButton="1" applyFont="1"/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164" fontId="1" fillId="0" borderId="0" xfId="1" applyNumberFormat="1" applyFont="1" applyBorder="1" applyAlignment="1">
      <alignment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164" fontId="1" fillId="0" borderId="6" xfId="1" applyNumberFormat="1" applyFont="1" applyBorder="1" applyAlignment="1">
      <alignment horizontal="center" vertical="top"/>
    </xf>
    <xf numFmtId="164" fontId="1" fillId="0" borderId="7" xfId="1" applyNumberFormat="1" applyFont="1" applyBorder="1" applyAlignment="1">
      <alignment horizontal="center" vertical="top"/>
    </xf>
    <xf numFmtId="164" fontId="1" fillId="0" borderId="9" xfId="1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0" fillId="0" borderId="25" xfId="0" applyFont="1" applyBorder="1" applyAlignment="1">
      <alignment horizontal="left"/>
    </xf>
    <xf numFmtId="165" fontId="15" fillId="2" borderId="0" xfId="0" applyNumberFormat="1" applyFont="1" applyFill="1" applyAlignment="1">
      <alignment horizontal="center"/>
    </xf>
    <xf numFmtId="165" fontId="15" fillId="0" borderId="0" xfId="0" applyNumberFormat="1" applyFont="1" applyFill="1" applyAlignment="1">
      <alignment horizontal="center"/>
    </xf>
  </cellXfs>
  <cellStyles count="2">
    <cellStyle name="Normal" xfId="0" builtinId="0"/>
    <cellStyle name="Percent" xfId="1" builtinId="5"/>
  </cellStyles>
  <dxfs count="382">
    <dxf>
      <font>
        <sz val="11"/>
      </font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1"/>
      </font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1"/>
      </font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b/>
      </font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sz val="11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1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2"/>
      </font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sz val="11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1"/>
      </font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2"/>
      </font>
    </dxf>
    <dxf>
      <font>
        <b/>
      </font>
    </dxf>
    <dxf>
      <font>
        <sz val="11"/>
      </font>
    </dxf>
    <dxf>
      <font>
        <sz val="11"/>
      </font>
    </dxf>
    <dxf>
      <font>
        <sz val="11"/>
      </font>
    </dxf>
    <dxf>
      <border>
        <bottom style="thin">
          <color indexed="64"/>
        </bottom>
      </border>
    </dxf>
    <dxf>
      <font>
        <sz val="11"/>
      </font>
    </dxf>
    <dxf>
      <font>
        <b/>
      </font>
    </dxf>
    <dxf>
      <font>
        <sz val="11"/>
      </font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alignment wrapText="1" readingOrder="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b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b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sz val="10"/>
      </font>
    </dxf>
    <dxf>
      <font>
        <sz val="10"/>
      </font>
    </dxf>
    <dxf>
      <font>
        <sz val="10"/>
      </font>
    </dxf>
    <dxf>
      <font>
        <b/>
      </font>
    </dxf>
    <dxf>
      <font>
        <b/>
      </font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numFmt numFmtId="165" formatCode="0.0"/>
    </dxf>
    <dxf>
      <numFmt numFmtId="165" formatCode="0.0"/>
    </dxf>
    <dxf>
      <font>
        <b/>
      </font>
    </dxf>
    <dxf>
      <font>
        <sz val="11"/>
      </font>
    </dxf>
    <dxf>
      <font>
        <b/>
      </font>
    </dxf>
    <dxf>
      <font>
        <sz val="11"/>
      </font>
    </dxf>
    <dxf>
      <font>
        <sz val="11"/>
      </font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font>
        <sz val="10"/>
      </font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wrapText="1" readingOrder="0"/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sz val="10"/>
      </font>
    </dxf>
    <dxf>
      <font>
        <sz val="10"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165" formatCode="0.0"/>
    </dxf>
    <dxf>
      <numFmt numFmtId="165" formatCode="0.0"/>
    </dxf>
    <dxf>
      <font>
        <sz val="10"/>
      </font>
    </dxf>
    <dxf>
      <font>
        <b/>
      </font>
    </dxf>
    <dxf>
      <font>
        <b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wrapText="1" readingOrder="0"/>
    </dxf>
    <dxf>
      <font>
        <sz val="10"/>
      </font>
    </dxf>
    <dxf>
      <font>
        <b/>
      </font>
    </dxf>
    <dxf>
      <font>
        <b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wrapTex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ff Schaal" refreshedDate="43257.015605902779" createdVersion="4" refreshedVersion="4" minRefreshableVersion="3" recordCount="1134" xr:uid="{00000000-000A-0000-FFFF-FFFF50000000}">
  <cacheSource type="worksheet">
    <worksheetSource ref="A6:AI1140" sheet="Results Database"/>
  </cacheSource>
  <cacheFields count="35">
    <cacheField name="First Author" numFmtId="0">
      <sharedItems containsBlank="1"/>
    </cacheField>
    <cacheField name="Last Author" numFmtId="0">
      <sharedItems containsBlank="1"/>
    </cacheField>
    <cacheField name="Journal" numFmtId="0">
      <sharedItems containsBlank="1"/>
    </cacheField>
    <cacheField name="Year" numFmtId="0">
      <sharedItems containsString="0" containsBlank="1" containsNumber="1" containsInteger="1" minValue="1997" maxValue="2017" count="22">
        <n v="2012"/>
        <n v="2013"/>
        <n v="2015"/>
        <n v="2014"/>
        <n v="2016"/>
        <n v="2011"/>
        <n v="2010"/>
        <n v="2007"/>
        <n v="2009"/>
        <n v="2017"/>
        <n v="2004"/>
        <n v="2001"/>
        <n v="1998"/>
        <n v="2005"/>
        <n v="2008"/>
        <n v="2003"/>
        <n v="2006"/>
        <n v="2002"/>
        <n v="1997"/>
        <n v="1999"/>
        <n v="2000"/>
        <m/>
      </sharedItems>
    </cacheField>
    <cacheField name="Unique?" numFmtId="0">
      <sharedItems containsBlank="1" count="3">
        <s v="Y"/>
        <s v="N"/>
        <m/>
      </sharedItems>
    </cacheField>
    <cacheField name="Unique ID" numFmtId="0">
      <sharedItems containsBlank="1"/>
    </cacheField>
    <cacheField name="Cell Line" numFmtId="0">
      <sharedItems containsBlank="1" count="122">
        <s v="BxPc3-luc"/>
        <s v="PDX 738"/>
        <s v="PDX 366"/>
        <s v="PDX 608"/>
        <s v="HS766t"/>
        <s v="MIA PaCa-2"/>
        <s v="Panc-1"/>
        <s v="BxPc3"/>
        <s v="AsPc-1"/>
        <s v="PANC286"/>
        <s v="PANC420"/>
        <s v="JH033"/>
        <s v="PANC198"/>
        <s v="PANC215"/>
        <s v="PANC185"/>
        <s v="PANC281"/>
        <s v="PANC354"/>
        <s v="PANC374"/>
        <s v="OCIP19 (BRCA WT)"/>
        <s v="OCIP23 (BRCA WT)"/>
        <s v="OCIP167 (BRCA WT)"/>
        <s v="OCIP28 (BRCA mt)"/>
        <s v="OCIP217 (BRCA mt)"/>
        <s v="OCIP232 (BRCA mt)"/>
        <s v="OCIPA1 (BRCA mt)"/>
        <s v="HPAC"/>
        <s v="Capan-1"/>
        <s v="TP17862"/>
        <s v="TP17624"/>
        <s v="OCIP 19"/>
        <s v="OCIP 23"/>
        <s v="Panc039"/>
        <s v="SW 1990"/>
        <s v="BxPc3-LacZ"/>
        <s v="BxPc3-ePnP+"/>
        <s v="Panc-02"/>
        <s v="L3.6pl"/>
        <s v="Capan-2"/>
        <s v="SW1990"/>
        <s v="T3M4"/>
        <s v="Panc159"/>
        <s v="Panc410"/>
        <s v="Panc194"/>
        <s v="CFPAC-1"/>
        <s v="Panc-1GemRes"/>
        <s v="Panc 266"/>
        <s v="Panc 265"/>
        <s v="Panc265"/>
        <s v="Patient 11424"/>
        <s v="Patient 14244"/>
        <s v="Patient 16096"/>
        <s v="Patient 12298"/>
        <s v="Patient 12424"/>
        <s v="Patient 12459"/>
        <s v="Patient PDX"/>
        <s v="Ope-xeno"/>
        <s v="FG"/>
        <s v="Panc291"/>
        <s v="JH010"/>
        <s v="JH029"/>
        <s v="Panc253"/>
        <s v="Panc154"/>
        <s v="A6L"/>
        <s v="Panc219"/>
        <s v="HPAF-2"/>
        <s v="PANC-28"/>
        <s v="AsPc-1 + PSC"/>
        <s v="KLM-1"/>
        <s v="AsPc-2"/>
        <s v="L3.6plGres-SP"/>
        <s v="CFPAC"/>
        <s v="Rip1-Tag2 insulinoma"/>
        <s v="MIA PaCa-2 CE8"/>
        <s v="Su86.88"/>
        <s v="AR42J"/>
        <s v="Panc 02"/>
        <s v="SUIT-2 / HRE-Luc"/>
        <s v="PSN-1"/>
        <s v="PT45"/>
        <s v="BxPc3-luc2"/>
        <s v="AK4.4"/>
        <s v="EL1-luc/Tag"/>
        <s v="CD24+CC44+ CSC"/>
        <s v="J-2"/>
        <s v="SW1990 + PSC"/>
        <s v="OCIP23"/>
        <s v="OCIP28"/>
        <s v="KPC"/>
        <s v="KRAS-Cre"/>
        <s v="CCL2null KPC"/>
        <s v="PDAC-3"/>
        <s v="PDAC-6"/>
        <s v="Pan02"/>
        <s v="HPAF-II"/>
        <s v="HS 700T"/>
        <s v="NP-9"/>
        <s v="NP-18"/>
        <s v="Panc02"/>
        <s v="GER"/>
        <s v="PAN-02"/>
        <s v="B6/WT-19"/>
        <s v="PaCa44"/>
        <s v="PaCa3"/>
        <s v="PAN 02"/>
        <s v="AsPC5-FU Res"/>
        <m/>
        <s v="Pa03C"/>
        <s v="KPC tumor"/>
        <s v="PANC-185"/>
        <s v="BON-1"/>
        <s v="KCM"/>
        <s v="Panc 10.05"/>
        <s v="L3.3"/>
        <s v="NCI-H1437"/>
        <s v="Wapac-4"/>
        <s v="Wapac-5"/>
        <s v="Panc02-Ova"/>
        <s v="6606PDA"/>
        <s v="PL-45"/>
        <s v="Kras-INK"/>
        <s v="KC"/>
        <s v="CaPan 1" u="1"/>
      </sharedItems>
    </cacheField>
    <cacheField name="Unique Cell" numFmtId="0">
      <sharedItems containsBlank="1"/>
    </cacheField>
    <cacheField name="PDX?" numFmtId="0">
      <sharedItems containsBlank="1" count="3">
        <s v="N"/>
        <s v="Y"/>
        <m/>
      </sharedItems>
    </cacheField>
    <cacheField name="Animal Model" numFmtId="0">
      <sharedItems containsBlank="1"/>
    </cacheField>
    <cacheField name="Tumor Size" numFmtId="0">
      <sharedItems containsBlank="1" containsMixedTypes="1" containsNumber="1" minValue="0" maxValue="2100"/>
    </cacheField>
    <cacheField name="S.C. / Ortho" numFmtId="0">
      <sharedItems containsBlank="1" count="3">
        <s v="Ortho"/>
        <s v="Subcut"/>
        <m/>
      </sharedItems>
    </cacheField>
    <cacheField name="% CR" numFmtId="164">
      <sharedItems containsString="0" containsBlank="1" containsNumber="1" minValue="0" maxValue="1" count="17">
        <n v="0.44"/>
        <m/>
        <n v="0.9"/>
        <n v="0.3"/>
        <n v="1"/>
        <n v="0.1"/>
        <n v="0.6"/>
        <n v="0"/>
        <n v="0.5"/>
        <n v="0.33300000000000002"/>
        <n v="0.2"/>
        <n v="0.13"/>
        <n v="0.63"/>
        <n v="0.8"/>
        <n v="0.75"/>
        <n v="0.875"/>
        <n v="0.66666666666666663"/>
      </sharedItems>
    </cacheField>
    <cacheField name="% PR" numFmtId="164">
      <sharedItems containsString="0" containsBlank="1" containsNumber="1" minValue="0" maxValue="1"/>
    </cacheField>
    <cacheField name="% SD" numFmtId="164">
      <sharedItems containsBlank="1" containsMixedTypes="1" containsNumber="1" minValue="0.16666666666666666" maxValue="1"/>
    </cacheField>
    <cacheField name="% GI" numFmtId="164">
      <sharedItems containsString="0" containsBlank="1" containsNumber="1" minValue="0.2" maxValue="1"/>
    </cacheField>
    <cacheField name="% PD" numFmtId="164">
      <sharedItems containsString="0" containsBlank="1" containsNumber="1" minValue="0.1" maxValue="1"/>
    </cacheField>
    <cacheField name="Treatment Agent" numFmtId="0">
      <sharedItems containsBlank="1" count="744">
        <s v="Irreversible electroporation"/>
        <s v="Lapatinib and Trametinib"/>
        <s v="Lapatinib only"/>
        <s v="Trametinib only"/>
        <s v="TH-302 + Gem + Abraxane"/>
        <s v="TH-302 only"/>
        <s v="Gem + Abraxane"/>
        <s v="Mesoporous silica nanoparticle loaded w/ Gem + Abraxane"/>
        <s v="Mesoporous silica nps w/ Gem only"/>
        <s v="12x dosing of free Gem + Abraxane"/>
        <s v="Single dose of free Gem + Abraxane"/>
        <s v="Single dose Abraxane only"/>
        <s v="Single dose Gem Only"/>
        <s v="Docetaxel only"/>
        <s v="Abraxane"/>
        <s v="Gemcitabine"/>
        <s v="Docetaxel + Gemcitabine (3 doses)"/>
        <s v="Abraxane + Gemcitabine (3 doses)"/>
        <s v="Ultrasound + Gemcitabine"/>
        <s v="Gemcitabine only"/>
        <s v="Nanoparticle Paclitaxel"/>
        <s v="Free Paclitaxel"/>
        <s v="Free Gemcitabine"/>
        <s v="FH535, a B-catenin pathway inhibitor"/>
        <s v="MK-1775 (WeeI inhibitor) + Gemcitabine"/>
        <s v="MK-1775 + Gemcitabine"/>
        <s v="MVT-5873 (HuMab-5B1) only"/>
        <s v="MVT-5873 + Gem + Abraxane"/>
        <s v="Cisplatin only"/>
        <s v="HIFU + microbubbles"/>
        <s v="HIFU + Gemcitabine"/>
        <s v="HIFU + Gem + Microbubbles"/>
        <s v="Shikonin only"/>
        <s v="Shikonin + Gemcitabine"/>
        <s v="PDT (40J/cm)"/>
        <s v="Verteporfin + PDT (40J/cm)"/>
        <s v="Endostatin + Gem"/>
        <s v="Endostatin only"/>
        <s v="5Gy Xray (w/ ultrasound)"/>
        <s v="5Gy Xray + IMOG (w/ ultrasound)"/>
        <s v="7Gy Xray"/>
        <s v="Gemcitabine (150mg/kg)"/>
        <s v="PCL (Fe3O4 nps) + Gem + Magnet"/>
        <s v="PCL-Gem"/>
        <s v="Labetuzumab-CL2-SN-38 fusion"/>
        <s v="Mixed Labetuzumab + SN-38"/>
        <s v="Gemcitabine (100mg/kg)"/>
        <s v="Artesunate (100mg/kg)"/>
        <s v="Artesunate (50mg/kg)"/>
        <s v="Emodin only"/>
        <s v="Emodin + Gemcitabine"/>
        <s v="Nemorosone (50mg/kg/d)"/>
        <s v="Gemcitabine (120mg/kg)"/>
        <s v="Sorafenib (20mg/kg)"/>
        <s v="Everolimus (1,g/kg)"/>
        <s v="Sorafenib + Everolimus"/>
        <s v="5E1 (mAb inhibitor of Hedgehog)"/>
        <s v="Erlotinib + HF10"/>
        <s v="Erlotinib only"/>
        <s v="HF10 only (Herpes simplex virus clone)"/>
        <s v="Embelin"/>
        <s v="16Gy Electron beam radiotherapy"/>
        <s v="Gemcitabine (25mg/kg)"/>
        <s v="Gemcitabine (50mg/kg)"/>
        <s v="Electron beam + Gem25"/>
        <s v="Electron beam + Gem50"/>
        <s v="UCA1 siRNA"/>
        <s v="miR-145"/>
        <s v="MePdR prodrug (5x 15mg/kg/d)"/>
        <s v="2H8 mAb (25mg/kg) (S100P mAb)"/>
        <s v="Cromolyn (5mg/kg)"/>
        <s v="QD232 (10-20 mg/kg)"/>
        <s v="PEG-SS-Pasp(DET) + VEGF siRNA"/>
        <s v="IGFR 56 insulin targeting peptide"/>
        <s v="IGFR 233 insulin targeting peptide"/>
        <s v="Ad-Flk1-Fc (VEGF receptor)"/>
        <s v="mAb551 (anti TGFa)"/>
        <s v="mAb898 (anti HB-EGF)"/>
        <s v="mAb51 + mAb898"/>
        <s v="mAb51 + mAb898 + Gem"/>
        <s v="PB28 (daily) (Sigma-2 ligand)"/>
        <s v="PB221 (daily) (Sigma-2 ligand)"/>
        <s v="PB183 (daily) (Sigma-2 ligand)"/>
        <s v="F281 (daily) (Sigma-2 ligand)"/>
        <s v="PB282 (daily) (Sigma-2 ligand)"/>
        <s v="Gem (1x weekly)"/>
        <s v="Retroviral p53"/>
        <s v="Bortezomib (1mg/kg every 3d)"/>
        <s v="Cisplatin (5mg/kg  every 3d)"/>
        <s v="Bortezomib + Cisplatin"/>
        <s v="Gemcitabine (160mg/kg)"/>
        <s v="ARRY-142886 (10mg/kg)"/>
        <s v="ARRY-142886 (50mg/kg)"/>
        <s v="rSV40 virus w/ hTR-sst2 gene"/>
        <s v="Cisplatin only (5mg/kg)"/>
        <s v="LY294002 (25mg/kg)"/>
        <s v="LY294002 + Cisplatin"/>
        <s v="AD-Delo3-RGD"/>
        <s v="Paclitaxel (2.5mg/kg)"/>
        <s v="AD-Delo3-RGD + Paclitaxel"/>
        <s v="SeV/Fct14(uPA2)ΔM-GFP"/>
        <s v="SeV/Fct14(MMP-G4/MTS/ΔM)-GFP"/>
        <s v="MI-319"/>
        <s v="Cisplatin"/>
        <s v="MI-319 + Cisplatin"/>
        <s v="Withaferin A"/>
        <s v="M60-A02 (EGFR Ab)"/>
        <s v="C06 (IGF-1R Ab)"/>
        <s v="M60-A02 + C06 (15mg/kg)"/>
        <s v="EI-04 (20mg/kg) (bispecific Ab)"/>
        <s v="Ad/F35-ACE2"/>
        <s v="Ad/F35-ACE2 + Gem"/>
        <s v="Plumbagin"/>
        <s v="RGD-Abraxane"/>
        <s v="Gemcitabine only (90mg/kg)"/>
        <s v="Abraxane + Gem"/>
        <s v="RGD-Abraxane + Gem"/>
        <s v="Ad-REIC"/>
        <s v="Ad-REIC + Gem"/>
        <s v="a-Mangostin"/>
        <s v="Belinostat"/>
        <s v="Belinostat + Gem"/>
        <s v="Pulsatilla saponin A"/>
        <s v="Cyclophosphamide"/>
        <s v="Gem + Cisplatin + 5-FU + "/>
        <s v="Cetuximab + Bevacizumab + Gem + Cisplatin + 5-FU"/>
        <s v="Epirubicin"/>
        <s v="NC-6300 (epirubicin micelle)"/>
        <s v="Anti-TF-NC6300 (anti-Tissue Factor Ab)"/>
        <s v="SpHL (pH sensitive liposome)"/>
        <s v="CDDP (cisplatin)"/>
        <s v="SpHL + CDDP"/>
        <s v="HSV thymidine kinase gene + GCV"/>
        <s v="Ganciclovir (GCV)"/>
        <s v="TNP-470"/>
        <s v="Human endostatin"/>
        <s v="aaATIII"/>
        <s v="EGFR-related protein"/>
        <s v="Sulindac"/>
        <s v="LC-1 + sulindac"/>
        <s v="Erlotinib (100 mg/kg)"/>
        <s v="Cetuximab (50mg/kg)"/>
        <s v="Radiation (1Gy x10)"/>
        <s v="Gemcitabine + Radiation "/>
        <s v="Cetuximab + Gemcitabine"/>
        <s v="Erlotinib + Gemcitabine"/>
        <s v="Cetixumab + Radiation"/>
        <s v="Erlotinib + Radiation"/>
        <s v="Cetuximab + Gem + Radiation"/>
        <s v="Erlotinib + Gem + Radiation"/>
        <s v="Cetuximab + Trastuzumab (2mg/kg each)"/>
        <s v="Gem, then Cetux + Trastuz (full mAb)"/>
        <s v="Cetux + Trastuz f(ab')2 fragments"/>
        <s v="Dihydroartemisinin (10mg/kg)"/>
        <s v="Dihydroartemisinin + Gemcitabine"/>
        <s v="Gd-DPTA / DACHPt micelles (30mg/kg)"/>
        <s v="recombinant adenovirus w/ shIGF-IR"/>
        <s v="shIGFIR + 5FU"/>
        <s v="5FU (50mg/kg)"/>
        <s v="PAMAM-Pt"/>
        <s v="Cluster-Pt"/>
        <s v="iCluster-Pt (6mg/kg) (pH-sensitive micelle releasing the prodrug PAMAM-Pt)"/>
        <s v="Gemcitabine (10mg/kg weekly)"/>
        <s v="All-Trans-Retinoic Acid (20mg/kg daily)"/>
        <s v="ATRA + Gemcitabine"/>
        <s v="Celecoxib (25mg/kg)"/>
        <s v="CCI-779 (10mg/kg daily)"/>
        <s v="Gemcitabine (125mg/kg 2x weekly)"/>
        <s v="CCI-779 + Gemcitabine"/>
        <s v="pSsik-ras + electroporation"/>
        <s v="siRNA k-ras + electroporation"/>
        <s v="AS PS-ODN k-ras + electroporation"/>
        <s v="pSsik-ras + Gemcitabine"/>
        <s v="1396-11 (x-linked IAP inhibitor)"/>
        <s v="1396-12 (x-linked IAP inhibitor)"/>
        <s v="S-1 (oral 5-FU prodrug)"/>
        <s v="Gemcitabine, then S-1"/>
        <s v="Gem + S-1"/>
        <s v="S-1, then Gemcitabine"/>
        <s v="PAK7 (o-methyl siRNA in JetPEI)"/>
        <s v="MAP3K7 (o-methyl siRNA in JetPEI)"/>
        <s v="CK2 (o-methyl siRNA in JetPEI)"/>
        <s v="PAK7 + MAP3K7"/>
        <s v="PAK7 + CK2"/>
        <s v="MAP3K7 + CK2"/>
        <s v="PAK7 + MAP3K7 + CK2"/>
        <s v="AZD6244 (25 mg/kg) (MEK inhibitor)"/>
        <s v="Rapamycin (2 mg/kg)"/>
        <s v="AZD6244 + Rapamycin"/>
        <s v="AZD6244"/>
        <s v="Rapamycin"/>
        <s v="Gemcitabine + TAT-CTMP"/>
        <s v="Gemcitabine (25 mg/kg)"/>
        <s v="Cucurbitacin B"/>
        <s v="Gemcitabine + Cucurbitacin B"/>
        <s v="Radiation (1.5Gy x5)"/>
        <s v="Radiation (2Gy x5)"/>
        <s v="Radiation (2.5Gy x 4)"/>
        <s v="90Y-hPAM4 IgG (RAIT) (130uCi)"/>
        <s v="hRS7-SN-38 (ADC)"/>
        <s v="RAIT + ADC"/>
        <s v="RAIT (50uCi)"/>
        <s v="Irinotecan only"/>
        <s v="RAIT + Irinotecan"/>
        <s v="HVJ liposome w/pEBActNII/CD + 5-FC (500mg/kg)"/>
        <s v="Gemcitabine + Erlotinib"/>
        <s v="Erlotinib"/>
        <s v="RLIP76 antibodies"/>
        <s v="RLIP76 siRNA"/>
        <s v="RLIP76 antisense DNA"/>
        <s v="AMD3465"/>
        <s v="Temsirolimus"/>
        <s v="AMD3465 + Temsirolimus"/>
        <s v="Temsirolimus + SDF-1a"/>
        <s v="Temsirolimus + SDF-1a + AMD3465"/>
        <s v="Temsirolumus + AMD3465"/>
        <s v="Temsirolimus + Erlotinib"/>
        <s v="Erlotinib + AMD3465"/>
        <s v="Temsirolumus + AMD3465 + Erlotinib"/>
        <s v="Serotype 3 fiber-modified adenovirus with CXCR-4 promoter"/>
        <s v="Adenovirus 5 wild type"/>
        <s v="U0126 (ERK 1/2 inhibitor)"/>
        <s v="U0126 + Gemcitabine"/>
        <s v="PF03084014 (γ-secretase inhibitor)"/>
        <s v="Gemcitabine + PF03084014"/>
        <s v="ApoL/TRAIL (500ug)"/>
        <s v="Adenoviral PAUF-targeting TSR containing Rz suicide gene"/>
        <s v="Radiotherapy 5Gy"/>
        <s v="Radiotherapy 7Gy"/>
        <s v="DC101"/>
        <s v="DC101 + Radiotherapy (5Gy)"/>
        <s v="BEV (bevacizumab)"/>
        <s v="BEV, then Gemcitabine"/>
        <s v="BEV, then S. typhimurium A1-R"/>
        <s v="BEV + GEM"/>
        <s v="BEV + GEM, then S. typhimurium A1-R"/>
        <s v="Doxorubicin"/>
        <s v="Iron oxide nanoparticles (IONP) + Dox"/>
        <s v="IGF1 + IONP + Dox"/>
        <s v="SKLB261 (50mg/kg)"/>
        <s v="Erlotinib (100mg/kg)"/>
        <s v="Sunitinib (40mg/kg)"/>
        <s v="Dasatinib (50mg/kg)"/>
        <s v="Gemcitabine (125mg/kg)"/>
        <s v="Cetuximab + Hyperthermia (41C)"/>
        <s v="Cetuximab"/>
        <s v="Hyperthermia (41C)"/>
        <s v="Zt/g4-DM1"/>
        <s v="Zt/g4-DM1 + Gemcitabine"/>
        <s v="Radiation (4Gy)"/>
        <s v="Radiation (12Gy)"/>
        <s v="Radiation (24Gy)"/>
        <s v="SCH727965 (Cyclin-dependent, multi-kinase inhibitor)"/>
        <s v="SCH727965"/>
        <s v="Gemcitabine + SCH727965"/>
        <s v="p16 peptide only"/>
        <s v="Trojan peptide only"/>
        <s v="Trojan p16 peptide fusion"/>
        <s v="SP141 (MDM2 inhibitor)"/>
        <s v="Capsaicin (5mg)"/>
        <s v="Troxacitabine"/>
        <s v="Troxacitabine + Gemcitabine"/>
        <s v="Adenovirus expressing antisense CaSm RNA (Ad-aCaSm)"/>
        <s v="Ad-aCaSm + Gem"/>
        <s v="Salinomycin (free)"/>
        <s v="PEG-PLA micelle Salinomycin"/>
        <s v="10Boron solution (2000ppm) _x000a_+ 2x1012 n cm neutron irradiation"/>
        <s v="10Boron liposomes (2000ppm) _x000a_+ 2x1012 n cm neutron irradiation"/>
        <s v="10Boron α-CEA immunoliposome (2000ppm) + neutron irradiation"/>
        <s v="10Boron α-CEA monoclonal antibody"/>
        <s v="CEP-701 Trk Tyrosine Kinase inhibitor"/>
        <s v="TNP-470 (30mg/kg) (angiogenesis inhibitor)"/>
        <s v="TNP-470 (30mg/kg)"/>
        <s v="AxCA (adenovirus E1 deficient) for UPRT gene therapy"/>
        <s v="AxCa-UPRT + 5FU"/>
        <s v="5FU"/>
        <s v="AxE1AdB-UPRT + 5FU"/>
        <s v="AxE1AdB-UPRT (E1 replication competent)"/>
        <s v="Diphtheria toxin - VEGF fusion"/>
        <s v="Flk-1 TM retrovirus (VEGF-RII inhibitor)"/>
        <s v="CEP-7055 (23.8 mg/kg) (oral pan inhibitor of VEGFR tyrosine kinase)"/>
        <s v="A4..6.1 (anti-VEGF mAb)"/>
        <s v="BB-94 (MMP inhibitor)"/>
        <s v="A4..6.1 + BB-94"/>
        <s v="3TSR (recombinant thrombospondin-1)"/>
        <s v="AS-3 (VEGF antisense oligonucleotide)"/>
        <s v="pAnt-AS (antennapedia delivery of Bcl-XL antisense molecules)"/>
        <s v="Radiation 5Gy"/>
        <s v="Radiation 10Gy"/>
        <s v="pAnt-AS + Radiation 10Gy"/>
        <s v="PMA (50 mg/kg) (phorbol myristate acetate)"/>
        <s v="Suramin (60mg/kg)"/>
        <s v="Apigenin (50mg/kg)"/>
        <s v="Apigenin + Gemcitabine"/>
        <s v="Frondoside A (10ug/kg)"/>
        <s v="Crocetan (4 mg/kg) in Peptamen"/>
        <s v="AdΔE1 (replication incompetent)"/>
        <s v="AdΔCAR (untargeted  replication incompetent adenovirus)"/>
        <s v="AdΔCAR-SYE (replication competent adenovirus with peptide ligand)"/>
        <s v="BITC (12umole daily, 5x) (STAT-3 inhibitor)"/>
        <s v="Lupeol (dietary triterpene - TRAIL &amp; cFLIP modulator)"/>
        <s v="2-ME2 (estrogen inhibitor)"/>
        <s v="Gemcitabine (75 mg/kg)"/>
        <s v="2-ME2 + Gemcitabine"/>
        <s v="EMAP II (FN-integrin angiogenesis inhibitor)"/>
        <s v="EMAP II"/>
        <s v="INNO-205 (prodrug of Dox derivative)"/>
        <s v="Gemcitabine (240 mg/kg)"/>
        <s v="AKBA (acetyl-11-keto-boswellic acid)"/>
        <s v="AKBA + Gemcitabine"/>
        <s v="Belinostat (histone deacetylase inhibitor)"/>
        <s v="Belinostat + Gemcitabine"/>
        <s v="Peptide A (Ptch1 interacting polypeptide)"/>
        <s v="Peptide C (Ptch1 interacting polypeptide)"/>
        <s v="Olmesartan (angiotensin II type I blocker)"/>
        <s v="Olmesartan"/>
        <s v="Ellagic acid"/>
        <s v="AxCAhTNF-a + Gemcitabine (adenovirus expressing TNF-a)"/>
        <s v="AxCAhTNF-A + Gem + Nafamostat mesilate (a NF-kB inhibitor)"/>
        <s v="shRON viral knockdown"/>
        <s v="SS1P (recombinant immunotoxin)"/>
        <s v="RG7787 (antimesothelin recombinant immunotoxin)"/>
        <s v="Paclitaxel (50mg/kg)"/>
        <s v="RG7787 + Paclitaxel"/>
        <s v="iDC (immature Dendritic cells)"/>
        <s v="CpG-DC (CpG treated DCs"/>
        <s v="BV-DC (baculovirus-infected DCs)"/>
        <s v="miR-146a (stable pre-transection"/>
        <s v="miR-146a + CDF (curcumin derivative - downregulate EGFR)"/>
        <s v="Gem in cationic Micelles"/>
        <s v="Gem + scrambled miRNA micelles  "/>
        <s v="Gem miR-205 polyplexed micelles"/>
        <s v="HS-104 (PI3K inhibitor)"/>
        <s v="HS-104 + Gem"/>
        <s v="Rottlerin (polyphenolic inhibitor of PKCδ)"/>
        <s v="XMD9-92 (inhibitor of MAPK7/BMK1)"/>
        <s v="PLGA-ormeloxifene nanoparticles"/>
        <s v="Sorafenib"/>
        <s v="ZLJ33 (multi-kinase inhibitor)"/>
        <s v="pCNA3.1-RKIP (in vitro transfection)"/>
        <s v="AMG102 (Hepatocyte growth factor neutralizing antibody)"/>
        <s v="AMG102 + Gem"/>
        <s v="PBMCs (peripheral blood mononuclear cells)"/>
        <s v="REIC/DKK3 protein + PBMCs"/>
        <s v="MGDG"/>
        <s v="Radiation 5Gy + MGDG"/>
        <s v="LY294002 (PI3K/AKT inhibition)"/>
        <s v="Verapamil"/>
        <s v="131I-cPAM4 (200uCi)"/>
        <s v="131I-cPAM4 (200uCi) + Gemcitabine"/>
        <s v="131I-hLL2 (200uCi) + Gemcitabine"/>
        <s v="131I-cPAM4 (100uCi) (anti MUCI mAb)"/>
        <s v="131I-cPAM4 (100uCi) + Gemcitabine"/>
        <s v="131I-hLL2 (100uCi) + Gemcitabine"/>
        <s v="SU6668 (VEGF + FGF + PDGF kinase inhibitor)"/>
        <s v="Radiation 6Gy"/>
        <s v="TCR splenocytes (T cell receptor transgene)"/>
        <s v="TCR + Radiation (6Gy)"/>
        <s v="IMC-C225 (1mg) (anti-EGFR)"/>
        <s v="Gemcitabine only (120mg/kg)"/>
        <s v="Radiation  (3Gy)"/>
        <s v="IMC-C225 + Gemcitabine"/>
        <s v="IMC-C225 + Radiation (3Gy)"/>
        <s v="Gemcitabine + Radiation (3Gy)"/>
        <s v="IMC-C225 + Gemcitabine + Radiation (3Gy)"/>
        <s v="Photocured gelatin"/>
        <s v="Photocured gelatin w/ gemcitabine"/>
        <s v="Doranidazole (200mg/kg) (hypoxia sensitizer)"/>
        <s v="Radiation (15Gy)"/>
        <s v="Doranidazole + Radiation (15Gy)"/>
        <s v="Doranidazole + Radiation (4Gy)"/>
        <s v="Ad.PEG-E1A-IFN-γ"/>
        <s v="Ad.CMV-E1A-IFN-γ"/>
        <s v="Ad.PEG-IFN-γ"/>
        <s v="Ad.CMV-IFN-γ"/>
        <s v="Ad.PEG-E1A"/>
        <s v="Ad.CMV-E1A"/>
        <s v="ZD6126 (vascular tubulin disruptor)"/>
        <s v="ZD6126 + Gemcitabine"/>
        <s v="ZD6474 (VEGFR inhibitor)"/>
        <s v="Radiation (2Gy)"/>
        <s v="ZD6474 + Gemcitabine"/>
        <s v="ZD6474 + Radiation (2Gy)"/>
        <s v="Gemcitabine + Radiation (2Gy)"/>
        <s v="ZD6474 + Gem + Radiation (2Gy)"/>
        <s v="FG-3019 (CTGF neutralizing mAb)"/>
        <s v="177Lu-DOTA-TATE"/>
        <s v="Triptolide (0.25 mg/kg)"/>
        <s v="Triptolide + Radiation 10Gy"/>
        <s v="CPT-11 (25mg/kg) (Irinotecan)"/>
        <s v="TRA-8 (200yg) (Death Receptor 5 mAb)"/>
        <s v="CPT-11 + TRA-8"/>
        <s v="2DG (2-deoxy-d-glucose, glucose inhibitor)"/>
        <s v="5-FU"/>
        <s v="2DG + 5-FU"/>
        <s v="2DG + Radiation (15Gy)"/>
        <s v="5-FU + Radiation (15Gy)"/>
        <s v="2DG + 5-FU + Radiation (15Gy)"/>
        <s v="UV3 (CD54 mAb)"/>
        <s v="UV3 + Gemcitabine"/>
        <s v="5-FU + IFN-a"/>
        <s v="CDDP"/>
        <s v="CDDP + IFN-a"/>
        <s v="CPT-11"/>
        <s v="EZN-2208"/>
        <s v="Labetuzumab + SN-38"/>
        <s v="S-1 (10mg/kg)"/>
        <s v="S-1 + Gem"/>
        <s v="AdEgr.TNF.11D (inducible TNFa viral vector)"/>
        <s v="AdEgr.TNF.11D + Gem"/>
        <s v="POP33 (Caspase 3 prodrug activated by hypoxia)"/>
        <s v="DEBIRI (irinotecan)"/>
        <s v="DEBTOP (topetecan)"/>
        <s v="Oxaliplatin"/>
        <s v="DACHPt 30nm micelle"/>
        <s v="DACHPt 50nm micelle"/>
        <s v="DACHPt 30nm micelle + TGF-B-1"/>
        <s v="Liposomal C6-ceramide"/>
        <s v="Liposomal C6-ceramide + Gemcitabine"/>
        <s v="Liposomal C6-ceramide + Liposomal PDMP"/>
        <s v="Cetuximab + Irinotecan"/>
        <s v="224Ra wire"/>
        <s v="224Ra wire + Gemcitabine"/>
        <s v="AdΔCR2"/>
        <s v="AdΔCR2 + Gemcitabine"/>
        <s v="AdΔΔ"/>
        <s v="AdΔΔ + Gemcitabine"/>
        <s v="Zyflamend"/>
        <s v="Zyflamend + Gemcitabine"/>
        <s v="Cromolyn"/>
        <s v="PEG-liposomal cromolyn"/>
        <s v="PEG-liposomal gemcitabine"/>
        <s v="PEG-lipo-cro + PEG-lipo-gem"/>
        <s v="Mitomycin C"/>
        <s v="PL-MLP (PEG-liposomal MLP)"/>
        <s v="A. aspera leaf extract (50mg/g)"/>
        <s v="188Re-DXR-liposome-BBN"/>
        <s v="188Re-liposome-BBN"/>
        <s v="Liposome-Dox-BBN"/>
        <s v="Losartan (40mg/kg)"/>
        <s v="5-FU (60mg/kg)"/>
        <s v="Losartan + 5-FU"/>
        <s v="Radiofrequency field"/>
        <s v="RF field + Gemcitabine"/>
        <s v="DC101 (anti-VEGF%2 mAb)"/>
        <s v="Radiotherapy (3Gy)"/>
        <s v="Radiotherapy (5Gy)"/>
        <s v="Radiotherapy (7Gy)"/>
        <s v="DC101 + RT (5Gy)"/>
        <s v="EGCG (epigallcatechin-3-gallate) (100mg/kg)"/>
        <s v="Radiation (2Gy x4)"/>
        <s v="AZD8055 (20mg/kg)"/>
        <s v="RT (2Gy x4) + AZD8055"/>
        <s v="HB1.F3.CD cells  + 5-FC"/>
        <s v="HB1.F3.CD.IFN-β cells  + 5-FC"/>
        <s v="MK8776 (Chk1 kinase inhibitor)"/>
        <s v="Gemcitabine + MK8776"/>
        <s v="Gemcitabine + RT"/>
        <s v="MK8776 + RT"/>
        <s v="Gemcitabine + MK8776 + RT"/>
        <s v="Oxaliplatin (4mg/kg)"/>
        <s v="DACHPt micelle (2mg/kg)"/>
        <s v="Drug eluting bead - doxorubicin"/>
        <s v="Mitoxantrone"/>
        <s v="Drug eluting bead - Mitoxantrone"/>
        <s v="Irinotecan"/>
        <s v="Drug eluting bead - irinotecan"/>
        <s v="3-BrPA (glucose metabolism inhibitor)"/>
        <s v="Gemcitabine + Irinotecan"/>
        <s v="H4C4 pre-treatment (anti-CD44 mAb)"/>
        <s v="Radiation (2Gy x10)"/>
        <s v="RT (2Gy x10) + H4C4"/>
        <s v="anti-EMMPRIN mAb"/>
        <s v="anti-EMMPRIN + Gemcitabine"/>
        <s v="β-lapachone in HPβ-CD"/>
        <s v="Gemcitabine + β-lapachon"/>
        <s v="anti-EMMPRIN + β-lapachon"/>
        <s v="anti-EMMPRIN + Gemcitabine + β-lapachon"/>
        <s v="Radiation (20Gy x3)"/>
        <s v="Radiation (20Gy x3) (arginase depletion)"/>
        <s v="GLV-1h151 virus"/>
        <s v="GLV-1h151 + RT (4Gy)"/>
        <s v="Radiotherapy (4Gy)"/>
        <s v="3M-011 (TLR 7/8 agonist)"/>
        <s v="Radiation (2Gy x 5)"/>
        <s v="RT (2Gy x5) + 3M-011"/>
        <s v="Rasfonin (30mg/kg) (Ras apoptotic protein)"/>
        <s v="Salirasib"/>
        <s v="wt/p53"/>
        <s v="SH-Gel p53 (p53 loaded Gel)"/>
        <s v="SH-Gel-PEG p53"/>
        <s v="SH-Gel-PEG peptide p53"/>
        <s v="Gel- gemcitabine"/>
        <s v="Gel-Gem-PEG"/>
        <s v="Gel-Gem-PEG-peptide"/>
        <s v="Vatalanib (VEGF inhibitor)"/>
        <s v="111In-DTPA-exendin-4 (1.1 MBq)"/>
        <s v="111In-DTPA-exendin-4 (1.1 MBq) + Valatanib"/>
        <s v="Imatinib (cKit and PDGFR inhibitor)"/>
        <s v="111In-DTPA-exendin-4 (1.1 MBq) + Imatinib"/>
        <s v="Radiation"/>
        <s v="Radiation + Gemcitabine"/>
        <s v="PDT (690nm laser)"/>
        <s v="PDT + anti-CEA-IR700"/>
        <s v="Ascorbate"/>
        <s v="Radiation (7.5Gy x2)"/>
        <s v="Ascorbate + RT (7.5Gy x2)"/>
        <s v="RT (7.5Gy x2) + Gemcitabine"/>
        <s v="RT (7.5Gy x2) + Gemcitabine + Ascorbate"/>
        <s v="PLGA-OP (20mg) (oseltamivir)"/>
        <s v="90Y-TSP-A01 (3.7 MBq)"/>
        <s v="90Y-TSP-A01 (1.85 MBq)"/>
        <s v="Xrays (60Gy)"/>
        <s v="Xrays (30Gy)"/>
        <s v="Xrays (15Gy)"/>
        <s v="Radiotherapy (10Gy) + RR-CDG (STING activating cyclic dinucelotide)"/>
        <s v="Radiotherapy (10Gy)"/>
        <s v="Radiotherapy (10Gy) + RR-CDG"/>
        <s v="IMMU-132 (1mg) (anti-Trop-2 mAb)"/>
        <s v="Radiation (3Gy x2)"/>
        <s v="MMAE (anti-tubulin agent)"/>
        <s v="MMAE + RT"/>
        <s v="ACPP-cRGD-MMAE (cell penetrating peptide targeting MMPs)"/>
        <s v="ACPP-cRGD-MMAE + RT"/>
        <s v="Calpeptin"/>
        <s v="Olaparib (PARP inhibitor)"/>
        <s v="Olaparib + Radiation (12Gy)"/>
        <s v="Irinotecan liposome"/>
        <s v="Irinotecan-LB-mesoporous nanoparticle"/>
        <s v="Radiation (10Gy)"/>
        <s v="SiGdNP"/>
        <s v="SiGdNP + Radiation (10Gy)"/>
        <s v="Liposomal Irinotecan"/>
        <s v="PDT"/>
        <s v="PDT + Liposomal irinotecan"/>
        <s v="Liposomal Irinotecan (L-Iri)"/>
        <s v="L-BPD (liposomal benzoporphyrin)"/>
        <s v="L-BPD + L-Iri"/>
        <s v="anti-MCSF mAb"/>
        <s v="Radiotherapy (6Gy x3)"/>
        <s v="Radiotherapy (6Gy x3) + anti-MCSF"/>
        <s v="aF4/80 mAb"/>
        <s v="Radiotherapy (6Gy x3) + aF4/80 mAb"/>
        <s v="Radiotherapy (20Gy)"/>
        <s v="Radiotherapy (20Gy) + anti-CD4 + anti-CD8"/>
        <s v="anti-CCL2 mAb"/>
        <s v="Radiotherapy (20Gy) + anti-CCL2"/>
        <s v="Radiotherapy (20Gy) + anti-Ly6C"/>
        <s v="Radiotherapy (14Gy) + anti-CCL2"/>
        <s v="Radiotherapy (14Gy)"/>
        <s v="Paclitaxel i.v."/>
        <s v="Paclitaxel eluting device (PLGA steel disc)"/>
        <s v="Radiotherapy (6Gy)"/>
        <s v="Radiotherapy (2Gy x5)"/>
        <s v="anti-PD-L1"/>
        <s v="Radiotherapy (6Gy) + anti-PD-L1"/>
        <s v="Radiotherapy (2Gy x5) + anti-PD-L1"/>
        <s v="Radiotherapy (12Gy)"/>
        <s v="Radiotherapy (3Gy x 5)"/>
        <s v="Radiotherapy (12Gy) + anti-PD-L1"/>
        <s v="Radiotherapy (3Gy x 5) + anti-PD-L1"/>
        <s v="Gemcitabine + anti-PD-L1"/>
        <s v="Gemcitabine + RT (12Gy)"/>
        <s v="Gemcitabine + RT (12Gy) + anti-PDL1"/>
        <s v="Resveratrol (50mg/kg)"/>
        <s v="Capsaicin (5mg/kg)"/>
        <s v="Piceatannol (20mg/kg)"/>
        <s v="Capsaicin + Resveratrol"/>
        <s v="Piceatannol + Capsaicin"/>
        <s v="Piceatannol + Capsaicin + Sulforaphane"/>
        <s v="Gemcitabine + Resveratrol + Capsaicin"/>
        <s v="Gemcitabine + Piceatannol + Capsaicin"/>
        <s v="Chitosan"/>
        <s v="Il-12"/>
        <s v="Il-12 + chitosan"/>
        <s v="SCH 66336 (Farnesyl protein transferase inhibitor, 40mg/kg))"/>
        <s v="Farnesyl-trasnferase inhibitor"/>
        <s v="Gemcitabine (250 mg/kg)"/>
        <s v="C225 (1mg) (anti-EGF-R antibody)"/>
        <s v="C225 + Gemcitabine"/>
        <s v="TCR (Tag specific CD4 Tcells)"/>
        <s v="Radiation (6Gy)"/>
        <s v="Ad-RBwt"/>
        <s v="AD-RB94"/>
        <s v="By114 (CEACAM6 mAb) + IgG-SAP"/>
        <s v="IgG-SAP"/>
        <s v="ABX-EGF (EGF tyrosine phosphorylation inhibitor)"/>
        <s v="VX-680 (inhibitor of Aurora kinases)"/>
        <s v="Dendritic cells (naïve)"/>
        <s v="DC's + tumor lysate"/>
        <s v="TNP-470 (anti-angiogenic drug)"/>
        <s v="DC (naïve) + TNP-470"/>
        <s v="DC + lysate + TNP-479"/>
        <s v="Gemcitabine (4x 100mg/kg)"/>
        <s v="CpG-ODN (TLR9 immuno-stimulator_"/>
        <s v="CpG-ODN + Gemcitabine"/>
        <s v="Gemcitabine (577 mg/kg)"/>
        <s v="Oxaplatin (6.78 mg/kg)"/>
        <s v="Gem + Oxaplatin (20:80)"/>
        <s v="3G4 mAb (phosphatyidylserine antagonist)"/>
        <s v="Gemcitabine (3.5 mg)"/>
        <s v="3G4 mAb + Gem"/>
        <s v="Dendritic Cells + alphaGalCer"/>
        <s v="TCR-I Tcells + FGK45"/>
        <s v="TCR-I Tcells (CD8 cells  w/ TCR epitope I)"/>
        <s v="FGK45 (anti-CD40 Ab)"/>
        <s v="Trastuzumab (10mg/kg 8x)"/>
        <s v="Gemcitabine (100mg/kg, 4x)"/>
        <s v="Trastuzumab + Gemcitabine"/>
        <s v="ProGelz + Flt3L"/>
        <s v="anti-PD-L1 mAb (0.3mg/kg, 4x)"/>
        <s v="anti-PD-1 mAb (0.3mg/kg 4x)"/>
        <s v="Gemcitabine + anti-PD-L1 mAb"/>
        <s v="CY, followed by B7H1GM-CSF cells + Panc02"/>
        <s v="PC61 mAb (50ug), followed by B7H1GM-CSF cells + Panc02"/>
        <s v="CY + PC61, followed by B7H1GM-CSF cells + Panc02"/>
        <s v="CY, followed by B7H1GM-CSF cells"/>
        <s v="PC61 mAb (50ug), followed by B7H1GM-CSF cells"/>
        <s v="CY + PC61, followed by B7H1GM-CSF cells"/>
        <s v="PP2 (Src kinase inhibitor)"/>
        <s v="5-FU + PP2"/>
        <s v="FTS (Ras inhibitor) (40mg/kg)"/>
        <s v="Gemcitabine (30mg/kg)"/>
        <s v="FTS + Gemcitabine"/>
        <s v="S pyogenes M49 (i.t.)"/>
        <s v="S pyogenes M49 (cutaneous)"/>
        <s v="3-BrPA (glycolisis inhibitor)"/>
        <s v="Geldanamycin (HSP-90 inhibitor)"/>
        <s v="Geldanamycin + 3-BrPA"/>
        <s v="3-BrPA"/>
        <s v="Geldanamycin"/>
        <s v="2C3 (anti-VEGF antibody)"/>
        <s v="anti-B7-H3 mAb (Tcell activator)"/>
        <s v="Gemcitabine "/>
        <s v="anti-B7-H3 mAb + Gem"/>
        <s v="rAAV-siHIF (siRNA targeting HIF-1a)"/>
        <s v="L-ascorbate"/>
        <s v="rAAV-siHIF + L-ascorbate"/>
        <s v="Adoptive Tcells (antigen presenting cells)"/>
        <s v="Adoptive Tcells (IL-15)"/>
        <s v="Adoptive Tcells (anti-SALM)"/>
        <s v="Adoptive Tcells (IL-2)"/>
        <s v="Adoptive Tcells (telomerase DC co-cultured)"/>
        <s v="pcDNA3.1-VNTR"/>
        <s v="pcDNA3.1-VNTR=panc02-MUC1"/>
        <s v="GLV-1h68 (vaccinia viral therapy)"/>
        <s v="GLV-1h68"/>
        <s v="GLV-1h68 + Cisplatin"/>
        <s v="Gemcitabine (50 mg/kg)"/>
        <s v="GLV-1h68 + Gemcitabine"/>
        <s v="IL-17E"/>
        <s v="IL-17E + Gemcitabine"/>
        <s v="a-gal Panc-1 cell vaccination"/>
        <s v="Parental Panc-1 cell vaccination"/>
        <s v="NanoCurc (25 mg/kg) (curcumin)"/>
        <s v="Gemcitabine (20mg/kg)"/>
        <s v="NanoCurc + Gemcitabine"/>
        <s v="DC101 (anti-VEGF2 mAb)"/>
        <s v="FGF-trap (Fc + FGFR fusion)"/>
        <s v="DC101 + FGF-trap"/>
        <s v="Brivanib (dual FGF/VEGF inhibitor)"/>
        <s v="Brivanib + DC101"/>
        <s v="Sorafenib (VEGF multikinase inhibitor)"/>
        <s v="Sorafenib + Brivanib"/>
        <s v="FGK45 + CEL (macrophage deletion)"/>
        <s v="FGK45 + Gemcitabine"/>
        <s v="Gemcitabine + IgG2a"/>
        <s v="Gemcitabine + cAb (control bispecific Ab)"/>
        <s v="MT110 (EpCAM / CD3 bispecific Ab)"/>
        <s v="MT110 + Gemcitabine"/>
        <s v="Paclitaxel"/>
        <s v="Paclitaxel PCL-PEG nanoparticles"/>
        <s v="miR-34a nanonector"/>
        <s v="miR-143/145 nanovector"/>
        <s v="Modified vaccinia Ankara (MVA) survivin"/>
        <s v="MVA-survivin + Gemcitabine"/>
        <s v="MVA-survivin + Gemcitabine + anti-CD8"/>
        <s v="2DG (1000mg/kg) (glucose competitor)"/>
        <s v="FTS (Ras inhibitor) (60mg/kg)"/>
        <s v="FTS + 2DG"/>
        <s v="TRAIL expressing lymphocytes"/>
        <s v="TRAIL-L + EpCAM/CD3 bispecific Ab"/>
        <s v="EpCAM/CD3 bispecific Ab"/>
        <s v="CpG 1826 (50ug)"/>
        <s v="HMFG-2 (human mucin mAb)"/>
        <s v="HMFG-2 + CpG 1826"/>
        <s v="Doxycycline"/>
        <s v="Doxycycline (w/sh236 Kras knock-down)"/>
        <s v="GDC0941 (100 mg/kg) (P13K inhibitor)"/>
        <s v="AZD6244 (50mg/kg) (MEK inhibitor)"/>
        <s v="GDC0941 + AZD6244"/>
        <s v="anti-CD24"/>
        <s v="anti-Her2-743"/>
        <s v="anti-CD24 + Tcells"/>
        <s v="anti-Her2-743  + Tcells"/>
        <s v="NPC-1C (chimeric mAb for MUC5AC)"/>
        <s v="Allicin"/>
        <s v="rIL-2 (Tcell enhancer)"/>
        <s v="rIL-2 + Allicin"/>
        <s v="PC-61 (Treg depleting mAb)"/>
        <s v="Dendritic Cells"/>
        <s v="PC-61 + Dendritic Cells"/>
        <s v="Gemcitabine + Dendritic Cells"/>
        <s v="EGCG (100mg/kg)"/>
        <s v="rAd40 pΔE1-CMV-Ova"/>
        <s v="rAd5-CMV-Ova"/>
        <s v="TNK lymphocytes"/>
        <s v="TNK lymphocytes preactivated w/ cyclopamine"/>
        <s v="Clodronate (M2 macrophage depletion)"/>
        <s v="KPT-330 (20mg/kg) (Inhibitor of nuclear exportin)"/>
        <s v="Metronomic Gemcitabine"/>
        <s v="PFTS (100mg/kg) (Ras inhibitor)"/>
        <s v="Rosiglitazone"/>
        <s v="Rosiglitazone + Gemcitabine"/>
        <s v="Pioglitazone"/>
        <s v="Pioglitazone + Gemcitabine"/>
        <s v="Doxorubicin (2x 8mg/kg)"/>
        <s v="Gemcitabine (3x 240 mg/kg)"/>
        <s v="INNO-206 (doxorubicin prodrug) (3x 24mg/kg)"/>
        <s v="INNO-206 (doxorubicin prodrug)"/>
        <s v="INNO-206 + Doxorubicin"/>
        <s v="ICOVIR15-TK + GCV (intra-ductal)"/>
        <s v="ICOVIR15-TK + GCV (intravenous)"/>
        <s v="nAb paclitaxel"/>
        <s v="nAb paclitaxel + Gemcitabine"/>
        <s v="3-Br-PA"/>
        <s v="α-Mangostatin"/>
        <s v="20Gy + H4C4"/>
        <s v="20Gy"/>
        <s v="Erlotinib (10mg/kg)"/>
        <s v="HF10 (herpes simplex virus type 1)(100K PFU x3 days)"/>
        <s v="Gemcitabine + antiCTLA4"/>
        <s v="Gemcitabine + CSF1Ri"/>
        <s v="Gemcitabine + CSF1Ri + antiCTLA4"/>
        <s v="Gemcitabine + antiPD1"/>
        <s v="Gemcitabine + CSF1Ri + antiPD1"/>
        <s v="antiCTLA4 + antiPD1"/>
        <s v="CSF1Ri"/>
        <s v="CSF1Ri + antiCTLA4 + antiPD1"/>
        <s v="Gemcitabine + antiCTLA4 + antiPD1"/>
        <s v="Gemcitabine + antiCSF1"/>
        <s v="Gemcitabine + antiCSF1 + antiCTLA4 + antiPD1"/>
        <m/>
        <s v="Radiation (5x 5Gy)" u="1"/>
      </sharedItems>
    </cacheField>
    <cacheField name="Radiation" numFmtId="0">
      <sharedItems containsBlank="1" count="2">
        <m/>
        <s v="Yes"/>
      </sharedItems>
    </cacheField>
    <cacheField name="Paclitaxel" numFmtId="0">
      <sharedItems containsBlank="1" count="2">
        <m/>
        <s v="Yes"/>
      </sharedItems>
    </cacheField>
    <cacheField name="Abraxane" numFmtId="0">
      <sharedItems containsBlank="1" count="2">
        <m/>
        <s v="Yes"/>
      </sharedItems>
    </cacheField>
    <cacheField name="Gemcitabine" numFmtId="0">
      <sharedItems containsBlank="1" count="2">
        <m/>
        <s v="Yes"/>
      </sharedItems>
    </cacheField>
    <cacheField name="Cisplatin" numFmtId="0">
      <sharedItems containsBlank="1" count="2">
        <m/>
        <s v="Yes"/>
      </sharedItems>
    </cacheField>
    <cacheField name="5-FU" numFmtId="0">
      <sharedItems containsBlank="1" count="2">
        <m/>
        <s v="Yes"/>
      </sharedItems>
    </cacheField>
    <cacheField name="Erlotinib" numFmtId="0">
      <sharedItems containsBlank="1" count="2">
        <m/>
        <s v="Yes"/>
      </sharedItems>
    </cacheField>
    <cacheField name="Oxaliplatin" numFmtId="0">
      <sharedItems containsBlank="1" count="2">
        <m/>
        <s v="Yes"/>
      </sharedItems>
    </cacheField>
    <cacheField name="Irinotecan" numFmtId="0">
      <sharedItems containsBlank="1" count="2">
        <m/>
        <s v="Yes"/>
      </sharedItems>
    </cacheField>
    <cacheField name="Folinic Acid" numFmtId="0">
      <sharedItems containsNonDate="0" containsString="0" containsBlank="1"/>
    </cacheField>
    <cacheField name="Gene Therapy" numFmtId="0">
      <sharedItems containsBlank="1" count="2">
        <m/>
        <s v="Yes"/>
      </sharedItems>
    </cacheField>
    <cacheField name="Immunotherapy" numFmtId="0">
      <sharedItems containsBlank="1"/>
    </cacheField>
    <cacheField name="Anti-angiogenic" numFmtId="0">
      <sharedItems containsBlank="1"/>
    </cacheField>
    <cacheField name="Anti-Stromal" numFmtId="0">
      <sharedItems containsNonDate="0" containsString="0" containsBlank="1"/>
    </cacheField>
    <cacheField name="Cell Therapy" numFmtId="0">
      <sharedItems containsBlank="1"/>
    </cacheField>
    <cacheField name="Hypoxia Modulation" numFmtId="0">
      <sharedItems containsBlank="1"/>
    </cacheField>
    <cacheField name="Kinase Inhibitors" numFmtId="0">
      <sharedItems containsBlank="1" count="2">
        <m/>
        <s v="Ye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34">
  <r>
    <s v="Jose, Anabel"/>
    <s v="Fillat, Cristina"/>
    <s v="Cancer Letters"/>
    <x v="0"/>
    <x v="0"/>
    <s v="2012-Cancer Letters-Jose, Anabel"/>
    <x v="0"/>
    <s v="Y"/>
    <x v="0"/>
    <s v="Nude mouse"/>
    <n v="65"/>
    <x v="0"/>
    <x v="0"/>
    <n v="0.06"/>
    <m/>
    <m/>
    <n v="0.19"/>
    <x v="0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0"/>
    <s v="2013-Neoplasia-Walters, Dustin M."/>
    <x v="1"/>
    <s v="Y"/>
    <x v="1"/>
    <s v="Nude mouse"/>
    <s v="250-500"/>
    <x v="0"/>
    <x v="1"/>
    <n v="1"/>
    <m/>
    <m/>
    <m/>
    <x v="1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1"/>
    <s v="N"/>
    <x v="1"/>
    <s v="Nude mouse"/>
    <s v="250-500"/>
    <x v="0"/>
    <x v="1"/>
    <m/>
    <m/>
    <m/>
    <n v="1"/>
    <x v="2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1"/>
    <s v="N"/>
    <x v="1"/>
    <s v="Nude mouse"/>
    <s v="250-500"/>
    <x v="0"/>
    <x v="1"/>
    <m/>
    <n v="1"/>
    <m/>
    <m/>
    <x v="3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2"/>
    <s v="Y"/>
    <x v="1"/>
    <s v="Nude mouse"/>
    <s v="250-500"/>
    <x v="0"/>
    <x v="1"/>
    <m/>
    <n v="1"/>
    <m/>
    <m/>
    <x v="1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2"/>
    <s v="N"/>
    <x v="1"/>
    <s v="Nude mouse"/>
    <s v="250-500"/>
    <x v="0"/>
    <x v="1"/>
    <m/>
    <m/>
    <m/>
    <n v="1"/>
    <x v="2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2"/>
    <s v="N"/>
    <x v="1"/>
    <s v="Nude mouse"/>
    <s v="250-500"/>
    <x v="0"/>
    <x v="1"/>
    <m/>
    <m/>
    <m/>
    <n v="1"/>
    <x v="3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3"/>
    <s v="Y"/>
    <x v="1"/>
    <s v="Nude mouse"/>
    <s v="250-500"/>
    <x v="0"/>
    <x v="1"/>
    <m/>
    <n v="1"/>
    <m/>
    <m/>
    <x v="1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3"/>
    <s v="N"/>
    <x v="1"/>
    <s v="Nude mouse"/>
    <s v="250-500"/>
    <x v="0"/>
    <x v="1"/>
    <m/>
    <m/>
    <m/>
    <n v="1"/>
    <x v="2"/>
    <x v="0"/>
    <x v="0"/>
    <x v="0"/>
    <x v="0"/>
    <x v="0"/>
    <x v="0"/>
    <x v="0"/>
    <x v="0"/>
    <x v="0"/>
    <m/>
    <x v="0"/>
    <m/>
    <m/>
    <m/>
    <m/>
    <m/>
    <x v="0"/>
  </r>
  <r>
    <s v="Walters, Dustin M."/>
    <s v="Bauer, Todd W."/>
    <s v="Neoplasia"/>
    <x v="1"/>
    <x v="1"/>
    <s v="2013-Neoplasia-Walters, Dustin M."/>
    <x v="3"/>
    <s v="N"/>
    <x v="1"/>
    <s v="Nude mouse"/>
    <s v="250-500"/>
    <x v="0"/>
    <x v="1"/>
    <m/>
    <m/>
    <m/>
    <n v="1"/>
    <x v="3"/>
    <x v="0"/>
    <x v="0"/>
    <x v="0"/>
    <x v="0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0"/>
    <s v="2015-Cancer Bioloty &amp; Therapy-Sun, Jessica D."/>
    <x v="4"/>
    <s v="Y"/>
    <x v="0"/>
    <s v="Nude mouse"/>
    <n v="150"/>
    <x v="1"/>
    <x v="1"/>
    <m/>
    <m/>
    <n v="1"/>
    <m/>
    <x v="4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4"/>
    <s v="N"/>
    <x v="0"/>
    <s v="Nude mouse"/>
    <n v="150"/>
    <x v="1"/>
    <x v="1"/>
    <m/>
    <m/>
    <n v="1"/>
    <m/>
    <x v="5"/>
    <x v="0"/>
    <x v="0"/>
    <x v="0"/>
    <x v="0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4"/>
    <s v="N"/>
    <x v="0"/>
    <s v="Nude mouse"/>
    <n v="150"/>
    <x v="1"/>
    <x v="1"/>
    <m/>
    <m/>
    <n v="1"/>
    <m/>
    <x v="6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5"/>
    <s v="Y"/>
    <x v="0"/>
    <s v="Nude mouse"/>
    <n v="150"/>
    <x v="1"/>
    <x v="2"/>
    <n v="0.1"/>
    <m/>
    <m/>
    <m/>
    <x v="4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5"/>
    <s v="N"/>
    <x v="0"/>
    <s v="Nude mouse"/>
    <n v="150"/>
    <x v="1"/>
    <x v="1"/>
    <m/>
    <m/>
    <m/>
    <n v="0.1"/>
    <x v="5"/>
    <x v="0"/>
    <x v="0"/>
    <x v="0"/>
    <x v="0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5"/>
    <s v="N"/>
    <x v="0"/>
    <s v="Nude mouse"/>
    <n v="150"/>
    <x v="1"/>
    <x v="3"/>
    <n v="0.7"/>
    <m/>
    <m/>
    <m/>
    <x v="6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6"/>
    <s v="Y"/>
    <x v="0"/>
    <s v="Nude mouse"/>
    <n v="150"/>
    <x v="1"/>
    <x v="4"/>
    <m/>
    <m/>
    <m/>
    <m/>
    <x v="4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6"/>
    <s v="N"/>
    <x v="0"/>
    <s v="Nude mouse"/>
    <n v="150"/>
    <x v="1"/>
    <x v="5"/>
    <m/>
    <m/>
    <m/>
    <n v="0.9"/>
    <x v="5"/>
    <x v="0"/>
    <x v="0"/>
    <x v="0"/>
    <x v="0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6"/>
    <s v="N"/>
    <x v="0"/>
    <s v="Nude mouse"/>
    <n v="150"/>
    <x v="1"/>
    <x v="6"/>
    <n v="0.4"/>
    <m/>
    <m/>
    <m/>
    <x v="6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7"/>
    <s v="Y"/>
    <x v="0"/>
    <s v="Nude mouse"/>
    <n v="150"/>
    <x v="1"/>
    <x v="7"/>
    <m/>
    <n v="1"/>
    <m/>
    <m/>
    <x v="4"/>
    <x v="0"/>
    <x v="0"/>
    <x v="1"/>
    <x v="1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7"/>
    <s v="N"/>
    <x v="0"/>
    <s v="Nude mouse"/>
    <n v="150"/>
    <x v="1"/>
    <x v="7"/>
    <m/>
    <m/>
    <m/>
    <n v="1"/>
    <x v="5"/>
    <x v="0"/>
    <x v="0"/>
    <x v="0"/>
    <x v="0"/>
    <x v="0"/>
    <x v="0"/>
    <x v="0"/>
    <x v="0"/>
    <x v="0"/>
    <m/>
    <x v="0"/>
    <m/>
    <m/>
    <m/>
    <m/>
    <m/>
    <x v="0"/>
  </r>
  <r>
    <s v="Sun, Jessica D."/>
    <s v="Hart, Charles P."/>
    <s v="Cancer Bioloty &amp; Therapy"/>
    <x v="2"/>
    <x v="1"/>
    <s v="2015-Cancer Bioloty &amp; Therapy-Sun, Jessica D."/>
    <x v="7"/>
    <s v="N"/>
    <x v="0"/>
    <s v="Nude mouse"/>
    <n v="150"/>
    <x v="1"/>
    <x v="7"/>
    <m/>
    <n v="1"/>
    <m/>
    <m/>
    <x v="6"/>
    <x v="0"/>
    <x v="0"/>
    <x v="1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0"/>
    <s v="2015-ACS Nano-Meng, Huan"/>
    <x v="6"/>
    <s v="N"/>
    <x v="0"/>
    <s v="Nude mouse"/>
    <m/>
    <x v="1"/>
    <x v="1"/>
    <m/>
    <n v="1"/>
    <m/>
    <m/>
    <x v="7"/>
    <x v="0"/>
    <x v="0"/>
    <x v="1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1"/>
    <x v="1"/>
    <m/>
    <m/>
    <n v="1"/>
    <m/>
    <x v="8"/>
    <x v="0"/>
    <x v="0"/>
    <x v="0"/>
    <x v="0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1"/>
    <x v="1"/>
    <m/>
    <n v="1"/>
    <m/>
    <m/>
    <x v="9"/>
    <x v="0"/>
    <x v="0"/>
    <x v="1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1"/>
    <x v="1"/>
    <m/>
    <m/>
    <n v="1"/>
    <m/>
    <x v="10"/>
    <x v="0"/>
    <x v="0"/>
    <x v="1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1"/>
    <x v="1"/>
    <m/>
    <m/>
    <m/>
    <n v="1"/>
    <x v="11"/>
    <x v="0"/>
    <x v="0"/>
    <x v="1"/>
    <x v="0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1"/>
    <x v="1"/>
    <m/>
    <m/>
    <m/>
    <n v="1"/>
    <x v="12"/>
    <x v="0"/>
    <x v="0"/>
    <x v="0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0"/>
    <x v="1"/>
    <m/>
    <n v="1"/>
    <m/>
    <m/>
    <x v="8"/>
    <x v="0"/>
    <x v="0"/>
    <x v="1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0"/>
    <x v="1"/>
    <m/>
    <m/>
    <n v="1"/>
    <m/>
    <x v="12"/>
    <x v="0"/>
    <x v="0"/>
    <x v="0"/>
    <x v="1"/>
    <x v="0"/>
    <x v="0"/>
    <x v="0"/>
    <x v="0"/>
    <x v="0"/>
    <m/>
    <x v="0"/>
    <m/>
    <m/>
    <m/>
    <m/>
    <m/>
    <x v="0"/>
  </r>
  <r>
    <s v="Meng, Huan"/>
    <s v="Nel, Andre E."/>
    <s v="ACS Nano"/>
    <x v="2"/>
    <x v="1"/>
    <s v="2015-ACS Nano-Meng, Huan"/>
    <x v="6"/>
    <s v="N"/>
    <x v="0"/>
    <s v="Nude mouse"/>
    <m/>
    <x v="0"/>
    <x v="1"/>
    <m/>
    <m/>
    <n v="1"/>
    <m/>
    <x v="10"/>
    <x v="0"/>
    <x v="0"/>
    <x v="1"/>
    <x v="1"/>
    <x v="0"/>
    <x v="0"/>
    <x v="0"/>
    <x v="0"/>
    <x v="0"/>
    <m/>
    <x v="0"/>
    <m/>
    <m/>
    <m/>
    <m/>
    <m/>
    <x v="0"/>
  </r>
  <r>
    <s v="Awasthi, Niranjan"/>
    <s v="Schwarz, Roderich"/>
    <s v="Carcinogenesis"/>
    <x v="1"/>
    <x v="0"/>
    <s v="2013-Carcinogenesis-Awasthi, Niranjan"/>
    <x v="8"/>
    <s v="Y"/>
    <x v="0"/>
    <s v="Nude mouse"/>
    <m/>
    <x v="1"/>
    <x v="1"/>
    <m/>
    <m/>
    <n v="1"/>
    <m/>
    <x v="13"/>
    <x v="0"/>
    <x v="0"/>
    <x v="0"/>
    <x v="0"/>
    <x v="0"/>
    <x v="0"/>
    <x v="0"/>
    <x v="0"/>
    <x v="0"/>
    <m/>
    <x v="0"/>
    <m/>
    <m/>
    <m/>
    <m/>
    <m/>
    <x v="0"/>
  </r>
  <r>
    <s v="Awasthi, Niranjan"/>
    <s v="Schwarz, Roderich"/>
    <s v="Carcinogenesis"/>
    <x v="1"/>
    <x v="1"/>
    <s v="2013-Carcinogenesis-Awasthi, Niranjan"/>
    <x v="8"/>
    <s v="N"/>
    <x v="0"/>
    <s v="Nude mouse"/>
    <m/>
    <x v="1"/>
    <x v="1"/>
    <m/>
    <m/>
    <n v="1"/>
    <m/>
    <x v="14"/>
    <x v="0"/>
    <x v="0"/>
    <x v="1"/>
    <x v="0"/>
    <x v="0"/>
    <x v="0"/>
    <x v="0"/>
    <x v="0"/>
    <x v="0"/>
    <m/>
    <x v="0"/>
    <m/>
    <m/>
    <m/>
    <m/>
    <m/>
    <x v="0"/>
  </r>
  <r>
    <s v="Awasthi, Niranjan"/>
    <s v="Schwarz, Roderich"/>
    <s v="Carcinogenesis"/>
    <x v="1"/>
    <x v="1"/>
    <s v="2013-Carcinogenesis-Awasthi, Niranjan"/>
    <x v="8"/>
    <s v="N"/>
    <x v="0"/>
    <s v="Nude mous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Awasthi, Niranjan"/>
    <s v="Schwarz, Roderich"/>
    <s v="Carcinogenesis"/>
    <x v="1"/>
    <x v="1"/>
    <s v="2013-Carcinogenesis-Awasthi, Niranjan"/>
    <x v="8"/>
    <s v="N"/>
    <x v="0"/>
    <s v="Nude mouse"/>
    <m/>
    <x v="1"/>
    <x v="1"/>
    <m/>
    <m/>
    <n v="1"/>
    <m/>
    <x v="16"/>
    <x v="0"/>
    <x v="0"/>
    <x v="0"/>
    <x v="1"/>
    <x v="0"/>
    <x v="0"/>
    <x v="0"/>
    <x v="0"/>
    <x v="0"/>
    <m/>
    <x v="0"/>
    <m/>
    <m/>
    <m/>
    <m/>
    <m/>
    <x v="0"/>
  </r>
  <r>
    <s v="Awasthi, Niranjan"/>
    <s v="Schwarz, Roderich"/>
    <s v="Carcinogenesis"/>
    <x v="1"/>
    <x v="1"/>
    <s v="2013-Carcinogenesis-Awasthi, Niranjan"/>
    <x v="8"/>
    <s v="N"/>
    <x v="0"/>
    <s v="Nude mouse"/>
    <m/>
    <x v="1"/>
    <x v="1"/>
    <m/>
    <m/>
    <n v="1"/>
    <m/>
    <x v="17"/>
    <x v="0"/>
    <x v="0"/>
    <x v="1"/>
    <x v="1"/>
    <x v="0"/>
    <x v="0"/>
    <x v="0"/>
    <x v="0"/>
    <x v="0"/>
    <m/>
    <x v="0"/>
    <m/>
    <m/>
    <m/>
    <m/>
    <m/>
    <x v="0"/>
  </r>
  <r>
    <s v="Kotopoulis, Spiros"/>
    <s v="McCormack, Emmet"/>
    <s v="Molecular Imaging and Biology"/>
    <x v="1"/>
    <x v="0"/>
    <s v="2013-Molecular Imaging and Biology-Kotopoulis, Spiros"/>
    <x v="5"/>
    <s v="N"/>
    <x v="0"/>
    <s v="NOD/SCID IL2rγnull"/>
    <m/>
    <x v="0"/>
    <x v="1"/>
    <m/>
    <m/>
    <n v="1"/>
    <m/>
    <x v="18"/>
    <x v="0"/>
    <x v="0"/>
    <x v="0"/>
    <x v="1"/>
    <x v="0"/>
    <x v="0"/>
    <x v="0"/>
    <x v="0"/>
    <x v="0"/>
    <m/>
    <x v="0"/>
    <m/>
    <m/>
    <m/>
    <m/>
    <m/>
    <x v="0"/>
  </r>
  <r>
    <s v="Kotopoulis, Spiros"/>
    <s v="McCormack, Emmet"/>
    <s v="Molecular Imaging and Biology"/>
    <x v="1"/>
    <x v="1"/>
    <s v="2013-Molecular Imaging and Biology-Kotopoulis, Spiros"/>
    <x v="5"/>
    <s v="N"/>
    <x v="0"/>
    <s v="NOD/SCID IL2rγnull"/>
    <m/>
    <x v="0"/>
    <x v="1"/>
    <m/>
    <m/>
    <n v="1"/>
    <m/>
    <x v="19"/>
    <x v="0"/>
    <x v="0"/>
    <x v="0"/>
    <x v="1"/>
    <x v="0"/>
    <x v="0"/>
    <x v="0"/>
    <x v="0"/>
    <x v="0"/>
    <m/>
    <x v="0"/>
    <m/>
    <m/>
    <m/>
    <m/>
    <m/>
    <x v="0"/>
  </r>
  <r>
    <s v="Trieu, V. "/>
    <s v="Hwang, L."/>
    <s v="European Journal of Cancer"/>
    <x v="3"/>
    <x v="0"/>
    <s v="2014-European Journal of Cancer-Trieu, V. "/>
    <x v="5"/>
    <s v="N"/>
    <x v="0"/>
    <s v="Nude mouse"/>
    <m/>
    <x v="0"/>
    <x v="1"/>
    <n v="1"/>
    <m/>
    <m/>
    <m/>
    <x v="20"/>
    <x v="0"/>
    <x v="1"/>
    <x v="0"/>
    <x v="0"/>
    <x v="0"/>
    <x v="0"/>
    <x v="0"/>
    <x v="0"/>
    <x v="0"/>
    <m/>
    <x v="0"/>
    <m/>
    <m/>
    <m/>
    <m/>
    <m/>
    <x v="0"/>
  </r>
  <r>
    <s v="Trieu, V. "/>
    <s v="Hwang, L."/>
    <s v="European Journal of Cancer"/>
    <x v="3"/>
    <x v="1"/>
    <s v="2014-European Journal of Cancer-Trieu, V. "/>
    <x v="5"/>
    <s v="N"/>
    <x v="0"/>
    <s v="Nude mouse"/>
    <m/>
    <x v="0"/>
    <x v="1"/>
    <n v="1"/>
    <m/>
    <m/>
    <m/>
    <x v="21"/>
    <x v="0"/>
    <x v="1"/>
    <x v="0"/>
    <x v="0"/>
    <x v="0"/>
    <x v="0"/>
    <x v="0"/>
    <x v="0"/>
    <x v="0"/>
    <m/>
    <x v="0"/>
    <m/>
    <m/>
    <m/>
    <m/>
    <m/>
    <x v="0"/>
  </r>
  <r>
    <s v="Trieu, V. "/>
    <s v="Hwang, L."/>
    <s v="European Journal of Cancer"/>
    <x v="3"/>
    <x v="1"/>
    <s v="2014-European Journal of Cancer-Trieu, V. "/>
    <x v="8"/>
    <s v="N"/>
    <x v="0"/>
    <s v="Nude mouse"/>
    <m/>
    <x v="0"/>
    <x v="1"/>
    <m/>
    <m/>
    <n v="1"/>
    <m/>
    <x v="20"/>
    <x v="0"/>
    <x v="1"/>
    <x v="0"/>
    <x v="0"/>
    <x v="0"/>
    <x v="0"/>
    <x v="0"/>
    <x v="0"/>
    <x v="0"/>
    <m/>
    <x v="0"/>
    <m/>
    <m/>
    <m/>
    <m/>
    <m/>
    <x v="0"/>
  </r>
  <r>
    <s v="Trieu, V. "/>
    <s v="Hwang, L."/>
    <s v="European Journal of Cancer"/>
    <x v="3"/>
    <x v="1"/>
    <s v="2014-European Journal of Cancer-Trieu, V. "/>
    <x v="8"/>
    <s v="N"/>
    <x v="0"/>
    <s v="Nude mouse"/>
    <m/>
    <x v="0"/>
    <x v="1"/>
    <m/>
    <m/>
    <n v="1"/>
    <m/>
    <x v="21"/>
    <x v="0"/>
    <x v="1"/>
    <x v="0"/>
    <x v="0"/>
    <x v="0"/>
    <x v="0"/>
    <x v="0"/>
    <x v="0"/>
    <x v="0"/>
    <m/>
    <x v="0"/>
    <m/>
    <m/>
    <m/>
    <m/>
    <m/>
    <x v="0"/>
  </r>
  <r>
    <s v="Trieu, V. "/>
    <s v="Hwang, L."/>
    <s v="European Journal of Cancer"/>
    <x v="3"/>
    <x v="1"/>
    <s v="2014-European Journal of Cancer-Trieu, V. "/>
    <x v="8"/>
    <s v="N"/>
    <x v="0"/>
    <s v="Nude mouse"/>
    <m/>
    <x v="0"/>
    <x v="1"/>
    <m/>
    <m/>
    <n v="1"/>
    <m/>
    <x v="22"/>
    <x v="0"/>
    <x v="0"/>
    <x v="0"/>
    <x v="1"/>
    <x v="0"/>
    <x v="0"/>
    <x v="0"/>
    <x v="0"/>
    <x v="0"/>
    <m/>
    <x v="0"/>
    <m/>
    <m/>
    <m/>
    <m/>
    <m/>
    <x v="0"/>
  </r>
  <r>
    <s v="Liu, Lu"/>
    <s v="Li, Wei"/>
    <s v="Oncotarget"/>
    <x v="4"/>
    <x v="0"/>
    <s v="2016-Oncotarget-Liu, Lu"/>
    <x v="6"/>
    <s v="N"/>
    <x v="0"/>
    <s v="Nude mouse"/>
    <m/>
    <x v="1"/>
    <x v="1"/>
    <m/>
    <m/>
    <n v="1"/>
    <m/>
    <x v="23"/>
    <x v="0"/>
    <x v="0"/>
    <x v="0"/>
    <x v="0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0"/>
    <s v="2011-Clinical Cancer Research-Rajeshkumar, N.V."/>
    <x v="9"/>
    <s v="Y"/>
    <x v="1"/>
    <s v="Nude mouse"/>
    <m/>
    <x v="1"/>
    <x v="1"/>
    <n v="0"/>
    <m/>
    <m/>
    <m/>
    <x v="24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9"/>
    <s v="N"/>
    <x v="1"/>
    <s v="Nude mouse"/>
    <m/>
    <x v="1"/>
    <x v="1"/>
    <n v="0"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0"/>
    <s v="Y"/>
    <x v="1"/>
    <s v="Nude mouse"/>
    <m/>
    <x v="1"/>
    <x v="1"/>
    <n v="0"/>
    <m/>
    <m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0"/>
    <s v="N"/>
    <x v="1"/>
    <s v="Nude mouse"/>
    <m/>
    <x v="1"/>
    <x v="1"/>
    <n v="0"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1"/>
    <s v="Y"/>
    <x v="1"/>
    <s v="Nude mouse"/>
    <m/>
    <x v="1"/>
    <x v="1"/>
    <n v="0"/>
    <m/>
    <m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1"/>
    <s v="N"/>
    <x v="1"/>
    <s v="Nude mouse"/>
    <m/>
    <x v="1"/>
    <x v="1"/>
    <n v="0"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2"/>
    <s v="Y"/>
    <x v="1"/>
    <s v="Nude mouse"/>
    <m/>
    <x v="1"/>
    <x v="1"/>
    <n v="1"/>
    <m/>
    <m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2"/>
    <s v="N"/>
    <x v="1"/>
    <s v="Nude mouse"/>
    <m/>
    <x v="1"/>
    <x v="1"/>
    <n v="0.125"/>
    <m/>
    <n v="0.875"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3"/>
    <s v="Y"/>
    <x v="1"/>
    <s v="Nude mouse"/>
    <m/>
    <x v="1"/>
    <x v="1"/>
    <n v="0.7142857142857143"/>
    <m/>
    <n v="0.2857142857142857"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3"/>
    <s v="N"/>
    <x v="1"/>
    <s v="Nude mouse"/>
    <m/>
    <x v="1"/>
    <x v="1"/>
    <n v="0.1111111111111111"/>
    <m/>
    <n v="0.88888888888888884"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4"/>
    <s v="Y"/>
    <x v="1"/>
    <s v="Nude mouse"/>
    <m/>
    <x v="1"/>
    <x v="1"/>
    <n v="0.375"/>
    <m/>
    <n v="0.625"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4"/>
    <s v="N"/>
    <x v="1"/>
    <s v="Nude mouse"/>
    <m/>
    <x v="1"/>
    <x v="1"/>
    <n v="0.1"/>
    <m/>
    <n v="0.9"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5"/>
    <s v="Y"/>
    <x v="1"/>
    <s v="Nude mouse"/>
    <m/>
    <x v="1"/>
    <x v="1"/>
    <n v="0.8"/>
    <m/>
    <n v="0.2"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5"/>
    <s v="N"/>
    <x v="1"/>
    <s v="Nude mouse"/>
    <m/>
    <x v="1"/>
    <x v="1"/>
    <n v="0.3"/>
    <m/>
    <n v="0.7"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6"/>
    <s v="Y"/>
    <x v="1"/>
    <s v="Nude mouse"/>
    <m/>
    <x v="1"/>
    <x v="1"/>
    <n v="0"/>
    <m/>
    <n v="1"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6"/>
    <s v="N"/>
    <x v="1"/>
    <s v="Nude mouse"/>
    <m/>
    <x v="1"/>
    <x v="1"/>
    <n v="0.1"/>
    <m/>
    <n v="0.9"/>
    <m/>
    <x v="19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7"/>
    <s v="Y"/>
    <x v="1"/>
    <s v="Nude mouse"/>
    <m/>
    <x v="1"/>
    <x v="1"/>
    <n v="0.125"/>
    <m/>
    <n v="0.875"/>
    <m/>
    <x v="25"/>
    <x v="0"/>
    <x v="0"/>
    <x v="0"/>
    <x v="1"/>
    <x v="0"/>
    <x v="0"/>
    <x v="0"/>
    <x v="0"/>
    <x v="0"/>
    <m/>
    <x v="0"/>
    <m/>
    <m/>
    <m/>
    <m/>
    <m/>
    <x v="0"/>
  </r>
  <r>
    <s v="Rajeshkumar, N.V."/>
    <s v="Hidalgo, Manuel"/>
    <s v="Clinical Cancer Research"/>
    <x v="5"/>
    <x v="1"/>
    <s v="2011-Clinical Cancer Research-Rajeshkumar, N.V."/>
    <x v="17"/>
    <s v="N"/>
    <x v="1"/>
    <s v="Nude mouse"/>
    <m/>
    <x v="1"/>
    <x v="1"/>
    <n v="0"/>
    <m/>
    <n v="1"/>
    <m/>
    <x v="19"/>
    <x v="0"/>
    <x v="0"/>
    <x v="0"/>
    <x v="1"/>
    <x v="0"/>
    <x v="0"/>
    <x v="0"/>
    <x v="0"/>
    <x v="0"/>
    <m/>
    <x v="0"/>
    <m/>
    <m/>
    <m/>
    <m/>
    <m/>
    <x v="0"/>
  </r>
  <r>
    <s v="Ragupathi, Govind"/>
    <s v="Maffuid, Paul"/>
    <s v="Cancer Research"/>
    <x v="4"/>
    <x v="0"/>
    <s v="2016-Cancer Research-Ragupathi, Govind"/>
    <x v="7"/>
    <s v="N"/>
    <x v="0"/>
    <s v="Nude mouse"/>
    <m/>
    <x v="1"/>
    <x v="1"/>
    <m/>
    <m/>
    <n v="1"/>
    <m/>
    <x v="26"/>
    <x v="0"/>
    <x v="0"/>
    <x v="0"/>
    <x v="0"/>
    <x v="0"/>
    <x v="0"/>
    <x v="0"/>
    <x v="0"/>
    <x v="0"/>
    <m/>
    <x v="0"/>
    <m/>
    <m/>
    <m/>
    <m/>
    <m/>
    <x v="0"/>
  </r>
  <r>
    <s v="Ragupathi, Govind"/>
    <s v="Maffuid, Paul"/>
    <s v="Cancer Research"/>
    <x v="4"/>
    <x v="1"/>
    <s v="2016-Cancer Research-Ragupathi, Govind"/>
    <x v="7"/>
    <s v="N"/>
    <x v="0"/>
    <s v="Nude mouse"/>
    <m/>
    <x v="1"/>
    <x v="1"/>
    <m/>
    <m/>
    <n v="1"/>
    <m/>
    <x v="27"/>
    <x v="0"/>
    <x v="0"/>
    <x v="1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0"/>
    <s v="2015-British Journal of Cancer-Lohse, I"/>
    <x v="18"/>
    <s v="Y"/>
    <x v="1"/>
    <s v="Nude mouse"/>
    <m/>
    <x v="1"/>
    <x v="1"/>
    <m/>
    <m/>
    <m/>
    <n v="1"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18"/>
    <s v="N"/>
    <x v="1"/>
    <s v="Nude mouse"/>
    <m/>
    <x v="1"/>
    <x v="1"/>
    <m/>
    <n v="1"/>
    <m/>
    <m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19"/>
    <s v="Y"/>
    <x v="1"/>
    <s v="Nude mouse"/>
    <m/>
    <x v="1"/>
    <x v="1"/>
    <m/>
    <m/>
    <n v="1"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19"/>
    <s v="N"/>
    <x v="1"/>
    <s v="Nude mouse"/>
    <m/>
    <x v="1"/>
    <x v="1"/>
    <m/>
    <m/>
    <m/>
    <n v="1"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0"/>
    <s v="Y"/>
    <x v="1"/>
    <s v="Nude mouse"/>
    <m/>
    <x v="1"/>
    <x v="1"/>
    <n v="1"/>
    <m/>
    <m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0"/>
    <s v="N"/>
    <x v="1"/>
    <s v="Nude mouse"/>
    <m/>
    <x v="1"/>
    <x v="1"/>
    <m/>
    <m/>
    <n v="1"/>
    <m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1"/>
    <s v="Y"/>
    <x v="1"/>
    <s v="Nude mouse"/>
    <m/>
    <x v="1"/>
    <x v="4"/>
    <m/>
    <m/>
    <m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1"/>
    <s v="N"/>
    <x v="1"/>
    <s v="Nude mouse"/>
    <m/>
    <x v="1"/>
    <x v="4"/>
    <m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2"/>
    <s v="Y"/>
    <x v="1"/>
    <s v="Nude mouse"/>
    <m/>
    <x v="1"/>
    <x v="4"/>
    <m/>
    <m/>
    <m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2"/>
    <s v="N"/>
    <x v="1"/>
    <s v="Nude mouse"/>
    <m/>
    <x v="1"/>
    <x v="4"/>
    <m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3"/>
    <s v="Y"/>
    <x v="1"/>
    <s v="Nude mouse"/>
    <m/>
    <x v="1"/>
    <x v="1"/>
    <m/>
    <n v="1"/>
    <m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3"/>
    <s v="N"/>
    <x v="1"/>
    <s v="Nude mouse"/>
    <m/>
    <x v="1"/>
    <x v="1"/>
    <m/>
    <n v="1"/>
    <m/>
    <m/>
    <x v="19"/>
    <x v="0"/>
    <x v="0"/>
    <x v="0"/>
    <x v="1"/>
    <x v="0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4"/>
    <s v="Y"/>
    <x v="1"/>
    <s v="Nude mouse"/>
    <m/>
    <x v="1"/>
    <x v="1"/>
    <m/>
    <n v="1"/>
    <m/>
    <m/>
    <x v="28"/>
    <x v="0"/>
    <x v="0"/>
    <x v="0"/>
    <x v="0"/>
    <x v="1"/>
    <x v="0"/>
    <x v="0"/>
    <x v="0"/>
    <x v="0"/>
    <m/>
    <x v="0"/>
    <m/>
    <m/>
    <m/>
    <m/>
    <m/>
    <x v="0"/>
  </r>
  <r>
    <s v="Lohse, I"/>
    <s v="Hedley, DW"/>
    <s v="British Journal of Cancer"/>
    <x v="2"/>
    <x v="1"/>
    <s v="2015-British Journal of Cancer-Lohse, I"/>
    <x v="24"/>
    <s v="N"/>
    <x v="1"/>
    <s v="Nude mouse"/>
    <m/>
    <x v="1"/>
    <x v="1"/>
    <m/>
    <n v="1"/>
    <m/>
    <m/>
    <x v="19"/>
    <x v="0"/>
    <x v="0"/>
    <x v="0"/>
    <x v="1"/>
    <x v="0"/>
    <x v="0"/>
    <x v="0"/>
    <x v="0"/>
    <x v="0"/>
    <m/>
    <x v="0"/>
    <m/>
    <m/>
    <m/>
    <m/>
    <m/>
    <x v="0"/>
  </r>
  <r>
    <s v="Yu, Mi Hye"/>
    <s v="Choi, Byung Ihn"/>
    <s v="Korean Journal of Radiology"/>
    <x v="4"/>
    <x v="0"/>
    <s v="2016-Korean Journal of Radiology-Yu, Mi Hye"/>
    <x v="6"/>
    <s v="N"/>
    <x v="0"/>
    <s v="Nude mouse"/>
    <m/>
    <x v="1"/>
    <x v="1"/>
    <m/>
    <m/>
    <m/>
    <n v="1"/>
    <x v="19"/>
    <x v="0"/>
    <x v="0"/>
    <x v="0"/>
    <x v="1"/>
    <x v="0"/>
    <x v="0"/>
    <x v="0"/>
    <x v="0"/>
    <x v="0"/>
    <m/>
    <x v="0"/>
    <m/>
    <m/>
    <m/>
    <m/>
    <m/>
    <x v="0"/>
  </r>
  <r>
    <s v="Yu, Mi Hye"/>
    <s v="Choi, Byung Ihn"/>
    <s v="Korean Journal of Radiology"/>
    <x v="4"/>
    <x v="1"/>
    <s v="2016-Korean Journal of Radiology-Yu, Mi Hye"/>
    <x v="6"/>
    <s v="N"/>
    <x v="0"/>
    <s v="Nude mouse"/>
    <m/>
    <x v="1"/>
    <x v="1"/>
    <m/>
    <m/>
    <m/>
    <n v="1"/>
    <x v="29"/>
    <x v="0"/>
    <x v="0"/>
    <x v="0"/>
    <x v="0"/>
    <x v="0"/>
    <x v="0"/>
    <x v="0"/>
    <x v="0"/>
    <x v="0"/>
    <m/>
    <x v="0"/>
    <m/>
    <m/>
    <m/>
    <m/>
    <m/>
    <x v="0"/>
  </r>
  <r>
    <s v="Yu, Mi Hye"/>
    <s v="Choi, Byung Ihn"/>
    <s v="Korean Journal of Radiology"/>
    <x v="4"/>
    <x v="1"/>
    <s v="2016-Korean Journal of Radiology-Yu, Mi Hye"/>
    <x v="6"/>
    <s v="N"/>
    <x v="0"/>
    <s v="Nude mouse"/>
    <m/>
    <x v="1"/>
    <x v="1"/>
    <m/>
    <m/>
    <n v="1"/>
    <m/>
    <x v="30"/>
    <x v="0"/>
    <x v="0"/>
    <x v="0"/>
    <x v="1"/>
    <x v="0"/>
    <x v="0"/>
    <x v="0"/>
    <x v="0"/>
    <x v="0"/>
    <m/>
    <x v="0"/>
    <m/>
    <m/>
    <m/>
    <m/>
    <m/>
    <x v="0"/>
  </r>
  <r>
    <s v="Yu, Mi Hye"/>
    <s v="Choi, Byung Ihn"/>
    <s v="Korean Journal of Radiology"/>
    <x v="4"/>
    <x v="1"/>
    <s v="2016-Korean Journal of Radiology-Yu, Mi Hye"/>
    <x v="6"/>
    <s v="N"/>
    <x v="0"/>
    <s v="Nude mouse"/>
    <m/>
    <x v="1"/>
    <x v="1"/>
    <m/>
    <m/>
    <n v="1"/>
    <m/>
    <x v="31"/>
    <x v="0"/>
    <x v="0"/>
    <x v="0"/>
    <x v="1"/>
    <x v="0"/>
    <x v="0"/>
    <x v="0"/>
    <x v="0"/>
    <x v="0"/>
    <m/>
    <x v="0"/>
    <m/>
    <m/>
    <m/>
    <m/>
    <m/>
    <x v="0"/>
  </r>
  <r>
    <s v="Wang, Yongwei"/>
    <s v="Sun, Bei"/>
    <s v="Biochemical Pharmacology"/>
    <x v="3"/>
    <x v="0"/>
    <s v="2014-Biochemical Pharmacology-Wang, Yongwei"/>
    <x v="7"/>
    <s v="N"/>
    <x v="0"/>
    <s v="Nude mouse"/>
    <n v="100"/>
    <x v="1"/>
    <x v="1"/>
    <m/>
    <m/>
    <n v="1"/>
    <m/>
    <x v="32"/>
    <x v="0"/>
    <x v="0"/>
    <x v="0"/>
    <x v="0"/>
    <x v="0"/>
    <x v="0"/>
    <x v="0"/>
    <x v="0"/>
    <x v="0"/>
    <m/>
    <x v="0"/>
    <m/>
    <m/>
    <m/>
    <m/>
    <m/>
    <x v="0"/>
  </r>
  <r>
    <s v="Wang, Yongwei"/>
    <s v="Sun, Bei"/>
    <s v="Biochemical Pharmacology"/>
    <x v="3"/>
    <x v="1"/>
    <s v="2014-Biochemical Pharmacology-Wang, Yongwei"/>
    <x v="7"/>
    <s v="N"/>
    <x v="0"/>
    <s v="Nude mouse"/>
    <n v="100"/>
    <x v="1"/>
    <x v="1"/>
    <m/>
    <m/>
    <n v="1"/>
    <m/>
    <x v="19"/>
    <x v="0"/>
    <x v="0"/>
    <x v="0"/>
    <x v="1"/>
    <x v="0"/>
    <x v="0"/>
    <x v="0"/>
    <x v="0"/>
    <x v="0"/>
    <m/>
    <x v="0"/>
    <m/>
    <m/>
    <m/>
    <m/>
    <m/>
    <x v="0"/>
  </r>
  <r>
    <s v="Wang, Yongwei"/>
    <s v="Sun, Bei"/>
    <s v="Biochemical Pharmacology"/>
    <x v="3"/>
    <x v="1"/>
    <s v="2014-Biochemical Pharmacology-Wang, Yongwei"/>
    <x v="7"/>
    <s v="N"/>
    <x v="0"/>
    <s v="Nude mouse"/>
    <n v="100"/>
    <x v="1"/>
    <x v="1"/>
    <m/>
    <n v="1"/>
    <m/>
    <m/>
    <x v="33"/>
    <x v="0"/>
    <x v="0"/>
    <x v="0"/>
    <x v="1"/>
    <x v="0"/>
    <x v="0"/>
    <x v="0"/>
    <x v="0"/>
    <x v="0"/>
    <m/>
    <x v="0"/>
    <m/>
    <m/>
    <m/>
    <m/>
    <m/>
    <x v="0"/>
  </r>
  <r>
    <s v="Samkoe, Kimberley S."/>
    <s v="Pogue, Brian W."/>
    <s v="Int. J. Radiation Oncology Biol. Phys."/>
    <x v="6"/>
    <x v="0"/>
    <s v="2010-Int. J. Radiation Oncology Biol. Phys.-Samkoe, Kimberley S."/>
    <x v="8"/>
    <s v="N"/>
    <x v="0"/>
    <s v="Nude mouse"/>
    <m/>
    <x v="0"/>
    <x v="1"/>
    <m/>
    <m/>
    <m/>
    <n v="1"/>
    <x v="34"/>
    <x v="0"/>
    <x v="0"/>
    <x v="0"/>
    <x v="0"/>
    <x v="0"/>
    <x v="0"/>
    <x v="0"/>
    <x v="0"/>
    <x v="0"/>
    <m/>
    <x v="0"/>
    <m/>
    <m/>
    <m/>
    <m/>
    <m/>
    <x v="0"/>
  </r>
  <r>
    <s v="Samkoe, Kimberley S."/>
    <s v="Pogue, Brian W."/>
    <s v="Int. J. Radiation Oncology Biol. Phys."/>
    <x v="6"/>
    <x v="1"/>
    <s v="2010-Int. J. Radiation Oncology Biol. Phys.-Samkoe, Kimberley S."/>
    <x v="8"/>
    <s v="N"/>
    <x v="0"/>
    <s v="Nude mouse"/>
    <m/>
    <x v="0"/>
    <x v="1"/>
    <m/>
    <m/>
    <m/>
    <n v="1"/>
    <x v="35"/>
    <x v="0"/>
    <x v="0"/>
    <x v="0"/>
    <x v="0"/>
    <x v="0"/>
    <x v="0"/>
    <x v="0"/>
    <x v="0"/>
    <x v="0"/>
    <m/>
    <x v="0"/>
    <m/>
    <m/>
    <m/>
    <m/>
    <m/>
    <x v="0"/>
  </r>
  <r>
    <s v="Samkoe, Kimberley S."/>
    <s v="Pogue, Brian W."/>
    <s v="Int. J. Radiation Oncology Biol. Phys."/>
    <x v="6"/>
    <x v="1"/>
    <s v="2010-Int. J. Radiation Oncology Biol. Phys.-Samkoe, Kimberley S."/>
    <x v="6"/>
    <s v="N"/>
    <x v="0"/>
    <s v="Nude mouse"/>
    <m/>
    <x v="0"/>
    <x v="1"/>
    <m/>
    <m/>
    <m/>
    <n v="1"/>
    <x v="34"/>
    <x v="0"/>
    <x v="0"/>
    <x v="0"/>
    <x v="0"/>
    <x v="0"/>
    <x v="0"/>
    <x v="0"/>
    <x v="0"/>
    <x v="0"/>
    <m/>
    <x v="0"/>
    <m/>
    <m/>
    <m/>
    <m/>
    <m/>
    <x v="0"/>
  </r>
  <r>
    <s v="Samkoe, Kimberley S."/>
    <s v="Pogue, Brian W."/>
    <s v="Int. J. Radiation Oncology Biol. Phys."/>
    <x v="6"/>
    <x v="1"/>
    <s v="2010-Int. J. Radiation Oncology Biol. Phys.-Samkoe, Kimberley S."/>
    <x v="6"/>
    <s v="N"/>
    <x v="0"/>
    <s v="Nude mouse"/>
    <m/>
    <x v="0"/>
    <x v="1"/>
    <m/>
    <m/>
    <n v="1"/>
    <m/>
    <x v="35"/>
    <x v="0"/>
    <x v="0"/>
    <x v="0"/>
    <x v="0"/>
    <x v="0"/>
    <x v="0"/>
    <x v="0"/>
    <x v="0"/>
    <x v="0"/>
    <m/>
    <x v="0"/>
    <m/>
    <m/>
    <m/>
    <m/>
    <m/>
    <x v="0"/>
  </r>
  <r>
    <s v="Wang, Rong-sheng"/>
    <s v="Shu, Yong-qian"/>
    <s v="Biomedicine &amp; Pharmacotherapy"/>
    <x v="6"/>
    <x v="0"/>
    <s v="2010-Biomedicine &amp; Pharmacotherapy-Wang, Rong-sheng"/>
    <x v="6"/>
    <s v="N"/>
    <x v="0"/>
    <s v="Nude mouse"/>
    <m/>
    <x v="1"/>
    <x v="1"/>
    <n v="1"/>
    <m/>
    <m/>
    <m/>
    <x v="19"/>
    <x v="0"/>
    <x v="0"/>
    <x v="0"/>
    <x v="1"/>
    <x v="0"/>
    <x v="0"/>
    <x v="0"/>
    <x v="0"/>
    <x v="0"/>
    <m/>
    <x v="0"/>
    <m/>
    <m/>
    <m/>
    <m/>
    <m/>
    <x v="0"/>
  </r>
  <r>
    <s v="Wang, Rong-sheng"/>
    <s v="Shu, Yong-qian"/>
    <s v="Biomedicine &amp; Pharmacotherapy"/>
    <x v="6"/>
    <x v="1"/>
    <s v="2010-Biomedicine &amp; Pharmacotherapy-Wang, Rong-sheng"/>
    <x v="6"/>
    <s v="N"/>
    <x v="0"/>
    <s v="Nude mouse"/>
    <m/>
    <x v="1"/>
    <x v="1"/>
    <n v="1"/>
    <m/>
    <m/>
    <m/>
    <x v="36"/>
    <x v="0"/>
    <x v="0"/>
    <x v="0"/>
    <x v="1"/>
    <x v="0"/>
    <x v="0"/>
    <x v="0"/>
    <x v="0"/>
    <x v="0"/>
    <m/>
    <x v="0"/>
    <m/>
    <m/>
    <m/>
    <m/>
    <m/>
    <x v="0"/>
  </r>
  <r>
    <s v="Wang, Rong-sheng"/>
    <s v="Shu, Yong-qian"/>
    <s v="Biomedicine &amp; Pharmacotherapy"/>
    <x v="6"/>
    <x v="1"/>
    <s v="2010-Biomedicine &amp; Pharmacotherapy-Wang, Rong-sheng"/>
    <x v="6"/>
    <s v="N"/>
    <x v="0"/>
    <s v="Nude mouse"/>
    <m/>
    <x v="1"/>
    <x v="1"/>
    <m/>
    <m/>
    <n v="1"/>
    <m/>
    <x v="37"/>
    <x v="0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Radiation Research"/>
    <x v="4"/>
    <x v="0"/>
    <s v="2016-Radiation Research-Cao, Ning"/>
    <x v="7"/>
    <s v="N"/>
    <x v="0"/>
    <s v="Nude mouse"/>
    <m/>
    <x v="1"/>
    <x v="1"/>
    <m/>
    <m/>
    <n v="1"/>
    <m/>
    <x v="38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Radiation Research"/>
    <x v="4"/>
    <x v="1"/>
    <s v="2016-Radiation Research-Cao, Ning"/>
    <x v="7"/>
    <s v="N"/>
    <x v="0"/>
    <s v="Nude mouse"/>
    <m/>
    <x v="1"/>
    <x v="1"/>
    <m/>
    <m/>
    <n v="1"/>
    <m/>
    <x v="39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Radiation Research"/>
    <x v="4"/>
    <x v="1"/>
    <s v="2016-Radiation Research-Cao, Ning"/>
    <x v="7"/>
    <s v="N"/>
    <x v="0"/>
    <s v="Nude mouse"/>
    <m/>
    <x v="1"/>
    <x v="1"/>
    <m/>
    <m/>
    <n v="1"/>
    <m/>
    <x v="40"/>
    <x v="1"/>
    <x v="0"/>
    <x v="0"/>
    <x v="0"/>
    <x v="0"/>
    <x v="0"/>
    <x v="0"/>
    <x v="0"/>
    <x v="0"/>
    <m/>
    <x v="0"/>
    <m/>
    <m/>
    <m/>
    <m/>
    <m/>
    <x v="0"/>
  </r>
  <r>
    <s v="Gang, Jingu"/>
    <s v="Song, Si Young"/>
    <s v="Journal of Drug Tageting"/>
    <x v="7"/>
    <x v="0"/>
    <s v="2007-Journal of Drug Tageting-Gang, Jingu"/>
    <x v="25"/>
    <s v="Y"/>
    <x v="0"/>
    <s v="Nude mouse"/>
    <n v="64.8"/>
    <x v="1"/>
    <x v="1"/>
    <m/>
    <m/>
    <n v="1"/>
    <m/>
    <x v="41"/>
    <x v="0"/>
    <x v="0"/>
    <x v="0"/>
    <x v="1"/>
    <x v="0"/>
    <x v="0"/>
    <x v="0"/>
    <x v="0"/>
    <x v="0"/>
    <m/>
    <x v="0"/>
    <m/>
    <m/>
    <m/>
    <m/>
    <m/>
    <x v="0"/>
  </r>
  <r>
    <s v="Gang, Jingu"/>
    <s v="Song, Si Young"/>
    <s v="Journal of Drug Tageting"/>
    <x v="7"/>
    <x v="1"/>
    <s v="2007-Journal of Drug Tageting-Gang, Jingu"/>
    <x v="25"/>
    <s v="N"/>
    <x v="0"/>
    <s v="Nude mouse"/>
    <n v="64.8"/>
    <x v="1"/>
    <x v="1"/>
    <m/>
    <m/>
    <n v="1"/>
    <m/>
    <x v="42"/>
    <x v="0"/>
    <x v="0"/>
    <x v="0"/>
    <x v="1"/>
    <x v="0"/>
    <x v="0"/>
    <x v="0"/>
    <x v="0"/>
    <x v="0"/>
    <m/>
    <x v="0"/>
    <m/>
    <m/>
    <m/>
    <m/>
    <m/>
    <x v="0"/>
  </r>
  <r>
    <s v="Gang, Jingu"/>
    <s v="Song, Si Young"/>
    <s v="Journal of Drug Tageting"/>
    <x v="7"/>
    <x v="1"/>
    <s v="2007-Journal of Drug Tageting-Gang, Jingu"/>
    <x v="25"/>
    <s v="N"/>
    <x v="0"/>
    <s v="Nude mouse"/>
    <n v="64.8"/>
    <x v="1"/>
    <x v="1"/>
    <m/>
    <m/>
    <m/>
    <n v="1"/>
    <x v="43"/>
    <x v="0"/>
    <x v="0"/>
    <x v="0"/>
    <x v="1"/>
    <x v="0"/>
    <x v="0"/>
    <x v="0"/>
    <x v="0"/>
    <x v="0"/>
    <m/>
    <x v="0"/>
    <m/>
    <m/>
    <m/>
    <m/>
    <m/>
    <x v="0"/>
  </r>
  <r>
    <s v="Govindan, Serengulam V."/>
    <s v="Goldenberg, David M."/>
    <s v="Clinical Cancer Research"/>
    <x v="8"/>
    <x v="0"/>
    <s v="2009-Clinical Cancer Research-Govindan, Serengulam V."/>
    <x v="26"/>
    <s v="Y"/>
    <x v="0"/>
    <s v="Nude mouse"/>
    <s v="100-200"/>
    <x v="1"/>
    <x v="1"/>
    <m/>
    <m/>
    <n v="1"/>
    <m/>
    <x v="44"/>
    <x v="0"/>
    <x v="0"/>
    <x v="0"/>
    <x v="0"/>
    <x v="0"/>
    <x v="0"/>
    <x v="0"/>
    <x v="0"/>
    <x v="0"/>
    <m/>
    <x v="0"/>
    <m/>
    <m/>
    <m/>
    <m/>
    <m/>
    <x v="0"/>
  </r>
  <r>
    <s v="Govindan, Serengulam V."/>
    <s v="Goldenberg, David M."/>
    <s v="Clinical Cancer Research"/>
    <x v="8"/>
    <x v="1"/>
    <s v="2009-Clinical Cancer Research-Govindan, Serengulam V."/>
    <x v="26"/>
    <s v="N"/>
    <x v="0"/>
    <s v="Nude mouse"/>
    <s v="100-200"/>
    <x v="1"/>
    <x v="1"/>
    <m/>
    <m/>
    <m/>
    <n v="1"/>
    <x v="45"/>
    <x v="0"/>
    <x v="0"/>
    <x v="0"/>
    <x v="0"/>
    <x v="0"/>
    <x v="0"/>
    <x v="0"/>
    <x v="0"/>
    <x v="0"/>
    <m/>
    <x v="0"/>
    <m/>
    <m/>
    <m/>
    <m/>
    <m/>
    <x v="0"/>
  </r>
  <r>
    <s v="Du, Ji-Hui"/>
    <s v="Ji, Kun-Mei"/>
    <s v="Cancer Chemotherapy Pharmacology"/>
    <x v="6"/>
    <x v="0"/>
    <s v="2010-Cancer Chemotherapy Pharmacology-Du, Ji-Hui"/>
    <x v="6"/>
    <s v="N"/>
    <x v="0"/>
    <s v="Nude mouse"/>
    <n v="130"/>
    <x v="1"/>
    <x v="1"/>
    <m/>
    <n v="1"/>
    <m/>
    <m/>
    <x v="46"/>
    <x v="0"/>
    <x v="0"/>
    <x v="0"/>
    <x v="1"/>
    <x v="0"/>
    <x v="0"/>
    <x v="0"/>
    <x v="0"/>
    <x v="0"/>
    <m/>
    <x v="0"/>
    <m/>
    <m/>
    <m/>
    <m/>
    <m/>
    <x v="0"/>
  </r>
  <r>
    <s v="Du, Ji-Hui"/>
    <s v="Ji, Kun-Mei"/>
    <s v="Cancer Chemotherapy Pharmacology"/>
    <x v="6"/>
    <x v="1"/>
    <s v="2010-Cancer Chemotherapy Pharmacology-Du, Ji-Hui"/>
    <x v="6"/>
    <s v="N"/>
    <x v="0"/>
    <s v="Nude mouse"/>
    <n v="130"/>
    <x v="1"/>
    <x v="1"/>
    <m/>
    <n v="1"/>
    <m/>
    <m/>
    <x v="47"/>
    <x v="0"/>
    <x v="0"/>
    <x v="0"/>
    <x v="0"/>
    <x v="0"/>
    <x v="0"/>
    <x v="0"/>
    <x v="0"/>
    <x v="0"/>
    <m/>
    <x v="0"/>
    <m/>
    <m/>
    <m/>
    <m/>
    <m/>
    <x v="0"/>
  </r>
  <r>
    <s v="Du, Ji-Hui"/>
    <s v="Ji, Kun-Mei"/>
    <s v="Cancer Chemotherapy Pharmacology"/>
    <x v="6"/>
    <x v="1"/>
    <s v="2010-Cancer Chemotherapy Pharmacology-Du, Ji-Hui"/>
    <x v="6"/>
    <s v="N"/>
    <x v="0"/>
    <s v="Nude mouse"/>
    <n v="130"/>
    <x v="1"/>
    <x v="1"/>
    <m/>
    <m/>
    <n v="1"/>
    <m/>
    <x v="48"/>
    <x v="0"/>
    <x v="0"/>
    <x v="0"/>
    <x v="0"/>
    <x v="0"/>
    <x v="0"/>
    <x v="0"/>
    <x v="0"/>
    <x v="0"/>
    <m/>
    <x v="0"/>
    <m/>
    <m/>
    <m/>
    <m/>
    <m/>
    <x v="0"/>
  </r>
  <r>
    <s v="Guo, Hong-Chun"/>
    <s v="Lin, Sheng-Zhang"/>
    <s v="International Journal of Oncology"/>
    <x v="0"/>
    <x v="0"/>
    <s v="2012-International Journal of Oncology-Guo, Hong-Chun"/>
    <x v="6"/>
    <s v="N"/>
    <x v="0"/>
    <s v="Nude mouse"/>
    <n v="60"/>
    <x v="1"/>
    <x v="1"/>
    <m/>
    <m/>
    <n v="1"/>
    <m/>
    <x v="19"/>
    <x v="0"/>
    <x v="0"/>
    <x v="0"/>
    <x v="1"/>
    <x v="0"/>
    <x v="0"/>
    <x v="0"/>
    <x v="0"/>
    <x v="0"/>
    <m/>
    <x v="0"/>
    <m/>
    <m/>
    <m/>
    <m/>
    <m/>
    <x v="0"/>
  </r>
  <r>
    <s v="Guo, Hong-Chun"/>
    <s v="Lin, Sheng-Zhang"/>
    <s v="International Journal of Oncology"/>
    <x v="0"/>
    <x v="1"/>
    <s v="2012-International Journal of Oncology-Guo, Hong-Chun"/>
    <x v="6"/>
    <s v="N"/>
    <x v="0"/>
    <s v="Nude mouse"/>
    <n v="60"/>
    <x v="1"/>
    <x v="1"/>
    <m/>
    <m/>
    <n v="1"/>
    <m/>
    <x v="49"/>
    <x v="0"/>
    <x v="0"/>
    <x v="0"/>
    <x v="0"/>
    <x v="0"/>
    <x v="0"/>
    <x v="0"/>
    <x v="0"/>
    <x v="0"/>
    <m/>
    <x v="0"/>
    <m/>
    <m/>
    <m/>
    <m/>
    <m/>
    <x v="0"/>
  </r>
  <r>
    <s v="Guo, Hong-Chun"/>
    <s v="Lin, Sheng-Zhang"/>
    <s v="International Journal of Oncology"/>
    <x v="0"/>
    <x v="1"/>
    <s v="2012-International Journal of Oncology-Guo, Hong-Chun"/>
    <x v="6"/>
    <s v="N"/>
    <x v="0"/>
    <s v="Nude mouse"/>
    <n v="60"/>
    <x v="1"/>
    <x v="1"/>
    <m/>
    <m/>
    <n v="1"/>
    <m/>
    <x v="50"/>
    <x v="0"/>
    <x v="0"/>
    <x v="0"/>
    <x v="1"/>
    <x v="0"/>
    <x v="0"/>
    <x v="0"/>
    <x v="0"/>
    <x v="0"/>
    <m/>
    <x v="0"/>
    <m/>
    <m/>
    <m/>
    <m/>
    <m/>
    <x v="0"/>
  </r>
  <r>
    <s v="Wolf, Robert J."/>
    <s v="Holtrup, Frank"/>
    <s v="PLOS One"/>
    <x v="1"/>
    <x v="0"/>
    <s v="2013-PLOS One-Wolf, Robert J."/>
    <x v="5"/>
    <s v="N"/>
    <x v="0"/>
    <s v="Nude mouse"/>
    <n v="100"/>
    <x v="1"/>
    <x v="1"/>
    <m/>
    <n v="1"/>
    <m/>
    <m/>
    <x v="51"/>
    <x v="0"/>
    <x v="0"/>
    <x v="0"/>
    <x v="0"/>
    <x v="0"/>
    <x v="0"/>
    <x v="0"/>
    <x v="0"/>
    <x v="0"/>
    <m/>
    <x v="0"/>
    <m/>
    <m/>
    <m/>
    <m/>
    <m/>
    <x v="0"/>
  </r>
  <r>
    <s v="Wolf, Robert J."/>
    <s v="Holtrup, Frank"/>
    <s v="PLOS One"/>
    <x v="1"/>
    <x v="1"/>
    <s v="2013-PLOS One-Wolf, Robert J."/>
    <x v="5"/>
    <s v="N"/>
    <x v="0"/>
    <s v="Nude mouse"/>
    <n v="100"/>
    <x v="1"/>
    <x v="1"/>
    <m/>
    <n v="1"/>
    <m/>
    <m/>
    <x v="52"/>
    <x v="0"/>
    <x v="0"/>
    <x v="0"/>
    <x v="1"/>
    <x v="0"/>
    <x v="0"/>
    <x v="0"/>
    <x v="0"/>
    <x v="0"/>
    <m/>
    <x v="0"/>
    <m/>
    <m/>
    <m/>
    <m/>
    <m/>
    <x v="0"/>
  </r>
  <r>
    <s v="Pawaskar, Dipti K."/>
    <s v="Jusko, William J."/>
    <s v="Cancer Chemotherapy Pharmacology"/>
    <x v="1"/>
    <x v="0"/>
    <s v="2013-Cancer Chemotherapy Pharmacology-Pawaskar, Dipti K."/>
    <x v="27"/>
    <s v="Y"/>
    <x v="1"/>
    <s v="SCID mouse"/>
    <s v="100-200"/>
    <x v="1"/>
    <x v="1"/>
    <m/>
    <m/>
    <m/>
    <n v="1"/>
    <x v="53"/>
    <x v="0"/>
    <x v="0"/>
    <x v="0"/>
    <x v="0"/>
    <x v="0"/>
    <x v="0"/>
    <x v="0"/>
    <x v="0"/>
    <x v="0"/>
    <m/>
    <x v="0"/>
    <m/>
    <m/>
    <m/>
    <m/>
    <m/>
    <x v="1"/>
  </r>
  <r>
    <s v="Pawaskar, Dipti K."/>
    <s v="Jusko, William J."/>
    <s v="Cancer Chemotherapy Pharmacology"/>
    <x v="1"/>
    <x v="1"/>
    <s v="2013-Cancer Chemotherapy Pharmacology-Pawaskar, Dipti K."/>
    <x v="27"/>
    <s v="N"/>
    <x v="1"/>
    <s v="SCID mouse"/>
    <s v="100-200"/>
    <x v="1"/>
    <x v="1"/>
    <m/>
    <m/>
    <m/>
    <n v="1"/>
    <x v="54"/>
    <x v="0"/>
    <x v="0"/>
    <x v="0"/>
    <x v="0"/>
    <x v="0"/>
    <x v="0"/>
    <x v="0"/>
    <x v="0"/>
    <x v="0"/>
    <m/>
    <x v="0"/>
    <m/>
    <m/>
    <m/>
    <m/>
    <m/>
    <x v="0"/>
  </r>
  <r>
    <s v="Pawaskar, Dipti K."/>
    <s v="Jusko, William J."/>
    <s v="Cancer Chemotherapy Pharmacology"/>
    <x v="1"/>
    <x v="1"/>
    <s v="2013-Cancer Chemotherapy Pharmacology-Pawaskar, Dipti K."/>
    <x v="27"/>
    <s v="N"/>
    <x v="1"/>
    <s v="SCID mouse"/>
    <s v="100-200"/>
    <x v="1"/>
    <x v="1"/>
    <m/>
    <m/>
    <m/>
    <n v="1"/>
    <x v="55"/>
    <x v="0"/>
    <x v="0"/>
    <x v="0"/>
    <x v="0"/>
    <x v="0"/>
    <x v="0"/>
    <x v="0"/>
    <x v="0"/>
    <x v="0"/>
    <m/>
    <x v="0"/>
    <m/>
    <m/>
    <m/>
    <m/>
    <m/>
    <x v="1"/>
  </r>
  <r>
    <s v="Pawaskar, Dipti K."/>
    <s v="Jusko, William J."/>
    <s v="Cancer Chemotherapy Pharmacology"/>
    <x v="1"/>
    <x v="1"/>
    <s v="2013-Cancer Chemotherapy Pharmacology-Pawaskar, Dipti K."/>
    <x v="28"/>
    <s v="Y"/>
    <x v="1"/>
    <s v="SCID mouse"/>
    <s v="100-200"/>
    <x v="1"/>
    <x v="1"/>
    <m/>
    <m/>
    <m/>
    <n v="1"/>
    <x v="53"/>
    <x v="0"/>
    <x v="0"/>
    <x v="0"/>
    <x v="0"/>
    <x v="0"/>
    <x v="0"/>
    <x v="0"/>
    <x v="0"/>
    <x v="0"/>
    <m/>
    <x v="0"/>
    <m/>
    <m/>
    <m/>
    <m/>
    <m/>
    <x v="1"/>
  </r>
  <r>
    <s v="Pawaskar, Dipti K."/>
    <s v="Jusko, William J."/>
    <s v="Cancer Chemotherapy Pharmacology"/>
    <x v="1"/>
    <x v="1"/>
    <s v="2013-Cancer Chemotherapy Pharmacology-Pawaskar, Dipti K."/>
    <x v="27"/>
    <s v="N"/>
    <x v="1"/>
    <s v="SCID mouse"/>
    <s v="100-200"/>
    <x v="1"/>
    <x v="1"/>
    <m/>
    <m/>
    <m/>
    <n v="1"/>
    <x v="54"/>
    <x v="0"/>
    <x v="0"/>
    <x v="0"/>
    <x v="0"/>
    <x v="0"/>
    <x v="0"/>
    <x v="0"/>
    <x v="0"/>
    <x v="0"/>
    <m/>
    <x v="0"/>
    <m/>
    <m/>
    <m/>
    <m/>
    <m/>
    <x v="0"/>
  </r>
  <r>
    <s v="Pawaskar, Dipti K."/>
    <s v="Jusko, William J."/>
    <s v="Cancer Chemotherapy Pharmacology"/>
    <x v="1"/>
    <x v="1"/>
    <s v="2013-Cancer Chemotherapy Pharmacology-Pawaskar, Dipti K."/>
    <x v="27"/>
    <s v="N"/>
    <x v="1"/>
    <s v="SCID mouse"/>
    <s v="100-200"/>
    <x v="1"/>
    <x v="1"/>
    <m/>
    <m/>
    <n v="1"/>
    <m/>
    <x v="55"/>
    <x v="0"/>
    <x v="0"/>
    <x v="0"/>
    <x v="0"/>
    <x v="0"/>
    <x v="0"/>
    <x v="0"/>
    <x v="0"/>
    <x v="0"/>
    <m/>
    <x v="0"/>
    <m/>
    <m/>
    <m/>
    <m/>
    <m/>
    <x v="1"/>
  </r>
  <r>
    <s v="Chang, Qing"/>
    <s v="Hedley, David W."/>
    <s v="International Journal of Cancer"/>
    <x v="0"/>
    <x v="0"/>
    <s v="2012-International Journal of Cancer-Chang, Qing"/>
    <x v="29"/>
    <s v="Y"/>
    <x v="1"/>
    <s v="SCID mouse"/>
    <m/>
    <x v="0"/>
    <x v="1"/>
    <m/>
    <m/>
    <n v="1"/>
    <m/>
    <x v="56"/>
    <x v="0"/>
    <x v="0"/>
    <x v="0"/>
    <x v="0"/>
    <x v="0"/>
    <x v="0"/>
    <x v="0"/>
    <x v="0"/>
    <x v="0"/>
    <m/>
    <x v="0"/>
    <m/>
    <m/>
    <m/>
    <m/>
    <m/>
    <x v="0"/>
  </r>
  <r>
    <s v="Chang, Qing"/>
    <s v="Hedley, David W."/>
    <s v="International Journal of Cancer"/>
    <x v="0"/>
    <x v="1"/>
    <s v="2012-International Journal of Cancer-Chang, Qing"/>
    <x v="30"/>
    <s v="Y"/>
    <x v="1"/>
    <s v="SCID mouse"/>
    <m/>
    <x v="0"/>
    <x v="1"/>
    <m/>
    <m/>
    <m/>
    <n v="1"/>
    <x v="56"/>
    <x v="0"/>
    <x v="0"/>
    <x v="0"/>
    <x v="0"/>
    <x v="0"/>
    <x v="0"/>
    <x v="0"/>
    <x v="0"/>
    <x v="0"/>
    <m/>
    <x v="0"/>
    <m/>
    <m/>
    <m/>
    <m/>
    <m/>
    <x v="0"/>
  </r>
  <r>
    <s v="Yamamura, Kazuo"/>
    <s v="Kodera, Yasuhiro"/>
    <s v="Annals of Surgical Oncology"/>
    <x v="3"/>
    <x v="0"/>
    <s v="2014-Annals of Surgical Oncology-Yamamura, Kazuo"/>
    <x v="7"/>
    <s v="N"/>
    <x v="0"/>
    <s v="Nude mouse"/>
    <n v="100"/>
    <x v="1"/>
    <x v="1"/>
    <m/>
    <m/>
    <n v="1"/>
    <m/>
    <x v="57"/>
    <x v="0"/>
    <x v="0"/>
    <x v="0"/>
    <x v="0"/>
    <x v="0"/>
    <x v="0"/>
    <x v="1"/>
    <x v="0"/>
    <x v="0"/>
    <m/>
    <x v="0"/>
    <m/>
    <m/>
    <m/>
    <m/>
    <m/>
    <x v="1"/>
  </r>
  <r>
    <s v="Yamamura, Kazuo"/>
    <s v="Kodera, Yasuhiro"/>
    <s v="Annals of Surgical Oncology"/>
    <x v="3"/>
    <x v="1"/>
    <s v="2014-Annals of Surgical Oncology-Yamamura, Kazuo"/>
    <x v="7"/>
    <s v="N"/>
    <x v="0"/>
    <s v="Nude mouse"/>
    <n v="100"/>
    <x v="1"/>
    <x v="1"/>
    <m/>
    <m/>
    <n v="1"/>
    <m/>
    <x v="58"/>
    <x v="0"/>
    <x v="0"/>
    <x v="0"/>
    <x v="0"/>
    <x v="0"/>
    <x v="0"/>
    <x v="1"/>
    <x v="0"/>
    <x v="0"/>
    <m/>
    <x v="0"/>
    <m/>
    <m/>
    <m/>
    <m/>
    <m/>
    <x v="1"/>
  </r>
  <r>
    <s v="Yamamura, Kazuo"/>
    <s v="Kodera, Yasuhiro"/>
    <s v="Annals of Surgical Oncology"/>
    <x v="3"/>
    <x v="1"/>
    <s v="2014-Annals of Surgical Oncology-Yamamura, Kazuo"/>
    <x v="7"/>
    <s v="N"/>
    <x v="0"/>
    <s v="Nude mouse"/>
    <n v="100"/>
    <x v="1"/>
    <x v="1"/>
    <m/>
    <m/>
    <n v="1"/>
    <m/>
    <x v="59"/>
    <x v="0"/>
    <x v="0"/>
    <x v="0"/>
    <x v="0"/>
    <x v="0"/>
    <x v="0"/>
    <x v="0"/>
    <x v="0"/>
    <x v="0"/>
    <m/>
    <x v="0"/>
    <m/>
    <m/>
    <m/>
    <m/>
    <m/>
    <x v="0"/>
  </r>
  <r>
    <s v="Huang, Minzhao"/>
    <s v="Srivastava, Rakesh K."/>
    <s v="PLOS One"/>
    <x v="3"/>
    <x v="0"/>
    <s v="2014-PLOS One-Huang, Minzhao"/>
    <x v="8"/>
    <s v="N"/>
    <x v="0"/>
    <s v="Nude mouse"/>
    <m/>
    <x v="1"/>
    <x v="1"/>
    <m/>
    <m/>
    <n v="1"/>
    <m/>
    <x v="60"/>
    <x v="0"/>
    <x v="0"/>
    <x v="0"/>
    <x v="0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0"/>
    <s v="2015-Genetics and Molecular Research-Shen, Z.T."/>
    <x v="6"/>
    <s v="N"/>
    <x v="0"/>
    <s v="Nude mouse"/>
    <n v="62.5"/>
    <x v="1"/>
    <x v="1"/>
    <m/>
    <m/>
    <n v="1"/>
    <m/>
    <x v="61"/>
    <x v="1"/>
    <x v="0"/>
    <x v="0"/>
    <x v="0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s v="N"/>
    <x v="0"/>
    <s v="Nude mouse"/>
    <n v="62.5"/>
    <x v="1"/>
    <x v="1"/>
    <m/>
    <m/>
    <n v="1"/>
    <m/>
    <x v="62"/>
    <x v="0"/>
    <x v="0"/>
    <x v="0"/>
    <x v="1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s v="N"/>
    <x v="0"/>
    <s v="Nude mouse"/>
    <n v="62.5"/>
    <x v="1"/>
    <x v="1"/>
    <m/>
    <m/>
    <n v="1"/>
    <m/>
    <x v="63"/>
    <x v="0"/>
    <x v="0"/>
    <x v="0"/>
    <x v="1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s v="N"/>
    <x v="0"/>
    <s v="Nude mouse"/>
    <n v="62.5"/>
    <x v="1"/>
    <x v="1"/>
    <m/>
    <n v="1"/>
    <m/>
    <m/>
    <x v="64"/>
    <x v="1"/>
    <x v="0"/>
    <x v="0"/>
    <x v="1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s v="N"/>
    <x v="0"/>
    <s v="Nude mouse"/>
    <n v="62.5"/>
    <x v="1"/>
    <x v="1"/>
    <m/>
    <n v="1"/>
    <m/>
    <m/>
    <x v="65"/>
    <x v="1"/>
    <x v="0"/>
    <x v="0"/>
    <x v="1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0"/>
    <s v="2016-Molecular Cancer Therapeutics-Kim, Harrison"/>
    <x v="31"/>
    <s v="Y"/>
    <x v="1"/>
    <s v="Nude mouse"/>
    <n v="230"/>
    <x v="1"/>
    <x v="1"/>
    <n v="1"/>
    <m/>
    <m/>
    <m/>
    <x v="15"/>
    <x v="0"/>
    <x v="0"/>
    <x v="0"/>
    <x v="1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1"/>
    <s v="2016-Molecular Cancer Therapeutics-Kim, Harrison"/>
    <x v="31"/>
    <s v="N"/>
    <x v="1"/>
    <s v="Nude mouse"/>
    <n v="230"/>
    <x v="1"/>
    <x v="1"/>
    <m/>
    <m/>
    <n v="1"/>
    <m/>
    <x v="14"/>
    <x v="0"/>
    <x v="0"/>
    <x v="1"/>
    <x v="0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1"/>
    <s v="2016-Molecular Cancer Therapeutics-Kim, Harrison"/>
    <x v="31"/>
    <s v="N"/>
    <x v="1"/>
    <s v="Nude mouse"/>
    <n v="230"/>
    <x v="1"/>
    <x v="1"/>
    <n v="1"/>
    <m/>
    <m/>
    <m/>
    <x v="6"/>
    <x v="0"/>
    <x v="0"/>
    <x v="1"/>
    <x v="1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1"/>
    <s v="2016-Molecular Cancer Therapeutics-Kim, Harrison"/>
    <x v="12"/>
    <s v="N"/>
    <x v="1"/>
    <s v="Nude mouse"/>
    <n v="276"/>
    <x v="1"/>
    <x v="1"/>
    <n v="1"/>
    <m/>
    <m/>
    <m/>
    <x v="15"/>
    <x v="0"/>
    <x v="0"/>
    <x v="0"/>
    <x v="1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1"/>
    <s v="2016-Molecular Cancer Therapeutics-Kim, Harrison"/>
    <x v="12"/>
    <s v="N"/>
    <x v="1"/>
    <s v="Nude mouse"/>
    <n v="276"/>
    <x v="1"/>
    <x v="1"/>
    <n v="1"/>
    <m/>
    <m/>
    <m/>
    <x v="14"/>
    <x v="0"/>
    <x v="0"/>
    <x v="1"/>
    <x v="0"/>
    <x v="0"/>
    <x v="0"/>
    <x v="0"/>
    <x v="0"/>
    <x v="0"/>
    <m/>
    <x v="0"/>
    <m/>
    <m/>
    <m/>
    <m/>
    <m/>
    <x v="0"/>
  </r>
  <r>
    <s v="Kim, Harrison"/>
    <s v="Buchsbaum, Donald"/>
    <s v="Molecular Cancer Therapeutics"/>
    <x v="4"/>
    <x v="1"/>
    <s v="2016-Molecular Cancer Therapeutics-Kim, Harrison"/>
    <x v="12"/>
    <s v="N"/>
    <x v="1"/>
    <s v="Nude mouse"/>
    <n v="276"/>
    <x v="1"/>
    <x v="1"/>
    <n v="1"/>
    <m/>
    <m/>
    <m/>
    <x v="6"/>
    <x v="0"/>
    <x v="0"/>
    <x v="1"/>
    <x v="1"/>
    <x v="0"/>
    <x v="0"/>
    <x v="0"/>
    <x v="0"/>
    <x v="0"/>
    <m/>
    <x v="0"/>
    <m/>
    <m/>
    <m/>
    <m/>
    <m/>
    <x v="0"/>
  </r>
  <r>
    <s v="Zhang, Xiaobo"/>
    <s v="Tan, Xiaodong"/>
    <s v="Oncology Research"/>
    <x v="9"/>
    <x v="0"/>
    <s v="2017-Oncology Research-Zhang, Xiaobo"/>
    <x v="32"/>
    <s v="Y"/>
    <x v="0"/>
    <s v="Nude mouse"/>
    <s v="100-150"/>
    <x v="1"/>
    <x v="1"/>
    <m/>
    <m/>
    <n v="1"/>
    <m/>
    <x v="66"/>
    <x v="0"/>
    <x v="0"/>
    <x v="0"/>
    <x v="0"/>
    <x v="0"/>
    <x v="0"/>
    <x v="0"/>
    <x v="0"/>
    <x v="0"/>
    <m/>
    <x v="0"/>
    <m/>
    <m/>
    <m/>
    <m/>
    <m/>
    <x v="0"/>
  </r>
  <r>
    <s v="Wang, Hao"/>
    <s v="Zhu, Jian-Xin"/>
    <s v="Cancer Cell International"/>
    <x v="4"/>
    <x v="0"/>
    <s v="2016-Cancer Cell International-Wang, Hao"/>
    <x v="6"/>
    <m/>
    <x v="0"/>
    <s v="Nude mouse"/>
    <n v="500"/>
    <x v="1"/>
    <x v="1"/>
    <n v="1"/>
    <m/>
    <m/>
    <m/>
    <x v="67"/>
    <x v="0"/>
    <x v="0"/>
    <x v="0"/>
    <x v="0"/>
    <x v="0"/>
    <x v="0"/>
    <x v="0"/>
    <x v="0"/>
    <x v="0"/>
    <m/>
    <x v="0"/>
    <m/>
    <m/>
    <m/>
    <m/>
    <m/>
    <x v="0"/>
  </r>
  <r>
    <s v="Deharvengt, Sophie"/>
    <s v="Hajra, Amor"/>
    <s v="Pancreas"/>
    <x v="10"/>
    <x v="0"/>
    <s v="2004-Pancreas-Deharvengt, Sophie"/>
    <x v="7"/>
    <m/>
    <x v="0"/>
    <s v="Nude mouse"/>
    <s v="85-100"/>
    <x v="1"/>
    <x v="1"/>
    <m/>
    <m/>
    <n v="1"/>
    <m/>
    <x v="68"/>
    <x v="0"/>
    <x v="0"/>
    <x v="0"/>
    <x v="0"/>
    <x v="0"/>
    <x v="0"/>
    <x v="0"/>
    <x v="0"/>
    <x v="0"/>
    <m/>
    <x v="0"/>
    <m/>
    <m/>
    <m/>
    <m/>
    <m/>
    <x v="0"/>
  </r>
  <r>
    <s v="Deharvengt, Sophie"/>
    <s v="Hajra, Amor"/>
    <s v="Pancreas"/>
    <x v="10"/>
    <x v="1"/>
    <s v="2004-Pancreas-Deharvengt, Sophie"/>
    <x v="33"/>
    <s v="Y"/>
    <x v="0"/>
    <s v="Nude mouse"/>
    <s v="85-100"/>
    <x v="1"/>
    <x v="1"/>
    <m/>
    <m/>
    <n v="1"/>
    <m/>
    <x v="68"/>
    <x v="0"/>
    <x v="0"/>
    <x v="0"/>
    <x v="0"/>
    <x v="0"/>
    <x v="0"/>
    <x v="0"/>
    <x v="0"/>
    <x v="0"/>
    <m/>
    <x v="0"/>
    <m/>
    <m/>
    <m/>
    <m/>
    <m/>
    <x v="0"/>
  </r>
  <r>
    <s v="Deharvengt, Sophie"/>
    <s v="Hajra, Amor"/>
    <s v="Pancreas"/>
    <x v="10"/>
    <x v="1"/>
    <s v="2004-Pancreas-Deharvengt, Sophie"/>
    <x v="34"/>
    <s v="Y"/>
    <x v="0"/>
    <s v="Nude mouse"/>
    <s v="85-100"/>
    <x v="1"/>
    <x v="1"/>
    <n v="1"/>
    <m/>
    <m/>
    <m/>
    <x v="68"/>
    <x v="0"/>
    <x v="0"/>
    <x v="0"/>
    <x v="0"/>
    <x v="0"/>
    <x v="0"/>
    <x v="0"/>
    <x v="0"/>
    <x v="0"/>
    <m/>
    <x v="0"/>
    <m/>
    <m/>
    <m/>
    <m/>
    <m/>
    <x v="0"/>
  </r>
  <r>
    <s v="Dakhel, S"/>
    <s v="Hernandez, JL"/>
    <s v="Oncogenesis"/>
    <x v="3"/>
    <x v="0"/>
    <s v="2014-Oncogenesis-Dakhel, S"/>
    <x v="7"/>
    <s v="N"/>
    <x v="0"/>
    <s v="Nude mouse"/>
    <s v="65-160"/>
    <x v="1"/>
    <x v="1"/>
    <m/>
    <m/>
    <n v="1"/>
    <m/>
    <x v="69"/>
    <x v="0"/>
    <x v="0"/>
    <x v="0"/>
    <x v="0"/>
    <x v="0"/>
    <x v="0"/>
    <x v="0"/>
    <x v="0"/>
    <x v="0"/>
    <m/>
    <x v="0"/>
    <m/>
    <m/>
    <m/>
    <m/>
    <m/>
    <x v="0"/>
  </r>
  <r>
    <s v="Dakhel, S"/>
    <s v="Hernandez, JL"/>
    <s v="Oncogenesis"/>
    <x v="3"/>
    <x v="1"/>
    <s v="2014-Oncogenesis-Dakhel, S"/>
    <x v="7"/>
    <s v="N"/>
    <x v="0"/>
    <s v="Nude mouse"/>
    <s v="65-160"/>
    <x v="1"/>
    <x v="1"/>
    <m/>
    <m/>
    <n v="1"/>
    <m/>
    <x v="70"/>
    <x v="0"/>
    <x v="0"/>
    <x v="0"/>
    <x v="0"/>
    <x v="0"/>
    <x v="0"/>
    <x v="0"/>
    <x v="0"/>
    <x v="0"/>
    <m/>
    <x v="0"/>
    <m/>
    <m/>
    <m/>
    <m/>
    <m/>
    <x v="0"/>
  </r>
  <r>
    <s v="Pathania, Divya"/>
    <s v="Neamati, Nouri"/>
    <s v="British Journal of Pharmacology"/>
    <x v="3"/>
    <x v="0"/>
    <s v="2014-British Journal of Pharmacology-Pathania, Divya"/>
    <x v="5"/>
    <s v="N"/>
    <x v="0"/>
    <s v="Nude mouse"/>
    <n v="100"/>
    <x v="1"/>
    <x v="1"/>
    <m/>
    <n v="1"/>
    <m/>
    <m/>
    <x v="71"/>
    <x v="0"/>
    <x v="0"/>
    <x v="0"/>
    <x v="0"/>
    <x v="0"/>
    <x v="0"/>
    <x v="0"/>
    <x v="0"/>
    <x v="0"/>
    <m/>
    <x v="0"/>
    <m/>
    <m/>
    <m/>
    <m/>
    <m/>
    <x v="0"/>
  </r>
  <r>
    <s v="Kim, Hyun Jin"/>
    <s v="Kataoka, Kazunori"/>
    <s v="Journal of Drug Tageting"/>
    <x v="0"/>
    <x v="0"/>
    <s v="2012-Journal of Drug Tageting-Kim, Hyun Jin"/>
    <x v="7"/>
    <s v="N"/>
    <x v="0"/>
    <s v="Nude mouse"/>
    <m/>
    <x v="1"/>
    <x v="1"/>
    <m/>
    <m/>
    <n v="1"/>
    <m/>
    <x v="72"/>
    <x v="0"/>
    <x v="0"/>
    <x v="0"/>
    <x v="0"/>
    <x v="0"/>
    <x v="0"/>
    <x v="0"/>
    <x v="0"/>
    <x v="0"/>
    <m/>
    <x v="0"/>
    <m/>
    <m/>
    <m/>
    <m/>
    <m/>
    <x v="0"/>
  </r>
  <r>
    <s v="Foy, Kevin Chu"/>
    <s v="Kaumaya, Pravin TP"/>
    <s v="OncoImmunology"/>
    <x v="3"/>
    <x v="0"/>
    <s v="2014-OncoImmunology-Foy, Kevin Chu"/>
    <x v="7"/>
    <s v="N"/>
    <x v="0"/>
    <s v="SCID mouse"/>
    <m/>
    <x v="1"/>
    <x v="1"/>
    <m/>
    <m/>
    <n v="1"/>
    <m/>
    <x v="73"/>
    <x v="0"/>
    <x v="0"/>
    <x v="0"/>
    <x v="0"/>
    <x v="0"/>
    <x v="0"/>
    <x v="0"/>
    <x v="0"/>
    <x v="0"/>
    <m/>
    <x v="0"/>
    <m/>
    <m/>
    <m/>
    <m/>
    <m/>
    <x v="0"/>
  </r>
  <r>
    <s v="Foy, Kevin Chu"/>
    <s v="Kaumaya, Pravin TP"/>
    <s v="OncoImmunology"/>
    <x v="3"/>
    <x v="1"/>
    <s v="2014-OncoImmunology-Foy, Kevin Chu"/>
    <x v="7"/>
    <s v="N"/>
    <x v="0"/>
    <s v="SCID mouse"/>
    <m/>
    <x v="1"/>
    <x v="1"/>
    <m/>
    <m/>
    <n v="1"/>
    <m/>
    <x v="74"/>
    <x v="0"/>
    <x v="0"/>
    <x v="0"/>
    <x v="0"/>
    <x v="0"/>
    <x v="0"/>
    <x v="0"/>
    <x v="0"/>
    <x v="0"/>
    <m/>
    <x v="0"/>
    <m/>
    <m/>
    <m/>
    <m/>
    <m/>
    <x v="0"/>
  </r>
  <r>
    <s v="Kuo, Calvin J."/>
    <s v="Mulligan, Richard C."/>
    <s v="PNAS"/>
    <x v="11"/>
    <x v="0"/>
    <s v="2001-PNAS-Kuo, Calvin J."/>
    <x v="7"/>
    <s v="N"/>
    <x v="0"/>
    <s v="SCID mouse"/>
    <n v="60"/>
    <x v="1"/>
    <x v="1"/>
    <m/>
    <n v="1"/>
    <m/>
    <m/>
    <x v="75"/>
    <x v="0"/>
    <x v="0"/>
    <x v="0"/>
    <x v="0"/>
    <x v="0"/>
    <x v="0"/>
    <x v="0"/>
    <x v="0"/>
    <x v="0"/>
    <m/>
    <x v="1"/>
    <m/>
    <m/>
    <m/>
    <m/>
    <m/>
    <x v="0"/>
  </r>
  <r>
    <s v="Lindzen, Moshit"/>
    <s v="Yarden, Yosef"/>
    <s v="PNAS"/>
    <x v="6"/>
    <x v="0"/>
    <s v="2010-PNAS-Lindzen, Moshit"/>
    <x v="7"/>
    <s v="N"/>
    <x v="0"/>
    <s v="Nude mouse"/>
    <m/>
    <x v="1"/>
    <x v="1"/>
    <m/>
    <m/>
    <m/>
    <n v="1"/>
    <x v="76"/>
    <x v="0"/>
    <x v="0"/>
    <x v="0"/>
    <x v="0"/>
    <x v="0"/>
    <x v="0"/>
    <x v="0"/>
    <x v="0"/>
    <x v="0"/>
    <m/>
    <x v="0"/>
    <m/>
    <m/>
    <m/>
    <m/>
    <m/>
    <x v="0"/>
  </r>
  <r>
    <s v="Lindzen, Moshit"/>
    <s v="Yarden, Yosef"/>
    <s v="PNAS"/>
    <x v="6"/>
    <x v="1"/>
    <s v="2010-PNAS-Lindzen, Moshit"/>
    <x v="7"/>
    <s v="N"/>
    <x v="0"/>
    <s v="Nude mouse"/>
    <m/>
    <x v="1"/>
    <x v="1"/>
    <m/>
    <m/>
    <m/>
    <n v="1"/>
    <x v="77"/>
    <x v="0"/>
    <x v="0"/>
    <x v="0"/>
    <x v="0"/>
    <x v="0"/>
    <x v="0"/>
    <x v="0"/>
    <x v="0"/>
    <x v="0"/>
    <m/>
    <x v="0"/>
    <m/>
    <m/>
    <m/>
    <m/>
    <m/>
    <x v="0"/>
  </r>
  <r>
    <s v="Lindzen, Moshit"/>
    <s v="Yarden, Yosef"/>
    <s v="PNAS"/>
    <x v="6"/>
    <x v="1"/>
    <s v="2010-PNAS-Lindzen, Moshit"/>
    <x v="7"/>
    <s v="N"/>
    <x v="0"/>
    <s v="Nude mouse"/>
    <m/>
    <x v="1"/>
    <x v="1"/>
    <m/>
    <m/>
    <n v="1"/>
    <m/>
    <x v="78"/>
    <x v="0"/>
    <x v="0"/>
    <x v="0"/>
    <x v="0"/>
    <x v="0"/>
    <x v="0"/>
    <x v="0"/>
    <x v="0"/>
    <x v="0"/>
    <m/>
    <x v="0"/>
    <m/>
    <m/>
    <m/>
    <m/>
    <m/>
    <x v="0"/>
  </r>
  <r>
    <s v="Lindzen, Moshit"/>
    <s v="Yarden, Yosef"/>
    <s v="PNAS"/>
    <x v="6"/>
    <x v="1"/>
    <s v="2010-PNAS-Lindzen, Moshit"/>
    <x v="7"/>
    <s v="N"/>
    <x v="0"/>
    <s v="Nude mouse"/>
    <m/>
    <x v="1"/>
    <x v="1"/>
    <m/>
    <n v="1"/>
    <m/>
    <m/>
    <x v="79"/>
    <x v="0"/>
    <x v="0"/>
    <x v="0"/>
    <x v="0"/>
    <x v="0"/>
    <x v="0"/>
    <x v="0"/>
    <x v="0"/>
    <x v="0"/>
    <m/>
    <x v="0"/>
    <m/>
    <m/>
    <m/>
    <m/>
    <m/>
    <x v="0"/>
  </r>
  <r>
    <s v="Lindzen, Moshit"/>
    <s v="Yarden, Yosef"/>
    <s v="PNAS"/>
    <x v="6"/>
    <x v="1"/>
    <s v="2010-PNAS-Lindzen, Moshit"/>
    <x v="7"/>
    <s v="N"/>
    <x v="0"/>
    <s v="Nude mouse"/>
    <m/>
    <x v="1"/>
    <x v="1"/>
    <m/>
    <m/>
    <n v="1"/>
    <m/>
    <x v="41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0"/>
    <s v="2017-BMC Cancer-Pati, Maria L."/>
    <x v="35"/>
    <s v="Y"/>
    <x v="0"/>
    <s v="C57BL/6"/>
    <n v="62.5"/>
    <x v="1"/>
    <x v="1"/>
    <m/>
    <m/>
    <n v="1"/>
    <m/>
    <x v="80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1"/>
    <s v="2017-BMC Cancer-Pati, Maria L."/>
    <x v="35"/>
    <s v="N"/>
    <x v="0"/>
    <s v="C57BL/6"/>
    <n v="62.5"/>
    <x v="1"/>
    <x v="1"/>
    <m/>
    <m/>
    <n v="1"/>
    <m/>
    <x v="81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1"/>
    <s v="2017-BMC Cancer-Pati, Maria L."/>
    <x v="35"/>
    <s v="N"/>
    <x v="0"/>
    <s v="C57BL/6"/>
    <n v="62.5"/>
    <x v="1"/>
    <x v="1"/>
    <m/>
    <m/>
    <n v="1"/>
    <m/>
    <x v="82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1"/>
    <s v="2017-BMC Cancer-Pati, Maria L."/>
    <x v="35"/>
    <s v="N"/>
    <x v="0"/>
    <s v="C57BL/6"/>
    <n v="62.5"/>
    <x v="1"/>
    <x v="1"/>
    <m/>
    <m/>
    <n v="1"/>
    <m/>
    <x v="83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1"/>
    <s v="2017-BMC Cancer-Pati, Maria L."/>
    <x v="35"/>
    <s v="N"/>
    <x v="0"/>
    <s v="C57BL/6"/>
    <n v="62.5"/>
    <x v="1"/>
    <x v="1"/>
    <m/>
    <m/>
    <n v="1"/>
    <m/>
    <x v="84"/>
    <x v="0"/>
    <x v="0"/>
    <x v="0"/>
    <x v="0"/>
    <x v="0"/>
    <x v="0"/>
    <x v="0"/>
    <x v="0"/>
    <x v="0"/>
    <m/>
    <x v="0"/>
    <m/>
    <m/>
    <m/>
    <m/>
    <m/>
    <x v="0"/>
  </r>
  <r>
    <s v="Pati, Maria L."/>
    <s v="Hawkins, William"/>
    <s v="BMC Cancer"/>
    <x v="9"/>
    <x v="1"/>
    <s v="2017-BMC Cancer-Pati, Maria L."/>
    <x v="35"/>
    <s v="N"/>
    <x v="0"/>
    <s v="C57BL/6"/>
    <n v="62.5"/>
    <x v="1"/>
    <x v="1"/>
    <m/>
    <m/>
    <n v="1"/>
    <m/>
    <x v="85"/>
    <x v="0"/>
    <x v="0"/>
    <x v="0"/>
    <x v="1"/>
    <x v="0"/>
    <x v="0"/>
    <x v="0"/>
    <x v="0"/>
    <x v="0"/>
    <m/>
    <x v="0"/>
    <m/>
    <m/>
    <m/>
    <m/>
    <m/>
    <x v="0"/>
  </r>
  <r>
    <s v="Hwang, Rosa F."/>
    <s v="Parekh, Dilip"/>
    <s v="Surgery"/>
    <x v="12"/>
    <x v="0"/>
    <s v="1998-Surgery-Hwang, Rosa F."/>
    <x v="7"/>
    <s v="N"/>
    <x v="0"/>
    <s v="Nude mouse"/>
    <n v="100"/>
    <x v="1"/>
    <x v="1"/>
    <n v="1"/>
    <m/>
    <m/>
    <m/>
    <x v="86"/>
    <x v="0"/>
    <x v="0"/>
    <x v="0"/>
    <x v="0"/>
    <x v="0"/>
    <x v="0"/>
    <x v="0"/>
    <x v="0"/>
    <x v="0"/>
    <m/>
    <x v="1"/>
    <m/>
    <m/>
    <m/>
    <m/>
    <m/>
    <x v="0"/>
  </r>
  <r>
    <s v="Hwang, Rosa F."/>
    <s v="Parekh, Dilip"/>
    <s v="Surgery"/>
    <x v="12"/>
    <x v="1"/>
    <s v="1998-Surgery-Hwang, Rosa F."/>
    <x v="7"/>
    <s v="N"/>
    <x v="0"/>
    <s v="Nude mouse"/>
    <m/>
    <x v="0"/>
    <x v="1"/>
    <m/>
    <m/>
    <n v="1"/>
    <m/>
    <x v="86"/>
    <x v="0"/>
    <x v="0"/>
    <x v="0"/>
    <x v="0"/>
    <x v="0"/>
    <x v="0"/>
    <x v="0"/>
    <x v="0"/>
    <x v="0"/>
    <m/>
    <x v="1"/>
    <m/>
    <m/>
    <m/>
    <m/>
    <m/>
    <x v="0"/>
  </r>
  <r>
    <s v="Nawrocki, Steffan T."/>
    <s v="McConkey, David J."/>
    <s v="Cancer Research"/>
    <x v="13"/>
    <x v="0"/>
    <s v="2005-Cancer Research-Nawrocki, Steffan T."/>
    <x v="36"/>
    <s v="Y"/>
    <x v="0"/>
    <s v="Nude mouse"/>
    <m/>
    <x v="0"/>
    <x v="1"/>
    <m/>
    <m/>
    <n v="1"/>
    <m/>
    <x v="87"/>
    <x v="0"/>
    <x v="0"/>
    <x v="0"/>
    <x v="0"/>
    <x v="0"/>
    <x v="0"/>
    <x v="0"/>
    <x v="0"/>
    <x v="0"/>
    <m/>
    <x v="0"/>
    <m/>
    <m/>
    <m/>
    <m/>
    <m/>
    <x v="0"/>
  </r>
  <r>
    <s v="Nawrocki, Steffan T."/>
    <s v="McConkey, David J."/>
    <s v="Cancer Research"/>
    <x v="13"/>
    <x v="1"/>
    <s v="2005-Cancer Research-Nawrocki, Steffan T."/>
    <x v="36"/>
    <s v="N"/>
    <x v="0"/>
    <s v="Nude mouse"/>
    <m/>
    <x v="0"/>
    <x v="1"/>
    <m/>
    <m/>
    <n v="1"/>
    <m/>
    <x v="88"/>
    <x v="0"/>
    <x v="0"/>
    <x v="0"/>
    <x v="0"/>
    <x v="1"/>
    <x v="0"/>
    <x v="0"/>
    <x v="0"/>
    <x v="0"/>
    <m/>
    <x v="0"/>
    <m/>
    <m/>
    <m/>
    <m/>
    <m/>
    <x v="0"/>
  </r>
  <r>
    <s v="Nawrocki, Steffan T."/>
    <s v="McConkey, David J."/>
    <s v="Cancer Research"/>
    <x v="13"/>
    <x v="1"/>
    <s v="2005-Cancer Research-Nawrocki, Steffan T."/>
    <x v="36"/>
    <s v="N"/>
    <x v="0"/>
    <s v="Nude mouse"/>
    <m/>
    <x v="0"/>
    <x v="1"/>
    <m/>
    <m/>
    <n v="1"/>
    <m/>
    <x v="89"/>
    <x v="0"/>
    <x v="0"/>
    <x v="0"/>
    <x v="0"/>
    <x v="1"/>
    <x v="0"/>
    <x v="0"/>
    <x v="0"/>
    <x v="0"/>
    <m/>
    <x v="0"/>
    <m/>
    <m/>
    <m/>
    <m/>
    <m/>
    <x v="0"/>
  </r>
  <r>
    <s v="Yeh, Tammie C."/>
    <s v="Marsh, Vivienne"/>
    <s v="Clinical Cancer Research"/>
    <x v="7"/>
    <x v="0"/>
    <s v="2007-Clinical Cancer Research-Yeh, Tammie C."/>
    <x v="7"/>
    <s v="N"/>
    <x v="0"/>
    <s v="Nude mouse"/>
    <s v="100-150"/>
    <x v="1"/>
    <x v="1"/>
    <m/>
    <m/>
    <n v="1"/>
    <m/>
    <x v="90"/>
    <x v="0"/>
    <x v="0"/>
    <x v="0"/>
    <x v="1"/>
    <x v="0"/>
    <x v="0"/>
    <x v="0"/>
    <x v="0"/>
    <x v="0"/>
    <m/>
    <x v="0"/>
    <m/>
    <m/>
    <m/>
    <m/>
    <m/>
    <x v="0"/>
  </r>
  <r>
    <s v="Yeh, Tammie C."/>
    <s v="Marsh, Vivienne"/>
    <s v="Clinical Cancer Research"/>
    <x v="7"/>
    <x v="1"/>
    <s v="2007-Clinical Cancer Research-Yeh, Tammie C."/>
    <x v="7"/>
    <s v="N"/>
    <x v="0"/>
    <s v="Nude mouse"/>
    <s v="100-150"/>
    <x v="1"/>
    <x v="1"/>
    <m/>
    <n v="1"/>
    <m/>
    <m/>
    <x v="91"/>
    <x v="0"/>
    <x v="0"/>
    <x v="0"/>
    <x v="0"/>
    <x v="0"/>
    <x v="0"/>
    <x v="0"/>
    <x v="0"/>
    <x v="0"/>
    <m/>
    <x v="0"/>
    <m/>
    <m/>
    <m/>
    <m/>
    <m/>
    <x v="0"/>
  </r>
  <r>
    <s v="Yeh, Tammie C."/>
    <s v="Marsh, Vivienne"/>
    <s v="Clinical Cancer Research"/>
    <x v="7"/>
    <x v="1"/>
    <s v="2007-Clinical Cancer Research-Yeh, Tammie C."/>
    <x v="7"/>
    <s v="N"/>
    <x v="0"/>
    <s v="Nude mouse"/>
    <s v="100-150"/>
    <x v="1"/>
    <x v="1"/>
    <n v="1"/>
    <m/>
    <m/>
    <m/>
    <x v="92"/>
    <x v="0"/>
    <x v="0"/>
    <x v="0"/>
    <x v="0"/>
    <x v="0"/>
    <x v="0"/>
    <x v="0"/>
    <x v="0"/>
    <x v="0"/>
    <m/>
    <x v="0"/>
    <m/>
    <m/>
    <m/>
    <m/>
    <m/>
    <x v="0"/>
  </r>
  <r>
    <s v="Cordelier, P."/>
    <s v="Buscail, L."/>
    <s v="Cancer Gene Therapy"/>
    <x v="7"/>
    <x v="0"/>
    <s v="2007-Cancer Gene Therapy-Cordelier, P."/>
    <x v="26"/>
    <s v="N"/>
    <x v="0"/>
    <s v="Nude mouse"/>
    <m/>
    <x v="1"/>
    <x v="1"/>
    <m/>
    <m/>
    <n v="1"/>
    <m/>
    <x v="93"/>
    <x v="0"/>
    <x v="0"/>
    <x v="0"/>
    <x v="0"/>
    <x v="0"/>
    <x v="0"/>
    <x v="0"/>
    <x v="0"/>
    <x v="0"/>
    <m/>
    <x v="1"/>
    <m/>
    <m/>
    <m/>
    <m/>
    <m/>
    <x v="0"/>
  </r>
  <r>
    <s v="Fujiwara, Masao"/>
    <s v="Suzuki, Yasuyuki"/>
    <s v="Journal of Experimental &amp; Clinical Cancer Research"/>
    <x v="14"/>
    <x v="0"/>
    <s v="2008-Journal of Experimental &amp; Clinical Cancer Research-Fujiwara, Masao"/>
    <x v="8"/>
    <s v="N"/>
    <x v="0"/>
    <s v="Nude mouse"/>
    <m/>
    <x v="1"/>
    <x v="1"/>
    <m/>
    <m/>
    <m/>
    <n v="1"/>
    <x v="94"/>
    <x v="0"/>
    <x v="0"/>
    <x v="0"/>
    <x v="0"/>
    <x v="1"/>
    <x v="0"/>
    <x v="0"/>
    <x v="0"/>
    <x v="0"/>
    <m/>
    <x v="0"/>
    <m/>
    <m/>
    <m/>
    <m/>
    <m/>
    <x v="0"/>
  </r>
  <r>
    <s v="Fujiwara, Masao"/>
    <s v="Suzuki, Yasuyuki"/>
    <s v="Journal of Experimental &amp; Clinical Cancer Research"/>
    <x v="14"/>
    <x v="1"/>
    <s v="2008-Journal of Experimental &amp; Clinical Cancer Research-Fujiwara, Masao"/>
    <x v="8"/>
    <s v="N"/>
    <x v="0"/>
    <s v="Nude mouse"/>
    <m/>
    <x v="1"/>
    <x v="1"/>
    <m/>
    <m/>
    <m/>
    <n v="1"/>
    <x v="95"/>
    <x v="0"/>
    <x v="0"/>
    <x v="0"/>
    <x v="0"/>
    <x v="0"/>
    <x v="0"/>
    <x v="0"/>
    <x v="0"/>
    <x v="0"/>
    <m/>
    <x v="0"/>
    <m/>
    <m/>
    <m/>
    <m/>
    <m/>
    <x v="0"/>
  </r>
  <r>
    <s v="Fujiwara, Masao"/>
    <s v="Suzuki, Yasuyuki"/>
    <s v="Journal of Experimental &amp; Clinical Cancer Research"/>
    <x v="14"/>
    <x v="1"/>
    <s v="2008-Journal of Experimental &amp; Clinical Cancer Research-Fujiwara, Masao"/>
    <x v="8"/>
    <s v="N"/>
    <x v="0"/>
    <s v="Nude mouse"/>
    <m/>
    <x v="1"/>
    <x v="1"/>
    <m/>
    <m/>
    <n v="1"/>
    <m/>
    <x v="96"/>
    <x v="0"/>
    <x v="0"/>
    <x v="0"/>
    <x v="0"/>
    <x v="1"/>
    <x v="0"/>
    <x v="0"/>
    <x v="0"/>
    <x v="0"/>
    <m/>
    <x v="0"/>
    <m/>
    <m/>
    <m/>
    <m/>
    <m/>
    <x v="0"/>
  </r>
  <r>
    <s v="Rognoni, E."/>
    <s v="Holm, PS"/>
    <s v="Cancer Gene Therapy"/>
    <x v="8"/>
    <x v="0"/>
    <s v="2009-Cancer Gene Therapy-Rognoni, E."/>
    <x v="5"/>
    <m/>
    <x v="0"/>
    <s v="Nude mouse"/>
    <n v="240"/>
    <x v="1"/>
    <x v="1"/>
    <m/>
    <m/>
    <n v="1"/>
    <m/>
    <x v="97"/>
    <x v="0"/>
    <x v="0"/>
    <x v="0"/>
    <x v="0"/>
    <x v="0"/>
    <x v="0"/>
    <x v="0"/>
    <x v="0"/>
    <x v="0"/>
    <m/>
    <x v="1"/>
    <m/>
    <m/>
    <m/>
    <m/>
    <m/>
    <x v="0"/>
  </r>
  <r>
    <s v="Rognoni, E."/>
    <s v="Holm, PS"/>
    <s v="Cancer Gene Therapy"/>
    <x v="8"/>
    <x v="1"/>
    <s v="2009-Cancer Gene Therapy-Rognoni, E."/>
    <x v="5"/>
    <m/>
    <x v="0"/>
    <s v="Nude mouse"/>
    <n v="240"/>
    <x v="1"/>
    <x v="1"/>
    <m/>
    <m/>
    <m/>
    <n v="1"/>
    <x v="98"/>
    <x v="0"/>
    <x v="0"/>
    <x v="0"/>
    <x v="0"/>
    <x v="0"/>
    <x v="0"/>
    <x v="0"/>
    <x v="0"/>
    <x v="0"/>
    <m/>
    <x v="0"/>
    <m/>
    <m/>
    <m/>
    <m/>
    <m/>
    <x v="0"/>
  </r>
  <r>
    <s v="Rognoni, E."/>
    <s v="Holm, PS"/>
    <s v="Cancer Gene Therapy"/>
    <x v="8"/>
    <x v="1"/>
    <s v="2009-Cancer Gene Therapy-Rognoni, E."/>
    <x v="5"/>
    <m/>
    <x v="0"/>
    <s v="Nude mouse"/>
    <n v="240"/>
    <x v="1"/>
    <x v="1"/>
    <m/>
    <n v="1"/>
    <m/>
    <m/>
    <x v="99"/>
    <x v="0"/>
    <x v="0"/>
    <x v="0"/>
    <x v="0"/>
    <x v="0"/>
    <x v="0"/>
    <x v="0"/>
    <x v="0"/>
    <x v="0"/>
    <m/>
    <x v="1"/>
    <m/>
    <m/>
    <m/>
    <m/>
    <m/>
    <x v="0"/>
  </r>
  <r>
    <s v="Rognoni, E."/>
    <s v="Holm, PS"/>
    <s v="Cancer Gene Therapy"/>
    <x v="8"/>
    <x v="1"/>
    <s v="2009-Cancer Gene Therapy-Rognoni, E."/>
    <x v="7"/>
    <s v="N"/>
    <x v="0"/>
    <s v="Nude mouse"/>
    <s v="100-150"/>
    <x v="1"/>
    <x v="1"/>
    <n v="1"/>
    <m/>
    <m/>
    <m/>
    <x v="100"/>
    <x v="0"/>
    <x v="0"/>
    <x v="0"/>
    <x v="0"/>
    <x v="0"/>
    <x v="0"/>
    <x v="0"/>
    <x v="0"/>
    <x v="0"/>
    <m/>
    <x v="1"/>
    <m/>
    <m/>
    <m/>
    <m/>
    <m/>
    <x v="0"/>
  </r>
  <r>
    <s v="Rognoni, E."/>
    <s v="Holm, PS"/>
    <s v="Cancer Gene Therapy"/>
    <x v="8"/>
    <x v="1"/>
    <s v="2009-Cancer Gene Therapy-Rognoni, E."/>
    <x v="7"/>
    <s v="N"/>
    <x v="0"/>
    <s v="Nude mouse"/>
    <s v="100-150"/>
    <x v="1"/>
    <x v="1"/>
    <m/>
    <m/>
    <m/>
    <n v="1"/>
    <x v="101"/>
    <x v="0"/>
    <x v="0"/>
    <x v="0"/>
    <x v="0"/>
    <x v="0"/>
    <x v="0"/>
    <x v="0"/>
    <x v="0"/>
    <x v="0"/>
    <m/>
    <x v="1"/>
    <m/>
    <m/>
    <m/>
    <m/>
    <m/>
    <x v="0"/>
  </r>
  <r>
    <s v="Azmi, Asfar S."/>
    <s v="Mohammad, Ramzi M."/>
    <s v="European Journal of Cancer"/>
    <x v="6"/>
    <x v="0"/>
    <s v="2010-European Journal of Cancer-Azmi, Asfar S."/>
    <x v="37"/>
    <s v="Y"/>
    <x v="0"/>
    <s v="Nude mouse"/>
    <m/>
    <x v="1"/>
    <x v="1"/>
    <m/>
    <m/>
    <n v="1"/>
    <m/>
    <x v="102"/>
    <x v="0"/>
    <x v="0"/>
    <x v="0"/>
    <x v="0"/>
    <x v="0"/>
    <x v="0"/>
    <x v="0"/>
    <x v="0"/>
    <x v="0"/>
    <m/>
    <x v="0"/>
    <m/>
    <m/>
    <m/>
    <m/>
    <m/>
    <x v="0"/>
  </r>
  <r>
    <s v="Azmi, Asfar S."/>
    <s v="Mohammad, Ramzi M."/>
    <s v="European Journal of Cancer"/>
    <x v="6"/>
    <x v="1"/>
    <s v="2010-European Journal of Cancer-Azmi, Asfar S."/>
    <x v="37"/>
    <s v="N"/>
    <x v="0"/>
    <s v="Nude mouse"/>
    <m/>
    <x v="1"/>
    <x v="1"/>
    <m/>
    <m/>
    <n v="1"/>
    <m/>
    <x v="103"/>
    <x v="0"/>
    <x v="0"/>
    <x v="0"/>
    <x v="0"/>
    <x v="1"/>
    <x v="0"/>
    <x v="0"/>
    <x v="0"/>
    <x v="0"/>
    <m/>
    <x v="0"/>
    <m/>
    <m/>
    <m/>
    <m/>
    <m/>
    <x v="0"/>
  </r>
  <r>
    <s v="Azmi, Asfar S."/>
    <s v="Mohammad, Ramzi M."/>
    <s v="European Journal of Cancer"/>
    <x v="6"/>
    <x v="1"/>
    <s v="2010-European Journal of Cancer-Azmi, Asfar S."/>
    <x v="37"/>
    <s v="N"/>
    <x v="0"/>
    <s v="Nude mouse"/>
    <m/>
    <x v="1"/>
    <x v="8"/>
    <m/>
    <n v="0.5"/>
    <m/>
    <m/>
    <x v="104"/>
    <x v="0"/>
    <x v="0"/>
    <x v="0"/>
    <x v="0"/>
    <x v="1"/>
    <x v="0"/>
    <x v="0"/>
    <x v="0"/>
    <x v="0"/>
    <m/>
    <x v="0"/>
    <m/>
    <m/>
    <m/>
    <m/>
    <m/>
    <x v="0"/>
  </r>
  <r>
    <s v="Azmi, Asfar S."/>
    <s v="Mohammad, Ramzi M."/>
    <s v="European Journal of Cancer"/>
    <x v="6"/>
    <x v="1"/>
    <s v="2010-European Journal of Cancer-Azmi, Asfar S."/>
    <x v="7"/>
    <s v="N"/>
    <x v="0"/>
    <s v="Nude mouse"/>
    <m/>
    <x v="1"/>
    <x v="1"/>
    <m/>
    <m/>
    <m/>
    <n v="1"/>
    <x v="102"/>
    <x v="0"/>
    <x v="0"/>
    <x v="0"/>
    <x v="0"/>
    <x v="0"/>
    <x v="0"/>
    <x v="0"/>
    <x v="0"/>
    <x v="0"/>
    <m/>
    <x v="0"/>
    <m/>
    <m/>
    <m/>
    <m/>
    <m/>
    <x v="0"/>
  </r>
  <r>
    <s v="Azmi, Asfar S."/>
    <s v="Mohammad, Ramzi M."/>
    <s v="European Journal of Cancer"/>
    <x v="6"/>
    <x v="1"/>
    <s v="2010-European Journal of Cancer-Azmi, Asfar S."/>
    <x v="7"/>
    <s v="N"/>
    <x v="0"/>
    <s v="Nude mouse"/>
    <m/>
    <x v="1"/>
    <x v="1"/>
    <m/>
    <m/>
    <n v="1"/>
    <m/>
    <x v="103"/>
    <x v="0"/>
    <x v="0"/>
    <x v="0"/>
    <x v="0"/>
    <x v="1"/>
    <x v="0"/>
    <x v="0"/>
    <x v="0"/>
    <x v="0"/>
    <m/>
    <x v="0"/>
    <m/>
    <m/>
    <m/>
    <m/>
    <m/>
    <x v="0"/>
  </r>
  <r>
    <s v="Azmi, Asfar S."/>
    <s v="Mohammad, Ramzi M."/>
    <s v="European Journal of Cancer"/>
    <x v="6"/>
    <x v="1"/>
    <s v="2010-European Journal of Cancer-Azmi, Asfar S."/>
    <x v="7"/>
    <s v="N"/>
    <x v="0"/>
    <s v="Nude mouse"/>
    <m/>
    <x v="1"/>
    <x v="1"/>
    <m/>
    <m/>
    <n v="1"/>
    <m/>
    <x v="104"/>
    <x v="0"/>
    <x v="0"/>
    <x v="0"/>
    <x v="0"/>
    <x v="1"/>
    <x v="0"/>
    <x v="0"/>
    <x v="0"/>
    <x v="0"/>
    <m/>
    <x v="0"/>
    <m/>
    <m/>
    <m/>
    <m/>
    <m/>
    <x v="0"/>
  </r>
  <r>
    <s v="Yu, Yanke"/>
    <s v="Sun, Duxin"/>
    <s v="Biochemical Pharmacology"/>
    <x v="6"/>
    <x v="0"/>
    <s v="2010-Biochemical Pharmacology-Yu, Yanke"/>
    <x v="6"/>
    <s v="N"/>
    <x v="0"/>
    <s v="Nude mouse"/>
    <n v="100"/>
    <x v="1"/>
    <x v="1"/>
    <m/>
    <m/>
    <n v="1"/>
    <m/>
    <x v="105"/>
    <x v="0"/>
    <x v="0"/>
    <x v="0"/>
    <x v="0"/>
    <x v="0"/>
    <x v="0"/>
    <x v="0"/>
    <x v="0"/>
    <x v="0"/>
    <m/>
    <x v="0"/>
    <m/>
    <m/>
    <m/>
    <m/>
    <m/>
    <x v="0"/>
  </r>
  <r>
    <s v="Dong, Jianying"/>
    <s v="Glaser, Scott M."/>
    <s v="Landes Bioscience"/>
    <x v="5"/>
    <x v="0"/>
    <s v="2011-Landes Bioscience-Dong, Jianying"/>
    <x v="7"/>
    <s v="N"/>
    <x v="0"/>
    <s v="SCID mouse"/>
    <n v="200"/>
    <x v="1"/>
    <x v="1"/>
    <m/>
    <m/>
    <n v="1"/>
    <m/>
    <x v="106"/>
    <x v="0"/>
    <x v="0"/>
    <x v="0"/>
    <x v="0"/>
    <x v="0"/>
    <x v="0"/>
    <x v="0"/>
    <x v="0"/>
    <x v="0"/>
    <m/>
    <x v="0"/>
    <m/>
    <m/>
    <m/>
    <m/>
    <m/>
    <x v="0"/>
  </r>
  <r>
    <s v="Dong, Jianying"/>
    <s v="Glaser, Scott M."/>
    <s v="Landes Bioscience"/>
    <x v="5"/>
    <x v="1"/>
    <s v="2011-Landes Bioscience-Dong, Jianying"/>
    <x v="7"/>
    <s v="N"/>
    <x v="0"/>
    <s v="SCID mouse"/>
    <n v="200"/>
    <x v="1"/>
    <x v="1"/>
    <m/>
    <m/>
    <n v="1"/>
    <m/>
    <x v="107"/>
    <x v="0"/>
    <x v="0"/>
    <x v="0"/>
    <x v="0"/>
    <x v="0"/>
    <x v="0"/>
    <x v="0"/>
    <x v="0"/>
    <x v="0"/>
    <m/>
    <x v="0"/>
    <m/>
    <m/>
    <m/>
    <m/>
    <m/>
    <x v="0"/>
  </r>
  <r>
    <s v="Dong, Jianying"/>
    <s v="Glaser, Scott M."/>
    <s v="Landes Bioscience"/>
    <x v="5"/>
    <x v="1"/>
    <s v="2011-Landes Bioscience-Dong, Jianying"/>
    <x v="7"/>
    <s v="N"/>
    <x v="0"/>
    <s v="SCID mouse"/>
    <n v="200"/>
    <x v="1"/>
    <x v="1"/>
    <m/>
    <n v="1"/>
    <m/>
    <m/>
    <x v="108"/>
    <x v="0"/>
    <x v="0"/>
    <x v="0"/>
    <x v="0"/>
    <x v="0"/>
    <x v="0"/>
    <x v="0"/>
    <x v="0"/>
    <x v="0"/>
    <m/>
    <x v="0"/>
    <m/>
    <m/>
    <m/>
    <m/>
    <m/>
    <x v="0"/>
  </r>
  <r>
    <s v="Dong, Jianying"/>
    <s v="Glaser, Scott M."/>
    <s v="Landes Bioscience"/>
    <x v="5"/>
    <x v="1"/>
    <s v="2011-Landes Bioscience-Dong, Jianying"/>
    <x v="7"/>
    <s v="N"/>
    <x v="0"/>
    <s v="SCID mouse"/>
    <n v="200"/>
    <x v="1"/>
    <x v="1"/>
    <m/>
    <n v="1"/>
    <m/>
    <m/>
    <x v="109"/>
    <x v="0"/>
    <x v="0"/>
    <x v="0"/>
    <x v="0"/>
    <x v="0"/>
    <x v="0"/>
    <x v="0"/>
    <x v="0"/>
    <x v="0"/>
    <m/>
    <x v="0"/>
    <m/>
    <m/>
    <m/>
    <m/>
    <m/>
    <x v="0"/>
  </r>
  <r>
    <s v="Zhou, Lin"/>
    <s v="Yuan, Yaozong"/>
    <s v="Cancer Letters"/>
    <x v="5"/>
    <x v="0"/>
    <s v="2011-Cancer Letters-Zhou, Lin"/>
    <x v="7"/>
    <s v="N"/>
    <x v="0"/>
    <s v="Nude mouse"/>
    <m/>
    <x v="1"/>
    <x v="1"/>
    <m/>
    <m/>
    <n v="1"/>
    <m/>
    <x v="110"/>
    <x v="0"/>
    <x v="0"/>
    <x v="0"/>
    <x v="0"/>
    <x v="0"/>
    <x v="0"/>
    <x v="0"/>
    <x v="0"/>
    <x v="0"/>
    <m/>
    <x v="1"/>
    <m/>
    <m/>
    <m/>
    <m/>
    <m/>
    <x v="0"/>
  </r>
  <r>
    <s v="Zhou, Lin"/>
    <s v="Yuan, Yaozong"/>
    <s v="Cancer Letters"/>
    <x v="5"/>
    <x v="1"/>
    <s v="2011-Cancer Letters-Zhou, Lin"/>
    <x v="7"/>
    <s v="N"/>
    <x v="0"/>
    <s v="Nude mous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Zhou, Lin"/>
    <s v="Yuan, Yaozong"/>
    <s v="Cancer Letters"/>
    <x v="5"/>
    <x v="1"/>
    <s v="2011-Cancer Letters-Zhou, Lin"/>
    <x v="7"/>
    <s v="N"/>
    <x v="0"/>
    <s v="Nude mouse"/>
    <m/>
    <x v="1"/>
    <x v="1"/>
    <m/>
    <m/>
    <n v="1"/>
    <m/>
    <x v="111"/>
    <x v="0"/>
    <x v="0"/>
    <x v="0"/>
    <x v="1"/>
    <x v="0"/>
    <x v="0"/>
    <x v="0"/>
    <x v="0"/>
    <x v="0"/>
    <m/>
    <x v="1"/>
    <m/>
    <m/>
    <m/>
    <m/>
    <m/>
    <x v="0"/>
  </r>
  <r>
    <s v="Hafeez, Bilal B."/>
    <s v="Verma, Ajit K."/>
    <s v="International Journal of Cancer"/>
    <x v="0"/>
    <x v="0"/>
    <s v="2012-International Journal of Cancer-Hafeez, Bilal B."/>
    <x v="6"/>
    <s v="N"/>
    <x v="0"/>
    <s v="SCID mouse"/>
    <m/>
    <x v="1"/>
    <x v="1"/>
    <m/>
    <m/>
    <n v="1"/>
    <m/>
    <x v="112"/>
    <x v="0"/>
    <x v="0"/>
    <x v="0"/>
    <x v="0"/>
    <x v="0"/>
    <x v="0"/>
    <x v="0"/>
    <x v="0"/>
    <x v="0"/>
    <m/>
    <x v="0"/>
    <m/>
    <m/>
    <m/>
    <m/>
    <m/>
    <x v="0"/>
  </r>
  <r>
    <s v="Ji, Shunrong"/>
    <s v="Yu, Xianjun"/>
    <s v="Cancer Biology &amp; Therapy"/>
    <x v="0"/>
    <x v="0"/>
    <s v="2012-Cancer Biology &amp; Therapy-Ji, Shunrong"/>
    <x v="7"/>
    <s v="N"/>
    <x v="0"/>
    <s v="Nude mouse"/>
    <m/>
    <x v="1"/>
    <x v="1"/>
    <m/>
    <m/>
    <n v="1"/>
    <m/>
    <x v="113"/>
    <x v="0"/>
    <x v="0"/>
    <x v="1"/>
    <x v="0"/>
    <x v="0"/>
    <x v="0"/>
    <x v="0"/>
    <x v="0"/>
    <x v="0"/>
    <m/>
    <x v="0"/>
    <m/>
    <m/>
    <m/>
    <m/>
    <m/>
    <x v="0"/>
  </r>
  <r>
    <s v="Ji, Shunrong"/>
    <s v="Yu, Xianjun"/>
    <s v="Cancer Biology &amp; Therapy"/>
    <x v="0"/>
    <x v="1"/>
    <s v="2012-Cancer Biology &amp; Therapy-Ji, Shunrong"/>
    <x v="7"/>
    <s v="N"/>
    <x v="0"/>
    <s v="Nude mouse"/>
    <m/>
    <x v="1"/>
    <x v="1"/>
    <m/>
    <m/>
    <m/>
    <n v="1"/>
    <x v="14"/>
    <x v="0"/>
    <x v="0"/>
    <x v="1"/>
    <x v="0"/>
    <x v="0"/>
    <x v="0"/>
    <x v="0"/>
    <x v="0"/>
    <x v="0"/>
    <m/>
    <x v="0"/>
    <m/>
    <m/>
    <m/>
    <m/>
    <m/>
    <x v="0"/>
  </r>
  <r>
    <s v="Ji, Shunrong"/>
    <s v="Yu, Xianjun"/>
    <s v="Cancer Biology &amp; Therapy"/>
    <x v="0"/>
    <x v="1"/>
    <s v="2012-Cancer Biology &amp; Therapy-Ji, Shunrong"/>
    <x v="7"/>
    <s v="N"/>
    <x v="0"/>
    <s v="Nude mouse"/>
    <m/>
    <x v="1"/>
    <x v="1"/>
    <m/>
    <n v="1"/>
    <m/>
    <m/>
    <x v="114"/>
    <x v="0"/>
    <x v="0"/>
    <x v="0"/>
    <x v="1"/>
    <x v="0"/>
    <x v="0"/>
    <x v="0"/>
    <x v="0"/>
    <x v="0"/>
    <m/>
    <x v="0"/>
    <m/>
    <m/>
    <m/>
    <m/>
    <m/>
    <x v="0"/>
  </r>
  <r>
    <s v="Ji, Shunrong"/>
    <s v="Yu, Xianjun"/>
    <s v="Cancer Biology &amp; Therapy"/>
    <x v="0"/>
    <x v="1"/>
    <s v="2012-Cancer Biology &amp; Therapy-Ji, Shunrong"/>
    <x v="7"/>
    <s v="N"/>
    <x v="0"/>
    <s v="Nude mouse"/>
    <m/>
    <x v="1"/>
    <x v="1"/>
    <m/>
    <n v="1"/>
    <m/>
    <m/>
    <x v="115"/>
    <x v="0"/>
    <x v="0"/>
    <x v="1"/>
    <x v="1"/>
    <x v="0"/>
    <x v="0"/>
    <x v="0"/>
    <x v="0"/>
    <x v="0"/>
    <m/>
    <x v="0"/>
    <m/>
    <m/>
    <m/>
    <m/>
    <m/>
    <x v="0"/>
  </r>
  <r>
    <s v="Ji, Shunrong"/>
    <s v="Yu, Xianjun"/>
    <s v="Cancer Biology &amp; Therapy"/>
    <x v="0"/>
    <x v="1"/>
    <s v="2012-Cancer Biology &amp; Therapy-Ji, Shunrong"/>
    <x v="7"/>
    <s v="N"/>
    <x v="0"/>
    <s v="Nude mouse"/>
    <m/>
    <x v="1"/>
    <x v="1"/>
    <n v="1"/>
    <m/>
    <m/>
    <m/>
    <x v="116"/>
    <x v="0"/>
    <x v="0"/>
    <x v="1"/>
    <x v="1"/>
    <x v="0"/>
    <x v="0"/>
    <x v="0"/>
    <x v="0"/>
    <x v="0"/>
    <m/>
    <x v="0"/>
    <m/>
    <m/>
    <m/>
    <m/>
    <m/>
    <x v="0"/>
  </r>
  <r>
    <s v="Uchida, Daisuke"/>
    <s v="Yamamoto, Kazuhide"/>
    <s v="Journal of Gastroenterology and Hepatology"/>
    <x v="3"/>
    <x v="0"/>
    <s v="2014-Journal of Gastroenterology and Hepatology-Uchida, Daisuke"/>
    <x v="8"/>
    <s v="N"/>
    <x v="0"/>
    <s v="Nude mouse"/>
    <m/>
    <x v="1"/>
    <x v="1"/>
    <m/>
    <m/>
    <n v="1"/>
    <m/>
    <x v="117"/>
    <x v="0"/>
    <x v="0"/>
    <x v="0"/>
    <x v="0"/>
    <x v="0"/>
    <x v="0"/>
    <x v="0"/>
    <x v="0"/>
    <x v="0"/>
    <m/>
    <x v="1"/>
    <m/>
    <m/>
    <m/>
    <m/>
    <m/>
    <x v="0"/>
  </r>
  <r>
    <s v="Uchida, Daisuke"/>
    <s v="Yamamoto, Kazuhide"/>
    <s v="Journal of Gastroenterology and Hepatology"/>
    <x v="3"/>
    <x v="1"/>
    <s v="2014-Journal of Gastroenterology and Hepatology-Uchida, Daisuke"/>
    <x v="8"/>
    <s v="N"/>
    <x v="0"/>
    <s v="Nude mouse"/>
    <m/>
    <x v="1"/>
    <x v="1"/>
    <m/>
    <m/>
    <n v="1"/>
    <m/>
    <x v="118"/>
    <x v="0"/>
    <x v="0"/>
    <x v="0"/>
    <x v="1"/>
    <x v="0"/>
    <x v="0"/>
    <x v="0"/>
    <x v="0"/>
    <x v="0"/>
    <m/>
    <x v="1"/>
    <m/>
    <m/>
    <m/>
    <m/>
    <m/>
    <x v="0"/>
  </r>
  <r>
    <s v="Uchida, Daisuke"/>
    <s v="Yamamoto, Kazuhide"/>
    <s v="Journal of Gastroenterology and Hepatology"/>
    <x v="3"/>
    <x v="1"/>
    <s v="2014-Journal of Gastroenterology and Hepatology-Uchida, Daisuke"/>
    <x v="8"/>
    <s v="N"/>
    <x v="0"/>
    <s v="Nude mous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Hafeez, Bilal B."/>
    <s v="Verma, Ajit K."/>
    <s v="Antioxidants &amp; Redox Signaling"/>
    <x v="3"/>
    <x v="0"/>
    <s v="2014-Antioxidants &amp; Redox Signaling-Hafeez, Bilal B."/>
    <x v="8"/>
    <s v="N"/>
    <x v="0"/>
    <s v="Nude mouse"/>
    <m/>
    <x v="1"/>
    <x v="1"/>
    <m/>
    <m/>
    <n v="1"/>
    <m/>
    <x v="119"/>
    <x v="0"/>
    <x v="0"/>
    <x v="0"/>
    <x v="0"/>
    <x v="0"/>
    <x v="0"/>
    <x v="0"/>
    <x v="0"/>
    <x v="0"/>
    <m/>
    <x v="0"/>
    <m/>
    <m/>
    <m/>
    <m/>
    <m/>
    <x v="0"/>
  </r>
  <r>
    <s v="Chien, Wenwen"/>
    <s v="Koeffler, H. Phillip"/>
    <s v="Molecular Carcinogenesis"/>
    <x v="3"/>
    <x v="0"/>
    <s v="2014-Molecular Carcinogenesis-Chien, Wenwen"/>
    <x v="7"/>
    <s v="N"/>
    <x v="0"/>
    <s v="Nude mouse"/>
    <m/>
    <x v="1"/>
    <x v="1"/>
    <m/>
    <m/>
    <n v="1"/>
    <m/>
    <x v="120"/>
    <x v="0"/>
    <x v="0"/>
    <x v="0"/>
    <x v="0"/>
    <x v="0"/>
    <x v="0"/>
    <x v="0"/>
    <x v="0"/>
    <x v="0"/>
    <m/>
    <x v="0"/>
    <m/>
    <m/>
    <m/>
    <m/>
    <m/>
    <x v="0"/>
  </r>
  <r>
    <s v="Chien, Wenwen"/>
    <s v="Koeffler, H. Phillip"/>
    <s v="Molecular Carcinogenesis"/>
    <x v="3"/>
    <x v="1"/>
    <s v="2014-Molecular Carcinogenesis-Chien, Wenwen"/>
    <x v="7"/>
    <s v="N"/>
    <x v="0"/>
    <s v="Nude mouse"/>
    <m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Chien, Wenwen"/>
    <s v="Koeffler, H. Phillip"/>
    <s v="Molecular Carcinogenesis"/>
    <x v="3"/>
    <x v="1"/>
    <s v="2014-Molecular Carcinogenesis-Chien, Wenwen"/>
    <x v="7"/>
    <s v="N"/>
    <x v="0"/>
    <s v="Nude mouse"/>
    <m/>
    <x v="1"/>
    <x v="1"/>
    <m/>
    <m/>
    <n v="1"/>
    <m/>
    <x v="121"/>
    <x v="0"/>
    <x v="0"/>
    <x v="0"/>
    <x v="1"/>
    <x v="0"/>
    <x v="0"/>
    <x v="0"/>
    <x v="0"/>
    <x v="0"/>
    <m/>
    <x v="0"/>
    <m/>
    <m/>
    <m/>
    <m/>
    <m/>
    <x v="0"/>
  </r>
  <r>
    <s v="Liu, Qiang"/>
    <s v="Qi, Xiaofei"/>
    <s v="Journal of Surgical Research"/>
    <x v="3"/>
    <x v="0"/>
    <s v="2014-Journal of Surgical Research-Liu, Qiang"/>
    <x v="38"/>
    <s v="Y"/>
    <x v="0"/>
    <s v="Nude mouse"/>
    <m/>
    <x v="1"/>
    <x v="1"/>
    <m/>
    <m/>
    <n v="1"/>
    <m/>
    <x v="122"/>
    <x v="0"/>
    <x v="0"/>
    <x v="0"/>
    <x v="0"/>
    <x v="0"/>
    <x v="0"/>
    <x v="0"/>
    <x v="0"/>
    <x v="0"/>
    <m/>
    <x v="0"/>
    <m/>
    <m/>
    <m/>
    <m/>
    <m/>
    <x v="0"/>
  </r>
  <r>
    <s v="Liu, Qiang"/>
    <s v="Qi, Xiaofei"/>
    <s v="Journal of Surgical Research"/>
    <x v="3"/>
    <x v="1"/>
    <s v="2014-Journal of Surgical Research-Liu, Qiang"/>
    <x v="38"/>
    <s v="N"/>
    <x v="0"/>
    <s v="Nude mouse"/>
    <m/>
    <x v="1"/>
    <x v="1"/>
    <m/>
    <m/>
    <n v="1"/>
    <m/>
    <x v="123"/>
    <x v="0"/>
    <x v="0"/>
    <x v="0"/>
    <x v="0"/>
    <x v="0"/>
    <x v="0"/>
    <x v="0"/>
    <x v="0"/>
    <x v="0"/>
    <m/>
    <x v="0"/>
    <m/>
    <m/>
    <m/>
    <m/>
    <m/>
    <x v="0"/>
  </r>
  <r>
    <s v="Tai, Cheng-Jeng"/>
    <s v="Wu, Chang-Jer"/>
    <s v="Clinical and Experimental Medicine"/>
    <x v="4"/>
    <x v="0"/>
    <s v="2016-Clinical and Experimental Medicine-Tai, Cheng-Jeng"/>
    <x v="6"/>
    <s v="N"/>
    <x v="0"/>
    <s v="Nude mouse"/>
    <s v="90-150"/>
    <x v="1"/>
    <x v="1"/>
    <m/>
    <m/>
    <n v="1"/>
    <m/>
    <x v="124"/>
    <x v="0"/>
    <x v="0"/>
    <x v="0"/>
    <x v="1"/>
    <x v="1"/>
    <x v="1"/>
    <x v="0"/>
    <x v="0"/>
    <x v="0"/>
    <m/>
    <x v="0"/>
    <m/>
    <m/>
    <m/>
    <m/>
    <m/>
    <x v="0"/>
  </r>
  <r>
    <s v="Tai, Cheng-Jeng"/>
    <s v="Wu, Chang-Jer"/>
    <s v="Clinical and Experimental Medicine"/>
    <x v="4"/>
    <x v="1"/>
    <s v="2016-Clinical and Experimental Medicine-Tai, Cheng-Jeng"/>
    <x v="6"/>
    <s v="N"/>
    <x v="0"/>
    <s v="Nude mouse"/>
    <s v="90-150"/>
    <x v="1"/>
    <x v="1"/>
    <m/>
    <m/>
    <n v="1"/>
    <m/>
    <x v="125"/>
    <x v="0"/>
    <x v="0"/>
    <x v="0"/>
    <x v="1"/>
    <x v="1"/>
    <x v="1"/>
    <x v="0"/>
    <x v="0"/>
    <x v="0"/>
    <m/>
    <x v="0"/>
    <m/>
    <m/>
    <m/>
    <m/>
    <m/>
    <x v="0"/>
  </r>
  <r>
    <s v="Yamamota, Yoshiyuki"/>
    <s v="Matsumura, Yasuhiro"/>
    <s v="Cancer Science"/>
    <x v="2"/>
    <x v="0"/>
    <s v="2015-Cancer Science-Yamamota, Yoshiyuki"/>
    <x v="7"/>
    <s v="N"/>
    <x v="0"/>
    <s v="Nude mouse"/>
    <n v="200"/>
    <x v="1"/>
    <x v="1"/>
    <m/>
    <m/>
    <m/>
    <n v="1"/>
    <x v="126"/>
    <x v="0"/>
    <x v="0"/>
    <x v="0"/>
    <x v="0"/>
    <x v="0"/>
    <x v="0"/>
    <x v="0"/>
    <x v="0"/>
    <x v="0"/>
    <m/>
    <x v="0"/>
    <m/>
    <m/>
    <m/>
    <m/>
    <m/>
    <x v="0"/>
  </r>
  <r>
    <s v="Yamamota, Yoshiyuki"/>
    <s v="Matsumura, Yasuhiro"/>
    <s v="Cancer Science"/>
    <x v="2"/>
    <x v="1"/>
    <s v="2015-Cancer Science-Yamamota, Yoshiyuki"/>
    <x v="7"/>
    <s v="N"/>
    <x v="0"/>
    <s v="Nude mouse"/>
    <n v="200"/>
    <x v="1"/>
    <x v="1"/>
    <m/>
    <m/>
    <n v="1"/>
    <m/>
    <x v="127"/>
    <x v="0"/>
    <x v="0"/>
    <x v="0"/>
    <x v="0"/>
    <x v="0"/>
    <x v="0"/>
    <x v="0"/>
    <x v="0"/>
    <x v="0"/>
    <m/>
    <x v="0"/>
    <m/>
    <m/>
    <m/>
    <m/>
    <m/>
    <x v="0"/>
  </r>
  <r>
    <s v="Yamamota, Yoshiyuki"/>
    <s v="Matsumura, Yasuhiro"/>
    <s v="Cancer Science"/>
    <x v="2"/>
    <x v="1"/>
    <s v="2015-Cancer Science-Yamamota, Yoshiyuki"/>
    <x v="7"/>
    <s v="N"/>
    <x v="0"/>
    <s v="Nude mouse"/>
    <n v="200"/>
    <x v="1"/>
    <x v="1"/>
    <m/>
    <m/>
    <n v="1"/>
    <m/>
    <x v="128"/>
    <x v="0"/>
    <x v="0"/>
    <x v="0"/>
    <x v="0"/>
    <x v="0"/>
    <x v="0"/>
    <x v="0"/>
    <x v="0"/>
    <x v="0"/>
    <m/>
    <x v="0"/>
    <m/>
    <m/>
    <m/>
    <m/>
    <m/>
    <x v="0"/>
  </r>
  <r>
    <s v="Carlesso, Fernanda N."/>
    <s v="Cardoso, Valbert N."/>
    <s v="Nuclear Medicine Communications"/>
    <x v="4"/>
    <x v="0"/>
    <s v="2016-Nuclear Medicine Communications-Carlesso, Fernanda N."/>
    <x v="26"/>
    <s v="N"/>
    <x v="0"/>
    <s v="Nude mouse"/>
    <n v="100"/>
    <x v="1"/>
    <x v="1"/>
    <m/>
    <m/>
    <m/>
    <n v="1"/>
    <x v="129"/>
    <x v="0"/>
    <x v="0"/>
    <x v="0"/>
    <x v="0"/>
    <x v="0"/>
    <x v="0"/>
    <x v="0"/>
    <x v="0"/>
    <x v="0"/>
    <m/>
    <x v="0"/>
    <m/>
    <m/>
    <m/>
    <m/>
    <m/>
    <x v="0"/>
  </r>
  <r>
    <s v="Carlesso, Fernanda N."/>
    <s v="Cardoso, Valbert N."/>
    <s v="Nuclear Medicine Communications"/>
    <x v="4"/>
    <x v="1"/>
    <s v="2016-Nuclear Medicine Communications-Carlesso, Fernanda N."/>
    <x v="26"/>
    <s v="N"/>
    <x v="0"/>
    <s v="Nude mouse"/>
    <n v="100"/>
    <x v="1"/>
    <x v="1"/>
    <m/>
    <m/>
    <n v="1"/>
    <m/>
    <x v="130"/>
    <x v="0"/>
    <x v="0"/>
    <x v="0"/>
    <x v="0"/>
    <x v="1"/>
    <x v="0"/>
    <x v="0"/>
    <x v="0"/>
    <x v="0"/>
    <m/>
    <x v="0"/>
    <m/>
    <m/>
    <m/>
    <m/>
    <m/>
    <x v="0"/>
  </r>
  <r>
    <s v="Carlesso, Fernanda N."/>
    <s v="Cardoso, Valbert N."/>
    <s v="Nuclear Medicine Communications"/>
    <x v="4"/>
    <x v="1"/>
    <s v="2016-Nuclear Medicine Communications-Carlesso, Fernanda N."/>
    <x v="26"/>
    <s v="N"/>
    <x v="0"/>
    <s v="Nude mouse"/>
    <n v="100"/>
    <x v="1"/>
    <x v="1"/>
    <n v="1"/>
    <m/>
    <m/>
    <m/>
    <x v="131"/>
    <x v="0"/>
    <x v="0"/>
    <x v="0"/>
    <x v="0"/>
    <x v="1"/>
    <x v="0"/>
    <x v="0"/>
    <x v="0"/>
    <x v="0"/>
    <m/>
    <x v="0"/>
    <m/>
    <m/>
    <m/>
    <m/>
    <m/>
    <x v="0"/>
  </r>
  <r>
    <s v="Yang, Lily"/>
    <s v="Parekh, Dilip"/>
    <s v="Human Gene Therapy"/>
    <x v="12"/>
    <x v="0"/>
    <s v="1998-Human Gene Therapy-Yang, Lily"/>
    <x v="7"/>
    <s v="N"/>
    <x v="0"/>
    <s v="Nude mouse"/>
    <m/>
    <x v="1"/>
    <x v="1"/>
    <n v="1"/>
    <m/>
    <m/>
    <m/>
    <x v="132"/>
    <x v="0"/>
    <x v="0"/>
    <x v="0"/>
    <x v="0"/>
    <x v="0"/>
    <x v="0"/>
    <x v="0"/>
    <x v="0"/>
    <x v="0"/>
    <m/>
    <x v="1"/>
    <m/>
    <m/>
    <m/>
    <m/>
    <m/>
    <x v="0"/>
  </r>
  <r>
    <s v="Yang, Lily"/>
    <s v="Parekh, Dilip"/>
    <s v="Human Gene Therapy"/>
    <x v="12"/>
    <x v="1"/>
    <s v="1998-Human Gene Therapy-Yang, Lily"/>
    <x v="7"/>
    <s v="N"/>
    <x v="0"/>
    <s v="Nude mouse"/>
    <m/>
    <x v="1"/>
    <x v="1"/>
    <m/>
    <m/>
    <m/>
    <n v="1"/>
    <x v="133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0"/>
    <s v="2003-World Journal of Surgery-Prox, Daniela"/>
    <x v="7"/>
    <m/>
    <x v="0"/>
    <s v="SCID mouse"/>
    <n v="100"/>
    <x v="1"/>
    <x v="1"/>
    <m/>
    <m/>
    <n v="1"/>
    <m/>
    <x v="134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1"/>
    <s v="2003-World Journal of Surgery-Prox, Daniela"/>
    <x v="7"/>
    <m/>
    <x v="0"/>
    <s v="SCID mouse"/>
    <n v="100"/>
    <x v="1"/>
    <x v="1"/>
    <m/>
    <n v="1"/>
    <m/>
    <m/>
    <x v="135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1"/>
    <s v="2003-World Journal of Surgery-Prox, Daniela"/>
    <x v="7"/>
    <m/>
    <x v="0"/>
    <s v="SCID mouse"/>
    <n v="100"/>
    <x v="1"/>
    <x v="1"/>
    <m/>
    <n v="1"/>
    <m/>
    <m/>
    <x v="136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1"/>
    <s v="2003-World Journal of Surgery-Prox, Daniela"/>
    <x v="8"/>
    <s v="N"/>
    <x v="0"/>
    <s v="SCID mouse"/>
    <n v="100"/>
    <x v="1"/>
    <x v="1"/>
    <m/>
    <m/>
    <n v="1"/>
    <m/>
    <x v="134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1"/>
    <s v="2003-World Journal of Surgery-Prox, Daniela"/>
    <x v="8"/>
    <s v="N"/>
    <x v="0"/>
    <s v="SCID mouse"/>
    <n v="100"/>
    <x v="1"/>
    <x v="1"/>
    <m/>
    <m/>
    <n v="1"/>
    <m/>
    <x v="135"/>
    <x v="0"/>
    <x v="0"/>
    <x v="0"/>
    <x v="0"/>
    <x v="0"/>
    <x v="0"/>
    <x v="0"/>
    <x v="0"/>
    <x v="0"/>
    <m/>
    <x v="0"/>
    <m/>
    <m/>
    <m/>
    <m/>
    <m/>
    <x v="0"/>
  </r>
  <r>
    <s v="Prox, Daniela"/>
    <s v="Kisker, Oliver"/>
    <s v="World Journal of Surgery"/>
    <x v="15"/>
    <x v="1"/>
    <s v="2003-World Journal of Surgery-Prox, Daniela"/>
    <x v="8"/>
    <s v="N"/>
    <x v="0"/>
    <s v="SCID mouse"/>
    <n v="100"/>
    <x v="1"/>
    <x v="1"/>
    <m/>
    <m/>
    <n v="1"/>
    <m/>
    <x v="136"/>
    <x v="0"/>
    <x v="0"/>
    <x v="0"/>
    <x v="0"/>
    <x v="0"/>
    <x v="0"/>
    <x v="0"/>
    <x v="0"/>
    <x v="0"/>
    <m/>
    <x v="0"/>
    <m/>
    <m/>
    <m/>
    <m/>
    <m/>
    <x v="0"/>
  </r>
  <r>
    <s v="Zhang, Yuxiang"/>
    <s v="Sarkar, Fazlul H."/>
    <s v="Cancer Research"/>
    <x v="16"/>
    <x v="0"/>
    <s v="2006-Cancer Research-Zhang, Yuxiang"/>
    <x v="7"/>
    <s v="N"/>
    <x v="0"/>
    <s v="SCID mouse"/>
    <s v="60-100"/>
    <x v="1"/>
    <x v="1"/>
    <m/>
    <m/>
    <n v="1"/>
    <m/>
    <x v="137"/>
    <x v="0"/>
    <x v="0"/>
    <x v="0"/>
    <x v="0"/>
    <x v="0"/>
    <x v="0"/>
    <x v="0"/>
    <x v="0"/>
    <x v="0"/>
    <m/>
    <x v="0"/>
    <m/>
    <m/>
    <m/>
    <m/>
    <m/>
    <x v="0"/>
  </r>
  <r>
    <s v="Yip-Schneider, Michele T."/>
    <s v="Schmidt, C. Max"/>
    <s v="Molecular Cancer Therapeutics"/>
    <x v="7"/>
    <x v="0"/>
    <s v="2007-Molecular Cancer Therapeutics-Yip-Schneider, Michele T."/>
    <x v="7"/>
    <s v="N"/>
    <x v="0"/>
    <s v="Nude mouse"/>
    <m/>
    <x v="1"/>
    <x v="1"/>
    <m/>
    <m/>
    <n v="1"/>
    <m/>
    <x v="138"/>
    <x v="0"/>
    <x v="0"/>
    <x v="0"/>
    <x v="0"/>
    <x v="0"/>
    <x v="0"/>
    <x v="0"/>
    <x v="0"/>
    <x v="0"/>
    <m/>
    <x v="0"/>
    <m/>
    <m/>
    <m/>
    <m/>
    <m/>
    <x v="0"/>
  </r>
  <r>
    <s v="Yip-Schneider, Michele T."/>
    <s v="Schmidt, C. Max"/>
    <s v="Molecular Cancer Therapeutics"/>
    <x v="7"/>
    <x v="1"/>
    <s v="2007-Molecular Cancer Therapeutics-Yip-Schneider, Michele T."/>
    <x v="7"/>
    <s v="N"/>
    <x v="0"/>
    <s v="Nude mouse"/>
    <m/>
    <x v="1"/>
    <x v="1"/>
    <m/>
    <m/>
    <n v="1"/>
    <m/>
    <x v="139"/>
    <x v="0"/>
    <x v="0"/>
    <x v="0"/>
    <x v="0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0"/>
    <s v="2008-Clinical Cancer Research-Morgan, Meredith A."/>
    <x v="7"/>
    <s v="N"/>
    <x v="0"/>
    <s v="Nude mouse"/>
    <n v="100"/>
    <x v="1"/>
    <x v="1"/>
    <m/>
    <m/>
    <m/>
    <n v="1"/>
    <x v="52"/>
    <x v="0"/>
    <x v="0"/>
    <x v="0"/>
    <x v="1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m/>
    <n v="1"/>
    <x v="140"/>
    <x v="0"/>
    <x v="0"/>
    <x v="0"/>
    <x v="0"/>
    <x v="0"/>
    <x v="0"/>
    <x v="1"/>
    <x v="0"/>
    <x v="0"/>
    <m/>
    <x v="0"/>
    <m/>
    <m/>
    <m/>
    <m/>
    <m/>
    <x v="1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m/>
    <n v="1"/>
    <x v="141"/>
    <x v="0"/>
    <x v="0"/>
    <x v="0"/>
    <x v="0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m/>
    <n v="1"/>
    <x v="142"/>
    <x v="1"/>
    <x v="0"/>
    <x v="0"/>
    <x v="0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3"/>
    <x v="0"/>
    <x v="0"/>
    <x v="0"/>
    <x v="1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4"/>
    <x v="0"/>
    <x v="0"/>
    <x v="0"/>
    <x v="1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5"/>
    <x v="0"/>
    <x v="0"/>
    <x v="0"/>
    <x v="1"/>
    <x v="0"/>
    <x v="0"/>
    <x v="1"/>
    <x v="0"/>
    <x v="0"/>
    <m/>
    <x v="0"/>
    <m/>
    <m/>
    <m/>
    <m/>
    <m/>
    <x v="1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6"/>
    <x v="1"/>
    <x v="0"/>
    <x v="0"/>
    <x v="0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7"/>
    <x v="1"/>
    <x v="0"/>
    <x v="0"/>
    <x v="0"/>
    <x v="0"/>
    <x v="0"/>
    <x v="1"/>
    <x v="0"/>
    <x v="0"/>
    <m/>
    <x v="0"/>
    <m/>
    <m/>
    <m/>
    <m/>
    <m/>
    <x v="1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8"/>
    <x v="1"/>
    <x v="0"/>
    <x v="0"/>
    <x v="1"/>
    <x v="0"/>
    <x v="0"/>
    <x v="0"/>
    <x v="0"/>
    <x v="0"/>
    <m/>
    <x v="0"/>
    <m/>
    <m/>
    <m/>
    <m/>
    <m/>
    <x v="0"/>
  </r>
  <r>
    <s v="Morgan, Meredith A."/>
    <s v="Lawrence, Theodore S."/>
    <s v="Clinical Cancer Research"/>
    <x v="14"/>
    <x v="1"/>
    <s v="2008-Clinical Cancer Research-Morgan, Meredith A."/>
    <x v="7"/>
    <s v="N"/>
    <x v="0"/>
    <s v="Nude mouse"/>
    <n v="100"/>
    <x v="1"/>
    <x v="1"/>
    <m/>
    <m/>
    <n v="1"/>
    <m/>
    <x v="149"/>
    <x v="1"/>
    <x v="0"/>
    <x v="0"/>
    <x v="1"/>
    <x v="0"/>
    <x v="0"/>
    <x v="1"/>
    <x v="0"/>
    <x v="0"/>
    <m/>
    <x v="0"/>
    <m/>
    <m/>
    <m/>
    <m/>
    <m/>
    <x v="1"/>
  </r>
  <r>
    <s v="Larbouret, C."/>
    <s v="Azria, D."/>
    <s v="Annals of Oncology"/>
    <x v="6"/>
    <x v="0"/>
    <s v="2010-Annals of Oncology-Larbouret, C."/>
    <x v="7"/>
    <s v="N"/>
    <x v="0"/>
    <s v="Nude mouse"/>
    <n v="50"/>
    <x v="1"/>
    <x v="1"/>
    <m/>
    <m/>
    <n v="1"/>
    <m/>
    <x v="4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7"/>
    <s v="N"/>
    <x v="0"/>
    <s v="Nude mouse"/>
    <n v="50"/>
    <x v="1"/>
    <x v="1"/>
    <m/>
    <n v="1"/>
    <m/>
    <m/>
    <x v="150"/>
    <x v="0"/>
    <x v="0"/>
    <x v="0"/>
    <x v="0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5"/>
    <s v="N"/>
    <x v="0"/>
    <s v="Nude mouse"/>
    <n v="50"/>
    <x v="1"/>
    <x v="1"/>
    <m/>
    <m/>
    <n v="1"/>
    <m/>
    <x v="4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5"/>
    <s v="N"/>
    <x v="0"/>
    <s v="Nude mouse"/>
    <n v="50"/>
    <x v="1"/>
    <x v="1"/>
    <m/>
    <m/>
    <n v="1"/>
    <m/>
    <x v="150"/>
    <x v="0"/>
    <x v="0"/>
    <x v="0"/>
    <x v="0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26"/>
    <s v="N"/>
    <x v="0"/>
    <s v="Nude mouse"/>
    <n v="50"/>
    <x v="1"/>
    <x v="1"/>
    <m/>
    <m/>
    <m/>
    <n v="1"/>
    <x v="4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26"/>
    <s v="N"/>
    <x v="0"/>
    <s v="Nude mouse"/>
    <n v="50"/>
    <x v="1"/>
    <x v="1"/>
    <m/>
    <n v="1"/>
    <m/>
    <m/>
    <x v="150"/>
    <x v="0"/>
    <x v="0"/>
    <x v="0"/>
    <x v="0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7"/>
    <s v="N"/>
    <x v="0"/>
    <s v="Nude mouse"/>
    <n v="50"/>
    <x v="1"/>
    <x v="9"/>
    <n v="0.66700000000000004"/>
    <m/>
    <m/>
    <m/>
    <x v="15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5"/>
    <s v="N"/>
    <x v="0"/>
    <s v="Nude mouse"/>
    <n v="50"/>
    <x v="1"/>
    <x v="10"/>
    <n v="0.2"/>
    <n v="0.6"/>
    <m/>
    <m/>
    <x v="15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26"/>
    <s v="N"/>
    <x v="0"/>
    <s v="Nude mouse"/>
    <n v="50"/>
    <x v="1"/>
    <x v="10"/>
    <n v="0.8"/>
    <m/>
    <m/>
    <m/>
    <x v="151"/>
    <x v="0"/>
    <x v="0"/>
    <x v="0"/>
    <x v="1"/>
    <x v="0"/>
    <x v="0"/>
    <x v="0"/>
    <x v="0"/>
    <x v="0"/>
    <m/>
    <x v="0"/>
    <m/>
    <m/>
    <m/>
    <m/>
    <m/>
    <x v="0"/>
  </r>
  <r>
    <s v="Larbouret, C."/>
    <s v="Azria, D."/>
    <s v="Annals of Oncology"/>
    <x v="6"/>
    <x v="1"/>
    <s v="2010-Annals of Oncology-Larbouret, C."/>
    <x v="7"/>
    <s v="N"/>
    <x v="0"/>
    <s v="Nude mouse"/>
    <n v="50"/>
    <x v="1"/>
    <x v="1"/>
    <m/>
    <m/>
    <n v="1"/>
    <m/>
    <x v="152"/>
    <x v="0"/>
    <x v="0"/>
    <x v="0"/>
    <x v="0"/>
    <x v="0"/>
    <x v="0"/>
    <x v="0"/>
    <x v="0"/>
    <x v="0"/>
    <m/>
    <x v="0"/>
    <m/>
    <m/>
    <m/>
    <m/>
    <m/>
    <x v="0"/>
  </r>
  <r>
    <s v="Wang, Shuang-Jia"/>
    <s v="Sun, Bei"/>
    <s v="Cancer Letters"/>
    <x v="6"/>
    <x v="0"/>
    <s v="2010-Cancer Letters-Wang, Shuang-Jia"/>
    <x v="7"/>
    <s v="N"/>
    <x v="0"/>
    <s v="Nude mouse"/>
    <n v="120"/>
    <x v="1"/>
    <x v="1"/>
    <m/>
    <m/>
    <n v="1"/>
    <m/>
    <x v="46"/>
    <x v="0"/>
    <x v="0"/>
    <x v="0"/>
    <x v="1"/>
    <x v="0"/>
    <x v="0"/>
    <x v="0"/>
    <x v="0"/>
    <x v="0"/>
    <m/>
    <x v="0"/>
    <m/>
    <m/>
    <m/>
    <m/>
    <m/>
    <x v="0"/>
  </r>
  <r>
    <s v="Wang, Shuang-Jia"/>
    <s v="Sun, Bei"/>
    <s v="Cancer Letters"/>
    <x v="6"/>
    <x v="1"/>
    <s v="2010-Cancer Letters-Wang, Shuang-Jia"/>
    <x v="7"/>
    <s v="N"/>
    <x v="0"/>
    <s v="Nude mouse"/>
    <n v="120"/>
    <x v="1"/>
    <x v="1"/>
    <m/>
    <m/>
    <n v="1"/>
    <m/>
    <x v="153"/>
    <x v="0"/>
    <x v="0"/>
    <x v="0"/>
    <x v="0"/>
    <x v="0"/>
    <x v="0"/>
    <x v="0"/>
    <x v="0"/>
    <x v="0"/>
    <m/>
    <x v="0"/>
    <m/>
    <m/>
    <m/>
    <m/>
    <m/>
    <x v="0"/>
  </r>
  <r>
    <s v="Wang, Shuang-Jia"/>
    <s v="Sun, Bei"/>
    <s v="Cancer Letters"/>
    <x v="6"/>
    <x v="1"/>
    <s v="2010-Cancer Letters-Wang, Shuang-Jia"/>
    <x v="7"/>
    <s v="N"/>
    <x v="0"/>
    <s v="Nude mouse"/>
    <n v="120"/>
    <x v="1"/>
    <x v="1"/>
    <m/>
    <m/>
    <n v="1"/>
    <m/>
    <x v="154"/>
    <x v="0"/>
    <x v="0"/>
    <x v="0"/>
    <x v="1"/>
    <x v="0"/>
    <x v="0"/>
    <x v="0"/>
    <x v="0"/>
    <x v="0"/>
    <m/>
    <x v="0"/>
    <m/>
    <m/>
    <m/>
    <m/>
    <m/>
    <x v="0"/>
  </r>
  <r>
    <s v="Kaida, Sachiko"/>
    <s v="Kataoka, Kazunori"/>
    <s v="Cancer Research"/>
    <x v="6"/>
    <x v="0"/>
    <s v="2010-Cancer Research-Kaida, Sachiko"/>
    <x v="7"/>
    <s v="N"/>
    <x v="0"/>
    <s v="Nude mouse"/>
    <m/>
    <x v="0"/>
    <x v="1"/>
    <n v="1"/>
    <m/>
    <m/>
    <m/>
    <x v="155"/>
    <x v="0"/>
    <x v="0"/>
    <x v="0"/>
    <x v="0"/>
    <x v="0"/>
    <x v="0"/>
    <x v="0"/>
    <x v="0"/>
    <x v="0"/>
    <m/>
    <x v="0"/>
    <m/>
    <m/>
    <m/>
    <m/>
    <m/>
    <x v="0"/>
  </r>
  <r>
    <s v="Wang, Yu"/>
    <s v="Shinomura, Yasuhisa"/>
    <s v="Journal of Gastroenterology and Hepatology"/>
    <x v="6"/>
    <x v="0"/>
    <s v="2010-Journal of Gastroenterology and Hepatology-Wang, Yu"/>
    <x v="7"/>
    <s v="N"/>
    <x v="0"/>
    <s v="Nude mouse"/>
    <m/>
    <x v="1"/>
    <x v="1"/>
    <m/>
    <m/>
    <n v="1"/>
    <m/>
    <x v="156"/>
    <x v="0"/>
    <x v="0"/>
    <x v="0"/>
    <x v="0"/>
    <x v="0"/>
    <x v="0"/>
    <x v="0"/>
    <x v="0"/>
    <x v="0"/>
    <m/>
    <x v="1"/>
    <m/>
    <m/>
    <m/>
    <m/>
    <m/>
    <x v="0"/>
  </r>
  <r>
    <s v="Wang, Yu"/>
    <s v="Shinomura, Yasuhisa"/>
    <s v="Journal of Gastroenterology and Hepatology"/>
    <x v="6"/>
    <x v="1"/>
    <s v="2010-Journal of Gastroenterology and Hepatology-Wang, Yu"/>
    <x v="7"/>
    <s v="N"/>
    <x v="0"/>
    <s v="Nude mouse"/>
    <m/>
    <x v="1"/>
    <x v="1"/>
    <m/>
    <m/>
    <n v="1"/>
    <m/>
    <x v="157"/>
    <x v="0"/>
    <x v="0"/>
    <x v="0"/>
    <x v="0"/>
    <x v="0"/>
    <x v="1"/>
    <x v="0"/>
    <x v="0"/>
    <x v="0"/>
    <m/>
    <x v="1"/>
    <m/>
    <m/>
    <m/>
    <m/>
    <m/>
    <x v="0"/>
  </r>
  <r>
    <s v="Wang, Yu"/>
    <s v="Shinomura, Yasuhisa"/>
    <s v="Journal of Gastroenterology and Hepatology"/>
    <x v="6"/>
    <x v="1"/>
    <s v="2010-Journal of Gastroenterology and Hepatology-Wang, Yu"/>
    <x v="7"/>
    <s v="N"/>
    <x v="0"/>
    <s v="Nude mouse"/>
    <m/>
    <x v="1"/>
    <x v="1"/>
    <m/>
    <m/>
    <n v="1"/>
    <m/>
    <x v="158"/>
    <x v="0"/>
    <x v="0"/>
    <x v="0"/>
    <x v="0"/>
    <x v="0"/>
    <x v="1"/>
    <x v="0"/>
    <x v="0"/>
    <x v="0"/>
    <m/>
    <x v="0"/>
    <m/>
    <m/>
    <m/>
    <m/>
    <m/>
    <x v="0"/>
  </r>
  <r>
    <s v="Li, Hong-Jun"/>
    <s v="Wang, Jun"/>
    <s v="PNAS"/>
    <x v="4"/>
    <x v="0"/>
    <s v="2016-PNAS-Li, Hong-Jun"/>
    <x v="7"/>
    <s v="N"/>
    <x v="0"/>
    <s v="Nude mouse"/>
    <n v="65"/>
    <x v="1"/>
    <x v="1"/>
    <m/>
    <m/>
    <n v="1"/>
    <m/>
    <x v="103"/>
    <x v="0"/>
    <x v="0"/>
    <x v="0"/>
    <x v="0"/>
    <x v="1"/>
    <x v="0"/>
    <x v="0"/>
    <x v="0"/>
    <x v="0"/>
    <m/>
    <x v="0"/>
    <m/>
    <m/>
    <m/>
    <m/>
    <m/>
    <x v="0"/>
  </r>
  <r>
    <s v="Li, Hong-Jun"/>
    <s v="Wang, Jun"/>
    <s v="PNAS"/>
    <x v="4"/>
    <x v="1"/>
    <s v="2016-PNAS-Li, Hong-Jun"/>
    <x v="7"/>
    <s v="N"/>
    <x v="0"/>
    <s v="Nude mouse"/>
    <n v="65"/>
    <x v="1"/>
    <x v="1"/>
    <m/>
    <m/>
    <n v="1"/>
    <m/>
    <x v="159"/>
    <x v="0"/>
    <x v="0"/>
    <x v="0"/>
    <x v="0"/>
    <x v="0"/>
    <x v="0"/>
    <x v="0"/>
    <x v="0"/>
    <x v="0"/>
    <m/>
    <x v="0"/>
    <m/>
    <m/>
    <m/>
    <m/>
    <m/>
    <x v="0"/>
  </r>
  <r>
    <s v="Li, Hong-Jun"/>
    <s v="Wang, Jun"/>
    <s v="PNAS"/>
    <x v="4"/>
    <x v="1"/>
    <s v="2016-PNAS-Li, Hong-Jun"/>
    <x v="7"/>
    <s v="N"/>
    <x v="0"/>
    <s v="Nude mouse"/>
    <n v="65"/>
    <x v="1"/>
    <x v="1"/>
    <m/>
    <m/>
    <n v="1"/>
    <m/>
    <x v="160"/>
    <x v="0"/>
    <x v="0"/>
    <x v="0"/>
    <x v="0"/>
    <x v="0"/>
    <x v="0"/>
    <x v="0"/>
    <x v="0"/>
    <x v="0"/>
    <m/>
    <x v="0"/>
    <m/>
    <m/>
    <m/>
    <m/>
    <m/>
    <x v="0"/>
  </r>
  <r>
    <s v="Li, Hong-Jun"/>
    <s v="Wang, Jun"/>
    <s v="PNAS"/>
    <x v="4"/>
    <x v="1"/>
    <s v="2016-PNAS-Li, Hong-Jun"/>
    <x v="7"/>
    <s v="N"/>
    <x v="0"/>
    <s v="Nude mouse"/>
    <n v="65"/>
    <x v="1"/>
    <x v="1"/>
    <n v="1"/>
    <m/>
    <m/>
    <m/>
    <x v="161"/>
    <x v="0"/>
    <x v="0"/>
    <x v="0"/>
    <x v="0"/>
    <x v="0"/>
    <x v="0"/>
    <x v="0"/>
    <x v="0"/>
    <x v="0"/>
    <m/>
    <x v="0"/>
    <m/>
    <m/>
    <m/>
    <m/>
    <m/>
    <x v="0"/>
  </r>
  <r>
    <s v="Pettersson, Filippa"/>
    <s v="Dalgleish, Angus G."/>
    <s v="Pancreas"/>
    <x v="11"/>
    <x v="0"/>
    <s v="2001-Pancreas-Pettersson, Filippa"/>
    <x v="39"/>
    <s v="Y"/>
    <x v="0"/>
    <s v="Nude mouse"/>
    <m/>
    <x v="1"/>
    <x v="1"/>
    <m/>
    <m/>
    <n v="1"/>
    <m/>
    <x v="162"/>
    <x v="0"/>
    <x v="0"/>
    <x v="0"/>
    <x v="1"/>
    <x v="0"/>
    <x v="0"/>
    <x v="0"/>
    <x v="0"/>
    <x v="0"/>
    <m/>
    <x v="0"/>
    <m/>
    <m/>
    <m/>
    <m/>
    <m/>
    <x v="0"/>
  </r>
  <r>
    <s v="Pettersson, Filippa"/>
    <s v="Dalgleish, Angus G."/>
    <s v="Pancreas"/>
    <x v="11"/>
    <x v="1"/>
    <s v="2001-Pancreas-Pettersson, Filippa"/>
    <x v="39"/>
    <s v="N"/>
    <x v="0"/>
    <s v="Nude mouse"/>
    <m/>
    <x v="1"/>
    <x v="1"/>
    <m/>
    <m/>
    <n v="1"/>
    <m/>
    <x v="163"/>
    <x v="0"/>
    <x v="0"/>
    <x v="0"/>
    <x v="0"/>
    <x v="0"/>
    <x v="0"/>
    <x v="0"/>
    <x v="0"/>
    <x v="0"/>
    <m/>
    <x v="0"/>
    <m/>
    <m/>
    <m/>
    <m/>
    <m/>
    <x v="0"/>
  </r>
  <r>
    <s v="Pettersson, Filippa"/>
    <s v="Dalgleish, Angus G."/>
    <s v="Pancreas"/>
    <x v="11"/>
    <x v="1"/>
    <s v="2001-Pancreas-Pettersson, Filippa"/>
    <x v="39"/>
    <s v="N"/>
    <x v="0"/>
    <s v="Nude mouse"/>
    <m/>
    <x v="1"/>
    <x v="1"/>
    <m/>
    <m/>
    <n v="1"/>
    <m/>
    <x v="164"/>
    <x v="0"/>
    <x v="0"/>
    <x v="0"/>
    <x v="1"/>
    <x v="0"/>
    <x v="0"/>
    <x v="0"/>
    <x v="0"/>
    <x v="0"/>
    <m/>
    <x v="0"/>
    <m/>
    <m/>
    <m/>
    <m/>
    <m/>
    <x v="0"/>
  </r>
  <r>
    <s v="Raut, Chandrajit P."/>
    <s v="McConkey, David J."/>
    <s v="Cancer Biology &amp; Therapy"/>
    <x v="10"/>
    <x v="0"/>
    <s v="2004-Cancer Biology &amp; Therapy-Raut, Chandrajit P."/>
    <x v="36"/>
    <s v="N"/>
    <x v="0"/>
    <s v="Nude mouse"/>
    <m/>
    <x v="0"/>
    <x v="1"/>
    <m/>
    <m/>
    <n v="1"/>
    <m/>
    <x v="165"/>
    <x v="0"/>
    <x v="0"/>
    <x v="0"/>
    <x v="0"/>
    <x v="0"/>
    <x v="0"/>
    <x v="0"/>
    <x v="0"/>
    <x v="0"/>
    <m/>
    <x v="0"/>
    <m/>
    <m/>
    <m/>
    <m/>
    <m/>
    <x v="0"/>
  </r>
  <r>
    <s v="Ito, Daisuke"/>
    <s v="Doi, Ryuichiro"/>
    <s v="International Journal of Cancer"/>
    <x v="16"/>
    <x v="0"/>
    <s v="2006-International Journal of Cancer-Ito, Daisuke"/>
    <x v="8"/>
    <s v="N"/>
    <x v="0"/>
    <s v="Nude mouse"/>
    <n v="20"/>
    <x v="1"/>
    <x v="1"/>
    <m/>
    <m/>
    <n v="1"/>
    <m/>
    <x v="166"/>
    <x v="0"/>
    <x v="0"/>
    <x v="0"/>
    <x v="0"/>
    <x v="0"/>
    <x v="0"/>
    <x v="0"/>
    <x v="0"/>
    <x v="0"/>
    <m/>
    <x v="0"/>
    <m/>
    <m/>
    <m/>
    <m/>
    <m/>
    <x v="0"/>
  </r>
  <r>
    <s v="Ito, Daisuke"/>
    <s v="Doi, Ryuichiro"/>
    <s v="International Journal of Cancer"/>
    <x v="16"/>
    <x v="1"/>
    <s v="2006-International Journal of Cancer-Ito, Daisuke"/>
    <x v="8"/>
    <s v="N"/>
    <x v="0"/>
    <s v="Nude mouse"/>
    <n v="20"/>
    <x v="1"/>
    <x v="1"/>
    <m/>
    <m/>
    <m/>
    <n v="1"/>
    <x v="167"/>
    <x v="0"/>
    <x v="0"/>
    <x v="0"/>
    <x v="1"/>
    <x v="0"/>
    <x v="0"/>
    <x v="0"/>
    <x v="0"/>
    <x v="0"/>
    <m/>
    <x v="0"/>
    <m/>
    <m/>
    <m/>
    <m/>
    <m/>
    <x v="0"/>
  </r>
  <r>
    <s v="Ito, Daisuke"/>
    <s v="Doi, Ryuichiro"/>
    <s v="International Journal of Cancer"/>
    <x v="16"/>
    <x v="1"/>
    <s v="2006-International Journal of Cancer-Ito, Daisuke"/>
    <x v="8"/>
    <s v="N"/>
    <x v="0"/>
    <s v="Nude mouse"/>
    <n v="20"/>
    <x v="1"/>
    <x v="1"/>
    <m/>
    <m/>
    <n v="1"/>
    <m/>
    <x v="168"/>
    <x v="0"/>
    <x v="0"/>
    <x v="0"/>
    <x v="1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0"/>
    <s v="2007-Cancer Science-Rejiba, Soukaina"/>
    <x v="6"/>
    <s v="N"/>
    <x v="0"/>
    <s v="Nude mouse"/>
    <n v="80"/>
    <x v="1"/>
    <x v="1"/>
    <m/>
    <n v="1"/>
    <m/>
    <m/>
    <x v="169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6"/>
    <s v="N"/>
    <x v="0"/>
    <s v="Nude mouse"/>
    <n v="80"/>
    <x v="1"/>
    <x v="1"/>
    <m/>
    <m/>
    <n v="1"/>
    <m/>
    <x v="170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6"/>
    <s v="N"/>
    <x v="0"/>
    <s v="Nude mouse"/>
    <n v="80"/>
    <x v="1"/>
    <x v="1"/>
    <m/>
    <m/>
    <n v="1"/>
    <m/>
    <x v="171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7"/>
    <s v="N"/>
    <x v="0"/>
    <s v="Nude mouse"/>
    <n v="80"/>
    <x v="1"/>
    <x v="1"/>
    <m/>
    <m/>
    <m/>
    <n v="1"/>
    <x v="169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7"/>
    <s v="N"/>
    <x v="0"/>
    <s v="Nude mouse"/>
    <n v="80"/>
    <x v="1"/>
    <x v="1"/>
    <m/>
    <m/>
    <m/>
    <n v="1"/>
    <x v="170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7"/>
    <s v="N"/>
    <x v="0"/>
    <s v="Nude mouse"/>
    <n v="80"/>
    <x v="1"/>
    <x v="1"/>
    <m/>
    <m/>
    <m/>
    <n v="1"/>
    <x v="171"/>
    <x v="0"/>
    <x v="0"/>
    <x v="0"/>
    <x v="0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6"/>
    <s v="N"/>
    <x v="0"/>
    <s v="Nude mouse"/>
    <n v="8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Rejiba, Soukaina"/>
    <s v="Hajri, Amor"/>
    <s v="Cancer Science"/>
    <x v="7"/>
    <x v="1"/>
    <s v="2007-Cancer Science-Rejiba, Soukaina"/>
    <x v="6"/>
    <s v="N"/>
    <x v="0"/>
    <s v="Nude mouse"/>
    <n v="80"/>
    <x v="1"/>
    <x v="1"/>
    <m/>
    <m/>
    <n v="1"/>
    <m/>
    <x v="172"/>
    <x v="0"/>
    <x v="0"/>
    <x v="0"/>
    <x v="1"/>
    <x v="0"/>
    <x v="0"/>
    <x v="0"/>
    <x v="0"/>
    <x v="0"/>
    <m/>
    <x v="0"/>
    <m/>
    <m/>
    <m/>
    <m/>
    <m/>
    <x v="0"/>
  </r>
  <r>
    <s v="Karikari, Collins A."/>
    <s v="Maitra, Anirban"/>
    <s v="Molecular Cancer Therapeutics"/>
    <x v="7"/>
    <x v="0"/>
    <s v="2007-Molecular Cancer Therapeutics-Karikari, Collins A."/>
    <x v="7"/>
    <s v="N"/>
    <x v="0"/>
    <s v="Nude mouse"/>
    <n v="130"/>
    <x v="1"/>
    <x v="1"/>
    <m/>
    <m/>
    <n v="1"/>
    <m/>
    <x v="173"/>
    <x v="0"/>
    <x v="0"/>
    <x v="0"/>
    <x v="0"/>
    <x v="0"/>
    <x v="0"/>
    <x v="0"/>
    <x v="0"/>
    <x v="0"/>
    <m/>
    <x v="0"/>
    <m/>
    <m/>
    <m/>
    <m/>
    <m/>
    <x v="0"/>
  </r>
  <r>
    <s v="Karikari, Collins A."/>
    <s v="Maitra, Anirban"/>
    <s v="Molecular Cancer Therapeutics"/>
    <x v="7"/>
    <x v="1"/>
    <s v="2007-Molecular Cancer Therapeutics-Karikari, Collins A."/>
    <x v="7"/>
    <s v="N"/>
    <x v="0"/>
    <s v="Nude mouse"/>
    <n v="130"/>
    <x v="1"/>
    <x v="1"/>
    <m/>
    <n v="1"/>
    <m/>
    <m/>
    <x v="174"/>
    <x v="0"/>
    <x v="0"/>
    <x v="0"/>
    <x v="0"/>
    <x v="0"/>
    <x v="0"/>
    <x v="0"/>
    <x v="0"/>
    <x v="0"/>
    <m/>
    <x v="0"/>
    <m/>
    <m/>
    <m/>
    <m/>
    <m/>
    <x v="0"/>
  </r>
  <r>
    <s v="Nakahira, Shin"/>
    <s v="Monden, Morito"/>
    <s v="Anticancer Research"/>
    <x v="14"/>
    <x v="0"/>
    <s v="2008-Anticancer Research-Nakahira, Shin"/>
    <x v="5"/>
    <m/>
    <x v="0"/>
    <s v="Nude mouse"/>
    <s v="100-2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Nakahira, Shin"/>
    <s v="Monden, Morito"/>
    <s v="Anticancer Research"/>
    <x v="14"/>
    <x v="1"/>
    <m/>
    <x v="5"/>
    <m/>
    <x v="0"/>
    <s v="Nude mouse"/>
    <s v="100-200"/>
    <x v="1"/>
    <x v="1"/>
    <m/>
    <m/>
    <n v="1"/>
    <m/>
    <x v="175"/>
    <x v="0"/>
    <x v="0"/>
    <x v="0"/>
    <x v="0"/>
    <x v="0"/>
    <x v="1"/>
    <x v="0"/>
    <x v="0"/>
    <x v="0"/>
    <m/>
    <x v="0"/>
    <m/>
    <m/>
    <m/>
    <m/>
    <m/>
    <x v="0"/>
  </r>
  <r>
    <s v="Nakahira, Shin"/>
    <s v="Monden, Morito"/>
    <s v="Anticancer Research"/>
    <x v="14"/>
    <x v="1"/>
    <m/>
    <x v="5"/>
    <m/>
    <x v="0"/>
    <s v="Nude mouse"/>
    <s v="100-200"/>
    <x v="1"/>
    <x v="1"/>
    <m/>
    <m/>
    <n v="1"/>
    <m/>
    <x v="176"/>
    <x v="0"/>
    <x v="0"/>
    <x v="0"/>
    <x v="1"/>
    <x v="0"/>
    <x v="1"/>
    <x v="0"/>
    <x v="0"/>
    <x v="0"/>
    <m/>
    <x v="0"/>
    <m/>
    <m/>
    <m/>
    <m/>
    <m/>
    <x v="0"/>
  </r>
  <r>
    <s v="Nakahira, Shin"/>
    <s v="Monden, Morito"/>
    <s v="Anticancer Research"/>
    <x v="14"/>
    <x v="1"/>
    <m/>
    <x v="5"/>
    <m/>
    <x v="0"/>
    <s v="Nude mouse"/>
    <s v="100-200"/>
    <x v="1"/>
    <x v="1"/>
    <m/>
    <m/>
    <n v="1"/>
    <m/>
    <x v="177"/>
    <x v="0"/>
    <x v="0"/>
    <x v="0"/>
    <x v="1"/>
    <x v="0"/>
    <x v="1"/>
    <x v="0"/>
    <x v="0"/>
    <x v="0"/>
    <m/>
    <x v="0"/>
    <m/>
    <m/>
    <m/>
    <m/>
    <m/>
    <x v="0"/>
  </r>
  <r>
    <s v="Nakahira, Shin"/>
    <s v="Monden, Morito"/>
    <s v="Anticancer Research"/>
    <x v="14"/>
    <x v="1"/>
    <s v="2008-Anticancer Research-Nakahira, Shin"/>
    <x v="5"/>
    <m/>
    <x v="0"/>
    <s v="Nude mouse"/>
    <s v="100-200"/>
    <x v="1"/>
    <x v="1"/>
    <m/>
    <n v="1"/>
    <m/>
    <m/>
    <x v="178"/>
    <x v="0"/>
    <x v="0"/>
    <x v="0"/>
    <x v="1"/>
    <x v="0"/>
    <x v="1"/>
    <x v="0"/>
    <x v="0"/>
    <x v="0"/>
    <m/>
    <x v="0"/>
    <m/>
    <m/>
    <m/>
    <m/>
    <m/>
    <x v="0"/>
  </r>
  <r>
    <s v="Giroux, V."/>
    <s v="Dagorn, J-C"/>
    <s v="Cancer Gene Therapy"/>
    <x v="8"/>
    <x v="0"/>
    <s v="2009-Cancer Gene Therapy-Giroux, V."/>
    <x v="5"/>
    <s v="N"/>
    <x v="0"/>
    <s v="Nude mouse"/>
    <m/>
    <x v="0"/>
    <x v="1"/>
    <m/>
    <m/>
    <n v="1"/>
    <m/>
    <x v="179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n v="1"/>
    <m/>
    <x v="180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m/>
    <n v="1"/>
    <x v="181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n v="1"/>
    <m/>
    <x v="182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n v="1"/>
    <m/>
    <x v="183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n v="1"/>
    <m/>
    <x v="184"/>
    <x v="0"/>
    <x v="0"/>
    <x v="0"/>
    <x v="0"/>
    <x v="0"/>
    <x v="0"/>
    <x v="0"/>
    <x v="0"/>
    <x v="0"/>
    <m/>
    <x v="0"/>
    <m/>
    <m/>
    <m/>
    <m/>
    <m/>
    <x v="0"/>
  </r>
  <r>
    <s v="Giroux, V."/>
    <s v="Dagorn, J-C"/>
    <s v="Cancer Gene Therapy"/>
    <x v="8"/>
    <x v="1"/>
    <s v="2009-Cancer Gene Therapy-Giroux, V."/>
    <x v="5"/>
    <s v="N"/>
    <x v="0"/>
    <s v="Nude mouse"/>
    <m/>
    <x v="0"/>
    <x v="1"/>
    <m/>
    <m/>
    <n v="1"/>
    <m/>
    <x v="185"/>
    <x v="0"/>
    <x v="0"/>
    <x v="0"/>
    <x v="0"/>
    <x v="0"/>
    <x v="0"/>
    <x v="0"/>
    <x v="0"/>
    <x v="0"/>
    <m/>
    <x v="0"/>
    <m/>
    <m/>
    <m/>
    <m/>
    <m/>
    <x v="0"/>
  </r>
  <r>
    <s v="Chang, Qing"/>
    <s v="Hedley, David"/>
    <s v="Cancer Biology &amp; Therapy"/>
    <x v="8"/>
    <x v="0"/>
    <s v="2009-Cancer Biology &amp; Therapy-Chang, Qing"/>
    <x v="7"/>
    <s v="N"/>
    <x v="0"/>
    <s v="SCID mouse"/>
    <m/>
    <x v="1"/>
    <x v="1"/>
    <m/>
    <m/>
    <n v="1"/>
    <m/>
    <x v="186"/>
    <x v="0"/>
    <x v="0"/>
    <x v="0"/>
    <x v="0"/>
    <x v="0"/>
    <x v="0"/>
    <x v="0"/>
    <x v="0"/>
    <x v="0"/>
    <m/>
    <x v="0"/>
    <m/>
    <m/>
    <m/>
    <m/>
    <m/>
    <x v="1"/>
  </r>
  <r>
    <s v="Chang, Qing"/>
    <s v="Hedley, David"/>
    <s v="Cancer Biology &amp; Therapy"/>
    <x v="8"/>
    <x v="1"/>
    <s v="2009-Cancer Biology &amp; Therapy-Chang, Qing"/>
    <x v="7"/>
    <s v="N"/>
    <x v="0"/>
    <s v="SCID mouse"/>
    <m/>
    <x v="1"/>
    <x v="1"/>
    <m/>
    <m/>
    <n v="1"/>
    <m/>
    <x v="187"/>
    <x v="0"/>
    <x v="0"/>
    <x v="0"/>
    <x v="0"/>
    <x v="0"/>
    <x v="0"/>
    <x v="0"/>
    <x v="0"/>
    <x v="0"/>
    <m/>
    <x v="0"/>
    <m/>
    <m/>
    <m/>
    <m/>
    <m/>
    <x v="0"/>
  </r>
  <r>
    <s v="Chang, Qing"/>
    <s v="Hedley, David"/>
    <s v="Cancer Biology &amp; Therapy"/>
    <x v="8"/>
    <x v="1"/>
    <s v="2009-Cancer Biology &amp; Therapy-Chang, Qing"/>
    <x v="7"/>
    <s v="N"/>
    <x v="0"/>
    <s v="SCID mouse"/>
    <m/>
    <x v="1"/>
    <x v="1"/>
    <m/>
    <m/>
    <n v="1"/>
    <m/>
    <x v="188"/>
    <x v="0"/>
    <x v="0"/>
    <x v="0"/>
    <x v="0"/>
    <x v="0"/>
    <x v="0"/>
    <x v="0"/>
    <x v="0"/>
    <x v="0"/>
    <m/>
    <x v="0"/>
    <m/>
    <m/>
    <m/>
    <m/>
    <m/>
    <x v="1"/>
  </r>
  <r>
    <s v="Chang, Qing"/>
    <s v="Hedley, David"/>
    <s v="Cancer Biology &amp; Therapy"/>
    <x v="8"/>
    <x v="1"/>
    <s v="2009-Cancer Biology &amp; Therapy-Chang, Qing"/>
    <x v="5"/>
    <s v="N"/>
    <x v="0"/>
    <s v="SCID mouse"/>
    <m/>
    <x v="1"/>
    <x v="1"/>
    <m/>
    <m/>
    <n v="1"/>
    <m/>
    <x v="189"/>
    <x v="0"/>
    <x v="0"/>
    <x v="0"/>
    <x v="0"/>
    <x v="0"/>
    <x v="0"/>
    <x v="0"/>
    <x v="0"/>
    <x v="0"/>
    <m/>
    <x v="0"/>
    <m/>
    <m/>
    <m/>
    <m/>
    <m/>
    <x v="1"/>
  </r>
  <r>
    <s v="Chang, Qing"/>
    <s v="Hedley, David"/>
    <s v="Cancer Biology &amp; Therapy"/>
    <x v="8"/>
    <x v="1"/>
    <s v="2009-Cancer Biology &amp; Therapy-Chang, Qing"/>
    <x v="5"/>
    <s v="N"/>
    <x v="0"/>
    <s v="SCID mouse"/>
    <m/>
    <x v="1"/>
    <x v="1"/>
    <m/>
    <m/>
    <m/>
    <n v="1"/>
    <x v="190"/>
    <x v="0"/>
    <x v="0"/>
    <x v="0"/>
    <x v="0"/>
    <x v="0"/>
    <x v="0"/>
    <x v="0"/>
    <x v="0"/>
    <x v="0"/>
    <m/>
    <x v="0"/>
    <m/>
    <m/>
    <m/>
    <m/>
    <m/>
    <x v="0"/>
  </r>
  <r>
    <s v="Chang, Qing"/>
    <s v="Hedley, David"/>
    <s v="Cancer Biology &amp; Therapy"/>
    <x v="8"/>
    <x v="1"/>
    <s v="2009-Cancer Biology &amp; Therapy-Chang, Qing"/>
    <x v="5"/>
    <s v="N"/>
    <x v="0"/>
    <s v="SCID mouse"/>
    <m/>
    <x v="1"/>
    <x v="1"/>
    <m/>
    <m/>
    <n v="1"/>
    <m/>
    <x v="188"/>
    <x v="0"/>
    <x v="0"/>
    <x v="0"/>
    <x v="0"/>
    <x v="0"/>
    <x v="0"/>
    <x v="0"/>
    <x v="0"/>
    <x v="0"/>
    <m/>
    <x v="0"/>
    <m/>
    <m/>
    <m/>
    <m/>
    <m/>
    <x v="1"/>
  </r>
  <r>
    <s v="Simon, Peter O. Jr."/>
    <s v="Hawkins, William G."/>
    <s v="International Journal of Cancer"/>
    <x v="8"/>
    <x v="0"/>
    <s v="2009-International Journal of Cancer-Simon, Peter O. Jr."/>
    <x v="35"/>
    <s v="N"/>
    <x v="0"/>
    <s v="Nude mouse"/>
    <m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Simon, Peter O. Jr."/>
    <s v="Hawkins, William G."/>
    <s v="International Journal of Cancer"/>
    <x v="8"/>
    <x v="1"/>
    <s v="2009-International Journal of Cancer-Simon, Peter O. Jr."/>
    <x v="35"/>
    <s v="N"/>
    <x v="0"/>
    <s v="Nude mouse"/>
    <m/>
    <x v="1"/>
    <x v="1"/>
    <m/>
    <m/>
    <n v="1"/>
    <m/>
    <x v="191"/>
    <x v="0"/>
    <x v="0"/>
    <x v="0"/>
    <x v="1"/>
    <x v="0"/>
    <x v="0"/>
    <x v="0"/>
    <x v="0"/>
    <x v="0"/>
    <m/>
    <x v="0"/>
    <m/>
    <m/>
    <m/>
    <m/>
    <m/>
    <x v="0"/>
  </r>
  <r>
    <s v="Iwanski, Gabriela B"/>
    <s v="Koeffler, H. Phillip"/>
    <s v="British Journal of Pharmacology"/>
    <x v="6"/>
    <x v="0"/>
    <s v="2010-British Journal of Pharmacology-Iwanski, Gabriela B"/>
    <x v="6"/>
    <s v="N"/>
    <x v="0"/>
    <s v="Nude mouse"/>
    <m/>
    <x v="1"/>
    <x v="1"/>
    <m/>
    <m/>
    <m/>
    <n v="1"/>
    <x v="192"/>
    <x v="0"/>
    <x v="0"/>
    <x v="0"/>
    <x v="1"/>
    <x v="0"/>
    <x v="0"/>
    <x v="0"/>
    <x v="0"/>
    <x v="0"/>
    <m/>
    <x v="0"/>
    <m/>
    <m/>
    <m/>
    <m/>
    <m/>
    <x v="0"/>
  </r>
  <r>
    <s v="Iwanski, Gabriela B"/>
    <s v="Koeffler, H. Phillip"/>
    <s v="British Journal of Pharmacology"/>
    <x v="6"/>
    <x v="1"/>
    <s v="2010-British Journal of Pharmacology-Iwanski, Gabriela B"/>
    <x v="6"/>
    <s v="N"/>
    <x v="0"/>
    <s v="Nude mouse"/>
    <m/>
    <x v="1"/>
    <x v="1"/>
    <m/>
    <m/>
    <n v="1"/>
    <m/>
    <x v="193"/>
    <x v="0"/>
    <x v="0"/>
    <x v="0"/>
    <x v="0"/>
    <x v="0"/>
    <x v="0"/>
    <x v="0"/>
    <x v="0"/>
    <x v="0"/>
    <m/>
    <x v="0"/>
    <m/>
    <m/>
    <m/>
    <m/>
    <m/>
    <x v="0"/>
  </r>
  <r>
    <s v="Iwanski, Gabriela B"/>
    <s v="Koeffler, H. Phillip"/>
    <s v="British Journal of Pharmacology"/>
    <x v="6"/>
    <x v="1"/>
    <s v="2010-British Journal of Pharmacology-Iwanski, Gabriela B"/>
    <x v="6"/>
    <s v="N"/>
    <x v="0"/>
    <s v="Nude mouse"/>
    <m/>
    <x v="1"/>
    <x v="1"/>
    <m/>
    <n v="1"/>
    <m/>
    <m/>
    <x v="194"/>
    <x v="0"/>
    <x v="0"/>
    <x v="0"/>
    <x v="1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0"/>
    <s v="2010-Translational Oncology-Jee, Cheong L."/>
    <x v="7"/>
    <s v="N"/>
    <x v="0"/>
    <s v="SCID mouse"/>
    <n v="200"/>
    <x v="0"/>
    <x v="1"/>
    <m/>
    <m/>
    <n v="1"/>
    <m/>
    <x v="195"/>
    <x v="1"/>
    <x v="0"/>
    <x v="0"/>
    <x v="0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1"/>
    <s v="2010-Translational Oncology-Jee, Cheong L."/>
    <x v="7"/>
    <s v="N"/>
    <x v="0"/>
    <s v="SCID mouse"/>
    <n v="200"/>
    <x v="0"/>
    <x v="1"/>
    <m/>
    <m/>
    <n v="1"/>
    <m/>
    <x v="196"/>
    <x v="1"/>
    <x v="0"/>
    <x v="0"/>
    <x v="0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1"/>
    <s v="2010-Translational Oncology-Jee, Cheong L."/>
    <x v="7"/>
    <s v="N"/>
    <x v="0"/>
    <s v="SCID mouse"/>
    <n v="200"/>
    <x v="0"/>
    <x v="1"/>
    <m/>
    <m/>
    <n v="1"/>
    <m/>
    <x v="197"/>
    <x v="1"/>
    <x v="0"/>
    <x v="0"/>
    <x v="0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1"/>
    <s v="2010-Translational Oncology-Jee, Cheong L."/>
    <x v="6"/>
    <s v="N"/>
    <x v="0"/>
    <s v="SCID mouse"/>
    <n v="200"/>
    <x v="0"/>
    <x v="1"/>
    <m/>
    <m/>
    <n v="1"/>
    <m/>
    <x v="195"/>
    <x v="1"/>
    <x v="0"/>
    <x v="0"/>
    <x v="0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1"/>
    <s v="2010-Translational Oncology-Jee, Cheong L."/>
    <x v="6"/>
    <s v="N"/>
    <x v="0"/>
    <s v="SCID mouse"/>
    <n v="200"/>
    <x v="0"/>
    <x v="1"/>
    <m/>
    <m/>
    <n v="1"/>
    <m/>
    <x v="196"/>
    <x v="1"/>
    <x v="0"/>
    <x v="0"/>
    <x v="0"/>
    <x v="0"/>
    <x v="0"/>
    <x v="0"/>
    <x v="0"/>
    <x v="0"/>
    <m/>
    <x v="0"/>
    <m/>
    <m/>
    <m/>
    <m/>
    <m/>
    <x v="0"/>
  </r>
  <r>
    <s v="Jee, Cheong L."/>
    <s v="Simeone, Diane M."/>
    <s v="Translational Oncology"/>
    <x v="6"/>
    <x v="1"/>
    <s v="2010-Translational Oncology-Jee, Cheong L."/>
    <x v="6"/>
    <s v="N"/>
    <x v="0"/>
    <s v="SCID mouse"/>
    <n v="200"/>
    <x v="0"/>
    <x v="1"/>
    <m/>
    <m/>
    <n v="1"/>
    <m/>
    <x v="197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0"/>
    <s v="2011-Molecular Cancer Therapeutics-Sharkey, Robert M."/>
    <x v="26"/>
    <s v="N"/>
    <x v="0"/>
    <s v="Nude mouse"/>
    <s v="300-600"/>
    <x v="1"/>
    <x v="8"/>
    <n v="0.5"/>
    <m/>
    <m/>
    <m/>
    <x v="198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26"/>
    <s v="N"/>
    <x v="0"/>
    <s v="Nude mouse"/>
    <s v="300-600"/>
    <x v="1"/>
    <x v="5"/>
    <m/>
    <n v="0.9"/>
    <m/>
    <m/>
    <x v="199"/>
    <x v="0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26"/>
    <s v="N"/>
    <x v="0"/>
    <s v="Nude mouse"/>
    <s v="300-600"/>
    <x v="1"/>
    <x v="2"/>
    <n v="0.1"/>
    <m/>
    <m/>
    <m/>
    <x v="200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26"/>
    <s v="N"/>
    <x v="0"/>
    <s v="Nude mouse"/>
    <s v="300-600"/>
    <x v="1"/>
    <x v="5"/>
    <m/>
    <n v="0.5"/>
    <m/>
    <n v="0.4"/>
    <x v="201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26"/>
    <s v="N"/>
    <x v="0"/>
    <s v="Nude mouse"/>
    <s v="300-600"/>
    <x v="1"/>
    <x v="5"/>
    <m/>
    <m/>
    <n v="0.5"/>
    <n v="0.4"/>
    <x v="202"/>
    <x v="0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26"/>
    <s v="N"/>
    <x v="0"/>
    <s v="Nude mouse"/>
    <s v="300-600"/>
    <x v="1"/>
    <x v="5"/>
    <n v="0.6"/>
    <m/>
    <n v="0.3"/>
    <m/>
    <x v="203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7"/>
    <s v="N"/>
    <x v="0"/>
    <s v="Nude mouse"/>
    <s v="300-600"/>
    <x v="1"/>
    <x v="5"/>
    <m/>
    <m/>
    <m/>
    <n v="0.9"/>
    <x v="198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7"/>
    <s v="N"/>
    <x v="0"/>
    <s v="Nude mouse"/>
    <s v="300-600"/>
    <x v="1"/>
    <x v="1"/>
    <m/>
    <m/>
    <m/>
    <n v="1"/>
    <x v="202"/>
    <x v="0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7"/>
    <s v="N"/>
    <x v="0"/>
    <s v="Nude mouse"/>
    <s v="300-600"/>
    <x v="1"/>
    <x v="5"/>
    <n v="0.2"/>
    <m/>
    <m/>
    <n v="0.7"/>
    <x v="203"/>
    <x v="1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7"/>
    <s v="N"/>
    <x v="0"/>
    <s v="Nude mouse"/>
    <s v="300-600"/>
    <x v="1"/>
    <x v="1"/>
    <m/>
    <n v="0.9"/>
    <m/>
    <n v="0.1"/>
    <x v="199"/>
    <x v="0"/>
    <x v="0"/>
    <x v="0"/>
    <x v="0"/>
    <x v="0"/>
    <x v="0"/>
    <x v="0"/>
    <x v="0"/>
    <x v="0"/>
    <m/>
    <x v="0"/>
    <m/>
    <m/>
    <m/>
    <m/>
    <m/>
    <x v="0"/>
  </r>
  <r>
    <s v="Sharkey, Robert M."/>
    <s v="Goldenberg, David M."/>
    <s v="Molecular Cancer Therapeutics"/>
    <x v="5"/>
    <x v="1"/>
    <s v="2011-Molecular Cancer Therapeutics-Sharkey, Robert M."/>
    <x v="7"/>
    <s v="N"/>
    <x v="0"/>
    <s v="Nude mouse"/>
    <s v="300-600"/>
    <x v="1"/>
    <x v="10"/>
    <m/>
    <n v="0.8"/>
    <m/>
    <m/>
    <x v="200"/>
    <x v="1"/>
    <x v="0"/>
    <x v="0"/>
    <x v="0"/>
    <x v="0"/>
    <x v="0"/>
    <x v="0"/>
    <x v="0"/>
    <x v="0"/>
    <m/>
    <x v="0"/>
    <m/>
    <m/>
    <m/>
    <m/>
    <m/>
    <x v="0"/>
  </r>
  <r>
    <s v="Kanyama, Hiroki"/>
    <s v="Monden, Morito"/>
    <s v="Cancer Research"/>
    <x v="11"/>
    <x v="0"/>
    <s v="2001-Cancer Research-Kanyama, Hiroki"/>
    <x v="7"/>
    <m/>
    <x v="0"/>
    <s v="Nude mouse"/>
    <m/>
    <x v="1"/>
    <x v="1"/>
    <m/>
    <n v="1"/>
    <m/>
    <m/>
    <x v="204"/>
    <x v="0"/>
    <x v="0"/>
    <x v="0"/>
    <x v="0"/>
    <x v="0"/>
    <x v="1"/>
    <x v="0"/>
    <x v="0"/>
    <x v="0"/>
    <m/>
    <x v="0"/>
    <m/>
    <m/>
    <m/>
    <m/>
    <m/>
    <x v="0"/>
  </r>
  <r>
    <s v="Iwai, Toshiki"/>
    <s v="Mori, Kazushige"/>
    <s v="Oncology Reports"/>
    <x v="0"/>
    <x v="0"/>
    <s v="2012-Oncology Reports-Iwai, Toshiki"/>
    <x v="25"/>
    <m/>
    <x v="0"/>
    <s v="Nude mouse"/>
    <s v="100-300"/>
    <x v="1"/>
    <x v="1"/>
    <m/>
    <m/>
    <n v="1"/>
    <m/>
    <x v="205"/>
    <x v="0"/>
    <x v="0"/>
    <x v="0"/>
    <x v="1"/>
    <x v="0"/>
    <x v="0"/>
    <x v="1"/>
    <x v="0"/>
    <x v="0"/>
    <m/>
    <x v="0"/>
    <m/>
    <m/>
    <m/>
    <m/>
    <m/>
    <x v="1"/>
  </r>
  <r>
    <s v="Iwai, Toshiki"/>
    <s v="Mori, Kazushige"/>
    <s v="Oncology Reports"/>
    <x v="0"/>
    <x v="1"/>
    <s v="2012-Oncology Reports-Iwai, Toshiki"/>
    <x v="25"/>
    <m/>
    <x v="0"/>
    <s v="Nude mouse"/>
    <s v="100-3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Iwai, Toshiki"/>
    <s v="Mori, Kazushige"/>
    <s v="Oncology Reports"/>
    <x v="0"/>
    <x v="1"/>
    <s v="2012-Oncology Reports-Iwai, Toshiki"/>
    <x v="25"/>
    <m/>
    <x v="0"/>
    <s v="Nude mouse"/>
    <s v="100-300"/>
    <x v="1"/>
    <x v="1"/>
    <m/>
    <m/>
    <m/>
    <n v="1"/>
    <x v="206"/>
    <x v="0"/>
    <x v="0"/>
    <x v="0"/>
    <x v="0"/>
    <x v="0"/>
    <x v="0"/>
    <x v="1"/>
    <x v="0"/>
    <x v="0"/>
    <m/>
    <x v="0"/>
    <m/>
    <m/>
    <m/>
    <m/>
    <m/>
    <x v="1"/>
  </r>
  <r>
    <s v="Leake, Kathryn"/>
    <s v="Singhal, Sharad S."/>
    <s v="PLOS One"/>
    <x v="0"/>
    <x v="0"/>
    <s v="2012-PLOS One-Leake, Kathryn"/>
    <x v="7"/>
    <s v="N"/>
    <x v="0"/>
    <s v="Nude mouse"/>
    <n v="42"/>
    <x v="1"/>
    <x v="4"/>
    <m/>
    <m/>
    <m/>
    <m/>
    <x v="207"/>
    <x v="0"/>
    <x v="0"/>
    <x v="0"/>
    <x v="0"/>
    <x v="0"/>
    <x v="0"/>
    <x v="0"/>
    <x v="0"/>
    <x v="0"/>
    <m/>
    <x v="0"/>
    <m/>
    <m/>
    <m/>
    <m/>
    <m/>
    <x v="0"/>
  </r>
  <r>
    <s v="Leake, Kathryn"/>
    <s v="Singhal, Sharad S."/>
    <s v="PLOS One"/>
    <x v="0"/>
    <x v="1"/>
    <s v="2012-PLOS One-Leake, Kathryn"/>
    <x v="7"/>
    <s v="N"/>
    <x v="0"/>
    <s v="Nude mouse"/>
    <n v="42"/>
    <x v="1"/>
    <x v="4"/>
    <m/>
    <m/>
    <m/>
    <m/>
    <x v="208"/>
    <x v="0"/>
    <x v="0"/>
    <x v="0"/>
    <x v="0"/>
    <x v="0"/>
    <x v="0"/>
    <x v="0"/>
    <x v="0"/>
    <x v="0"/>
    <m/>
    <x v="0"/>
    <m/>
    <m/>
    <m/>
    <m/>
    <m/>
    <x v="0"/>
  </r>
  <r>
    <s v="Leake, Kathryn"/>
    <s v="Singhal, Sharad S."/>
    <s v="PLOS One"/>
    <x v="0"/>
    <x v="1"/>
    <s v="2012-PLOS One-Leake, Kathryn"/>
    <x v="7"/>
    <s v="N"/>
    <x v="0"/>
    <s v="Nude mouse"/>
    <n v="42"/>
    <x v="1"/>
    <x v="4"/>
    <m/>
    <m/>
    <m/>
    <m/>
    <x v="209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0"/>
    <s v="2012-Neoplasia-Weekes, Colin D."/>
    <x v="40"/>
    <s v="Y"/>
    <x v="1"/>
    <s v="Nude mouse"/>
    <n v="200"/>
    <x v="1"/>
    <x v="1"/>
    <m/>
    <m/>
    <m/>
    <n v="1"/>
    <x v="210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0"/>
    <s v="N"/>
    <x v="1"/>
    <s v="Nude mouse"/>
    <n v="200"/>
    <x v="1"/>
    <x v="1"/>
    <m/>
    <m/>
    <m/>
    <n v="1"/>
    <x v="211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0"/>
    <s v="N"/>
    <x v="1"/>
    <s v="Nude mouse"/>
    <n v="200"/>
    <x v="1"/>
    <x v="1"/>
    <m/>
    <m/>
    <n v="1"/>
    <m/>
    <x v="212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1"/>
    <s v="Y"/>
    <x v="1"/>
    <s v="Nude mouse"/>
    <n v="200"/>
    <x v="1"/>
    <x v="1"/>
    <m/>
    <m/>
    <n v="1"/>
    <m/>
    <x v="211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1"/>
    <s v="N"/>
    <x v="1"/>
    <s v="Nude mouse"/>
    <n v="200"/>
    <x v="1"/>
    <x v="1"/>
    <m/>
    <m/>
    <m/>
    <n v="1"/>
    <x v="213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1"/>
    <s v="N"/>
    <x v="1"/>
    <s v="Nude mouse"/>
    <n v="200"/>
    <x v="1"/>
    <x v="1"/>
    <m/>
    <m/>
    <n v="1"/>
    <m/>
    <x v="214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2"/>
    <s v="Y"/>
    <x v="1"/>
    <s v="Nude mouse"/>
    <n v="200"/>
    <x v="1"/>
    <x v="1"/>
    <m/>
    <m/>
    <m/>
    <n v="1"/>
    <x v="210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2"/>
    <s v="N"/>
    <x v="1"/>
    <s v="Nude mouse"/>
    <n v="200"/>
    <x v="1"/>
    <x v="1"/>
    <m/>
    <m/>
    <n v="1"/>
    <m/>
    <x v="211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2"/>
    <s v="N"/>
    <x v="1"/>
    <s v="Nude mouse"/>
    <n v="200"/>
    <x v="1"/>
    <x v="1"/>
    <m/>
    <m/>
    <n v="1"/>
    <m/>
    <x v="215"/>
    <x v="0"/>
    <x v="0"/>
    <x v="0"/>
    <x v="0"/>
    <x v="0"/>
    <x v="0"/>
    <x v="0"/>
    <x v="0"/>
    <x v="0"/>
    <m/>
    <x v="0"/>
    <m/>
    <m/>
    <m/>
    <m/>
    <m/>
    <x v="0"/>
  </r>
  <r>
    <s v="Weekes, Colin D."/>
    <s v="Hidalgo, Manuel"/>
    <s v="Neoplasia"/>
    <x v="0"/>
    <x v="1"/>
    <s v="2012-Neoplasia-Weekes, Colin D."/>
    <x v="42"/>
    <s v="N"/>
    <x v="1"/>
    <s v="Nude mouse"/>
    <n v="200"/>
    <x v="1"/>
    <x v="1"/>
    <m/>
    <n v="1"/>
    <m/>
    <m/>
    <x v="216"/>
    <x v="0"/>
    <x v="0"/>
    <x v="0"/>
    <x v="0"/>
    <x v="0"/>
    <x v="0"/>
    <x v="1"/>
    <x v="0"/>
    <x v="0"/>
    <m/>
    <x v="0"/>
    <m/>
    <m/>
    <m/>
    <m/>
    <m/>
    <x v="1"/>
  </r>
  <r>
    <s v="Weekes, Colin D."/>
    <s v="Hidalgo, Manuel"/>
    <s v="Neoplasia"/>
    <x v="0"/>
    <x v="1"/>
    <s v="2012-Neoplasia-Weekes, Colin D."/>
    <x v="42"/>
    <s v="N"/>
    <x v="1"/>
    <s v="Nude mouse"/>
    <n v="200"/>
    <x v="1"/>
    <x v="1"/>
    <m/>
    <m/>
    <n v="1"/>
    <m/>
    <x v="217"/>
    <x v="0"/>
    <x v="0"/>
    <x v="0"/>
    <x v="0"/>
    <x v="0"/>
    <x v="0"/>
    <x v="1"/>
    <x v="0"/>
    <x v="0"/>
    <m/>
    <x v="0"/>
    <m/>
    <m/>
    <m/>
    <m/>
    <m/>
    <x v="1"/>
  </r>
  <r>
    <s v="Weekes, Colin D."/>
    <s v="Hidalgo, Manuel"/>
    <s v="Neoplasia"/>
    <x v="0"/>
    <x v="1"/>
    <s v="2012-Neoplasia-Weekes, Colin D."/>
    <x v="42"/>
    <s v="N"/>
    <x v="1"/>
    <s v="Nude mouse"/>
    <n v="200"/>
    <x v="1"/>
    <x v="1"/>
    <m/>
    <n v="1"/>
    <m/>
    <m/>
    <x v="218"/>
    <x v="0"/>
    <x v="0"/>
    <x v="0"/>
    <x v="0"/>
    <x v="0"/>
    <x v="0"/>
    <x v="1"/>
    <x v="0"/>
    <x v="0"/>
    <m/>
    <x v="0"/>
    <m/>
    <m/>
    <m/>
    <m/>
    <m/>
    <x v="1"/>
  </r>
  <r>
    <s v="Chu, Quyen D."/>
    <s v="Mathis, Michael"/>
    <s v="Surgery"/>
    <x v="0"/>
    <x v="0"/>
    <s v="2012-Surgery-Chu, Quyen D."/>
    <x v="43"/>
    <s v="Y"/>
    <x v="0"/>
    <s v="SCID mouse"/>
    <n v="10"/>
    <x v="1"/>
    <x v="1"/>
    <m/>
    <n v="1"/>
    <m/>
    <m/>
    <x v="219"/>
    <x v="0"/>
    <x v="0"/>
    <x v="0"/>
    <x v="0"/>
    <x v="0"/>
    <x v="0"/>
    <x v="0"/>
    <x v="0"/>
    <x v="0"/>
    <m/>
    <x v="1"/>
    <m/>
    <m/>
    <m/>
    <m/>
    <m/>
    <x v="0"/>
  </r>
  <r>
    <s v="Chu, Quyen D."/>
    <s v="Mathis, Michael"/>
    <s v="Surgery"/>
    <x v="0"/>
    <x v="1"/>
    <s v="2012-Surgery-Chu, Quyen D."/>
    <x v="43"/>
    <s v="N"/>
    <x v="0"/>
    <s v="SCID mouse"/>
    <n v="10"/>
    <x v="1"/>
    <x v="1"/>
    <m/>
    <m/>
    <n v="1"/>
    <m/>
    <x v="220"/>
    <x v="0"/>
    <x v="0"/>
    <x v="0"/>
    <x v="0"/>
    <x v="0"/>
    <x v="0"/>
    <x v="0"/>
    <x v="0"/>
    <x v="0"/>
    <m/>
    <x v="1"/>
    <m/>
    <m/>
    <m/>
    <m/>
    <m/>
    <x v="0"/>
  </r>
  <r>
    <s v="Zheng, Chunning"/>
    <s v="Sun, Shaochuan"/>
    <s v="Journal of International Medical Research"/>
    <x v="1"/>
    <x v="0"/>
    <s v="2013-Journal of International Medical Research-Zheng, Chunning"/>
    <x v="7"/>
    <s v="N"/>
    <x v="0"/>
    <s v="Nude mouse"/>
    <s v="50-100"/>
    <x v="1"/>
    <x v="1"/>
    <m/>
    <m/>
    <m/>
    <n v="1"/>
    <x v="221"/>
    <x v="0"/>
    <x v="0"/>
    <x v="0"/>
    <x v="0"/>
    <x v="0"/>
    <x v="0"/>
    <x v="0"/>
    <x v="0"/>
    <x v="0"/>
    <m/>
    <x v="0"/>
    <m/>
    <m/>
    <m/>
    <m/>
    <m/>
    <x v="1"/>
  </r>
  <r>
    <s v="Zheng, Chunning"/>
    <s v="Sun, Shaochuan"/>
    <s v="Journal of International Medical Research"/>
    <x v="1"/>
    <x v="1"/>
    <s v="2013-Journal of International Medical Research-Zheng, Chunning"/>
    <x v="7"/>
    <s v="N"/>
    <x v="0"/>
    <s v="Nude mouse"/>
    <s v="50-1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Zheng, Chunning"/>
    <s v="Sun, Shaochuan"/>
    <s v="Journal of International Medical Research"/>
    <x v="1"/>
    <x v="1"/>
    <s v="2013-Journal of International Medical Research-Zheng, Chunning"/>
    <x v="7"/>
    <s v="N"/>
    <x v="0"/>
    <s v="Nude mouse"/>
    <s v="50-100"/>
    <x v="1"/>
    <x v="1"/>
    <m/>
    <n v="1"/>
    <m/>
    <m/>
    <x v="222"/>
    <x v="0"/>
    <x v="0"/>
    <x v="0"/>
    <x v="1"/>
    <x v="0"/>
    <x v="0"/>
    <x v="0"/>
    <x v="0"/>
    <x v="0"/>
    <m/>
    <x v="0"/>
    <m/>
    <m/>
    <m/>
    <m/>
    <m/>
    <x v="1"/>
  </r>
  <r>
    <s v="Zheng, Chunning"/>
    <s v="Sun, Shaochuan"/>
    <s v="Journal of International Medical Research"/>
    <x v="1"/>
    <x v="1"/>
    <s v="2013-Journal of International Medical Research-Zheng, Chunning"/>
    <x v="6"/>
    <s v="N"/>
    <x v="0"/>
    <s v="Nude mouse"/>
    <s v="50-100"/>
    <x v="1"/>
    <x v="1"/>
    <m/>
    <m/>
    <m/>
    <n v="1"/>
    <x v="221"/>
    <x v="0"/>
    <x v="0"/>
    <x v="0"/>
    <x v="0"/>
    <x v="0"/>
    <x v="0"/>
    <x v="0"/>
    <x v="0"/>
    <x v="0"/>
    <m/>
    <x v="0"/>
    <m/>
    <m/>
    <m/>
    <m/>
    <m/>
    <x v="1"/>
  </r>
  <r>
    <s v="Zheng, Chunning"/>
    <s v="Sun, Shaochuan"/>
    <s v="Journal of International Medical Research"/>
    <x v="1"/>
    <x v="1"/>
    <s v="2013-Journal of International Medical Research-Zheng, Chunning"/>
    <x v="6"/>
    <s v="N"/>
    <x v="0"/>
    <s v="Nude mouse"/>
    <s v="50-10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Zheng, Chunning"/>
    <s v="Sun, Shaochuan"/>
    <s v="Journal of International Medical Research"/>
    <x v="1"/>
    <x v="1"/>
    <s v="2013-Journal of International Medical Research-Zheng, Chunning"/>
    <x v="6"/>
    <s v="N"/>
    <x v="0"/>
    <s v="Nude mouse"/>
    <s v="50-100"/>
    <x v="1"/>
    <x v="1"/>
    <m/>
    <m/>
    <n v="1"/>
    <m/>
    <x v="222"/>
    <x v="0"/>
    <x v="0"/>
    <x v="0"/>
    <x v="1"/>
    <x v="0"/>
    <x v="0"/>
    <x v="0"/>
    <x v="0"/>
    <x v="0"/>
    <m/>
    <x v="0"/>
    <m/>
    <m/>
    <m/>
    <m/>
    <m/>
    <x v="1"/>
  </r>
  <r>
    <s v="Zheng, Chunning"/>
    <s v="Sun, Shaochuan"/>
    <s v="Journal of International Medical Research"/>
    <x v="1"/>
    <x v="1"/>
    <s v="2013-Journal of International Medical Research-Zheng, Chunning"/>
    <x v="44"/>
    <s v="Y"/>
    <x v="0"/>
    <s v="Nude mouse"/>
    <s v="50-100"/>
    <x v="1"/>
    <x v="1"/>
    <m/>
    <m/>
    <m/>
    <n v="1"/>
    <x v="221"/>
    <x v="0"/>
    <x v="0"/>
    <x v="0"/>
    <x v="0"/>
    <x v="0"/>
    <x v="0"/>
    <x v="0"/>
    <x v="0"/>
    <x v="0"/>
    <m/>
    <x v="0"/>
    <m/>
    <m/>
    <m/>
    <m/>
    <m/>
    <x v="1"/>
  </r>
  <r>
    <s v="Zheng, Chunning"/>
    <s v="Sun, Shaochuan"/>
    <s v="Journal of International Medical Research"/>
    <x v="1"/>
    <x v="1"/>
    <s v="2013-Journal of International Medical Research-Zheng, Chunning"/>
    <x v="44"/>
    <s v="N"/>
    <x v="0"/>
    <s v="Nude mouse"/>
    <s v="50-10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Zheng, Chunning"/>
    <s v="Sun, Shaochuan"/>
    <s v="Journal of International Medical Research"/>
    <x v="1"/>
    <x v="1"/>
    <s v="2013-Journal of International Medical Research-Zheng, Chunning"/>
    <x v="44"/>
    <s v="N"/>
    <x v="0"/>
    <s v="Nude mouse"/>
    <s v="50-100"/>
    <x v="1"/>
    <x v="1"/>
    <m/>
    <m/>
    <n v="1"/>
    <m/>
    <x v="222"/>
    <x v="0"/>
    <x v="0"/>
    <x v="0"/>
    <x v="1"/>
    <x v="0"/>
    <x v="0"/>
    <x v="0"/>
    <x v="0"/>
    <x v="0"/>
    <m/>
    <x v="0"/>
    <m/>
    <m/>
    <m/>
    <m/>
    <m/>
    <x v="1"/>
  </r>
  <r>
    <s v="Yabuuchi, Shinichi"/>
    <s v="Rajeshkumar, N.V."/>
    <s v="Cancer Letters"/>
    <x v="1"/>
    <x v="0"/>
    <s v="2013-Cancer Letters-Yabuuchi, Shinichi"/>
    <x v="13"/>
    <s v="N"/>
    <x v="1"/>
    <s v="Nude mouse"/>
    <n v="200"/>
    <x v="1"/>
    <x v="1"/>
    <m/>
    <m/>
    <m/>
    <n v="1"/>
    <x v="223"/>
    <x v="0"/>
    <x v="0"/>
    <x v="0"/>
    <x v="0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13"/>
    <s v="N"/>
    <x v="1"/>
    <s v="Nude mouse"/>
    <n v="200"/>
    <x v="1"/>
    <x v="1"/>
    <m/>
    <n v="1"/>
    <m/>
    <m/>
    <x v="15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13"/>
    <s v="N"/>
    <x v="1"/>
    <s v="Nude mouse"/>
    <n v="200"/>
    <x v="1"/>
    <x v="1"/>
    <n v="1"/>
    <m/>
    <m/>
    <m/>
    <x v="224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5"/>
    <s v="Y"/>
    <x v="1"/>
    <s v="Nude mouse"/>
    <n v="200"/>
    <x v="1"/>
    <x v="1"/>
    <m/>
    <m/>
    <n v="1"/>
    <m/>
    <x v="223"/>
    <x v="0"/>
    <x v="0"/>
    <x v="0"/>
    <x v="0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5"/>
    <s v="N"/>
    <x v="1"/>
    <s v="Nude mouse"/>
    <n v="200"/>
    <x v="1"/>
    <x v="1"/>
    <m/>
    <n v="1"/>
    <m/>
    <m/>
    <x v="15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5"/>
    <s v="N"/>
    <x v="1"/>
    <s v="Nude mouse"/>
    <n v="200"/>
    <x v="1"/>
    <x v="1"/>
    <m/>
    <n v="1"/>
    <m/>
    <m/>
    <x v="224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16"/>
    <s v="N"/>
    <x v="1"/>
    <s v="Nude mouse"/>
    <n v="200"/>
    <x v="1"/>
    <x v="1"/>
    <m/>
    <m/>
    <m/>
    <n v="1"/>
    <x v="223"/>
    <x v="0"/>
    <x v="0"/>
    <x v="0"/>
    <x v="0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16"/>
    <s v="N"/>
    <x v="1"/>
    <s v="Nude mouse"/>
    <n v="2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16"/>
    <s v="N"/>
    <x v="1"/>
    <s v="Nude mouse"/>
    <n v="200"/>
    <x v="1"/>
    <x v="1"/>
    <m/>
    <n v="1"/>
    <m/>
    <m/>
    <x v="224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6"/>
    <s v="Y"/>
    <x v="1"/>
    <s v="Nude mouse"/>
    <n v="200"/>
    <x v="1"/>
    <x v="1"/>
    <m/>
    <m/>
    <n v="1"/>
    <m/>
    <x v="223"/>
    <x v="0"/>
    <x v="0"/>
    <x v="0"/>
    <x v="0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6"/>
    <s v="N"/>
    <x v="1"/>
    <s v="Nude mouse"/>
    <n v="2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6"/>
    <s v="N"/>
    <x v="1"/>
    <s v="Nude mouse"/>
    <n v="200"/>
    <x v="1"/>
    <x v="1"/>
    <n v="1"/>
    <m/>
    <m/>
    <m/>
    <x v="224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7"/>
    <s v="Y"/>
    <x v="1"/>
    <s v="Nude mouse"/>
    <n v="200"/>
    <x v="0"/>
    <x v="1"/>
    <m/>
    <m/>
    <m/>
    <n v="1"/>
    <x v="223"/>
    <x v="0"/>
    <x v="0"/>
    <x v="0"/>
    <x v="0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7"/>
    <s v="N"/>
    <x v="1"/>
    <s v="Nude mouse"/>
    <n v="200"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Yabuuchi, Shinichi"/>
    <s v="Rajeshkumar, N.V."/>
    <s v="Cancer Letters"/>
    <x v="1"/>
    <x v="1"/>
    <s v="2013-Cancer Letters-Yabuuchi, Shinichi"/>
    <x v="47"/>
    <s v="N"/>
    <x v="1"/>
    <s v="Nude mouse"/>
    <n v="200"/>
    <x v="0"/>
    <x v="1"/>
    <m/>
    <n v="1"/>
    <m/>
    <m/>
    <x v="224"/>
    <x v="0"/>
    <x v="0"/>
    <x v="0"/>
    <x v="1"/>
    <x v="0"/>
    <x v="0"/>
    <x v="0"/>
    <x v="0"/>
    <x v="0"/>
    <m/>
    <x v="0"/>
    <m/>
    <m/>
    <m/>
    <m/>
    <m/>
    <x v="0"/>
  </r>
  <r>
    <s v="Sharma, R."/>
    <s v="Hylander, B.L."/>
    <s v="Pancreas"/>
    <x v="3"/>
    <x v="0"/>
    <s v="2014-Pancreas-Sharma, R."/>
    <x v="48"/>
    <s v="Y"/>
    <x v="1"/>
    <s v="SCID mouse"/>
    <m/>
    <x v="1"/>
    <x v="1"/>
    <m/>
    <n v="1"/>
    <m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49"/>
    <s v="Y"/>
    <x v="1"/>
    <s v="SCID mouse"/>
    <m/>
    <x v="1"/>
    <x v="1"/>
    <m/>
    <n v="1"/>
    <m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0"/>
    <s v="Y"/>
    <x v="1"/>
    <s v="SCID mouse"/>
    <m/>
    <x v="1"/>
    <x v="1"/>
    <m/>
    <m/>
    <n v="1"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1"/>
    <s v="Y"/>
    <x v="1"/>
    <s v="SCID mouse"/>
    <m/>
    <x v="1"/>
    <x v="1"/>
    <m/>
    <m/>
    <n v="1"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2"/>
    <s v="Y"/>
    <x v="1"/>
    <s v="SCID mouse"/>
    <m/>
    <x v="1"/>
    <x v="1"/>
    <m/>
    <m/>
    <m/>
    <n v="1"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3"/>
    <s v="Y"/>
    <x v="1"/>
    <s v="SCID mouse"/>
    <m/>
    <x v="1"/>
    <x v="1"/>
    <m/>
    <m/>
    <m/>
    <n v="1"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48"/>
    <s v="N"/>
    <x v="1"/>
    <s v="SCID mouse"/>
    <m/>
    <x v="0"/>
    <x v="1"/>
    <m/>
    <n v="1"/>
    <m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49"/>
    <s v="N"/>
    <x v="1"/>
    <s v="SCID mouse"/>
    <m/>
    <x v="0"/>
    <x v="1"/>
    <m/>
    <n v="1"/>
    <m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0"/>
    <s v="N"/>
    <x v="1"/>
    <s v="SCID mouse"/>
    <m/>
    <x v="0"/>
    <x v="1"/>
    <m/>
    <m/>
    <n v="1"/>
    <m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1"/>
    <s v="N"/>
    <x v="1"/>
    <s v="SCID mouse"/>
    <m/>
    <x v="0"/>
    <x v="1"/>
    <m/>
    <m/>
    <m/>
    <n v="1"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2"/>
    <s v="N"/>
    <x v="1"/>
    <s v="SCID mouse"/>
    <m/>
    <x v="0"/>
    <x v="1"/>
    <m/>
    <m/>
    <m/>
    <n v="1"/>
    <x v="225"/>
    <x v="0"/>
    <x v="0"/>
    <x v="0"/>
    <x v="0"/>
    <x v="0"/>
    <x v="0"/>
    <x v="0"/>
    <x v="0"/>
    <x v="0"/>
    <m/>
    <x v="0"/>
    <m/>
    <m/>
    <m/>
    <m/>
    <m/>
    <x v="0"/>
  </r>
  <r>
    <s v="Sharma, R."/>
    <s v="Hylander, B.L."/>
    <s v="Pancreas"/>
    <x v="3"/>
    <x v="1"/>
    <s v="2014-Pancreas-Sharma, R."/>
    <x v="53"/>
    <s v="N"/>
    <x v="1"/>
    <s v="SCID mouse"/>
    <m/>
    <x v="0"/>
    <x v="1"/>
    <m/>
    <m/>
    <m/>
    <n v="1"/>
    <x v="225"/>
    <x v="0"/>
    <x v="0"/>
    <x v="0"/>
    <x v="0"/>
    <x v="0"/>
    <x v="0"/>
    <x v="0"/>
    <x v="0"/>
    <x v="0"/>
    <m/>
    <x v="0"/>
    <m/>
    <m/>
    <m/>
    <m/>
    <m/>
    <x v="0"/>
  </r>
  <r>
    <s v="Kim, Yun-Hee"/>
    <s v="Kim, In-Hoo"/>
    <s v="Cancer Letters"/>
    <x v="3"/>
    <x v="0"/>
    <s v="2014-Cancer Letters-Kim, Yun-Hee"/>
    <x v="43"/>
    <s v="N"/>
    <x v="0"/>
    <s v="Nude mouse"/>
    <s v="50-100"/>
    <x v="1"/>
    <x v="1"/>
    <m/>
    <m/>
    <n v="1"/>
    <m/>
    <x v="226"/>
    <x v="0"/>
    <x v="0"/>
    <x v="0"/>
    <x v="0"/>
    <x v="0"/>
    <x v="0"/>
    <x v="0"/>
    <x v="0"/>
    <x v="0"/>
    <m/>
    <x v="1"/>
    <m/>
    <m/>
    <m/>
    <m/>
    <m/>
    <x v="0"/>
  </r>
  <r>
    <s v="Cao, Ning"/>
    <s v="Stantz, Keith M."/>
    <s v="International Journal of Radiation Oncology Biology Physics"/>
    <x v="3"/>
    <x v="0"/>
    <s v="2014-International Journal of Radiation Oncology Biology Physics-Cao, Ning"/>
    <x v="7"/>
    <s v="N"/>
    <x v="0"/>
    <s v="Nude mouse"/>
    <s v="150-250"/>
    <x v="1"/>
    <x v="1"/>
    <m/>
    <m/>
    <n v="1"/>
    <m/>
    <x v="227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s v="N"/>
    <x v="0"/>
    <s v="Nude mouse"/>
    <s v="150-250"/>
    <x v="1"/>
    <x v="1"/>
    <m/>
    <m/>
    <n v="1"/>
    <m/>
    <x v="228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s v="N"/>
    <x v="0"/>
    <s v="Nude mouse"/>
    <s v="150-250"/>
    <x v="1"/>
    <x v="1"/>
    <m/>
    <m/>
    <n v="1"/>
    <m/>
    <x v="229"/>
    <x v="0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s v="N"/>
    <x v="0"/>
    <s v="Nude mouse"/>
    <s v="150-250"/>
    <x v="1"/>
    <x v="1"/>
    <m/>
    <m/>
    <n v="1"/>
    <m/>
    <x v="230"/>
    <x v="1"/>
    <x v="0"/>
    <x v="0"/>
    <x v="0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0"/>
    <s v="2014-Oncotarget-Hiroshima, Yukihiko"/>
    <x v="5"/>
    <s v="N"/>
    <x v="0"/>
    <s v="Nude mouse"/>
    <m/>
    <x v="1"/>
    <x v="1"/>
    <m/>
    <m/>
    <n v="1"/>
    <m/>
    <x v="231"/>
    <x v="0"/>
    <x v="0"/>
    <x v="0"/>
    <x v="0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6"/>
    <s v="N"/>
    <x v="0"/>
    <s v="Nude mouse"/>
    <m/>
    <x v="1"/>
    <x v="1"/>
    <m/>
    <m/>
    <m/>
    <n v="1"/>
    <x v="231"/>
    <x v="0"/>
    <x v="0"/>
    <x v="0"/>
    <x v="0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5"/>
    <m/>
    <x v="0"/>
    <s v="Nude mouse"/>
    <m/>
    <x v="1"/>
    <x v="1"/>
    <m/>
    <m/>
    <n v="1"/>
    <m/>
    <x v="232"/>
    <x v="0"/>
    <x v="0"/>
    <x v="0"/>
    <x v="1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5"/>
    <s v="N"/>
    <x v="0"/>
    <s v="Nude mouse"/>
    <m/>
    <x v="1"/>
    <x v="1"/>
    <m/>
    <n v="1"/>
    <m/>
    <m/>
    <x v="233"/>
    <x v="0"/>
    <x v="0"/>
    <x v="0"/>
    <x v="0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6"/>
    <s v="N"/>
    <x v="0"/>
    <s v="Nude mouse"/>
    <m/>
    <x v="1"/>
    <x v="1"/>
    <m/>
    <m/>
    <n v="1"/>
    <m/>
    <x v="232"/>
    <x v="0"/>
    <x v="0"/>
    <x v="0"/>
    <x v="1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6"/>
    <s v="N"/>
    <x v="0"/>
    <s v="Nude mouse"/>
    <m/>
    <x v="1"/>
    <x v="1"/>
    <m/>
    <m/>
    <n v="1"/>
    <m/>
    <x v="233"/>
    <x v="0"/>
    <x v="0"/>
    <x v="0"/>
    <x v="0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5"/>
    <s v="N"/>
    <x v="0"/>
    <s v="Nude mous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5"/>
    <s v="N"/>
    <x v="0"/>
    <s v="Nude mouse"/>
    <m/>
    <x v="0"/>
    <x v="1"/>
    <m/>
    <m/>
    <n v="1"/>
    <m/>
    <x v="234"/>
    <x v="0"/>
    <x v="0"/>
    <x v="0"/>
    <x v="1"/>
    <x v="0"/>
    <x v="0"/>
    <x v="0"/>
    <x v="0"/>
    <x v="0"/>
    <m/>
    <x v="0"/>
    <m/>
    <m/>
    <m/>
    <m/>
    <m/>
    <x v="0"/>
  </r>
  <r>
    <s v="Hiroshima, Yukihiko"/>
    <s v="Hoffman, Robert M."/>
    <s v="Oncotarget"/>
    <x v="3"/>
    <x v="1"/>
    <s v="2014-Oncotarget-Hiroshima, Yukihiko"/>
    <x v="5"/>
    <s v="N"/>
    <x v="0"/>
    <s v="Nude mouse"/>
    <m/>
    <x v="0"/>
    <x v="1"/>
    <m/>
    <n v="1"/>
    <m/>
    <m/>
    <x v="235"/>
    <x v="0"/>
    <x v="0"/>
    <x v="0"/>
    <x v="1"/>
    <x v="0"/>
    <x v="0"/>
    <x v="0"/>
    <x v="0"/>
    <x v="0"/>
    <m/>
    <x v="0"/>
    <m/>
    <m/>
    <m/>
    <m/>
    <m/>
    <x v="0"/>
  </r>
  <r>
    <s v="Zhou, Hongyu"/>
    <s v="Yang, Lily"/>
    <s v="ACS Nano"/>
    <x v="2"/>
    <x v="0"/>
    <s v="2015-ACS Nano-Zhou, Hongyu"/>
    <x v="54"/>
    <s v="Y"/>
    <x v="1"/>
    <s v="Nude mouse"/>
    <s v="65-250"/>
    <x v="0"/>
    <x v="1"/>
    <m/>
    <m/>
    <n v="1"/>
    <m/>
    <x v="236"/>
    <x v="0"/>
    <x v="0"/>
    <x v="0"/>
    <x v="0"/>
    <x v="0"/>
    <x v="0"/>
    <x v="0"/>
    <x v="0"/>
    <x v="0"/>
    <m/>
    <x v="0"/>
    <m/>
    <m/>
    <m/>
    <m/>
    <m/>
    <x v="0"/>
  </r>
  <r>
    <s v="Zhou, Hongyu"/>
    <s v="Yang, Lily"/>
    <s v="ACS Nano"/>
    <x v="2"/>
    <x v="1"/>
    <s v="2015-ACS Nano-Zhou, Hongyu"/>
    <x v="54"/>
    <s v="N"/>
    <x v="1"/>
    <s v="Nude mouse"/>
    <s v="65-250"/>
    <x v="0"/>
    <x v="1"/>
    <m/>
    <m/>
    <n v="1"/>
    <m/>
    <x v="237"/>
    <x v="0"/>
    <x v="0"/>
    <x v="0"/>
    <x v="0"/>
    <x v="0"/>
    <x v="0"/>
    <x v="0"/>
    <x v="0"/>
    <x v="0"/>
    <m/>
    <x v="0"/>
    <m/>
    <m/>
    <m/>
    <m/>
    <m/>
    <x v="0"/>
  </r>
  <r>
    <s v="Zhou, Hongyu"/>
    <s v="Yang, Lily"/>
    <s v="ACS Nano"/>
    <x v="2"/>
    <x v="1"/>
    <s v="2015-ACS Nano-Zhou, Hongyu"/>
    <x v="54"/>
    <s v="N"/>
    <x v="1"/>
    <s v="Nude mouse"/>
    <s v="65-250"/>
    <x v="0"/>
    <x v="1"/>
    <m/>
    <m/>
    <n v="1"/>
    <m/>
    <x v="238"/>
    <x v="0"/>
    <x v="0"/>
    <x v="0"/>
    <x v="0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0"/>
    <s v="2015-Molecular Cancer Therapeutics-Pan, Youli"/>
    <x v="7"/>
    <s v="N"/>
    <x v="0"/>
    <s v="Nude mouse"/>
    <s v="100-400"/>
    <x v="1"/>
    <x v="1"/>
    <m/>
    <n v="1"/>
    <m/>
    <m/>
    <x v="239"/>
    <x v="0"/>
    <x v="0"/>
    <x v="0"/>
    <x v="0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7"/>
    <s v="N"/>
    <x v="0"/>
    <s v="Nude mouse"/>
    <s v="100-400"/>
    <x v="1"/>
    <x v="1"/>
    <m/>
    <m/>
    <n v="1"/>
    <m/>
    <x v="240"/>
    <x v="0"/>
    <x v="0"/>
    <x v="0"/>
    <x v="0"/>
    <x v="0"/>
    <x v="0"/>
    <x v="1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7"/>
    <s v="N"/>
    <x v="0"/>
    <s v="Nude mouse"/>
    <s v="100-400"/>
    <x v="1"/>
    <x v="1"/>
    <m/>
    <m/>
    <n v="1"/>
    <m/>
    <x v="241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7"/>
    <s v="N"/>
    <x v="0"/>
    <s v="Nude mouse"/>
    <s v="100-400"/>
    <x v="1"/>
    <x v="1"/>
    <m/>
    <m/>
    <n v="1"/>
    <m/>
    <x v="242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7"/>
    <s v="N"/>
    <x v="0"/>
    <s v="Nude mouse"/>
    <s v="100-400"/>
    <x v="1"/>
    <x v="1"/>
    <m/>
    <m/>
    <n v="1"/>
    <m/>
    <x v="243"/>
    <x v="0"/>
    <x v="0"/>
    <x v="0"/>
    <x v="1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6"/>
    <s v="N"/>
    <x v="0"/>
    <s v="Nude mouse"/>
    <s v="100-400"/>
    <x v="1"/>
    <x v="1"/>
    <m/>
    <n v="1"/>
    <m/>
    <m/>
    <x v="239"/>
    <x v="0"/>
    <x v="0"/>
    <x v="0"/>
    <x v="0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6"/>
    <s v="N"/>
    <x v="0"/>
    <s v="Nude mouse"/>
    <s v="100-400"/>
    <x v="1"/>
    <x v="1"/>
    <m/>
    <m/>
    <n v="1"/>
    <m/>
    <x v="240"/>
    <x v="0"/>
    <x v="0"/>
    <x v="0"/>
    <x v="0"/>
    <x v="0"/>
    <x v="0"/>
    <x v="1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6"/>
    <s v="N"/>
    <x v="0"/>
    <s v="Nude mouse"/>
    <s v="100-400"/>
    <x v="1"/>
    <x v="1"/>
    <m/>
    <m/>
    <n v="1"/>
    <m/>
    <x v="241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6"/>
    <s v="N"/>
    <x v="0"/>
    <s v="Nude mouse"/>
    <s v="100-400"/>
    <x v="1"/>
    <x v="1"/>
    <m/>
    <m/>
    <n v="1"/>
    <m/>
    <x v="242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6"/>
    <s v="N"/>
    <x v="0"/>
    <s v="Nude mouse"/>
    <s v="100-400"/>
    <x v="1"/>
    <x v="1"/>
    <m/>
    <m/>
    <n v="1"/>
    <m/>
    <x v="243"/>
    <x v="0"/>
    <x v="0"/>
    <x v="0"/>
    <x v="1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8"/>
    <s v="N"/>
    <x v="0"/>
    <s v="Nude mouse"/>
    <s v="100-400"/>
    <x v="1"/>
    <x v="1"/>
    <m/>
    <m/>
    <n v="1"/>
    <m/>
    <x v="239"/>
    <x v="0"/>
    <x v="0"/>
    <x v="0"/>
    <x v="0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8"/>
    <s v="N"/>
    <x v="0"/>
    <s v="Nude mouse"/>
    <s v="100-400"/>
    <x v="1"/>
    <x v="1"/>
    <m/>
    <m/>
    <n v="1"/>
    <m/>
    <x v="240"/>
    <x v="0"/>
    <x v="0"/>
    <x v="0"/>
    <x v="0"/>
    <x v="0"/>
    <x v="0"/>
    <x v="1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8"/>
    <s v="N"/>
    <x v="0"/>
    <s v="Nude mouse"/>
    <s v="100-400"/>
    <x v="1"/>
    <x v="1"/>
    <m/>
    <n v="1"/>
    <m/>
    <m/>
    <x v="241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8"/>
    <s v="N"/>
    <x v="0"/>
    <s v="Nude mouse"/>
    <s v="100-400"/>
    <x v="1"/>
    <x v="1"/>
    <m/>
    <m/>
    <n v="1"/>
    <m/>
    <x v="242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8"/>
    <s v="N"/>
    <x v="0"/>
    <s v="Nude mouse"/>
    <s v="100-400"/>
    <x v="1"/>
    <x v="1"/>
    <m/>
    <m/>
    <n v="1"/>
    <m/>
    <x v="243"/>
    <x v="0"/>
    <x v="0"/>
    <x v="0"/>
    <x v="1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25"/>
    <s v="N"/>
    <x v="0"/>
    <s v="Nude mouse"/>
    <s v="100-400"/>
    <x v="1"/>
    <x v="1"/>
    <m/>
    <n v="1"/>
    <m/>
    <m/>
    <x v="239"/>
    <x v="0"/>
    <x v="0"/>
    <x v="0"/>
    <x v="0"/>
    <x v="0"/>
    <x v="0"/>
    <x v="0"/>
    <x v="0"/>
    <x v="0"/>
    <m/>
    <x v="0"/>
    <m/>
    <m/>
    <m/>
    <m/>
    <m/>
    <x v="0"/>
  </r>
  <r>
    <s v="Pan, Youli"/>
    <s v="Yang, Sheng-Yong"/>
    <s v="Molecular Cancer Therapeutics"/>
    <x v="2"/>
    <x v="1"/>
    <s v="2015-Molecular Cancer Therapeutics-Pan, Youli"/>
    <x v="25"/>
    <s v="N"/>
    <x v="0"/>
    <s v="Nude mouse"/>
    <s v="100-400"/>
    <x v="1"/>
    <x v="1"/>
    <m/>
    <m/>
    <n v="1"/>
    <m/>
    <x v="240"/>
    <x v="0"/>
    <x v="0"/>
    <x v="0"/>
    <x v="0"/>
    <x v="0"/>
    <x v="0"/>
    <x v="1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25"/>
    <s v="N"/>
    <x v="0"/>
    <s v="Nude mouse"/>
    <s v="100-400"/>
    <x v="1"/>
    <x v="1"/>
    <m/>
    <m/>
    <n v="1"/>
    <m/>
    <x v="241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25"/>
    <s v="N"/>
    <x v="0"/>
    <s v="Nude mouse"/>
    <s v="100-400"/>
    <x v="1"/>
    <x v="1"/>
    <m/>
    <m/>
    <n v="1"/>
    <m/>
    <x v="242"/>
    <x v="0"/>
    <x v="0"/>
    <x v="0"/>
    <x v="0"/>
    <x v="0"/>
    <x v="0"/>
    <x v="0"/>
    <x v="0"/>
    <x v="0"/>
    <m/>
    <x v="0"/>
    <m/>
    <m/>
    <m/>
    <m/>
    <m/>
    <x v="1"/>
  </r>
  <r>
    <s v="Pan, Youli"/>
    <s v="Yang, Sheng-Yong"/>
    <s v="Molecular Cancer Therapeutics"/>
    <x v="2"/>
    <x v="1"/>
    <s v="2015-Molecular Cancer Therapeutics-Pan, Youli"/>
    <x v="25"/>
    <s v="N"/>
    <x v="0"/>
    <s v="Nude mouse"/>
    <s v="100-400"/>
    <x v="1"/>
    <x v="1"/>
    <m/>
    <n v="1"/>
    <m/>
    <m/>
    <x v="243"/>
    <x v="0"/>
    <x v="0"/>
    <x v="0"/>
    <x v="1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0"/>
    <s v="2016-Cancer Science-Miyamoto, Ryoichi"/>
    <x v="5"/>
    <s v="N"/>
    <x v="0"/>
    <s v="Nude mouse"/>
    <m/>
    <x v="1"/>
    <x v="1"/>
    <m/>
    <m/>
    <n v="1"/>
    <m/>
    <x v="244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5"/>
    <s v="N"/>
    <x v="0"/>
    <s v="Nude mouse"/>
    <m/>
    <x v="1"/>
    <x v="1"/>
    <m/>
    <m/>
    <n v="1"/>
    <m/>
    <x v="245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m/>
    <x v="5"/>
    <m/>
    <x v="0"/>
    <s v="Nude mouse"/>
    <m/>
    <x v="1"/>
    <x v="1"/>
    <m/>
    <m/>
    <m/>
    <n v="1"/>
    <x v="246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7"/>
    <s v="N"/>
    <x v="0"/>
    <s v="Nude mouse"/>
    <m/>
    <x v="1"/>
    <x v="1"/>
    <m/>
    <m/>
    <n v="1"/>
    <m/>
    <x v="244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7"/>
    <s v="N"/>
    <x v="0"/>
    <s v="Nude mouse"/>
    <m/>
    <x v="1"/>
    <x v="1"/>
    <m/>
    <n v="1"/>
    <m/>
    <m/>
    <x v="245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7"/>
    <s v="N"/>
    <x v="0"/>
    <s v="Nude mouse"/>
    <m/>
    <x v="1"/>
    <x v="1"/>
    <m/>
    <m/>
    <m/>
    <n v="1"/>
    <x v="246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26"/>
    <s v="N"/>
    <x v="0"/>
    <s v="Nude mouse"/>
    <m/>
    <x v="1"/>
    <x v="1"/>
    <m/>
    <m/>
    <n v="1"/>
    <m/>
    <x v="244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26"/>
    <s v="N"/>
    <x v="0"/>
    <s v="Nude mouse"/>
    <m/>
    <x v="1"/>
    <x v="1"/>
    <m/>
    <m/>
    <m/>
    <n v="1"/>
    <x v="245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26"/>
    <s v="N"/>
    <x v="0"/>
    <s v="Nude mouse"/>
    <m/>
    <x v="1"/>
    <x v="1"/>
    <m/>
    <m/>
    <m/>
    <n v="1"/>
    <x v="246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55"/>
    <s v="Y"/>
    <x v="1"/>
    <s v="Nude mouse"/>
    <m/>
    <x v="1"/>
    <x v="1"/>
    <m/>
    <m/>
    <m/>
    <n v="1"/>
    <x v="244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55"/>
    <s v="N"/>
    <x v="1"/>
    <s v="Nude mouse"/>
    <m/>
    <x v="1"/>
    <x v="1"/>
    <m/>
    <m/>
    <m/>
    <n v="1"/>
    <x v="245"/>
    <x v="0"/>
    <x v="0"/>
    <x v="0"/>
    <x v="0"/>
    <x v="0"/>
    <x v="0"/>
    <x v="0"/>
    <x v="0"/>
    <x v="0"/>
    <m/>
    <x v="0"/>
    <m/>
    <m/>
    <m/>
    <m/>
    <m/>
    <x v="0"/>
  </r>
  <r>
    <s v="Miyamoto, Ryoichi"/>
    <s v="Ohkohchi, Nobuhiro"/>
    <s v="Cancer Science"/>
    <x v="4"/>
    <x v="1"/>
    <s v="2016-Cancer Science-Miyamoto, Ryoichi"/>
    <x v="55"/>
    <s v="N"/>
    <x v="1"/>
    <s v="Nude mouse"/>
    <m/>
    <x v="1"/>
    <x v="1"/>
    <m/>
    <m/>
    <m/>
    <n v="1"/>
    <x v="246"/>
    <x v="0"/>
    <x v="0"/>
    <x v="0"/>
    <x v="0"/>
    <x v="0"/>
    <x v="0"/>
    <x v="0"/>
    <x v="0"/>
    <x v="0"/>
    <m/>
    <x v="0"/>
    <m/>
    <m/>
    <m/>
    <m/>
    <m/>
    <x v="0"/>
  </r>
  <r>
    <s v="Yao, Hang-Ping"/>
    <s v="Wang, Ming-Hai"/>
    <s v="American Journal of Cancer Research"/>
    <x v="4"/>
    <x v="0"/>
    <s v="2016-American Journal of Cancer Research-Yao, Hang-Ping"/>
    <x v="7"/>
    <s v="N"/>
    <x v="0"/>
    <s v="Nude mouse"/>
    <n v="150"/>
    <x v="1"/>
    <x v="1"/>
    <n v="1"/>
    <m/>
    <m/>
    <m/>
    <x v="247"/>
    <x v="0"/>
    <x v="0"/>
    <x v="0"/>
    <x v="0"/>
    <x v="0"/>
    <x v="0"/>
    <x v="0"/>
    <x v="0"/>
    <x v="0"/>
    <m/>
    <x v="0"/>
    <m/>
    <m/>
    <m/>
    <m/>
    <m/>
    <x v="0"/>
  </r>
  <r>
    <s v="Yao, Hang-Ping"/>
    <s v="Wang, Ming-Hai"/>
    <s v="American Journal of Cancer Research"/>
    <x v="4"/>
    <x v="1"/>
    <s v="2016-American Journal of Cancer Research-Yao, Hang-Ping"/>
    <x v="36"/>
    <s v="N"/>
    <x v="0"/>
    <s v="Nude mouse"/>
    <n v="150"/>
    <x v="1"/>
    <x v="1"/>
    <m/>
    <m/>
    <n v="1"/>
    <m/>
    <x v="247"/>
    <x v="0"/>
    <x v="0"/>
    <x v="0"/>
    <x v="0"/>
    <x v="0"/>
    <x v="0"/>
    <x v="0"/>
    <x v="0"/>
    <x v="0"/>
    <m/>
    <x v="0"/>
    <m/>
    <m/>
    <m/>
    <m/>
    <m/>
    <x v="0"/>
  </r>
  <r>
    <s v="Yao, Hang-Ping"/>
    <s v="Wang, Ming-Hai"/>
    <s v="American Journal of Cancer Research"/>
    <x v="4"/>
    <x v="1"/>
    <s v="2016-American Journal of Cancer Research-Yao, Hang-Ping"/>
    <x v="56"/>
    <s v="Y"/>
    <x v="0"/>
    <s v="Nude mouse"/>
    <n v="150"/>
    <x v="1"/>
    <x v="1"/>
    <m/>
    <m/>
    <n v="1"/>
    <m/>
    <x v="247"/>
    <x v="0"/>
    <x v="0"/>
    <x v="0"/>
    <x v="0"/>
    <x v="0"/>
    <x v="0"/>
    <x v="0"/>
    <x v="0"/>
    <x v="0"/>
    <m/>
    <x v="0"/>
    <m/>
    <m/>
    <m/>
    <m/>
    <m/>
    <x v="0"/>
  </r>
  <r>
    <s v="Yao, Hang-Ping"/>
    <s v="Wang, Ming-Hai"/>
    <s v="American Journal of Cancer Research"/>
    <x v="4"/>
    <x v="1"/>
    <s v="2016-American Journal of Cancer Research-Yao, Hang-Ping"/>
    <x v="56"/>
    <s v="N"/>
    <x v="0"/>
    <s v="Nude mouse"/>
    <n v="15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Yao, Hang-Ping"/>
    <s v="Wang, Ming-Hai"/>
    <s v="American Journal of Cancer Research"/>
    <x v="4"/>
    <x v="1"/>
    <s v="2016-American Journal of Cancer Research-Yao, Hang-Ping"/>
    <x v="56"/>
    <s v="N"/>
    <x v="0"/>
    <s v="Nude mouse"/>
    <n v="150"/>
    <x v="1"/>
    <x v="1"/>
    <m/>
    <n v="1"/>
    <m/>
    <m/>
    <x v="248"/>
    <x v="0"/>
    <x v="0"/>
    <x v="0"/>
    <x v="1"/>
    <x v="0"/>
    <x v="0"/>
    <x v="0"/>
    <x v="0"/>
    <x v="0"/>
    <m/>
    <x v="0"/>
    <m/>
    <m/>
    <m/>
    <m/>
    <m/>
    <x v="0"/>
  </r>
  <r>
    <s v="Maeda, Azusa"/>
    <s v="DaCosta, Ralph S."/>
    <s v="International Journal of Radiation Oncology Biology Physics"/>
    <x v="4"/>
    <x v="0"/>
    <s v="2016-International Journal of Radiation Oncology Biology Physics-Maeda, Azusa"/>
    <x v="7"/>
    <s v="N"/>
    <x v="0"/>
    <s v="NRG mouse"/>
    <m/>
    <x v="1"/>
    <x v="1"/>
    <m/>
    <m/>
    <n v="1"/>
    <m/>
    <x v="249"/>
    <x v="1"/>
    <x v="0"/>
    <x v="0"/>
    <x v="0"/>
    <x v="0"/>
    <x v="0"/>
    <x v="0"/>
    <x v="0"/>
    <x v="0"/>
    <m/>
    <x v="0"/>
    <m/>
    <m/>
    <m/>
    <m/>
    <m/>
    <x v="0"/>
  </r>
  <r>
    <s v="Maeda, Azusa"/>
    <s v="DaCosta, Ralph S."/>
    <s v="International Journal of Radiation Oncology Biology Physics"/>
    <x v="4"/>
    <x v="1"/>
    <s v="2016-International Journal of Radiation Oncology Biology Physics-Maeda, Azusa"/>
    <x v="7"/>
    <s v="N"/>
    <x v="0"/>
    <s v="NRG mouse"/>
    <m/>
    <x v="1"/>
    <x v="1"/>
    <m/>
    <m/>
    <n v="1"/>
    <m/>
    <x v="250"/>
    <x v="1"/>
    <x v="0"/>
    <x v="0"/>
    <x v="0"/>
    <x v="0"/>
    <x v="0"/>
    <x v="0"/>
    <x v="0"/>
    <x v="0"/>
    <m/>
    <x v="0"/>
    <m/>
    <m/>
    <m/>
    <m/>
    <m/>
    <x v="0"/>
  </r>
  <r>
    <s v="Maeda, Azusa"/>
    <s v="DaCosta, Ralph S."/>
    <s v="International Journal of Radiation Oncology Biology Physics"/>
    <x v="4"/>
    <x v="1"/>
    <s v="2016-International Journal of Radiation Oncology Biology Physics-Maeda, Azusa"/>
    <x v="7"/>
    <s v="N"/>
    <x v="0"/>
    <s v="NRG mouse"/>
    <m/>
    <x v="1"/>
    <x v="1"/>
    <n v="1"/>
    <m/>
    <m/>
    <m/>
    <x v="251"/>
    <x v="1"/>
    <x v="0"/>
    <x v="0"/>
    <x v="0"/>
    <x v="0"/>
    <x v="0"/>
    <x v="0"/>
    <x v="0"/>
    <x v="0"/>
    <m/>
    <x v="0"/>
    <m/>
    <m/>
    <m/>
    <m/>
    <m/>
    <x v="0"/>
  </r>
  <r>
    <s v="Feldmann, Georg"/>
    <s v="Nelkin, Barry D."/>
    <s v="Cancer Biology &amp; Therapy"/>
    <x v="5"/>
    <x v="0"/>
    <s v="2011-Cancer Biology &amp; Therapy-Feldmann, Georg"/>
    <x v="57"/>
    <s v="Y"/>
    <x v="1"/>
    <s v="Nude mouse"/>
    <m/>
    <x v="1"/>
    <x v="1"/>
    <m/>
    <m/>
    <n v="1"/>
    <m/>
    <x v="252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11"/>
    <s v="N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58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59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60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61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62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17"/>
    <s v="N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63"/>
    <s v="Y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9"/>
    <s v="N"/>
    <x v="1"/>
    <s v="Nude mouse"/>
    <m/>
    <x v="1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47"/>
    <s v="N"/>
    <x v="1"/>
    <s v="Nude mous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Feldmann, Georg"/>
    <s v="Nelkin, Barry D."/>
    <s v="Cancer Biology &amp; Therapy"/>
    <x v="5"/>
    <x v="1"/>
    <s v="2011-Cancer Biology &amp; Therapy-Feldmann, Georg"/>
    <x v="47"/>
    <s v="N"/>
    <x v="1"/>
    <s v="Nude mouse"/>
    <m/>
    <x v="0"/>
    <x v="1"/>
    <m/>
    <m/>
    <n v="1"/>
    <m/>
    <x v="253"/>
    <x v="0"/>
    <x v="0"/>
    <x v="0"/>
    <x v="0"/>
    <x v="0"/>
    <x v="0"/>
    <x v="0"/>
    <x v="0"/>
    <x v="0"/>
    <m/>
    <x v="0"/>
    <m/>
    <m/>
    <m/>
    <m/>
    <m/>
    <x v="1"/>
  </r>
  <r>
    <s v="Feldmann, Georg"/>
    <s v="Nelkin, Barry D."/>
    <s v="Cancer Biology &amp; Therapy"/>
    <x v="5"/>
    <x v="1"/>
    <s v="2011-Cancer Biology &amp; Therapy-Feldmann, Georg"/>
    <x v="47"/>
    <s v="N"/>
    <x v="1"/>
    <s v="Nude mouse"/>
    <m/>
    <x v="0"/>
    <x v="1"/>
    <m/>
    <n v="1"/>
    <m/>
    <m/>
    <x v="254"/>
    <x v="0"/>
    <x v="0"/>
    <x v="0"/>
    <x v="1"/>
    <x v="0"/>
    <x v="0"/>
    <x v="0"/>
    <x v="0"/>
    <x v="0"/>
    <m/>
    <x v="0"/>
    <m/>
    <m/>
    <m/>
    <m/>
    <m/>
    <x v="1"/>
  </r>
  <r>
    <s v="Hosotani, Ryo"/>
    <s v="Imamura, Masayuki"/>
    <s v="Clinical Cancer Research"/>
    <x v="17"/>
    <x v="0"/>
    <s v="2002-Clinical Cancer Research-Hosotani, Ryo"/>
    <x v="8"/>
    <s v="N"/>
    <x v="0"/>
    <s v="Nude mouse"/>
    <m/>
    <x v="1"/>
    <x v="1"/>
    <m/>
    <m/>
    <m/>
    <n v="1"/>
    <x v="255"/>
    <x v="0"/>
    <x v="0"/>
    <x v="0"/>
    <x v="0"/>
    <x v="0"/>
    <x v="0"/>
    <x v="0"/>
    <x v="0"/>
    <x v="0"/>
    <m/>
    <x v="0"/>
    <m/>
    <m/>
    <m/>
    <m/>
    <m/>
    <x v="0"/>
  </r>
  <r>
    <s v="Hosotani, Ryo"/>
    <s v="Imamura, Masayuki"/>
    <s v="Clinical Cancer Research"/>
    <x v="17"/>
    <x v="1"/>
    <s v="2002-Clinical Cancer Research-Hosotani, Ryo"/>
    <x v="8"/>
    <s v="N"/>
    <x v="0"/>
    <s v="Nude mouse"/>
    <m/>
    <x v="1"/>
    <x v="1"/>
    <m/>
    <m/>
    <m/>
    <n v="1"/>
    <x v="256"/>
    <x v="0"/>
    <x v="0"/>
    <x v="0"/>
    <x v="0"/>
    <x v="0"/>
    <x v="0"/>
    <x v="0"/>
    <x v="0"/>
    <x v="0"/>
    <m/>
    <x v="0"/>
    <m/>
    <m/>
    <m/>
    <m/>
    <m/>
    <x v="0"/>
  </r>
  <r>
    <s v="Hosotani, Ryo"/>
    <s v="Imamura, Masayuki"/>
    <s v="Clinical Cancer Research"/>
    <x v="17"/>
    <x v="1"/>
    <s v="2002-Clinical Cancer Research-Hosotani, Ryo"/>
    <x v="8"/>
    <s v="N"/>
    <x v="0"/>
    <s v="Nude mouse"/>
    <m/>
    <x v="1"/>
    <x v="1"/>
    <m/>
    <m/>
    <n v="1"/>
    <m/>
    <x v="257"/>
    <x v="0"/>
    <x v="0"/>
    <x v="0"/>
    <x v="0"/>
    <x v="0"/>
    <x v="0"/>
    <x v="0"/>
    <x v="0"/>
    <x v="0"/>
    <m/>
    <x v="0"/>
    <m/>
    <m/>
    <m/>
    <m/>
    <m/>
    <x v="0"/>
  </r>
  <r>
    <s v="Hosotani, Ryo"/>
    <s v="Imamura, Masayuki"/>
    <s v="Clinical Cancer Research"/>
    <x v="17"/>
    <x v="1"/>
    <s v="2002-Clinical Cancer Research-Hosotani, Ryo"/>
    <x v="7"/>
    <s v="N"/>
    <x v="0"/>
    <s v="Nude mouse"/>
    <m/>
    <x v="1"/>
    <x v="1"/>
    <n v="1"/>
    <m/>
    <m/>
    <m/>
    <x v="257"/>
    <x v="0"/>
    <x v="0"/>
    <x v="0"/>
    <x v="0"/>
    <x v="0"/>
    <x v="0"/>
    <x v="0"/>
    <x v="0"/>
    <x v="0"/>
    <m/>
    <x v="0"/>
    <m/>
    <m/>
    <m/>
    <m/>
    <m/>
    <x v="0"/>
  </r>
  <r>
    <s v="Wang, Wei"/>
    <s v="Zhang, Ruiwen"/>
    <s v="Gastroenterology"/>
    <x v="3"/>
    <x v="0"/>
    <s v="2014-Gastroenterology-Wang, Wei"/>
    <x v="6"/>
    <s v="N"/>
    <x v="0"/>
    <s v="Nude mouse"/>
    <m/>
    <x v="1"/>
    <x v="1"/>
    <m/>
    <m/>
    <n v="1"/>
    <m/>
    <x v="258"/>
    <x v="0"/>
    <x v="0"/>
    <x v="0"/>
    <x v="0"/>
    <x v="0"/>
    <x v="0"/>
    <x v="0"/>
    <x v="0"/>
    <x v="0"/>
    <m/>
    <x v="0"/>
    <m/>
    <m/>
    <m/>
    <m/>
    <m/>
    <x v="0"/>
  </r>
  <r>
    <s v="Wang, Wei"/>
    <s v="Zhang, Ruiwen"/>
    <s v="Gastroenterology"/>
    <x v="3"/>
    <x v="1"/>
    <s v="2014-Gastroenterology-Wang, Wei"/>
    <x v="6"/>
    <s v="N"/>
    <x v="0"/>
    <s v="Nude mouse"/>
    <m/>
    <x v="0"/>
    <x v="1"/>
    <n v="1"/>
    <m/>
    <m/>
    <m/>
    <x v="258"/>
    <x v="0"/>
    <x v="0"/>
    <x v="0"/>
    <x v="0"/>
    <x v="0"/>
    <x v="0"/>
    <x v="0"/>
    <x v="0"/>
    <x v="0"/>
    <m/>
    <x v="0"/>
    <m/>
    <m/>
    <m/>
    <m/>
    <m/>
    <x v="0"/>
  </r>
  <r>
    <s v="Wang, Wei"/>
    <s v="Zhang, Ruiwen"/>
    <s v="Gastroenterology"/>
    <x v="3"/>
    <x v="1"/>
    <s v="2014-Gastroenterology-Wang, Wei"/>
    <x v="8"/>
    <s v="N"/>
    <x v="0"/>
    <s v="Nude mouse"/>
    <m/>
    <x v="0"/>
    <x v="1"/>
    <n v="1"/>
    <m/>
    <m/>
    <m/>
    <x v="258"/>
    <x v="0"/>
    <x v="0"/>
    <x v="0"/>
    <x v="0"/>
    <x v="0"/>
    <x v="0"/>
    <x v="0"/>
    <x v="0"/>
    <x v="0"/>
    <m/>
    <x v="0"/>
    <m/>
    <m/>
    <m/>
    <m/>
    <m/>
    <x v="0"/>
  </r>
  <r>
    <s v="Zhang, Ruifen"/>
    <s v="Srivastava, Sanjay K."/>
    <s v="Apoptosis"/>
    <x v="14"/>
    <x v="0"/>
    <s v="2008-Apoptosis-Zhang, Ruifen"/>
    <x v="8"/>
    <s v="N"/>
    <x v="0"/>
    <s v="Nude mouse"/>
    <m/>
    <x v="1"/>
    <x v="1"/>
    <m/>
    <m/>
    <n v="1"/>
    <m/>
    <x v="259"/>
    <x v="0"/>
    <x v="0"/>
    <x v="0"/>
    <x v="0"/>
    <x v="0"/>
    <x v="0"/>
    <x v="0"/>
    <x v="0"/>
    <x v="0"/>
    <m/>
    <x v="0"/>
    <m/>
    <m/>
    <m/>
    <m/>
    <m/>
    <x v="0"/>
  </r>
  <r>
    <s v="Damaraju, Vijaya L."/>
    <s v="Gourdeau, Henrietta"/>
    <s v="BMC Cancer"/>
    <x v="7"/>
    <x v="0"/>
    <s v="2007-BMC Cancer-Damaraju, Vijaya L."/>
    <x v="8"/>
    <s v="N"/>
    <x v="0"/>
    <s v="SCID mouse"/>
    <s v="145-150"/>
    <x v="1"/>
    <x v="1"/>
    <n v="1"/>
    <m/>
    <m/>
    <m/>
    <x v="260"/>
    <x v="0"/>
    <x v="0"/>
    <x v="0"/>
    <x v="0"/>
    <x v="0"/>
    <x v="0"/>
    <x v="0"/>
    <x v="0"/>
    <x v="0"/>
    <m/>
    <x v="0"/>
    <m/>
    <m/>
    <m/>
    <m/>
    <m/>
    <x v="0"/>
  </r>
  <r>
    <s v="Damaraju, Vijaya L."/>
    <s v="Gourdeau, Henrietta"/>
    <s v="BMC Cancer"/>
    <x v="7"/>
    <x v="1"/>
    <s v="2007-BMC Cancer-Damaraju, Vijaya L."/>
    <x v="8"/>
    <s v="N"/>
    <x v="0"/>
    <s v="SCID mouse"/>
    <s v="145-15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Damaraju, Vijaya L."/>
    <s v="Gourdeau, Henrietta"/>
    <s v="BMC Cancer"/>
    <x v="7"/>
    <x v="1"/>
    <s v="2007-BMC Cancer-Damaraju, Vijaya L."/>
    <x v="8"/>
    <s v="N"/>
    <x v="0"/>
    <s v="SCID mouse"/>
    <s v="145-150"/>
    <x v="1"/>
    <x v="1"/>
    <m/>
    <m/>
    <n v="1"/>
    <m/>
    <x v="261"/>
    <x v="0"/>
    <x v="0"/>
    <x v="0"/>
    <x v="1"/>
    <x v="0"/>
    <x v="0"/>
    <x v="0"/>
    <x v="0"/>
    <x v="0"/>
    <m/>
    <x v="0"/>
    <m/>
    <m/>
    <m/>
    <m/>
    <m/>
    <x v="0"/>
  </r>
  <r>
    <s v="Kelley, Joseph R. "/>
    <s v="Cole, David J."/>
    <s v="Surgery"/>
    <x v="11"/>
    <x v="0"/>
    <s v="2001-Surgery-Kelley, Joseph R. "/>
    <x v="8"/>
    <s v="N"/>
    <x v="0"/>
    <s v="SCID mouse"/>
    <n v="100"/>
    <x v="1"/>
    <x v="1"/>
    <m/>
    <m/>
    <n v="1"/>
    <m/>
    <x v="262"/>
    <x v="0"/>
    <x v="0"/>
    <x v="0"/>
    <x v="0"/>
    <x v="0"/>
    <x v="0"/>
    <x v="0"/>
    <x v="0"/>
    <x v="0"/>
    <m/>
    <x v="1"/>
    <m/>
    <m/>
    <m/>
    <m/>
    <m/>
    <x v="0"/>
  </r>
  <r>
    <s v="Kelley, Joseph R. "/>
    <s v="Cole, David J."/>
    <s v="Surgery"/>
    <x v="11"/>
    <x v="1"/>
    <s v="2001-Surgery-Kelley, Joseph R. "/>
    <x v="8"/>
    <s v="N"/>
    <x v="0"/>
    <s v="SCID mouse"/>
    <n v="10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Kelley, Joseph R. "/>
    <s v="Cole, David J."/>
    <s v="Surgery"/>
    <x v="11"/>
    <x v="1"/>
    <s v="2001-Surgery-Kelley, Joseph R. "/>
    <x v="8"/>
    <s v="N"/>
    <x v="0"/>
    <s v="SCID mouse"/>
    <n v="100"/>
    <x v="1"/>
    <x v="1"/>
    <m/>
    <m/>
    <n v="1"/>
    <m/>
    <x v="263"/>
    <x v="0"/>
    <x v="0"/>
    <x v="0"/>
    <x v="1"/>
    <x v="0"/>
    <x v="0"/>
    <x v="0"/>
    <x v="0"/>
    <x v="0"/>
    <m/>
    <x v="1"/>
    <m/>
    <m/>
    <m/>
    <m/>
    <m/>
    <x v="0"/>
  </r>
  <r>
    <s v="Daman, Zahra"/>
    <s v="Gilani, Kambiz"/>
    <s v="Pharmaceutical Research"/>
    <x v="2"/>
    <x v="0"/>
    <s v="2015-Pharmaceutical Research-Daman, Zahra"/>
    <x v="8"/>
    <s v="N"/>
    <x v="0"/>
    <s v="Nude mouse"/>
    <m/>
    <x v="1"/>
    <x v="1"/>
    <n v="1"/>
    <m/>
    <m/>
    <m/>
    <x v="264"/>
    <x v="0"/>
    <x v="0"/>
    <x v="0"/>
    <x v="0"/>
    <x v="0"/>
    <x v="0"/>
    <x v="0"/>
    <x v="0"/>
    <x v="0"/>
    <m/>
    <x v="0"/>
    <m/>
    <m/>
    <m/>
    <m/>
    <m/>
    <x v="0"/>
  </r>
  <r>
    <s v="Daman, Zahra"/>
    <s v="Gilani, Kambiz"/>
    <s v="Pharmaceutical Research"/>
    <x v="2"/>
    <x v="1"/>
    <s v="2015-Pharmaceutical Research-Daman, Zahra"/>
    <x v="8"/>
    <s v="N"/>
    <x v="0"/>
    <s v="Nude mouse"/>
    <m/>
    <x v="1"/>
    <x v="1"/>
    <n v="1"/>
    <m/>
    <m/>
    <m/>
    <x v="265"/>
    <x v="0"/>
    <x v="0"/>
    <x v="0"/>
    <x v="0"/>
    <x v="0"/>
    <x v="0"/>
    <x v="0"/>
    <x v="0"/>
    <x v="0"/>
    <m/>
    <x v="0"/>
    <m/>
    <m/>
    <m/>
    <m/>
    <m/>
    <x v="0"/>
  </r>
  <r>
    <s v="Daman, Zahra"/>
    <s v="Gilani, Kambiz"/>
    <s v="Pharmaceutical Research"/>
    <x v="2"/>
    <x v="1"/>
    <s v="2015-Pharmaceutical Research-Daman, Zahra"/>
    <x v="8"/>
    <s v="N"/>
    <x v="0"/>
    <s v="Nude mouse"/>
    <m/>
    <x v="1"/>
    <x v="1"/>
    <m/>
    <n v="1"/>
    <m/>
    <m/>
    <x v="15"/>
    <x v="0"/>
    <x v="0"/>
    <x v="0"/>
    <x v="1"/>
    <x v="0"/>
    <x v="0"/>
    <x v="0"/>
    <x v="0"/>
    <x v="0"/>
    <m/>
    <x v="0"/>
    <m/>
    <m/>
    <m/>
    <m/>
    <m/>
    <x v="0"/>
  </r>
  <r>
    <s v="Yanagie, H."/>
    <s v="Ono, K."/>
    <s v="British Journal of Cancer"/>
    <x v="18"/>
    <x v="0"/>
    <s v="1997-British Journal of Cancer-Yanagie, H."/>
    <x v="8"/>
    <s v="N"/>
    <x v="0"/>
    <s v="Nude mouse"/>
    <m/>
    <x v="1"/>
    <x v="1"/>
    <m/>
    <m/>
    <n v="1"/>
    <m/>
    <x v="266"/>
    <x v="1"/>
    <x v="0"/>
    <x v="0"/>
    <x v="0"/>
    <x v="0"/>
    <x v="0"/>
    <x v="0"/>
    <x v="0"/>
    <x v="0"/>
    <m/>
    <x v="0"/>
    <m/>
    <m/>
    <m/>
    <m/>
    <m/>
    <x v="0"/>
  </r>
  <r>
    <s v="Yanagie, H."/>
    <s v="Ono, K."/>
    <s v="British Journal of Cancer"/>
    <x v="18"/>
    <x v="1"/>
    <s v="1997-British Journal of Cancer-Yanagie, H."/>
    <x v="8"/>
    <s v="N"/>
    <x v="0"/>
    <s v="Nude mouse"/>
    <m/>
    <x v="1"/>
    <x v="1"/>
    <m/>
    <m/>
    <n v="1"/>
    <m/>
    <x v="267"/>
    <x v="1"/>
    <x v="0"/>
    <x v="0"/>
    <x v="0"/>
    <x v="0"/>
    <x v="0"/>
    <x v="0"/>
    <x v="0"/>
    <x v="0"/>
    <m/>
    <x v="0"/>
    <m/>
    <m/>
    <m/>
    <m/>
    <m/>
    <x v="0"/>
  </r>
  <r>
    <s v="Yanagie, H."/>
    <s v="Ono, K."/>
    <s v="British Journal of Cancer"/>
    <x v="18"/>
    <x v="1"/>
    <s v="1997-British Journal of Cancer-Yanagie, H."/>
    <x v="8"/>
    <s v="N"/>
    <x v="0"/>
    <s v="Nude mouse"/>
    <m/>
    <x v="1"/>
    <x v="1"/>
    <m/>
    <n v="1"/>
    <m/>
    <m/>
    <x v="268"/>
    <x v="1"/>
    <x v="0"/>
    <x v="0"/>
    <x v="0"/>
    <x v="0"/>
    <x v="0"/>
    <x v="0"/>
    <x v="0"/>
    <x v="0"/>
    <m/>
    <x v="0"/>
    <m/>
    <m/>
    <m/>
    <m/>
    <m/>
    <x v="0"/>
  </r>
  <r>
    <s v="Yanagie, H."/>
    <s v="Ono, K."/>
    <s v="British Journal of Cancer"/>
    <x v="18"/>
    <x v="1"/>
    <s v="1997-British Journal of Cancer-Yanagie, H."/>
    <x v="8"/>
    <s v="N"/>
    <x v="0"/>
    <s v="Nude mouse"/>
    <m/>
    <x v="1"/>
    <x v="1"/>
    <m/>
    <m/>
    <n v="1"/>
    <m/>
    <x v="269"/>
    <x v="1"/>
    <x v="0"/>
    <x v="0"/>
    <x v="0"/>
    <x v="0"/>
    <x v="0"/>
    <x v="0"/>
    <x v="0"/>
    <x v="0"/>
    <m/>
    <x v="0"/>
    <m/>
    <m/>
    <m/>
    <m/>
    <m/>
    <x v="0"/>
  </r>
  <r>
    <s v="Yanagie, H."/>
    <s v="Ono, K."/>
    <s v="British Journal of Cancer"/>
    <x v="18"/>
    <x v="1"/>
    <s v="1997-British Journal of Cancer-Yanagie, H."/>
    <x v="6"/>
    <s v="N"/>
    <x v="0"/>
    <s v="Nude mouse"/>
    <s v="150-200"/>
    <x v="1"/>
    <x v="1"/>
    <m/>
    <n v="1"/>
    <m/>
    <m/>
    <x v="270"/>
    <x v="0"/>
    <x v="0"/>
    <x v="0"/>
    <x v="0"/>
    <x v="0"/>
    <x v="0"/>
    <x v="0"/>
    <x v="0"/>
    <x v="0"/>
    <m/>
    <x v="0"/>
    <m/>
    <m/>
    <m/>
    <m/>
    <m/>
    <x v="1"/>
  </r>
  <r>
    <s v="Yanagie, H."/>
    <s v="Ono, K."/>
    <s v="British Journal of Cancer"/>
    <x v="18"/>
    <x v="1"/>
    <s v="1997-British Journal of Cancer-Yanagie, H."/>
    <x v="8"/>
    <s v="N"/>
    <x v="0"/>
    <s v="Nude mouse"/>
    <s v="150-200"/>
    <x v="1"/>
    <x v="1"/>
    <m/>
    <n v="1"/>
    <m/>
    <m/>
    <x v="270"/>
    <x v="0"/>
    <x v="0"/>
    <x v="0"/>
    <x v="0"/>
    <x v="0"/>
    <x v="0"/>
    <x v="0"/>
    <x v="0"/>
    <x v="0"/>
    <m/>
    <x v="0"/>
    <m/>
    <m/>
    <m/>
    <m/>
    <m/>
    <x v="1"/>
  </r>
  <r>
    <s v="Yanagie, H."/>
    <s v="Ono, K."/>
    <s v="British Journal of Cancer"/>
    <x v="18"/>
    <x v="1"/>
    <s v="1997-British Journal of Cancer-Yanagie, H."/>
    <x v="7"/>
    <s v="N"/>
    <x v="0"/>
    <s v="Nude mouse"/>
    <s v="150-200"/>
    <x v="1"/>
    <x v="1"/>
    <m/>
    <m/>
    <n v="1"/>
    <m/>
    <x v="270"/>
    <x v="0"/>
    <x v="0"/>
    <x v="0"/>
    <x v="0"/>
    <x v="0"/>
    <x v="0"/>
    <x v="0"/>
    <x v="0"/>
    <x v="0"/>
    <m/>
    <x v="0"/>
    <m/>
    <m/>
    <m/>
    <m/>
    <m/>
    <x v="1"/>
  </r>
  <r>
    <s v="Yanagie, H."/>
    <s v="Ono, K."/>
    <s v="British Journal of Cancer"/>
    <x v="18"/>
    <x v="1"/>
    <s v="1997-British Journal of Cancer-Yanagie, H."/>
    <x v="5"/>
    <s v="N"/>
    <x v="0"/>
    <s v="Nude mouse"/>
    <s v="150-200"/>
    <x v="1"/>
    <x v="1"/>
    <m/>
    <m/>
    <n v="1"/>
    <m/>
    <x v="270"/>
    <x v="0"/>
    <x v="0"/>
    <x v="0"/>
    <x v="0"/>
    <x v="0"/>
    <x v="0"/>
    <x v="0"/>
    <x v="0"/>
    <x v="0"/>
    <m/>
    <x v="0"/>
    <m/>
    <m/>
    <m/>
    <m/>
    <m/>
    <x v="1"/>
  </r>
  <r>
    <s v="Hotz, Hubert G."/>
    <s v="Hines, Oscar J."/>
    <s v="Journal of Gastrointestinal Surgery"/>
    <x v="11"/>
    <x v="0"/>
    <s v="2001-Journal of Gastrointestinal Surgery-Hotz, Hubert G."/>
    <x v="5"/>
    <m/>
    <x v="0"/>
    <s v="Nude mouse"/>
    <m/>
    <x v="0"/>
    <x v="1"/>
    <m/>
    <m/>
    <n v="1"/>
    <m/>
    <x v="271"/>
    <x v="0"/>
    <x v="0"/>
    <x v="0"/>
    <x v="0"/>
    <x v="0"/>
    <x v="0"/>
    <x v="0"/>
    <x v="0"/>
    <x v="0"/>
    <m/>
    <x v="0"/>
    <m/>
    <m/>
    <m/>
    <m/>
    <m/>
    <x v="0"/>
  </r>
  <r>
    <s v="Hotz, Hubert G."/>
    <s v="Hines, Oscar J."/>
    <s v="Journal of Gastrointestinal Surgery"/>
    <x v="11"/>
    <x v="1"/>
    <s v="2001-Journal of Gastrointestinal Surgery-Hotz, Hubert G."/>
    <x v="8"/>
    <s v="N"/>
    <x v="0"/>
    <s v="Nude mouse"/>
    <m/>
    <x v="0"/>
    <x v="1"/>
    <m/>
    <m/>
    <n v="1"/>
    <m/>
    <x v="272"/>
    <x v="0"/>
    <x v="0"/>
    <x v="0"/>
    <x v="0"/>
    <x v="0"/>
    <x v="0"/>
    <x v="0"/>
    <x v="0"/>
    <x v="0"/>
    <m/>
    <x v="0"/>
    <m/>
    <m/>
    <m/>
    <m/>
    <m/>
    <x v="0"/>
  </r>
  <r>
    <s v="Hotz, Hubert G."/>
    <s v="Hines, Oscar J."/>
    <s v="Journal of Gastrointestinal Surgery"/>
    <x v="11"/>
    <x v="1"/>
    <s v="2001-Journal of Gastrointestinal Surgery-Hotz, Hubert G."/>
    <x v="26"/>
    <s v="N"/>
    <x v="0"/>
    <s v="Nude mouse"/>
    <m/>
    <x v="0"/>
    <x v="1"/>
    <m/>
    <n v="1"/>
    <m/>
    <m/>
    <x v="272"/>
    <x v="0"/>
    <x v="0"/>
    <x v="0"/>
    <x v="0"/>
    <x v="0"/>
    <x v="0"/>
    <x v="0"/>
    <x v="0"/>
    <x v="0"/>
    <m/>
    <x v="0"/>
    <m/>
    <m/>
    <m/>
    <m/>
    <m/>
    <x v="0"/>
  </r>
  <r>
    <s v="Oonuma, Masaru"/>
    <s v="Matsuno, Seiki"/>
    <s v="International Journal of Cancer"/>
    <x v="17"/>
    <x v="0"/>
    <s v="2002-International Journal of Cancer-Oonuma, Masaru"/>
    <x v="8"/>
    <s v="N"/>
    <x v="0"/>
    <s v="SCID mouse"/>
    <m/>
    <x v="0"/>
    <x v="1"/>
    <m/>
    <m/>
    <m/>
    <n v="1"/>
    <x v="273"/>
    <x v="0"/>
    <x v="0"/>
    <x v="0"/>
    <x v="0"/>
    <x v="0"/>
    <x v="0"/>
    <x v="0"/>
    <x v="0"/>
    <x v="0"/>
    <m/>
    <x v="1"/>
    <m/>
    <m/>
    <m/>
    <m/>
    <m/>
    <x v="0"/>
  </r>
  <r>
    <s v="Oonuma, Masaru"/>
    <s v="Matsuno, Seiki"/>
    <s v="International Journal of Cancer"/>
    <x v="17"/>
    <x v="1"/>
    <s v="2002-International Journal of Cancer-Oonuma, Masaru"/>
    <x v="8"/>
    <s v="N"/>
    <x v="0"/>
    <s v="SCID mouse"/>
    <m/>
    <x v="0"/>
    <x v="1"/>
    <m/>
    <m/>
    <n v="1"/>
    <m/>
    <x v="274"/>
    <x v="0"/>
    <x v="0"/>
    <x v="0"/>
    <x v="0"/>
    <x v="0"/>
    <x v="1"/>
    <x v="0"/>
    <x v="0"/>
    <x v="0"/>
    <m/>
    <x v="1"/>
    <m/>
    <m/>
    <m/>
    <m/>
    <m/>
    <x v="0"/>
  </r>
  <r>
    <s v="Oonuma, Masaru"/>
    <s v="Matsuno, Seiki"/>
    <s v="International Journal of Cancer"/>
    <x v="17"/>
    <x v="1"/>
    <s v="2002-International Journal of Cancer-Oonuma, Masaru"/>
    <x v="8"/>
    <s v="N"/>
    <x v="0"/>
    <s v="SCID mouse"/>
    <m/>
    <x v="0"/>
    <x v="1"/>
    <m/>
    <m/>
    <m/>
    <n v="1"/>
    <x v="275"/>
    <x v="0"/>
    <x v="0"/>
    <x v="0"/>
    <x v="0"/>
    <x v="0"/>
    <x v="1"/>
    <x v="0"/>
    <x v="0"/>
    <x v="0"/>
    <m/>
    <x v="1"/>
    <m/>
    <m/>
    <m/>
    <m/>
    <m/>
    <x v="0"/>
  </r>
  <r>
    <s v="Oonuma, Masaru"/>
    <s v="Matsuno, Seiki"/>
    <s v="International Journal of Cancer"/>
    <x v="17"/>
    <x v="1"/>
    <s v="2002-International Journal of Cancer-Oonuma, Masaru"/>
    <x v="8"/>
    <s v="N"/>
    <x v="0"/>
    <s v="SCID mouse"/>
    <m/>
    <x v="0"/>
    <x v="1"/>
    <m/>
    <n v="1"/>
    <m/>
    <m/>
    <x v="276"/>
    <x v="0"/>
    <x v="0"/>
    <x v="0"/>
    <x v="0"/>
    <x v="0"/>
    <x v="1"/>
    <x v="0"/>
    <x v="0"/>
    <x v="0"/>
    <m/>
    <x v="0"/>
    <m/>
    <m/>
    <m/>
    <m/>
    <m/>
    <x v="0"/>
  </r>
  <r>
    <s v="Oonuma, Masaru"/>
    <s v="Matsuno, Seiki"/>
    <s v="International Journal of Cancer"/>
    <x v="17"/>
    <x v="1"/>
    <s v="2002-International Journal of Cancer-Oonuma, Masaru"/>
    <x v="8"/>
    <s v="N"/>
    <x v="0"/>
    <s v="SCID mouse"/>
    <m/>
    <x v="0"/>
    <x v="1"/>
    <m/>
    <m/>
    <m/>
    <n v="1"/>
    <x v="277"/>
    <x v="0"/>
    <x v="0"/>
    <x v="0"/>
    <x v="0"/>
    <x v="0"/>
    <x v="0"/>
    <x v="0"/>
    <x v="0"/>
    <x v="0"/>
    <m/>
    <x v="1"/>
    <m/>
    <m/>
    <m/>
    <m/>
    <m/>
    <x v="0"/>
  </r>
  <r>
    <s v="Hotz, Hubert G."/>
    <s v="Reber, Howard A."/>
    <s v="Journal of Gastrointestinal Surgery"/>
    <x v="17"/>
    <x v="0"/>
    <s v="2002-Journal of Gastrointestinal Surgery-Hotz, Hubert G."/>
    <x v="8"/>
    <s v="N"/>
    <x v="0"/>
    <s v="Nude mouse"/>
    <m/>
    <x v="0"/>
    <x v="1"/>
    <m/>
    <m/>
    <n v="1"/>
    <m/>
    <x v="278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7"/>
    <x v="1"/>
    <s v="2002-Journal of Gastrointestinal Surgery-Hotz, Hubert G."/>
    <x v="64"/>
    <s v="Y"/>
    <x v="0"/>
    <s v="Nude mouse"/>
    <m/>
    <x v="0"/>
    <x v="1"/>
    <m/>
    <m/>
    <n v="1"/>
    <m/>
    <x v="278"/>
    <x v="0"/>
    <x v="0"/>
    <x v="0"/>
    <x v="0"/>
    <x v="0"/>
    <x v="0"/>
    <x v="0"/>
    <x v="0"/>
    <x v="0"/>
    <m/>
    <x v="0"/>
    <m/>
    <m/>
    <m/>
    <m/>
    <m/>
    <x v="0"/>
  </r>
  <r>
    <s v="Buechler, Peter"/>
    <s v="Hines, Oscar J."/>
    <s v="Surgery"/>
    <x v="15"/>
    <x v="0"/>
    <s v="2003-Surgery-Buechler, Peter"/>
    <x v="26"/>
    <s v="N"/>
    <x v="0"/>
    <s v="Nude mouse"/>
    <m/>
    <x v="1"/>
    <x v="1"/>
    <m/>
    <m/>
    <n v="1"/>
    <m/>
    <x v="279"/>
    <x v="0"/>
    <x v="0"/>
    <x v="0"/>
    <x v="0"/>
    <x v="0"/>
    <x v="0"/>
    <x v="0"/>
    <x v="0"/>
    <x v="0"/>
    <m/>
    <x v="1"/>
    <m/>
    <m/>
    <m/>
    <m/>
    <m/>
    <x v="0"/>
  </r>
  <r>
    <s v="Buechler, Peter"/>
    <s v="Hines, Oscar J."/>
    <s v="Surgery"/>
    <x v="15"/>
    <x v="1"/>
    <s v="2003-Surgery-Buechler, Peter"/>
    <x v="5"/>
    <s v="N"/>
    <x v="0"/>
    <s v="Nude mouse"/>
    <m/>
    <x v="1"/>
    <x v="1"/>
    <m/>
    <m/>
    <n v="1"/>
    <m/>
    <x v="279"/>
    <x v="0"/>
    <x v="0"/>
    <x v="0"/>
    <x v="0"/>
    <x v="0"/>
    <x v="0"/>
    <x v="0"/>
    <x v="0"/>
    <x v="0"/>
    <m/>
    <x v="1"/>
    <m/>
    <m/>
    <m/>
    <m/>
    <m/>
    <x v="0"/>
  </r>
  <r>
    <s v="Buechler, Peter"/>
    <s v="Hines, Oscar J."/>
    <s v="Surgery"/>
    <x v="15"/>
    <x v="1"/>
    <s v="2003-Surgery-Buechler, Peter"/>
    <x v="6"/>
    <s v="N"/>
    <x v="0"/>
    <s v="Nude mouse"/>
    <m/>
    <x v="1"/>
    <x v="1"/>
    <m/>
    <m/>
    <n v="1"/>
    <m/>
    <x v="279"/>
    <x v="0"/>
    <x v="0"/>
    <x v="0"/>
    <x v="0"/>
    <x v="0"/>
    <x v="0"/>
    <x v="0"/>
    <x v="0"/>
    <x v="0"/>
    <m/>
    <x v="1"/>
    <m/>
    <m/>
    <m/>
    <m/>
    <m/>
    <x v="0"/>
  </r>
  <r>
    <s v="Ruggeri, Bruce"/>
    <s v="Dionne, Craig"/>
    <s v="Cancer Research"/>
    <x v="15"/>
    <x v="0"/>
    <s v="2003-Cancer Research-Ruggeri, Bruce"/>
    <x v="8"/>
    <s v="N"/>
    <x v="0"/>
    <s v="Nude mouse"/>
    <m/>
    <x v="1"/>
    <x v="1"/>
    <m/>
    <m/>
    <n v="1"/>
    <m/>
    <x v="280"/>
    <x v="0"/>
    <x v="0"/>
    <x v="0"/>
    <x v="0"/>
    <x v="0"/>
    <x v="0"/>
    <x v="0"/>
    <x v="0"/>
    <x v="0"/>
    <m/>
    <x v="0"/>
    <m/>
    <m/>
    <m/>
    <m/>
    <m/>
    <x v="1"/>
  </r>
  <r>
    <s v="Hotz, Hubert G."/>
    <s v="Reber, Howard A."/>
    <s v="Journal of Gastrointestinal Surgery"/>
    <x v="15"/>
    <x v="0"/>
    <s v="2003-Journal of Gastrointestinal Surgery-Hotz, Hubert G."/>
    <x v="8"/>
    <s v="N"/>
    <x v="0"/>
    <s v="Nude mouse"/>
    <m/>
    <x v="0"/>
    <x v="1"/>
    <m/>
    <m/>
    <n v="1"/>
    <m/>
    <x v="281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5"/>
    <x v="1"/>
    <s v="2003-Journal of Gastrointestinal Surgery-Hotz, Hubert G."/>
    <x v="8"/>
    <s v="N"/>
    <x v="0"/>
    <s v="Nude mouse"/>
    <m/>
    <x v="0"/>
    <x v="1"/>
    <m/>
    <m/>
    <n v="1"/>
    <m/>
    <x v="282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5"/>
    <x v="1"/>
    <s v="2003-Journal of Gastrointestinal Surgery-Hotz, Hubert G."/>
    <x v="8"/>
    <s v="N"/>
    <x v="0"/>
    <s v="Nude mouse"/>
    <m/>
    <x v="0"/>
    <x v="1"/>
    <m/>
    <m/>
    <n v="1"/>
    <m/>
    <x v="283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5"/>
    <x v="1"/>
    <s v="2003-Journal of Gastrointestinal Surgery-Hotz, Hubert G."/>
    <x v="64"/>
    <s v="N"/>
    <x v="0"/>
    <s v="Nude mouse"/>
    <m/>
    <x v="0"/>
    <x v="1"/>
    <m/>
    <m/>
    <n v="1"/>
    <m/>
    <x v="281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5"/>
    <x v="1"/>
    <s v="2003-Journal of Gastrointestinal Surgery-Hotz, Hubert G."/>
    <x v="64"/>
    <s v="N"/>
    <x v="0"/>
    <s v="Nude mouse"/>
    <m/>
    <x v="0"/>
    <x v="1"/>
    <m/>
    <m/>
    <n v="1"/>
    <m/>
    <x v="282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Journal of Gastrointestinal Surgery"/>
    <x v="15"/>
    <x v="1"/>
    <s v="2003-Journal of Gastrointestinal Surgery-Hotz, Hubert G."/>
    <x v="64"/>
    <s v="N"/>
    <x v="0"/>
    <s v="Nude mouse"/>
    <m/>
    <x v="0"/>
    <x v="1"/>
    <m/>
    <n v="1"/>
    <m/>
    <m/>
    <x v="283"/>
    <x v="0"/>
    <x v="0"/>
    <x v="0"/>
    <x v="0"/>
    <x v="0"/>
    <x v="0"/>
    <x v="0"/>
    <x v="0"/>
    <x v="0"/>
    <m/>
    <x v="0"/>
    <m/>
    <m/>
    <m/>
    <m/>
    <m/>
    <x v="0"/>
  </r>
  <r>
    <s v="Zhang, Xuefeng"/>
    <s v="Parangi, Sareh"/>
    <s v="Clinical Cancer Research"/>
    <x v="13"/>
    <x v="0"/>
    <s v="2005-Clinical Cancer Research-Zhang, Xuefeng"/>
    <x v="8"/>
    <s v="N"/>
    <x v="0"/>
    <s v="SCID mouse"/>
    <m/>
    <x v="0"/>
    <x v="1"/>
    <m/>
    <m/>
    <n v="1"/>
    <m/>
    <x v="284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Surgery"/>
    <x v="13"/>
    <x v="0"/>
    <s v="2005-Surgery-Hotz, Hubert G."/>
    <x v="64"/>
    <s v="N"/>
    <x v="0"/>
    <s v="Nude mouse"/>
    <m/>
    <x v="0"/>
    <x v="1"/>
    <m/>
    <m/>
    <n v="1"/>
    <m/>
    <x v="285"/>
    <x v="0"/>
    <x v="0"/>
    <x v="0"/>
    <x v="0"/>
    <x v="0"/>
    <x v="0"/>
    <x v="0"/>
    <x v="0"/>
    <x v="0"/>
    <m/>
    <x v="0"/>
    <m/>
    <m/>
    <m/>
    <m/>
    <m/>
    <x v="0"/>
  </r>
  <r>
    <s v="Hotz, Hubert G."/>
    <s v="Reber, Howard A."/>
    <s v="Surgery"/>
    <x v="13"/>
    <x v="1"/>
    <s v="2005-Surgery-Hotz, Hubert G."/>
    <x v="8"/>
    <s v="N"/>
    <x v="0"/>
    <s v="Nude mouse"/>
    <m/>
    <x v="0"/>
    <x v="1"/>
    <m/>
    <m/>
    <m/>
    <n v="1"/>
    <x v="285"/>
    <x v="0"/>
    <x v="0"/>
    <x v="0"/>
    <x v="0"/>
    <x v="0"/>
    <x v="0"/>
    <x v="0"/>
    <x v="0"/>
    <x v="0"/>
    <m/>
    <x v="0"/>
    <m/>
    <m/>
    <m/>
    <m/>
    <m/>
    <x v="0"/>
  </r>
  <r>
    <s v="Masui, Toshihiko"/>
    <s v="Doy, Ryuichiro"/>
    <s v="Surgery"/>
    <x v="16"/>
    <x v="0"/>
    <s v="2006-Surgery-Masui, Toshihiko"/>
    <x v="8"/>
    <s v="N"/>
    <x v="0"/>
    <s v="Nude mouse"/>
    <m/>
    <x v="1"/>
    <x v="1"/>
    <m/>
    <m/>
    <m/>
    <n v="1"/>
    <x v="286"/>
    <x v="0"/>
    <x v="0"/>
    <x v="0"/>
    <x v="0"/>
    <x v="0"/>
    <x v="0"/>
    <x v="0"/>
    <x v="0"/>
    <x v="0"/>
    <m/>
    <x v="0"/>
    <m/>
    <m/>
    <m/>
    <m/>
    <m/>
    <x v="0"/>
  </r>
  <r>
    <s v="Masui, Toshihiko"/>
    <s v="Doy, Ryuichiro"/>
    <s v="Surgery"/>
    <x v="16"/>
    <x v="1"/>
    <s v="2006-Surgery-Masui, Toshihiko"/>
    <x v="8"/>
    <s v="N"/>
    <x v="0"/>
    <s v="Nude mouse"/>
    <m/>
    <x v="1"/>
    <x v="1"/>
    <m/>
    <m/>
    <n v="1"/>
    <m/>
    <x v="287"/>
    <x v="1"/>
    <x v="0"/>
    <x v="0"/>
    <x v="0"/>
    <x v="0"/>
    <x v="0"/>
    <x v="0"/>
    <x v="0"/>
    <x v="0"/>
    <m/>
    <x v="0"/>
    <m/>
    <m/>
    <m/>
    <m/>
    <m/>
    <x v="0"/>
  </r>
  <r>
    <s v="Masui, Toshihiko"/>
    <s v="Doy, Ryuichiro"/>
    <s v="Surgery"/>
    <x v="16"/>
    <x v="1"/>
    <s v="2006-Surgery-Masui, Toshihiko"/>
    <x v="8"/>
    <s v="N"/>
    <x v="0"/>
    <s v="Nude mouse"/>
    <m/>
    <x v="1"/>
    <x v="1"/>
    <m/>
    <m/>
    <n v="1"/>
    <m/>
    <x v="288"/>
    <x v="1"/>
    <x v="0"/>
    <x v="0"/>
    <x v="0"/>
    <x v="0"/>
    <x v="0"/>
    <x v="0"/>
    <x v="0"/>
    <x v="0"/>
    <m/>
    <x v="0"/>
    <m/>
    <m/>
    <m/>
    <m/>
    <m/>
    <x v="0"/>
  </r>
  <r>
    <s v="Masui, Toshihiko"/>
    <s v="Doy, Ryuichiro"/>
    <s v="Surgery"/>
    <x v="16"/>
    <x v="1"/>
    <s v="2006-Surgery-Masui, Toshihiko"/>
    <x v="8"/>
    <s v="N"/>
    <x v="0"/>
    <s v="Nude mouse"/>
    <m/>
    <x v="1"/>
    <x v="1"/>
    <m/>
    <m/>
    <n v="1"/>
    <m/>
    <x v="289"/>
    <x v="1"/>
    <x v="0"/>
    <x v="0"/>
    <x v="0"/>
    <x v="0"/>
    <x v="0"/>
    <x v="0"/>
    <x v="0"/>
    <x v="0"/>
    <m/>
    <x v="0"/>
    <m/>
    <m/>
    <m/>
    <m/>
    <m/>
    <x v="0"/>
  </r>
  <r>
    <s v="Bond, Jane A."/>
    <s v="Wynford-Thomas, David"/>
    <s v="International Journal of Cancer"/>
    <x v="7"/>
    <x v="0"/>
    <s v="2007-International Journal of Cancer-Bond, Jane A."/>
    <x v="8"/>
    <s v="N"/>
    <x v="0"/>
    <s v="Nude mouse"/>
    <n v="98"/>
    <x v="1"/>
    <x v="1"/>
    <m/>
    <m/>
    <n v="1"/>
    <m/>
    <x v="290"/>
    <x v="0"/>
    <x v="0"/>
    <x v="0"/>
    <x v="0"/>
    <x v="0"/>
    <x v="0"/>
    <x v="0"/>
    <x v="0"/>
    <x v="0"/>
    <m/>
    <x v="0"/>
    <m/>
    <m/>
    <m/>
    <m/>
    <m/>
    <x v="0"/>
  </r>
  <r>
    <s v="Bhargava, Sarah"/>
    <s v="Hotz, Hubert G."/>
    <s v="Journal of Gastrointestinal Surgery"/>
    <x v="7"/>
    <x v="0"/>
    <s v="2007-Journal of Gastrointestinal Surgery-Bhargava, Sarah"/>
    <x v="5"/>
    <m/>
    <x v="0"/>
    <s v="Nude mouse"/>
    <m/>
    <x v="0"/>
    <x v="1"/>
    <m/>
    <m/>
    <n v="1"/>
    <m/>
    <x v="291"/>
    <x v="0"/>
    <x v="0"/>
    <x v="0"/>
    <x v="0"/>
    <x v="0"/>
    <x v="0"/>
    <x v="0"/>
    <x v="0"/>
    <x v="0"/>
    <m/>
    <x v="0"/>
    <m/>
    <m/>
    <m/>
    <m/>
    <m/>
    <x v="0"/>
  </r>
  <r>
    <s v="Bhargava, Sarah"/>
    <s v="Hotz, Hubert G."/>
    <s v="Journal of Gastrointestinal Surgery"/>
    <x v="7"/>
    <x v="1"/>
    <s v="2007-Journal of Gastrointestinal Surgery-Bhargava, Sarah"/>
    <x v="8"/>
    <s v="N"/>
    <x v="0"/>
    <s v="Nude mouse"/>
    <m/>
    <x v="0"/>
    <x v="1"/>
    <m/>
    <m/>
    <n v="1"/>
    <m/>
    <x v="291"/>
    <x v="0"/>
    <x v="0"/>
    <x v="0"/>
    <x v="0"/>
    <x v="0"/>
    <x v="0"/>
    <x v="0"/>
    <x v="0"/>
    <x v="0"/>
    <m/>
    <x v="0"/>
    <m/>
    <m/>
    <m/>
    <m/>
    <m/>
    <x v="0"/>
  </r>
  <r>
    <s v="Bhargava, Sarah"/>
    <s v="Hotz, Hubert G."/>
    <s v="Journal of Gastrointestinal Surgery"/>
    <x v="7"/>
    <x v="1"/>
    <s v="2007-Journal of Gastrointestinal Surgery-Bhargava, Sarah"/>
    <x v="26"/>
    <s v="N"/>
    <x v="0"/>
    <s v="Nude mouse"/>
    <m/>
    <x v="0"/>
    <x v="1"/>
    <m/>
    <m/>
    <n v="1"/>
    <m/>
    <x v="291"/>
    <x v="0"/>
    <x v="0"/>
    <x v="0"/>
    <x v="0"/>
    <x v="0"/>
    <x v="0"/>
    <x v="0"/>
    <x v="0"/>
    <x v="0"/>
    <m/>
    <x v="0"/>
    <m/>
    <m/>
    <m/>
    <m/>
    <m/>
    <x v="0"/>
  </r>
  <r>
    <s v="Lee, Sang Hyub"/>
    <s v="Yoon, Yong Bum"/>
    <s v="Cancer Letters"/>
    <x v="14"/>
    <x v="0"/>
    <s v="2008-Cancer Letters-Lee, Sang Hyub"/>
    <x v="5"/>
    <s v="N"/>
    <x v="0"/>
    <s v="Nude mouse"/>
    <s v="200-250"/>
    <x v="1"/>
    <x v="1"/>
    <m/>
    <m/>
    <n v="1"/>
    <m/>
    <x v="292"/>
    <x v="0"/>
    <x v="0"/>
    <x v="0"/>
    <x v="0"/>
    <x v="0"/>
    <x v="0"/>
    <x v="0"/>
    <x v="0"/>
    <x v="0"/>
    <m/>
    <x v="0"/>
    <m/>
    <m/>
    <m/>
    <m/>
    <m/>
    <x v="0"/>
  </r>
  <r>
    <s v="Lee, Sang Hyub"/>
    <s v="Yoon, Yong Bum"/>
    <s v="Cancer Letters"/>
    <x v="14"/>
    <x v="1"/>
    <s v="2008-Cancer Letters-Lee, Sang Hyub"/>
    <x v="5"/>
    <s v="N"/>
    <x v="0"/>
    <s v="Nude mouse"/>
    <s v="200-250"/>
    <x v="1"/>
    <x v="1"/>
    <m/>
    <m/>
    <n v="1"/>
    <m/>
    <x v="243"/>
    <x v="0"/>
    <x v="0"/>
    <x v="0"/>
    <x v="1"/>
    <x v="0"/>
    <x v="0"/>
    <x v="0"/>
    <x v="0"/>
    <x v="0"/>
    <m/>
    <x v="0"/>
    <m/>
    <m/>
    <m/>
    <m/>
    <m/>
    <x v="0"/>
  </r>
  <r>
    <s v="Lee, Sang Hyub"/>
    <s v="Yoon, Yong Bum"/>
    <s v="Cancer Letters"/>
    <x v="14"/>
    <x v="1"/>
    <s v="2008-Cancer Letters-Lee, Sang Hyub"/>
    <x v="5"/>
    <s v="N"/>
    <x v="0"/>
    <s v="Nude mouse"/>
    <s v="200-250"/>
    <x v="1"/>
    <x v="1"/>
    <m/>
    <n v="1"/>
    <m/>
    <m/>
    <x v="293"/>
    <x v="0"/>
    <x v="0"/>
    <x v="0"/>
    <x v="1"/>
    <x v="0"/>
    <x v="0"/>
    <x v="0"/>
    <x v="0"/>
    <x v="0"/>
    <m/>
    <x v="0"/>
    <m/>
    <m/>
    <m/>
    <m/>
    <m/>
    <x v="0"/>
  </r>
  <r>
    <s v="Li, X."/>
    <s v="Adrian, T.E."/>
    <s v="Annals of the New York Academy of Science"/>
    <x v="14"/>
    <x v="0"/>
    <s v="2008-Annals of the New York Academy of Science-Li, X."/>
    <x v="8"/>
    <s v="N"/>
    <x v="0"/>
    <s v="Nude mouse"/>
    <n v="50"/>
    <x v="1"/>
    <x v="1"/>
    <m/>
    <m/>
    <n v="1"/>
    <m/>
    <x v="294"/>
    <x v="0"/>
    <x v="0"/>
    <x v="0"/>
    <x v="0"/>
    <x v="0"/>
    <x v="0"/>
    <x v="0"/>
    <x v="0"/>
    <x v="0"/>
    <m/>
    <x v="0"/>
    <m/>
    <m/>
    <m/>
    <m/>
    <m/>
    <x v="0"/>
  </r>
  <r>
    <s v="Dhar, Animesh"/>
    <s v="Banerjee, Sushanta K."/>
    <s v="Molecular Cancer Therapeutics"/>
    <x v="8"/>
    <x v="0"/>
    <s v="2009-Molecular Cancer Therapeutics-Dhar, Animesh"/>
    <x v="5"/>
    <s v="N"/>
    <x v="0"/>
    <s v="Nude mouse"/>
    <n v="340"/>
    <x v="1"/>
    <x v="1"/>
    <n v="1"/>
    <m/>
    <m/>
    <m/>
    <x v="295"/>
    <x v="0"/>
    <x v="0"/>
    <x v="0"/>
    <x v="0"/>
    <x v="0"/>
    <x v="0"/>
    <x v="0"/>
    <x v="0"/>
    <x v="0"/>
    <m/>
    <x v="0"/>
    <m/>
    <m/>
    <m/>
    <m/>
    <m/>
    <x v="0"/>
  </r>
  <r>
    <s v="Nishimoto, T"/>
    <s v="Aoki, K"/>
    <s v="Gene Therapy"/>
    <x v="8"/>
    <x v="0"/>
    <s v="2009-Gene Therapy-Nishimoto, T"/>
    <x v="8"/>
    <s v="N"/>
    <x v="0"/>
    <s v="Nude mouse"/>
    <m/>
    <x v="1"/>
    <x v="1"/>
    <m/>
    <m/>
    <n v="1"/>
    <m/>
    <x v="296"/>
    <x v="0"/>
    <x v="0"/>
    <x v="0"/>
    <x v="0"/>
    <x v="0"/>
    <x v="0"/>
    <x v="0"/>
    <x v="0"/>
    <x v="0"/>
    <m/>
    <x v="1"/>
    <m/>
    <m/>
    <m/>
    <m/>
    <m/>
    <x v="0"/>
  </r>
  <r>
    <s v="Nishimoto, T"/>
    <s v="Aoki, K"/>
    <s v="Gene Therapy"/>
    <x v="8"/>
    <x v="1"/>
    <s v="2009-Gene Therapy-Nishimoto, T"/>
    <x v="8"/>
    <s v="N"/>
    <x v="0"/>
    <s v="Nude mouse"/>
    <m/>
    <x v="1"/>
    <x v="1"/>
    <n v="1"/>
    <m/>
    <m/>
    <m/>
    <x v="297"/>
    <x v="0"/>
    <x v="0"/>
    <x v="0"/>
    <x v="0"/>
    <x v="0"/>
    <x v="0"/>
    <x v="0"/>
    <x v="0"/>
    <x v="0"/>
    <m/>
    <x v="1"/>
    <m/>
    <m/>
    <m/>
    <m/>
    <m/>
    <x v="0"/>
  </r>
  <r>
    <s v="Nishimoto, T"/>
    <s v="Aoki, K"/>
    <s v="Gene Therapy"/>
    <x v="8"/>
    <x v="1"/>
    <s v="2009-Gene Therapy-Nishimoto, T"/>
    <x v="8"/>
    <s v="N"/>
    <x v="0"/>
    <s v="Nude mouse"/>
    <m/>
    <x v="1"/>
    <x v="1"/>
    <n v="1"/>
    <m/>
    <m/>
    <m/>
    <x v="298"/>
    <x v="0"/>
    <x v="0"/>
    <x v="0"/>
    <x v="0"/>
    <x v="0"/>
    <x v="0"/>
    <x v="0"/>
    <x v="0"/>
    <x v="0"/>
    <m/>
    <x v="1"/>
    <m/>
    <m/>
    <m/>
    <m/>
    <m/>
    <x v="0"/>
  </r>
  <r>
    <s v="Sahu, Ravi P."/>
    <s v="Srivastava, Sanjay K."/>
    <s v="Journal of the National Cancer Institute"/>
    <x v="8"/>
    <x v="0"/>
    <s v="2009-Journal of the National Cancer Institute-Sahu, Ravi P."/>
    <x v="7"/>
    <s v="N"/>
    <x v="0"/>
    <s v="Nude mouse"/>
    <m/>
    <x v="1"/>
    <x v="1"/>
    <m/>
    <m/>
    <n v="1"/>
    <m/>
    <x v="299"/>
    <x v="0"/>
    <x v="0"/>
    <x v="0"/>
    <x v="0"/>
    <x v="0"/>
    <x v="0"/>
    <x v="0"/>
    <x v="0"/>
    <x v="0"/>
    <m/>
    <x v="0"/>
    <m/>
    <m/>
    <m/>
    <m/>
    <m/>
    <x v="0"/>
  </r>
  <r>
    <s v="Murtaza, Imtiyaz"/>
    <s v="Mukhtar, Hasan"/>
    <s v="Cancer Research"/>
    <x v="8"/>
    <x v="0"/>
    <s v="2009-Cancer Research-Murtaza, Imtiyaz"/>
    <x v="8"/>
    <s v="N"/>
    <x v="0"/>
    <s v="Nude mouse"/>
    <m/>
    <x v="1"/>
    <x v="1"/>
    <m/>
    <m/>
    <n v="1"/>
    <m/>
    <x v="300"/>
    <x v="0"/>
    <x v="0"/>
    <x v="0"/>
    <x v="0"/>
    <x v="0"/>
    <x v="0"/>
    <x v="0"/>
    <x v="0"/>
    <x v="0"/>
    <m/>
    <x v="0"/>
    <m/>
    <m/>
    <m/>
    <m/>
    <m/>
    <x v="0"/>
  </r>
  <r>
    <s v="Fotopoulou, Christina"/>
    <s v="Schumacher, Guido"/>
    <s v="Anticancer Research"/>
    <x v="6"/>
    <x v="0"/>
    <s v="2010-Anticancer Research-Fotopoulou, Christina"/>
    <x v="8"/>
    <s v="N"/>
    <x v="0"/>
    <s v="Nude mouse"/>
    <m/>
    <x v="0"/>
    <x v="1"/>
    <m/>
    <m/>
    <n v="1"/>
    <m/>
    <x v="301"/>
    <x v="0"/>
    <x v="0"/>
    <x v="0"/>
    <x v="0"/>
    <x v="0"/>
    <x v="0"/>
    <x v="0"/>
    <x v="0"/>
    <x v="0"/>
    <m/>
    <x v="0"/>
    <m/>
    <m/>
    <m/>
    <m/>
    <m/>
    <x v="0"/>
  </r>
  <r>
    <s v="Fotopoulou, Christina"/>
    <s v="Schumacher, Guido"/>
    <s v="Anticancer Research"/>
    <x v="6"/>
    <x v="1"/>
    <s v="2010-Anticancer Research-Fotopoulou, Christina"/>
    <x v="8"/>
    <s v="N"/>
    <x v="0"/>
    <s v="Nude mouse"/>
    <m/>
    <x v="0"/>
    <x v="1"/>
    <m/>
    <m/>
    <m/>
    <n v="1"/>
    <x v="302"/>
    <x v="0"/>
    <x v="0"/>
    <x v="0"/>
    <x v="1"/>
    <x v="0"/>
    <x v="0"/>
    <x v="0"/>
    <x v="0"/>
    <x v="0"/>
    <m/>
    <x v="0"/>
    <m/>
    <m/>
    <m/>
    <m/>
    <m/>
    <x v="0"/>
  </r>
  <r>
    <s v="Fotopoulou, Christina"/>
    <s v="Schumacher, Guido"/>
    <s v="Anticancer Research"/>
    <x v="6"/>
    <x v="1"/>
    <s v="2010-Anticancer Research-Fotopoulou, Christina"/>
    <x v="8"/>
    <s v="N"/>
    <x v="0"/>
    <s v="Nude mouse"/>
    <m/>
    <x v="0"/>
    <x v="1"/>
    <m/>
    <n v="1"/>
    <m/>
    <m/>
    <x v="303"/>
    <x v="0"/>
    <x v="0"/>
    <x v="0"/>
    <x v="1"/>
    <x v="0"/>
    <x v="0"/>
    <x v="0"/>
    <x v="0"/>
    <x v="0"/>
    <m/>
    <x v="0"/>
    <m/>
    <m/>
    <m/>
    <m/>
    <m/>
    <x v="0"/>
  </r>
  <r>
    <s v="Schwarz, Roderich E."/>
    <s v="Schwarz, Margaret A."/>
    <s v="Cancer Biology &amp; Therapy"/>
    <x v="6"/>
    <x v="0"/>
    <s v="2010-Cancer Biology &amp; Therapy-Schwarz, Roderich E."/>
    <x v="8"/>
    <s v="N"/>
    <x v="0"/>
    <s v="Nude mouse"/>
    <m/>
    <x v="1"/>
    <x v="1"/>
    <m/>
    <m/>
    <n v="1"/>
    <m/>
    <x v="304"/>
    <x v="0"/>
    <x v="0"/>
    <x v="0"/>
    <x v="0"/>
    <x v="0"/>
    <x v="0"/>
    <x v="0"/>
    <x v="0"/>
    <x v="0"/>
    <m/>
    <x v="0"/>
    <m/>
    <m/>
    <m/>
    <m/>
    <m/>
    <x v="0"/>
  </r>
  <r>
    <s v="Schwarz, Roderich E."/>
    <s v="Schwarz, Margaret A."/>
    <s v="Cancer Biology &amp; Therapy"/>
    <x v="6"/>
    <x v="1"/>
    <s v="2010-Cancer Biology &amp; Therapy-Schwarz, Roderich E."/>
    <x v="6"/>
    <s v="N"/>
    <x v="0"/>
    <s v="Nude mouse"/>
    <m/>
    <x v="1"/>
    <x v="1"/>
    <m/>
    <n v="1"/>
    <m/>
    <m/>
    <x v="305"/>
    <x v="0"/>
    <x v="0"/>
    <x v="0"/>
    <x v="0"/>
    <x v="0"/>
    <x v="0"/>
    <x v="0"/>
    <x v="0"/>
    <x v="0"/>
    <m/>
    <x v="0"/>
    <m/>
    <m/>
    <m/>
    <m/>
    <m/>
    <x v="0"/>
  </r>
  <r>
    <s v="Graeer, R."/>
    <s v="Kratz, F."/>
    <s v="Investigational New Drugs"/>
    <x v="6"/>
    <x v="0"/>
    <s v="2010-Investigational New Drugs-Graeer, R."/>
    <x v="8"/>
    <m/>
    <x v="0"/>
    <s v="Nude mouse"/>
    <m/>
    <x v="0"/>
    <x v="1"/>
    <m/>
    <m/>
    <n v="1"/>
    <m/>
    <x v="306"/>
    <x v="0"/>
    <x v="0"/>
    <x v="0"/>
    <x v="0"/>
    <x v="0"/>
    <x v="0"/>
    <x v="0"/>
    <x v="0"/>
    <x v="0"/>
    <m/>
    <x v="0"/>
    <m/>
    <m/>
    <m/>
    <m/>
    <m/>
    <x v="0"/>
  </r>
  <r>
    <s v="Graeer, R."/>
    <s v="Kratz, F."/>
    <s v="Investigational New Drugs"/>
    <x v="6"/>
    <x v="1"/>
    <s v="2010-Investigational New Drugs-Graeer, R."/>
    <x v="8"/>
    <m/>
    <x v="0"/>
    <s v="Nude mouse"/>
    <m/>
    <x v="0"/>
    <x v="1"/>
    <m/>
    <m/>
    <m/>
    <n v="1"/>
    <x v="236"/>
    <x v="0"/>
    <x v="0"/>
    <x v="0"/>
    <x v="0"/>
    <x v="0"/>
    <x v="0"/>
    <x v="0"/>
    <x v="0"/>
    <x v="0"/>
    <m/>
    <x v="0"/>
    <m/>
    <m/>
    <m/>
    <m/>
    <m/>
    <x v="0"/>
  </r>
  <r>
    <s v="Graeer, R."/>
    <s v="Kratz, F."/>
    <s v="Investigational New Drugs"/>
    <x v="6"/>
    <x v="1"/>
    <s v="2010-Investigational New Drugs-Graeer, R."/>
    <x v="8"/>
    <m/>
    <x v="0"/>
    <s v="Nude mouse"/>
    <m/>
    <x v="0"/>
    <x v="1"/>
    <m/>
    <m/>
    <n v="1"/>
    <m/>
    <x v="307"/>
    <x v="0"/>
    <x v="0"/>
    <x v="0"/>
    <x v="1"/>
    <x v="0"/>
    <x v="0"/>
    <x v="0"/>
    <x v="0"/>
    <x v="0"/>
    <m/>
    <x v="0"/>
    <m/>
    <m/>
    <m/>
    <m/>
    <m/>
    <x v="0"/>
  </r>
  <r>
    <s v="Park, Byoungduck"/>
    <s v="Aggarwal, Bharat B."/>
    <s v="PLOS One"/>
    <x v="5"/>
    <x v="0"/>
    <s v="2011-PLOS One-Park, Byoungduck"/>
    <x v="65"/>
    <s v="Y"/>
    <x v="0"/>
    <s v="Nude mouse"/>
    <m/>
    <x v="0"/>
    <x v="1"/>
    <m/>
    <m/>
    <n v="1"/>
    <m/>
    <x v="308"/>
    <x v="0"/>
    <x v="0"/>
    <x v="0"/>
    <x v="0"/>
    <x v="0"/>
    <x v="0"/>
    <x v="0"/>
    <x v="0"/>
    <x v="0"/>
    <m/>
    <x v="0"/>
    <m/>
    <m/>
    <m/>
    <m/>
    <m/>
    <x v="0"/>
  </r>
  <r>
    <s v="Park, Byoungduck"/>
    <s v="Aggarwal, Bharat B."/>
    <s v="PLOS One"/>
    <x v="5"/>
    <x v="1"/>
    <s v="2011-PLOS One-Park, Byoungduck"/>
    <x v="65"/>
    <s v="N"/>
    <x v="0"/>
    <s v="Nude mouse"/>
    <m/>
    <x v="0"/>
    <x v="1"/>
    <m/>
    <m/>
    <n v="1"/>
    <m/>
    <x v="62"/>
    <x v="0"/>
    <x v="0"/>
    <x v="0"/>
    <x v="1"/>
    <x v="0"/>
    <x v="0"/>
    <x v="0"/>
    <x v="0"/>
    <x v="0"/>
    <m/>
    <x v="0"/>
    <m/>
    <m/>
    <m/>
    <m/>
    <m/>
    <x v="0"/>
  </r>
  <r>
    <s v="Park, Byoungduck"/>
    <s v="Aggarwal, Bharat B."/>
    <s v="PLOS One"/>
    <x v="5"/>
    <x v="1"/>
    <s v="2011-PLOS One-Park, Byoungduck"/>
    <x v="65"/>
    <s v="N"/>
    <x v="0"/>
    <s v="Nude mouse"/>
    <m/>
    <x v="0"/>
    <x v="1"/>
    <n v="0.33"/>
    <n v="0.67"/>
    <m/>
    <m/>
    <x v="309"/>
    <x v="0"/>
    <x v="0"/>
    <x v="0"/>
    <x v="1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0"/>
    <s v="2012-BMC Cancer-Dovzhanskiy, Dmitriy I"/>
    <x v="39"/>
    <s v="N"/>
    <x v="0"/>
    <s v="Nude mouse"/>
    <m/>
    <x v="1"/>
    <x v="1"/>
    <m/>
    <m/>
    <n v="1"/>
    <m/>
    <x v="310"/>
    <x v="0"/>
    <x v="0"/>
    <x v="0"/>
    <x v="0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1"/>
    <s v="2012-BMC Cancer-Dovzhanskiy, Dmitriy I"/>
    <x v="39"/>
    <s v="N"/>
    <x v="0"/>
    <s v="Nude mouse"/>
    <m/>
    <x v="1"/>
    <x v="1"/>
    <m/>
    <m/>
    <n v="1"/>
    <m/>
    <x v="15"/>
    <x v="0"/>
    <x v="0"/>
    <x v="0"/>
    <x v="0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1"/>
    <s v="2012-BMC Cancer-Dovzhanskiy, Dmitriy I"/>
    <x v="39"/>
    <s v="N"/>
    <x v="0"/>
    <s v="Nude mouse"/>
    <m/>
    <x v="1"/>
    <x v="1"/>
    <m/>
    <m/>
    <n v="1"/>
    <m/>
    <x v="311"/>
    <x v="0"/>
    <x v="0"/>
    <x v="0"/>
    <x v="0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1"/>
    <s v="2012-BMC Cancer-Dovzhanskiy, Dmitriy I"/>
    <x v="39"/>
    <s v="N"/>
    <x v="0"/>
    <s v="Nude mouse"/>
    <m/>
    <x v="0"/>
    <x v="1"/>
    <m/>
    <m/>
    <n v="1"/>
    <m/>
    <x v="310"/>
    <x v="0"/>
    <x v="0"/>
    <x v="0"/>
    <x v="0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1"/>
    <s v="2012-BMC Cancer-Dovzhanskiy, Dmitriy I"/>
    <x v="39"/>
    <s v="N"/>
    <x v="0"/>
    <s v="Nude mouse"/>
    <m/>
    <x v="0"/>
    <x v="1"/>
    <m/>
    <m/>
    <n v="1"/>
    <m/>
    <x v="15"/>
    <x v="0"/>
    <x v="0"/>
    <x v="0"/>
    <x v="0"/>
    <x v="0"/>
    <x v="0"/>
    <x v="0"/>
    <x v="0"/>
    <x v="0"/>
    <m/>
    <x v="0"/>
    <m/>
    <m/>
    <m/>
    <m/>
    <m/>
    <x v="0"/>
  </r>
  <r>
    <s v="Dovzhanskiy, Dmitriy I"/>
    <s v="Werner, Jens"/>
    <s v="BMC Cancer"/>
    <x v="0"/>
    <x v="1"/>
    <s v="2012-BMC Cancer-Dovzhanskiy, Dmitriy I"/>
    <x v="39"/>
    <s v="N"/>
    <x v="0"/>
    <s v="Nude mouse"/>
    <m/>
    <x v="0"/>
    <x v="1"/>
    <m/>
    <m/>
    <n v="1"/>
    <m/>
    <x v="311"/>
    <x v="0"/>
    <x v="0"/>
    <x v="0"/>
    <x v="0"/>
    <x v="0"/>
    <x v="0"/>
    <x v="0"/>
    <x v="0"/>
    <x v="0"/>
    <m/>
    <x v="0"/>
    <m/>
    <m/>
    <m/>
    <m/>
    <m/>
    <x v="0"/>
  </r>
  <r>
    <s v="Nakamura, Masafumi"/>
    <s v="Okada, Hidechika"/>
    <s v="Journal of Gastroenterology"/>
    <x v="0"/>
    <x v="0"/>
    <s v="2012-Journal of Gastroenterology-Nakamura, Masafumi"/>
    <x v="8"/>
    <s v="N"/>
    <x v="0"/>
    <s v="SCID mouse"/>
    <m/>
    <x v="1"/>
    <x v="1"/>
    <m/>
    <m/>
    <n v="1"/>
    <m/>
    <x v="312"/>
    <x v="0"/>
    <x v="0"/>
    <x v="0"/>
    <x v="0"/>
    <x v="0"/>
    <x v="0"/>
    <x v="0"/>
    <x v="0"/>
    <x v="0"/>
    <m/>
    <x v="0"/>
    <m/>
    <m/>
    <m/>
    <m/>
    <m/>
    <x v="0"/>
  </r>
  <r>
    <s v="Nakamura, Masafumi"/>
    <s v="Okada, Hidechika"/>
    <s v="Journal of Gastroenterology"/>
    <x v="0"/>
    <x v="1"/>
    <s v="2012-Journal of Gastroenterology-Nakamura, Masafumi"/>
    <x v="8"/>
    <s v="N"/>
    <x v="0"/>
    <s v="SCID mouse"/>
    <m/>
    <x v="1"/>
    <x v="1"/>
    <m/>
    <n v="1"/>
    <m/>
    <m/>
    <x v="313"/>
    <x v="0"/>
    <x v="0"/>
    <x v="0"/>
    <x v="0"/>
    <x v="0"/>
    <x v="0"/>
    <x v="0"/>
    <x v="0"/>
    <x v="0"/>
    <m/>
    <x v="0"/>
    <m/>
    <m/>
    <m/>
    <m/>
    <m/>
    <x v="0"/>
  </r>
  <r>
    <s v="Masamune, Atsushi"/>
    <s v="Shimosegawa, Tooru"/>
    <s v="Scandinavian Journal of Gastroenterology"/>
    <x v="1"/>
    <x v="0"/>
    <s v="2013-Scandinavian Journal of Gastroenterology-Masamune, Atsushi"/>
    <x v="8"/>
    <s v="N"/>
    <x v="0"/>
    <s v="Nude mouse"/>
    <m/>
    <x v="1"/>
    <x v="1"/>
    <m/>
    <m/>
    <m/>
    <n v="1"/>
    <x v="314"/>
    <x v="0"/>
    <x v="0"/>
    <x v="0"/>
    <x v="0"/>
    <x v="0"/>
    <x v="0"/>
    <x v="0"/>
    <x v="0"/>
    <x v="0"/>
    <m/>
    <x v="0"/>
    <m/>
    <m/>
    <m/>
    <m/>
    <m/>
    <x v="0"/>
  </r>
  <r>
    <s v="Masamune, Atsushi"/>
    <s v="Shimosegawa, Tooru"/>
    <s v="Scandinavian Journal of Gastroenterology"/>
    <x v="1"/>
    <x v="1"/>
    <s v="2013-Scandinavian Journal of Gastroenterology-Masamune, Atsushi"/>
    <x v="66"/>
    <s v="Y"/>
    <x v="0"/>
    <s v="Nude mouse"/>
    <m/>
    <x v="1"/>
    <x v="1"/>
    <n v="1"/>
    <m/>
    <m/>
    <m/>
    <x v="315"/>
    <x v="0"/>
    <x v="0"/>
    <x v="0"/>
    <x v="0"/>
    <x v="0"/>
    <x v="0"/>
    <x v="0"/>
    <x v="0"/>
    <x v="0"/>
    <m/>
    <x v="0"/>
    <m/>
    <m/>
    <m/>
    <m/>
    <m/>
    <x v="0"/>
  </r>
  <r>
    <s v="Zhao, Min"/>
    <s v="Srivastava, Rakesh K."/>
    <s v="Cancer Letters"/>
    <x v="1"/>
    <x v="0"/>
    <s v="2013-Cancer Letters-Zhao, Min"/>
    <x v="6"/>
    <s v="N"/>
    <x v="0"/>
    <s v="Nude mouse"/>
    <m/>
    <x v="1"/>
    <x v="1"/>
    <m/>
    <m/>
    <n v="1"/>
    <m/>
    <x v="316"/>
    <x v="0"/>
    <x v="0"/>
    <x v="0"/>
    <x v="0"/>
    <x v="0"/>
    <x v="0"/>
    <x v="0"/>
    <x v="0"/>
    <x v="0"/>
    <m/>
    <x v="0"/>
    <m/>
    <m/>
    <m/>
    <m/>
    <m/>
    <x v="0"/>
  </r>
  <r>
    <s v="Fujiwara, Yuki"/>
    <s v="Yanaga, Katsuhiko"/>
    <s v="Journal of the American College of Surgeons"/>
    <x v="1"/>
    <x v="0"/>
    <s v="2013-Journal of the American College of Surgeons-Fujiwara, Yuki"/>
    <x v="5"/>
    <s v="N"/>
    <x v="0"/>
    <s v="Nude mouse"/>
    <s v="150-250"/>
    <x v="1"/>
    <x v="1"/>
    <m/>
    <m/>
    <n v="1"/>
    <m/>
    <x v="317"/>
    <x v="0"/>
    <x v="0"/>
    <x v="0"/>
    <x v="1"/>
    <x v="0"/>
    <x v="0"/>
    <x v="0"/>
    <x v="0"/>
    <x v="0"/>
    <m/>
    <x v="1"/>
    <m/>
    <m/>
    <m/>
    <m/>
    <m/>
    <x v="0"/>
  </r>
  <r>
    <s v="Fujiwara, Yuki"/>
    <s v="Yanaga, Katsuhiko"/>
    <s v="Journal of the American College of Surgeons"/>
    <x v="1"/>
    <x v="1"/>
    <s v="2013-Journal of the American College of Surgeons-Fujiwara, Yuki"/>
    <x v="5"/>
    <s v="N"/>
    <x v="0"/>
    <s v="Nude mouse"/>
    <s v="150-250"/>
    <x v="1"/>
    <x v="1"/>
    <m/>
    <m/>
    <n v="1"/>
    <m/>
    <x v="318"/>
    <x v="0"/>
    <x v="0"/>
    <x v="0"/>
    <x v="1"/>
    <x v="0"/>
    <x v="0"/>
    <x v="0"/>
    <x v="0"/>
    <x v="0"/>
    <m/>
    <x v="1"/>
    <m/>
    <m/>
    <m/>
    <m/>
    <m/>
    <x v="0"/>
  </r>
  <r>
    <s v="Fujiwara, Yuki"/>
    <s v="Yanaga, Katsuhiko"/>
    <s v="Journal of the American College of Surgeons"/>
    <x v="1"/>
    <x v="1"/>
    <s v="2013-Journal of the American College of Surgeons-Fujiwara, Yuki"/>
    <x v="8"/>
    <s v="N"/>
    <x v="0"/>
    <s v="Nude mouse"/>
    <s v="150-250"/>
    <x v="1"/>
    <x v="1"/>
    <m/>
    <m/>
    <n v="1"/>
    <m/>
    <x v="317"/>
    <x v="0"/>
    <x v="0"/>
    <x v="0"/>
    <x v="1"/>
    <x v="0"/>
    <x v="0"/>
    <x v="0"/>
    <x v="0"/>
    <x v="0"/>
    <m/>
    <x v="1"/>
    <m/>
    <m/>
    <m/>
    <m/>
    <m/>
    <x v="0"/>
  </r>
  <r>
    <s v="Fujiwara, Yuki"/>
    <s v="Yanaga, Katsuhiko"/>
    <s v="Journal of the American College of Surgeons"/>
    <x v="1"/>
    <x v="1"/>
    <s v="2013-Journal of the American College of Surgeons-Fujiwara, Yuki"/>
    <x v="8"/>
    <s v="N"/>
    <x v="0"/>
    <s v="Nude mouse"/>
    <s v="150-250"/>
    <x v="1"/>
    <x v="1"/>
    <m/>
    <m/>
    <n v="1"/>
    <m/>
    <x v="318"/>
    <x v="0"/>
    <x v="0"/>
    <x v="0"/>
    <x v="1"/>
    <x v="0"/>
    <x v="0"/>
    <x v="0"/>
    <x v="0"/>
    <x v="0"/>
    <m/>
    <x v="1"/>
    <m/>
    <m/>
    <m/>
    <m/>
    <m/>
    <x v="0"/>
  </r>
  <r>
    <s v="Zhao, S."/>
    <s v="Freeman, JW"/>
    <s v="Oncogenesis"/>
    <x v="1"/>
    <x v="0"/>
    <s v="2013-Oncogenesis-Zhao, S."/>
    <x v="7"/>
    <m/>
    <x v="0"/>
    <s v="Nude mouse"/>
    <m/>
    <x v="0"/>
    <x v="1"/>
    <m/>
    <m/>
    <n v="1"/>
    <m/>
    <x v="319"/>
    <x v="0"/>
    <x v="0"/>
    <x v="0"/>
    <x v="0"/>
    <x v="0"/>
    <x v="0"/>
    <x v="0"/>
    <x v="0"/>
    <x v="0"/>
    <m/>
    <x v="1"/>
    <m/>
    <m/>
    <m/>
    <m/>
    <m/>
    <x v="0"/>
  </r>
  <r>
    <s v="Hollevoet, Kevin"/>
    <s v="Pastan, Ira"/>
    <s v="Molecular Cancer Therapeutics"/>
    <x v="3"/>
    <x v="0"/>
    <s v="2014-Molecular Cancer Therapeutics-Hollevoet, Kevin"/>
    <x v="67"/>
    <s v="Y"/>
    <x v="0"/>
    <s v="Nude mouse"/>
    <s v="120-130"/>
    <x v="1"/>
    <x v="1"/>
    <m/>
    <m/>
    <n v="1"/>
    <m/>
    <x v="320"/>
    <x v="0"/>
    <x v="0"/>
    <x v="0"/>
    <x v="0"/>
    <x v="0"/>
    <x v="0"/>
    <x v="0"/>
    <x v="0"/>
    <x v="0"/>
    <m/>
    <x v="0"/>
    <m/>
    <m/>
    <m/>
    <m/>
    <m/>
    <x v="0"/>
  </r>
  <r>
    <s v="Hollevoet, Kevin"/>
    <s v="Pastan, Ira"/>
    <s v="Molecular Cancer Therapeutics"/>
    <x v="3"/>
    <x v="1"/>
    <s v="2014-Molecular Cancer Therapeutics-Hollevoet, Kevin"/>
    <x v="67"/>
    <s v="N"/>
    <x v="0"/>
    <s v="Nude mouse"/>
    <s v="120-130"/>
    <x v="1"/>
    <x v="1"/>
    <m/>
    <n v="1"/>
    <m/>
    <m/>
    <x v="321"/>
    <x v="0"/>
    <x v="0"/>
    <x v="0"/>
    <x v="0"/>
    <x v="0"/>
    <x v="0"/>
    <x v="0"/>
    <x v="0"/>
    <x v="0"/>
    <m/>
    <x v="0"/>
    <m/>
    <m/>
    <m/>
    <m/>
    <m/>
    <x v="0"/>
  </r>
  <r>
    <s v="Hollevoet, Kevin"/>
    <s v="Pastan, Ira"/>
    <s v="Molecular Cancer Therapeutics"/>
    <x v="3"/>
    <x v="1"/>
    <s v="2014-Molecular Cancer Therapeutics-Hollevoet, Kevin"/>
    <x v="67"/>
    <s v="N"/>
    <x v="0"/>
    <s v="Nude mouse"/>
    <s v="120-130"/>
    <x v="1"/>
    <x v="1"/>
    <m/>
    <n v="1"/>
    <m/>
    <m/>
    <x v="322"/>
    <x v="0"/>
    <x v="1"/>
    <x v="0"/>
    <x v="0"/>
    <x v="0"/>
    <x v="0"/>
    <x v="0"/>
    <x v="0"/>
    <x v="0"/>
    <m/>
    <x v="0"/>
    <m/>
    <m/>
    <m/>
    <m/>
    <m/>
    <x v="0"/>
  </r>
  <r>
    <s v="Hollevoet, Kevin"/>
    <s v="Pastan, Ira"/>
    <s v="Molecular Cancer Therapeutics"/>
    <x v="3"/>
    <x v="1"/>
    <s v="2014-Molecular Cancer Therapeutics-Hollevoet, Kevin"/>
    <x v="67"/>
    <s v="N"/>
    <x v="0"/>
    <s v="Nude mouse"/>
    <s v="120-130"/>
    <x v="1"/>
    <x v="4"/>
    <m/>
    <m/>
    <m/>
    <m/>
    <x v="323"/>
    <x v="0"/>
    <x v="1"/>
    <x v="0"/>
    <x v="0"/>
    <x v="0"/>
    <x v="0"/>
    <x v="0"/>
    <x v="0"/>
    <x v="0"/>
    <m/>
    <x v="0"/>
    <m/>
    <m/>
    <m/>
    <m/>
    <m/>
    <x v="0"/>
  </r>
  <r>
    <s v="Fujihira, A."/>
    <s v="Takaku, H."/>
    <s v="Gene Therapy"/>
    <x v="3"/>
    <x v="0"/>
    <s v="2014-Gene Therapy-Fujihira, A."/>
    <x v="8"/>
    <s v="N"/>
    <x v="0"/>
    <s v="Nude mouse"/>
    <m/>
    <x v="1"/>
    <x v="1"/>
    <m/>
    <m/>
    <m/>
    <n v="1"/>
    <x v="324"/>
    <x v="0"/>
    <x v="0"/>
    <x v="0"/>
    <x v="0"/>
    <x v="0"/>
    <x v="0"/>
    <x v="0"/>
    <x v="0"/>
    <x v="0"/>
    <m/>
    <x v="0"/>
    <m/>
    <m/>
    <m/>
    <m/>
    <m/>
    <x v="0"/>
  </r>
  <r>
    <s v="Fujihira, A."/>
    <s v="Takaku, H."/>
    <s v="Gene Therapy"/>
    <x v="3"/>
    <x v="1"/>
    <s v="2014-Gene Therapy-Fujihira, A."/>
    <x v="8"/>
    <s v="N"/>
    <x v="0"/>
    <s v="Nude mouse"/>
    <m/>
    <x v="1"/>
    <x v="1"/>
    <m/>
    <m/>
    <m/>
    <n v="1"/>
    <x v="325"/>
    <x v="0"/>
    <x v="0"/>
    <x v="0"/>
    <x v="0"/>
    <x v="0"/>
    <x v="0"/>
    <x v="0"/>
    <x v="0"/>
    <x v="0"/>
    <m/>
    <x v="0"/>
    <m/>
    <m/>
    <m/>
    <m/>
    <m/>
    <x v="0"/>
  </r>
  <r>
    <s v="Fujihira, A."/>
    <s v="Takaku, H."/>
    <s v="Gene Therapy"/>
    <x v="3"/>
    <x v="1"/>
    <s v="2014-Gene Therapy-Fujihira, A."/>
    <x v="8"/>
    <s v="N"/>
    <x v="0"/>
    <s v="Nude mouse"/>
    <m/>
    <x v="1"/>
    <x v="1"/>
    <m/>
    <m/>
    <n v="1"/>
    <m/>
    <x v="326"/>
    <x v="0"/>
    <x v="0"/>
    <x v="0"/>
    <x v="0"/>
    <x v="0"/>
    <x v="0"/>
    <x v="0"/>
    <x v="0"/>
    <x v="0"/>
    <m/>
    <x v="0"/>
    <m/>
    <m/>
    <m/>
    <m/>
    <m/>
    <x v="0"/>
  </r>
  <r>
    <s v="Gong, Jingjing"/>
    <s v="Kumar, Addanki P."/>
    <s v="Clinical Cancer Research"/>
    <x v="3"/>
    <x v="0"/>
    <s v="2014-Clinical Cancer Research-Gong, Jingjing"/>
    <x v="8"/>
    <s v="N"/>
    <x v="0"/>
    <s v="SCID mouse"/>
    <m/>
    <x v="1"/>
    <x v="1"/>
    <m/>
    <m/>
    <n v="1"/>
    <m/>
    <x v="327"/>
    <x v="0"/>
    <x v="0"/>
    <x v="0"/>
    <x v="0"/>
    <x v="0"/>
    <x v="0"/>
    <x v="0"/>
    <x v="0"/>
    <x v="0"/>
    <m/>
    <x v="0"/>
    <m/>
    <m/>
    <m/>
    <m/>
    <m/>
    <x v="0"/>
  </r>
  <r>
    <s v="Gong, Jingjing"/>
    <s v="Kumar, Addanki P."/>
    <s v="Clinical Cancer Research"/>
    <x v="3"/>
    <x v="1"/>
    <s v="2014-Clinical Cancer Research-Gong, Jingjing"/>
    <x v="8"/>
    <s v="N"/>
    <x v="0"/>
    <s v="SCID mouse"/>
    <m/>
    <x v="1"/>
    <x v="1"/>
    <m/>
    <m/>
    <n v="1"/>
    <m/>
    <x v="328"/>
    <x v="0"/>
    <x v="0"/>
    <x v="0"/>
    <x v="0"/>
    <x v="0"/>
    <x v="0"/>
    <x v="0"/>
    <x v="0"/>
    <x v="0"/>
    <m/>
    <x v="0"/>
    <m/>
    <m/>
    <m/>
    <m/>
    <m/>
    <x v="0"/>
  </r>
  <r>
    <s v="Mittal, Anupama"/>
    <s v="Mahato, Ram I."/>
    <s v="Biomaterials"/>
    <x v="3"/>
    <x v="0"/>
    <s v="2014-Biomaterials-Mittal, Anupama"/>
    <x v="5"/>
    <s v="N"/>
    <x v="0"/>
    <s v="Nude mouse"/>
    <s v="200-3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Mittal, Anupama"/>
    <s v="Mahato, Ram I."/>
    <s v="Biomaterials"/>
    <x v="3"/>
    <x v="1"/>
    <s v="2014-Biomaterials-Mittal, Anupama"/>
    <x v="5"/>
    <s v="N"/>
    <x v="0"/>
    <s v="Nude mouse"/>
    <s v="200-300"/>
    <x v="1"/>
    <x v="1"/>
    <m/>
    <m/>
    <m/>
    <n v="1"/>
    <x v="329"/>
    <x v="0"/>
    <x v="0"/>
    <x v="0"/>
    <x v="1"/>
    <x v="0"/>
    <x v="0"/>
    <x v="0"/>
    <x v="0"/>
    <x v="0"/>
    <m/>
    <x v="0"/>
    <m/>
    <m/>
    <m/>
    <m/>
    <m/>
    <x v="0"/>
  </r>
  <r>
    <s v="Mittal, Anupama"/>
    <s v="Mahato, Ram I."/>
    <s v="Biomaterials"/>
    <x v="3"/>
    <x v="1"/>
    <s v="2014-Biomaterials-Mittal, Anupama"/>
    <x v="5"/>
    <s v="N"/>
    <x v="0"/>
    <s v="Nude mouse"/>
    <s v="200-300"/>
    <x v="1"/>
    <x v="1"/>
    <m/>
    <m/>
    <n v="1"/>
    <m/>
    <x v="330"/>
    <x v="0"/>
    <x v="0"/>
    <x v="0"/>
    <x v="1"/>
    <x v="0"/>
    <x v="0"/>
    <x v="0"/>
    <x v="0"/>
    <x v="0"/>
    <m/>
    <x v="0"/>
    <m/>
    <m/>
    <m/>
    <m/>
    <m/>
    <x v="0"/>
  </r>
  <r>
    <s v="Mittal, Anupama"/>
    <s v="Mahato, Ram I."/>
    <s v="Biomaterials"/>
    <x v="3"/>
    <x v="1"/>
    <s v="2014-Biomaterials-Mittal, Anupama"/>
    <x v="5"/>
    <s v="N"/>
    <x v="0"/>
    <s v="Nude mouse"/>
    <s v="200-300"/>
    <x v="1"/>
    <x v="1"/>
    <m/>
    <m/>
    <n v="1"/>
    <m/>
    <x v="331"/>
    <x v="0"/>
    <x v="0"/>
    <x v="0"/>
    <x v="1"/>
    <x v="0"/>
    <x v="0"/>
    <x v="0"/>
    <x v="0"/>
    <x v="0"/>
    <m/>
    <x v="0"/>
    <m/>
    <m/>
    <m/>
    <m/>
    <m/>
    <x v="0"/>
  </r>
  <r>
    <s v="Jung, Kyung Hee"/>
    <s v="Hong, Soon-Sun"/>
    <s v="International Journal of Oncology"/>
    <x v="3"/>
    <x v="0"/>
    <s v="2014-International Journal of Oncology-Jung, Kyung Hee"/>
    <x v="8"/>
    <s v="N"/>
    <x v="0"/>
    <s v="Nude mouse"/>
    <m/>
    <x v="0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Jung, Kyung Hee"/>
    <s v="Hong, Soon-Sun"/>
    <s v="International Journal of Oncology"/>
    <x v="3"/>
    <x v="1"/>
    <s v="2014-International Journal of Oncology-Jung, Kyung Hee"/>
    <x v="8"/>
    <s v="N"/>
    <x v="0"/>
    <s v="Nude mouse"/>
    <m/>
    <x v="0"/>
    <x v="1"/>
    <m/>
    <m/>
    <n v="1"/>
    <m/>
    <x v="332"/>
    <x v="0"/>
    <x v="0"/>
    <x v="0"/>
    <x v="0"/>
    <x v="0"/>
    <x v="0"/>
    <x v="0"/>
    <x v="0"/>
    <x v="0"/>
    <m/>
    <x v="0"/>
    <m/>
    <m/>
    <m/>
    <m/>
    <m/>
    <x v="1"/>
  </r>
  <r>
    <s v="Jung, Kyung Hee"/>
    <s v="Hong, Soon-Sun"/>
    <s v="International Journal of Oncology"/>
    <x v="3"/>
    <x v="1"/>
    <s v="2014-International Journal of Oncology-Jung, Kyung Hee"/>
    <x v="8"/>
    <s v="N"/>
    <x v="0"/>
    <s v="Nude mouse"/>
    <m/>
    <x v="0"/>
    <x v="1"/>
    <m/>
    <m/>
    <n v="1"/>
    <m/>
    <x v="333"/>
    <x v="0"/>
    <x v="0"/>
    <x v="0"/>
    <x v="1"/>
    <x v="0"/>
    <x v="0"/>
    <x v="0"/>
    <x v="0"/>
    <x v="0"/>
    <m/>
    <x v="0"/>
    <m/>
    <m/>
    <m/>
    <m/>
    <m/>
    <x v="1"/>
  </r>
  <r>
    <s v="Huang, Minzhao"/>
    <s v="Shankar, Sharmila"/>
    <s v="Cancer Letters"/>
    <x v="3"/>
    <x v="0"/>
    <s v="2014-Cancer Letters-Huang, Minzhao"/>
    <x v="8"/>
    <s v="N"/>
    <x v="0"/>
    <s v="Nude mouse"/>
    <m/>
    <x v="1"/>
    <x v="1"/>
    <m/>
    <m/>
    <n v="1"/>
    <m/>
    <x v="334"/>
    <x v="0"/>
    <x v="0"/>
    <x v="0"/>
    <x v="0"/>
    <x v="0"/>
    <x v="0"/>
    <x v="0"/>
    <x v="0"/>
    <x v="0"/>
    <m/>
    <x v="0"/>
    <m/>
    <m/>
    <m/>
    <m/>
    <m/>
    <x v="0"/>
  </r>
  <r>
    <s v="Sureban, Sripathi M."/>
    <s v="Houchen, Courtney W."/>
    <s v="Cancer Letters"/>
    <x v="3"/>
    <x v="0"/>
    <s v="2014-Cancer Letters-Sureban, Sripathi M."/>
    <x v="8"/>
    <s v="N"/>
    <x v="0"/>
    <s v="SCID mouse"/>
    <n v="250"/>
    <x v="1"/>
    <x v="1"/>
    <n v="1"/>
    <m/>
    <m/>
    <m/>
    <x v="335"/>
    <x v="0"/>
    <x v="0"/>
    <x v="0"/>
    <x v="0"/>
    <x v="0"/>
    <x v="0"/>
    <x v="0"/>
    <x v="0"/>
    <x v="0"/>
    <m/>
    <x v="0"/>
    <m/>
    <m/>
    <m/>
    <m/>
    <m/>
    <x v="1"/>
  </r>
  <r>
    <s v="Khan, Sheema"/>
    <s v="Chauhan, Subhash C."/>
    <s v="Biomaterials"/>
    <x v="2"/>
    <x v="0"/>
    <s v="2015-Biomaterials-Khan, Sheema"/>
    <x v="7"/>
    <s v="N"/>
    <x v="0"/>
    <s v="Nude mouse"/>
    <m/>
    <x v="1"/>
    <x v="1"/>
    <m/>
    <m/>
    <n v="1"/>
    <m/>
    <x v="336"/>
    <x v="0"/>
    <x v="0"/>
    <x v="0"/>
    <x v="0"/>
    <x v="0"/>
    <x v="0"/>
    <x v="0"/>
    <x v="0"/>
    <x v="0"/>
    <m/>
    <x v="0"/>
    <m/>
    <m/>
    <m/>
    <m/>
    <m/>
    <x v="0"/>
  </r>
  <r>
    <s v="Li, Yan"/>
    <s v="Chen, Xiaoguang"/>
    <s v="Cancer Letters"/>
    <x v="2"/>
    <x v="0"/>
    <s v="2015-Cancer Letters-Li, Yan"/>
    <x v="37"/>
    <s v="N"/>
    <x v="0"/>
    <s v="Nude mouse"/>
    <s v="100-250"/>
    <x v="1"/>
    <x v="1"/>
    <m/>
    <n v="1"/>
    <m/>
    <m/>
    <x v="337"/>
    <x v="0"/>
    <x v="0"/>
    <x v="0"/>
    <x v="0"/>
    <x v="0"/>
    <x v="0"/>
    <x v="0"/>
    <x v="0"/>
    <x v="0"/>
    <m/>
    <x v="0"/>
    <m/>
    <m/>
    <m/>
    <m/>
    <m/>
    <x v="1"/>
  </r>
  <r>
    <s v="Li, Yan"/>
    <s v="Chen, Xiaoguang"/>
    <s v="Cancer Letters"/>
    <x v="2"/>
    <x v="1"/>
    <s v="2015-Cancer Letters-Li, Yan"/>
    <x v="37"/>
    <s v="N"/>
    <x v="0"/>
    <s v="Nude mouse"/>
    <s v="100-250"/>
    <x v="1"/>
    <x v="1"/>
    <m/>
    <n v="1"/>
    <m/>
    <m/>
    <x v="338"/>
    <x v="0"/>
    <x v="0"/>
    <x v="0"/>
    <x v="0"/>
    <x v="0"/>
    <x v="0"/>
    <x v="0"/>
    <x v="0"/>
    <x v="0"/>
    <m/>
    <x v="0"/>
    <m/>
    <m/>
    <m/>
    <m/>
    <m/>
    <x v="1"/>
  </r>
  <r>
    <s v="Li, Yan"/>
    <s v="Chen, Xiaoguang"/>
    <s v="Cancer Letters"/>
    <x v="2"/>
    <x v="1"/>
    <s v="2015-Cancer Letters-Li, Yan"/>
    <x v="5"/>
    <s v="N"/>
    <x v="0"/>
    <s v="Nude mouse"/>
    <s v="100-250"/>
    <x v="1"/>
    <x v="1"/>
    <m/>
    <m/>
    <n v="1"/>
    <m/>
    <x v="337"/>
    <x v="0"/>
    <x v="0"/>
    <x v="0"/>
    <x v="0"/>
    <x v="0"/>
    <x v="0"/>
    <x v="0"/>
    <x v="0"/>
    <x v="0"/>
    <m/>
    <x v="0"/>
    <m/>
    <m/>
    <m/>
    <m/>
    <m/>
    <x v="1"/>
  </r>
  <r>
    <s v="Li, Yan"/>
    <s v="Chen, Xiaoguang"/>
    <s v="Cancer Letters"/>
    <x v="2"/>
    <x v="1"/>
    <s v="2015-Cancer Letters-Li, Yan"/>
    <x v="5"/>
    <s v="N"/>
    <x v="0"/>
    <s v="Nude mouse"/>
    <s v="100-250"/>
    <x v="1"/>
    <x v="1"/>
    <m/>
    <m/>
    <n v="1"/>
    <m/>
    <x v="338"/>
    <x v="0"/>
    <x v="0"/>
    <x v="0"/>
    <x v="0"/>
    <x v="0"/>
    <x v="0"/>
    <x v="0"/>
    <x v="0"/>
    <x v="0"/>
    <m/>
    <x v="0"/>
    <m/>
    <m/>
    <m/>
    <m/>
    <m/>
    <x v="1"/>
  </r>
  <r>
    <s v="Li, Yan"/>
    <s v="Chen, Xiaoguang"/>
    <s v="Cancer Letters"/>
    <x v="2"/>
    <x v="1"/>
    <s v="2015-Cancer Letters-Li, Yan"/>
    <x v="8"/>
    <s v="N"/>
    <x v="0"/>
    <s v="Nude mouse"/>
    <s v="100-250"/>
    <x v="1"/>
    <x v="1"/>
    <m/>
    <m/>
    <n v="1"/>
    <m/>
    <x v="337"/>
    <x v="0"/>
    <x v="0"/>
    <x v="0"/>
    <x v="0"/>
    <x v="0"/>
    <x v="0"/>
    <x v="0"/>
    <x v="0"/>
    <x v="0"/>
    <m/>
    <x v="0"/>
    <m/>
    <m/>
    <m/>
    <m/>
    <m/>
    <x v="1"/>
  </r>
  <r>
    <s v="Li, Yan"/>
    <s v="Chen, Xiaoguang"/>
    <s v="Cancer Letters"/>
    <x v="2"/>
    <x v="1"/>
    <s v="2015-Cancer Letters-Li, Yan"/>
    <x v="8"/>
    <s v="N"/>
    <x v="0"/>
    <s v="Nude mouse"/>
    <s v="100-250"/>
    <x v="1"/>
    <x v="1"/>
    <m/>
    <n v="1"/>
    <m/>
    <m/>
    <x v="338"/>
    <x v="0"/>
    <x v="0"/>
    <x v="0"/>
    <x v="0"/>
    <x v="0"/>
    <x v="0"/>
    <x v="0"/>
    <x v="0"/>
    <x v="0"/>
    <m/>
    <x v="0"/>
    <m/>
    <m/>
    <m/>
    <m/>
    <m/>
    <x v="1"/>
  </r>
  <r>
    <s v="Dai, Haisu"/>
    <s v="Bie, Ping"/>
    <s v="Journal of Cancer Research and Clinical Oncology"/>
    <x v="4"/>
    <x v="0"/>
    <s v="2016-Journal of Cancer Research and Clinical Oncology-Dai, Haisu"/>
    <x v="68"/>
    <s v="Y"/>
    <x v="0"/>
    <s v="Nude mouse"/>
    <m/>
    <x v="1"/>
    <x v="1"/>
    <m/>
    <m/>
    <n v="1"/>
    <m/>
    <x v="339"/>
    <x v="0"/>
    <x v="0"/>
    <x v="0"/>
    <x v="0"/>
    <x v="0"/>
    <x v="0"/>
    <x v="0"/>
    <x v="0"/>
    <x v="0"/>
    <m/>
    <x v="1"/>
    <m/>
    <m/>
    <m/>
    <m/>
    <m/>
    <x v="1"/>
  </r>
  <r>
    <s v="Dai, Haisu"/>
    <s v="Bie, Ping"/>
    <s v="Journal of Cancer Research and Clinical Oncology"/>
    <x v="4"/>
    <x v="1"/>
    <s v="2016-Journal of Cancer Research and Clinical Oncology-Dai, Haisu"/>
    <x v="38"/>
    <s v="N"/>
    <x v="0"/>
    <s v="Nude mouse"/>
    <m/>
    <x v="1"/>
    <x v="1"/>
    <m/>
    <m/>
    <n v="1"/>
    <m/>
    <x v="339"/>
    <x v="0"/>
    <x v="0"/>
    <x v="0"/>
    <x v="0"/>
    <x v="0"/>
    <x v="0"/>
    <x v="0"/>
    <x v="0"/>
    <x v="0"/>
    <m/>
    <x v="1"/>
    <m/>
    <m/>
    <m/>
    <m/>
    <m/>
    <x v="1"/>
  </r>
  <r>
    <s v="Pothula, Srivivasa P."/>
    <s v="Apte, Minoti V."/>
    <s v="British Journal of Cancer"/>
    <x v="4"/>
    <x v="0"/>
    <s v="2016-British Journal of Cancer-Pothula, Srivivasa P."/>
    <x v="66"/>
    <s v="N"/>
    <x v="0"/>
    <s v="Nude mouse"/>
    <m/>
    <x v="0"/>
    <x v="1"/>
    <m/>
    <m/>
    <n v="1"/>
    <m/>
    <x v="340"/>
    <x v="0"/>
    <x v="0"/>
    <x v="0"/>
    <x v="0"/>
    <x v="0"/>
    <x v="0"/>
    <x v="0"/>
    <x v="0"/>
    <x v="0"/>
    <m/>
    <x v="0"/>
    <m/>
    <m/>
    <m/>
    <m/>
    <m/>
    <x v="0"/>
  </r>
  <r>
    <s v="Pothula, Srivivasa P."/>
    <s v="Apte, Minoti V."/>
    <s v="British Journal of Cancer"/>
    <x v="4"/>
    <x v="1"/>
    <s v="2016-British Journal of Cancer-Pothula, Srivivasa P."/>
    <x v="66"/>
    <s v="N"/>
    <x v="0"/>
    <s v="Nude mouse"/>
    <m/>
    <x v="0"/>
    <x v="1"/>
    <m/>
    <m/>
    <n v="1"/>
    <m/>
    <x v="302"/>
    <x v="0"/>
    <x v="0"/>
    <x v="0"/>
    <x v="1"/>
    <x v="0"/>
    <x v="0"/>
    <x v="0"/>
    <x v="0"/>
    <x v="0"/>
    <m/>
    <x v="0"/>
    <m/>
    <m/>
    <m/>
    <m/>
    <m/>
    <x v="0"/>
  </r>
  <r>
    <s v="Pothula, Srivivasa P."/>
    <s v="Apte, Minoti V."/>
    <s v="British Journal of Cancer"/>
    <x v="4"/>
    <x v="1"/>
    <s v="2016-British Journal of Cancer-Pothula, Srivivasa P."/>
    <x v="66"/>
    <s v="N"/>
    <x v="0"/>
    <s v="Nude mouse"/>
    <m/>
    <x v="0"/>
    <x v="1"/>
    <m/>
    <m/>
    <n v="1"/>
    <m/>
    <x v="341"/>
    <x v="0"/>
    <x v="0"/>
    <x v="0"/>
    <x v="1"/>
    <x v="0"/>
    <x v="0"/>
    <x v="0"/>
    <x v="0"/>
    <x v="0"/>
    <m/>
    <x v="0"/>
    <m/>
    <m/>
    <m/>
    <m/>
    <m/>
    <x v="0"/>
  </r>
  <r>
    <s v="Uchida, Daisuke"/>
    <s v="Yamamoto, Kazuhide"/>
    <s v="Journal of Gastroenterology and Hepatology"/>
    <x v="4"/>
    <x v="0"/>
    <s v="2016-Journal of Gastroenterology and Hepatology-Uchida, Daisuke"/>
    <x v="8"/>
    <s v="N"/>
    <x v="0"/>
    <s v="SCID mouse"/>
    <m/>
    <x v="1"/>
    <x v="1"/>
    <m/>
    <m/>
    <m/>
    <n v="1"/>
    <x v="342"/>
    <x v="0"/>
    <x v="0"/>
    <x v="0"/>
    <x v="0"/>
    <x v="0"/>
    <x v="0"/>
    <x v="0"/>
    <x v="0"/>
    <x v="0"/>
    <m/>
    <x v="0"/>
    <m/>
    <m/>
    <m/>
    <m/>
    <m/>
    <x v="0"/>
  </r>
  <r>
    <s v="Uchida, Daisuke"/>
    <s v="Yamamoto, Kazuhide"/>
    <s v="Journal of Gastroenterology and Hepatology"/>
    <x v="4"/>
    <x v="1"/>
    <s v="2016-Journal of Gastroenterology and Hepatology-Uchida, Daisuke"/>
    <x v="8"/>
    <s v="N"/>
    <x v="0"/>
    <s v="SCID mouse"/>
    <m/>
    <x v="1"/>
    <x v="1"/>
    <m/>
    <m/>
    <n v="1"/>
    <m/>
    <x v="343"/>
    <x v="0"/>
    <x v="0"/>
    <x v="0"/>
    <x v="0"/>
    <x v="0"/>
    <x v="0"/>
    <x v="0"/>
    <x v="0"/>
    <x v="0"/>
    <m/>
    <x v="0"/>
    <m/>
    <m/>
    <m/>
    <m/>
    <m/>
    <x v="0"/>
  </r>
  <r>
    <s v="Akasaka, Hiroaki"/>
    <s v="Sasaki, Ryohei"/>
    <s v="Radiation Oncology"/>
    <x v="4"/>
    <x v="0"/>
    <s v="2016-Radiation Oncology-Akasaka, Hiroaki"/>
    <x v="5"/>
    <s v="N"/>
    <x v="0"/>
    <s v="Nude mouse"/>
    <m/>
    <x v="1"/>
    <x v="1"/>
    <m/>
    <m/>
    <m/>
    <n v="1"/>
    <x v="344"/>
    <x v="0"/>
    <x v="0"/>
    <x v="0"/>
    <x v="0"/>
    <x v="0"/>
    <x v="0"/>
    <x v="0"/>
    <x v="0"/>
    <x v="0"/>
    <m/>
    <x v="0"/>
    <m/>
    <m/>
    <m/>
    <m/>
    <m/>
    <x v="0"/>
  </r>
  <r>
    <s v="Akasaka, Hiroaki"/>
    <s v="Sasaki, Ryohei"/>
    <s v="Radiation Oncology"/>
    <x v="4"/>
    <x v="1"/>
    <s v="2016-Radiation Oncology-Akasaka, Hiroaki"/>
    <x v="5"/>
    <s v="N"/>
    <x v="0"/>
    <s v="Nude mouse"/>
    <m/>
    <x v="1"/>
    <x v="1"/>
    <m/>
    <m/>
    <m/>
    <n v="1"/>
    <x v="287"/>
    <x v="1"/>
    <x v="0"/>
    <x v="0"/>
    <x v="0"/>
    <x v="0"/>
    <x v="0"/>
    <x v="0"/>
    <x v="0"/>
    <x v="0"/>
    <m/>
    <x v="0"/>
    <m/>
    <m/>
    <m/>
    <m/>
    <m/>
    <x v="0"/>
  </r>
  <r>
    <s v="Akasaka, Hiroaki"/>
    <s v="Sasaki, Ryohei"/>
    <s v="Radiation Oncology"/>
    <x v="4"/>
    <x v="1"/>
    <s v="2016-Radiation Oncology-Akasaka, Hiroaki"/>
    <x v="5"/>
    <s v="N"/>
    <x v="0"/>
    <s v="Nude mouse"/>
    <m/>
    <x v="1"/>
    <x v="1"/>
    <m/>
    <m/>
    <n v="1"/>
    <m/>
    <x v="345"/>
    <x v="1"/>
    <x v="0"/>
    <x v="0"/>
    <x v="0"/>
    <x v="0"/>
    <x v="0"/>
    <x v="0"/>
    <x v="0"/>
    <x v="0"/>
    <m/>
    <x v="0"/>
    <m/>
    <m/>
    <m/>
    <m/>
    <m/>
    <x v="0"/>
  </r>
  <r>
    <s v="Mao, Yonghuan"/>
    <s v="Yu, Chunzhao"/>
    <s v="Oncology Reports"/>
    <x v="4"/>
    <x v="0"/>
    <s v="2016-Oncology Reports-Mao, Yonghuan"/>
    <x v="7"/>
    <s v="N"/>
    <x v="0"/>
    <s v="Nude mouse"/>
    <s v="80-120"/>
    <x v="1"/>
    <x v="1"/>
    <m/>
    <n v="1"/>
    <m/>
    <m/>
    <x v="346"/>
    <x v="0"/>
    <x v="0"/>
    <x v="0"/>
    <x v="0"/>
    <x v="0"/>
    <x v="0"/>
    <x v="0"/>
    <x v="0"/>
    <x v="0"/>
    <m/>
    <x v="0"/>
    <m/>
    <m/>
    <m/>
    <m/>
    <m/>
    <x v="1"/>
  </r>
  <r>
    <s v="Zhao, Lu"/>
    <s v="Bruns, Christiane J."/>
    <s v="International Journal of Oncology"/>
    <x v="4"/>
    <x v="0"/>
    <s v="2016-International Journal of Oncology-Zhao, Lu"/>
    <x v="69"/>
    <s v="Y"/>
    <x v="0"/>
    <s v="Nude mouse"/>
    <m/>
    <x v="1"/>
    <x v="1"/>
    <m/>
    <n v="1"/>
    <m/>
    <m/>
    <x v="347"/>
    <x v="0"/>
    <x v="0"/>
    <x v="0"/>
    <x v="0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0"/>
    <s v="2002-International Journal of Cancer-Cardillo, Thomas M."/>
    <x v="26"/>
    <s v="N"/>
    <x v="0"/>
    <s v="Nude mouse"/>
    <n v="1000"/>
    <x v="1"/>
    <x v="1"/>
    <m/>
    <n v="1"/>
    <m/>
    <m/>
    <x v="348"/>
    <x v="1"/>
    <x v="0"/>
    <x v="0"/>
    <x v="0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n v="1"/>
    <m/>
    <m/>
    <x v="349"/>
    <x v="1"/>
    <x v="0"/>
    <x v="0"/>
    <x v="1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m/>
    <n v="1"/>
    <m/>
    <x v="350"/>
    <x v="1"/>
    <x v="0"/>
    <x v="0"/>
    <x v="1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m/>
    <m/>
    <n v="1"/>
    <x v="114"/>
    <x v="0"/>
    <x v="0"/>
    <x v="0"/>
    <x v="1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m/>
    <m/>
    <n v="1"/>
    <x v="351"/>
    <x v="1"/>
    <x v="0"/>
    <x v="0"/>
    <x v="0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m/>
    <n v="1"/>
    <m/>
    <x v="352"/>
    <x v="1"/>
    <x v="0"/>
    <x v="0"/>
    <x v="1"/>
    <x v="0"/>
    <x v="0"/>
    <x v="0"/>
    <x v="0"/>
    <x v="0"/>
    <m/>
    <x v="0"/>
    <m/>
    <m/>
    <m/>
    <m/>
    <m/>
    <x v="0"/>
  </r>
  <r>
    <s v="Cardillo, Thomas M."/>
    <s v="Gold, David V."/>
    <s v="International Journal of Cancer"/>
    <x v="17"/>
    <x v="1"/>
    <s v="2002-International Journal of Cancer-Cardillo, Thomas M."/>
    <x v="26"/>
    <s v="N"/>
    <x v="0"/>
    <s v="Nude mouse"/>
    <n v="1000"/>
    <x v="1"/>
    <x v="1"/>
    <m/>
    <m/>
    <n v="1"/>
    <m/>
    <x v="353"/>
    <x v="1"/>
    <x v="0"/>
    <x v="0"/>
    <x v="1"/>
    <x v="0"/>
    <x v="0"/>
    <x v="0"/>
    <x v="0"/>
    <x v="0"/>
    <m/>
    <x v="0"/>
    <m/>
    <m/>
    <m/>
    <m/>
    <m/>
    <x v="0"/>
  </r>
  <r>
    <s v="Griffin, Robert J."/>
    <s v="Song, Chang W."/>
    <s v="Cancer Research"/>
    <x v="17"/>
    <x v="0"/>
    <s v="2002-Cancer Research-Griffin, Robert J."/>
    <x v="70"/>
    <s v="Y"/>
    <x v="0"/>
    <s v="Nude mouse"/>
    <n v="250"/>
    <x v="1"/>
    <x v="1"/>
    <m/>
    <n v="1"/>
    <m/>
    <m/>
    <x v="354"/>
    <x v="0"/>
    <x v="0"/>
    <x v="0"/>
    <x v="0"/>
    <x v="0"/>
    <x v="0"/>
    <x v="0"/>
    <x v="0"/>
    <x v="0"/>
    <m/>
    <x v="0"/>
    <m/>
    <m/>
    <m/>
    <m/>
    <m/>
    <x v="1"/>
  </r>
  <r>
    <s v="Cao, Zhu A."/>
    <s v="Hanahan, Douglas"/>
    <s v="BMC Cancer"/>
    <x v="17"/>
    <x v="0"/>
    <s v="2002-BMC Cancer-Cao, Zhu A."/>
    <x v="71"/>
    <s v="Y"/>
    <x v="0"/>
    <s v="C3HeBfe mouse"/>
    <n v="25"/>
    <x v="0"/>
    <x v="1"/>
    <m/>
    <m/>
    <m/>
    <n v="1"/>
    <x v="355"/>
    <x v="1"/>
    <x v="0"/>
    <x v="0"/>
    <x v="0"/>
    <x v="0"/>
    <x v="0"/>
    <x v="0"/>
    <x v="0"/>
    <x v="0"/>
    <m/>
    <x v="0"/>
    <m/>
    <m/>
    <m/>
    <m/>
    <m/>
    <x v="0"/>
  </r>
  <r>
    <s v="Cao, Zhu A."/>
    <s v="Hanahan, Douglas"/>
    <s v="BMC Cancer"/>
    <x v="17"/>
    <x v="1"/>
    <s v="2002-BMC Cancer-Cao, Zhu A."/>
    <x v="71"/>
    <s v="N"/>
    <x v="0"/>
    <s v="C3HeBfe mouse"/>
    <n v="25"/>
    <x v="0"/>
    <x v="1"/>
    <m/>
    <m/>
    <n v="1"/>
    <m/>
    <x v="356"/>
    <x v="0"/>
    <x v="0"/>
    <x v="0"/>
    <x v="0"/>
    <x v="0"/>
    <x v="0"/>
    <x v="0"/>
    <x v="0"/>
    <x v="0"/>
    <m/>
    <x v="0"/>
    <m/>
    <m/>
    <m/>
    <m/>
    <m/>
    <x v="0"/>
  </r>
  <r>
    <s v="Cao, Zhu A."/>
    <s v="Hanahan, Douglas"/>
    <s v="BMC Cancer"/>
    <x v="17"/>
    <x v="1"/>
    <s v="2002-BMC Cancer-Cao, Zhu A."/>
    <x v="71"/>
    <s v="N"/>
    <x v="0"/>
    <s v="C3HeBfe mouse"/>
    <n v="25"/>
    <x v="0"/>
    <x v="1"/>
    <m/>
    <n v="1"/>
    <m/>
    <m/>
    <x v="357"/>
    <x v="1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0"/>
    <s v="2002-International Journal of Radiation Oncology Biology Physics-Buchsbaum, Donald J."/>
    <x v="7"/>
    <s v="N"/>
    <x v="0"/>
    <s v="Nude mouse"/>
    <m/>
    <x v="1"/>
    <x v="1"/>
    <m/>
    <m/>
    <n v="1"/>
    <m/>
    <x v="358"/>
    <x v="0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"/>
    <m/>
    <m/>
    <m/>
    <n v="1"/>
    <x v="359"/>
    <x v="0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"/>
    <m/>
    <m/>
    <n v="1"/>
    <m/>
    <x v="360"/>
    <x v="1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"/>
    <m/>
    <m/>
    <n v="1"/>
    <m/>
    <x v="361"/>
    <x v="0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1"/>
    <m/>
    <n v="0.87"/>
    <m/>
    <m/>
    <x v="362"/>
    <x v="1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"/>
    <m/>
    <m/>
    <n v="1"/>
    <m/>
    <x v="363"/>
    <x v="1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7"/>
    <s v="N"/>
    <x v="0"/>
    <s v="Nude mouse"/>
    <m/>
    <x v="1"/>
    <x v="1"/>
    <m/>
    <m/>
    <n v="1"/>
    <m/>
    <x v="364"/>
    <x v="1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"/>
    <m/>
    <m/>
    <n v="1"/>
    <m/>
    <x v="358"/>
    <x v="0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"/>
    <m/>
    <m/>
    <m/>
    <n v="1"/>
    <x v="359"/>
    <x v="0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"/>
    <m/>
    <m/>
    <n v="1"/>
    <m/>
    <x v="360"/>
    <x v="1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"/>
    <m/>
    <m/>
    <n v="1"/>
    <m/>
    <x v="361"/>
    <x v="0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2"/>
    <n v="0.37"/>
    <m/>
    <m/>
    <m/>
    <x v="362"/>
    <x v="1"/>
    <x v="0"/>
    <x v="0"/>
    <x v="0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11"/>
    <m/>
    <n v="0.87"/>
    <m/>
    <m/>
    <x v="363"/>
    <x v="1"/>
    <x v="0"/>
    <x v="0"/>
    <x v="1"/>
    <x v="0"/>
    <x v="0"/>
    <x v="0"/>
    <x v="0"/>
    <x v="0"/>
    <m/>
    <x v="0"/>
    <m/>
    <m/>
    <m/>
    <m/>
    <m/>
    <x v="0"/>
  </r>
  <r>
    <s v="Buchsbaum, Donald J."/>
    <s v="Raisch, Kevin P."/>
    <s v="International Journal of Radiation Oncology Biology Physics"/>
    <x v="17"/>
    <x v="1"/>
    <s v="2002-International Journal of Radiation Oncology Biology Physics-Buchsbaum, Donald J."/>
    <x v="5"/>
    <s v="N"/>
    <x v="0"/>
    <s v="Nude mouse"/>
    <m/>
    <x v="1"/>
    <x v="4"/>
    <m/>
    <m/>
    <m/>
    <m/>
    <x v="364"/>
    <x v="1"/>
    <x v="0"/>
    <x v="0"/>
    <x v="1"/>
    <x v="0"/>
    <x v="0"/>
    <x v="0"/>
    <x v="0"/>
    <x v="0"/>
    <m/>
    <x v="0"/>
    <m/>
    <m/>
    <m/>
    <m/>
    <m/>
    <x v="0"/>
  </r>
  <r>
    <s v="Okino, Hidenobu"/>
    <s v="Tanaka, Masao"/>
    <s v="Clinical Cancer Research"/>
    <x v="15"/>
    <x v="0"/>
    <s v="2003-Clinical Cancer Research-Okino, Hidenobu"/>
    <x v="8"/>
    <m/>
    <x v="0"/>
    <s v="Nude mouse"/>
    <n v="60"/>
    <x v="1"/>
    <x v="1"/>
    <m/>
    <m/>
    <m/>
    <n v="1"/>
    <x v="365"/>
    <x v="0"/>
    <x v="0"/>
    <x v="0"/>
    <x v="0"/>
    <x v="0"/>
    <x v="0"/>
    <x v="0"/>
    <x v="0"/>
    <x v="0"/>
    <m/>
    <x v="0"/>
    <m/>
    <m/>
    <m/>
    <m/>
    <m/>
    <x v="0"/>
  </r>
  <r>
    <s v="Okino, Hidenobu"/>
    <s v="Tanaka, Masao"/>
    <s v="Clinical Cancer Research"/>
    <x v="15"/>
    <x v="1"/>
    <s v="2003-Clinical Cancer Research-Okino, Hidenobu"/>
    <x v="8"/>
    <m/>
    <x v="0"/>
    <s v="Nude mouse"/>
    <n v="6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Okino, Hidenobu"/>
    <s v="Tanaka, Masao"/>
    <s v="Clinical Cancer Research"/>
    <x v="15"/>
    <x v="1"/>
    <s v="2003-Clinical Cancer Research-Okino, Hidenobu"/>
    <x v="8"/>
    <m/>
    <x v="0"/>
    <s v="Nude mouse"/>
    <n v="60"/>
    <x v="1"/>
    <x v="1"/>
    <n v="1"/>
    <m/>
    <m/>
    <m/>
    <x v="366"/>
    <x v="0"/>
    <x v="0"/>
    <x v="0"/>
    <x v="1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0"/>
    <s v="2005-Journal of Radiation Research-Yahiro, T."/>
    <x v="70"/>
    <s v="N"/>
    <x v="0"/>
    <s v="Nude mouse"/>
    <m/>
    <x v="1"/>
    <x v="1"/>
    <m/>
    <m/>
    <m/>
    <n v="1"/>
    <x v="367"/>
    <x v="0"/>
    <x v="0"/>
    <x v="0"/>
    <x v="0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1"/>
    <s v="2005-Journal of Radiation Research-Yahiro, T."/>
    <x v="70"/>
    <s v="N"/>
    <x v="0"/>
    <s v="Nude mouse"/>
    <m/>
    <x v="1"/>
    <x v="1"/>
    <n v="1"/>
    <m/>
    <m/>
    <m/>
    <x v="368"/>
    <x v="1"/>
    <x v="0"/>
    <x v="0"/>
    <x v="0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1"/>
    <s v="2005-Journal of Radiation Research-Yahiro, T."/>
    <x v="70"/>
    <s v="N"/>
    <x v="0"/>
    <s v="Nude mouse"/>
    <m/>
    <x v="1"/>
    <x v="1"/>
    <n v="1"/>
    <m/>
    <m/>
    <m/>
    <x v="369"/>
    <x v="1"/>
    <x v="0"/>
    <x v="0"/>
    <x v="0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1"/>
    <s v="2005-Journal of Radiation Research-Yahiro, T."/>
    <x v="5"/>
    <s v="N"/>
    <x v="0"/>
    <s v="Nude mouse"/>
    <m/>
    <x v="1"/>
    <x v="1"/>
    <m/>
    <m/>
    <m/>
    <n v="1"/>
    <x v="367"/>
    <x v="0"/>
    <x v="0"/>
    <x v="0"/>
    <x v="0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1"/>
    <s v="2005-Journal of Radiation Research-Yahiro, T."/>
    <x v="5"/>
    <s v="N"/>
    <x v="0"/>
    <s v="Nude mouse"/>
    <m/>
    <x v="1"/>
    <x v="1"/>
    <m/>
    <m/>
    <n v="1"/>
    <m/>
    <x v="249"/>
    <x v="1"/>
    <x v="0"/>
    <x v="0"/>
    <x v="0"/>
    <x v="0"/>
    <x v="0"/>
    <x v="0"/>
    <x v="0"/>
    <x v="0"/>
    <m/>
    <x v="0"/>
    <m/>
    <m/>
    <m/>
    <m/>
    <m/>
    <x v="0"/>
  </r>
  <r>
    <s v="Yahiro, T."/>
    <s v="Kishii, K."/>
    <s v="Journal of Radiation Research"/>
    <x v="13"/>
    <x v="1"/>
    <s v="2005-Journal of Radiation Research-Yahiro, T."/>
    <x v="5"/>
    <s v="N"/>
    <x v="0"/>
    <s v="Nude mouse"/>
    <m/>
    <x v="1"/>
    <x v="1"/>
    <m/>
    <m/>
    <n v="1"/>
    <m/>
    <x v="370"/>
    <x v="1"/>
    <x v="0"/>
    <x v="0"/>
    <x v="0"/>
    <x v="0"/>
    <x v="0"/>
    <x v="0"/>
    <x v="0"/>
    <x v="0"/>
    <m/>
    <x v="0"/>
    <m/>
    <m/>
    <m/>
    <m/>
    <m/>
    <x v="0"/>
  </r>
  <r>
    <s v="Sarkar, Devanand"/>
    <s v="Fisher,  Paul B."/>
    <s v="Cancer Research"/>
    <x v="13"/>
    <x v="0"/>
    <s v="2005-Cancer Research-Sarkar, Devanand"/>
    <x v="8"/>
    <m/>
    <x v="0"/>
    <s v="Nude mouse"/>
    <n v="75"/>
    <x v="1"/>
    <x v="13"/>
    <n v="0.2"/>
    <m/>
    <m/>
    <m/>
    <x v="371"/>
    <x v="0"/>
    <x v="0"/>
    <x v="0"/>
    <x v="0"/>
    <x v="0"/>
    <x v="0"/>
    <x v="0"/>
    <x v="0"/>
    <x v="0"/>
    <m/>
    <x v="1"/>
    <m/>
    <m/>
    <m/>
    <m/>
    <m/>
    <x v="0"/>
  </r>
  <r>
    <s v="Sarkar, Devanand"/>
    <s v="Fisher,  Paul B."/>
    <s v="Cancer Research"/>
    <x v="13"/>
    <x v="1"/>
    <s v="2005-Cancer Research-Sarkar, Devanand"/>
    <x v="8"/>
    <m/>
    <x v="0"/>
    <s v="Nude mouse"/>
    <n v="75"/>
    <x v="1"/>
    <x v="1"/>
    <n v="1"/>
    <s v="%"/>
    <m/>
    <m/>
    <x v="372"/>
    <x v="0"/>
    <x v="0"/>
    <x v="0"/>
    <x v="0"/>
    <x v="0"/>
    <x v="0"/>
    <x v="0"/>
    <x v="0"/>
    <x v="0"/>
    <m/>
    <x v="1"/>
    <m/>
    <m/>
    <m/>
    <m/>
    <m/>
    <x v="0"/>
  </r>
  <r>
    <s v="Sarkar, Devanand"/>
    <s v="Fisher,  Paul B."/>
    <s v="Cancer Research"/>
    <x v="13"/>
    <x v="1"/>
    <s v="2005-Cancer Research-Sarkar, Devanand"/>
    <x v="8"/>
    <m/>
    <x v="0"/>
    <s v="Nude mouse"/>
    <n v="75"/>
    <x v="1"/>
    <x v="1"/>
    <m/>
    <n v="1"/>
    <m/>
    <m/>
    <x v="373"/>
    <x v="0"/>
    <x v="0"/>
    <x v="0"/>
    <x v="0"/>
    <x v="0"/>
    <x v="0"/>
    <x v="0"/>
    <x v="0"/>
    <x v="0"/>
    <m/>
    <x v="1"/>
    <m/>
    <m/>
    <m/>
    <m/>
    <m/>
    <x v="0"/>
  </r>
  <r>
    <s v="Sarkar, Devanand"/>
    <s v="Fisher,  Paul B."/>
    <s v="Cancer Research"/>
    <x v="13"/>
    <x v="1"/>
    <s v="2005-Cancer Research-Sarkar, Devanand"/>
    <x v="8"/>
    <m/>
    <x v="0"/>
    <s v="Nude mouse"/>
    <n v="75"/>
    <x v="1"/>
    <x v="1"/>
    <m/>
    <n v="1"/>
    <m/>
    <m/>
    <x v="374"/>
    <x v="0"/>
    <x v="0"/>
    <x v="0"/>
    <x v="0"/>
    <x v="0"/>
    <x v="0"/>
    <x v="0"/>
    <x v="0"/>
    <x v="0"/>
    <m/>
    <x v="1"/>
    <m/>
    <m/>
    <m/>
    <m/>
    <m/>
    <x v="0"/>
  </r>
  <r>
    <s v="Sarkar, Devanand"/>
    <s v="Fisher,  Paul B."/>
    <s v="Cancer Research"/>
    <x v="13"/>
    <x v="1"/>
    <s v="2005-Cancer Research-Sarkar, Devanand"/>
    <x v="8"/>
    <m/>
    <x v="0"/>
    <s v="Nude mouse"/>
    <n v="75"/>
    <x v="1"/>
    <x v="1"/>
    <m/>
    <m/>
    <n v="1"/>
    <m/>
    <x v="375"/>
    <x v="0"/>
    <x v="0"/>
    <x v="0"/>
    <x v="0"/>
    <x v="0"/>
    <x v="0"/>
    <x v="0"/>
    <x v="0"/>
    <x v="0"/>
    <m/>
    <x v="1"/>
    <m/>
    <m/>
    <m/>
    <m/>
    <m/>
    <x v="0"/>
  </r>
  <r>
    <s v="Sarkar, Devanand"/>
    <s v="Fisher,  Paul B."/>
    <s v="Cancer Research"/>
    <x v="13"/>
    <x v="1"/>
    <s v="2005-Cancer Research-Sarkar, Devanand"/>
    <x v="8"/>
    <m/>
    <x v="0"/>
    <s v="Nude mouse"/>
    <n v="75"/>
    <x v="1"/>
    <x v="1"/>
    <m/>
    <m/>
    <n v="1"/>
    <m/>
    <x v="376"/>
    <x v="0"/>
    <x v="0"/>
    <x v="0"/>
    <x v="0"/>
    <x v="0"/>
    <x v="0"/>
    <x v="0"/>
    <x v="0"/>
    <x v="0"/>
    <m/>
    <x v="1"/>
    <m/>
    <m/>
    <m/>
    <m/>
    <m/>
    <x v="0"/>
  </r>
  <r>
    <s v="Kleespies, Axel"/>
    <s v="Bruns, Christiane J."/>
    <s v="Neoplasia"/>
    <x v="13"/>
    <x v="0"/>
    <s v="2005-Neoplasia-Kleespies, Axel"/>
    <x v="36"/>
    <s v="N"/>
    <x v="0"/>
    <s v="Nude mouse"/>
    <s v="125-512"/>
    <x v="0"/>
    <x v="1"/>
    <m/>
    <m/>
    <n v="1"/>
    <m/>
    <x v="377"/>
    <x v="0"/>
    <x v="0"/>
    <x v="0"/>
    <x v="0"/>
    <x v="0"/>
    <x v="0"/>
    <x v="0"/>
    <x v="0"/>
    <x v="0"/>
    <m/>
    <x v="0"/>
    <m/>
    <m/>
    <m/>
    <m/>
    <m/>
    <x v="0"/>
  </r>
  <r>
    <s v="Kleespies, Axel"/>
    <s v="Bruns, Christiane J."/>
    <s v="Neoplasia"/>
    <x v="13"/>
    <x v="1"/>
    <s v="2005-Neoplasia-Kleespies, Axel"/>
    <x v="36"/>
    <s v="N"/>
    <x v="0"/>
    <s v="Nude mouse"/>
    <s v="125-512"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Kleespies, Axel"/>
    <s v="Bruns, Christiane J."/>
    <s v="Neoplasia"/>
    <x v="13"/>
    <x v="1"/>
    <s v="2005-Neoplasia-Kleespies, Axel"/>
    <x v="36"/>
    <s v="N"/>
    <x v="0"/>
    <s v="Nude mouse"/>
    <s v="125-512"/>
    <x v="0"/>
    <x v="1"/>
    <m/>
    <m/>
    <n v="1"/>
    <m/>
    <x v="378"/>
    <x v="0"/>
    <x v="0"/>
    <x v="0"/>
    <x v="1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0"/>
    <s v="2006-Clinical Cancer Research-Bianco, Cataldo"/>
    <x v="5"/>
    <s v="N"/>
    <x v="0"/>
    <s v="Nude mouse"/>
    <n v="100"/>
    <x v="1"/>
    <x v="1"/>
    <m/>
    <m/>
    <n v="1"/>
    <m/>
    <x v="379"/>
    <x v="0"/>
    <x v="0"/>
    <x v="0"/>
    <x v="0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m/>
    <n v="1"/>
    <m/>
    <x v="380"/>
    <x v="1"/>
    <x v="0"/>
    <x v="0"/>
    <x v="0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m/>
    <n v="1"/>
    <m/>
    <x v="381"/>
    <x v="0"/>
    <x v="0"/>
    <x v="0"/>
    <x v="1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m/>
    <n v="1"/>
    <m/>
    <x v="382"/>
    <x v="1"/>
    <x v="0"/>
    <x v="0"/>
    <x v="0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n v="1"/>
    <m/>
    <m/>
    <x v="383"/>
    <x v="1"/>
    <x v="0"/>
    <x v="0"/>
    <x v="1"/>
    <x v="0"/>
    <x v="0"/>
    <x v="0"/>
    <x v="0"/>
    <x v="0"/>
    <m/>
    <x v="0"/>
    <m/>
    <m/>
    <m/>
    <m/>
    <m/>
    <x v="0"/>
  </r>
  <r>
    <s v="Bianco, Cataldo"/>
    <s v="Danesi, Romano"/>
    <s v="Clinical Cancer Research"/>
    <x v="16"/>
    <x v="1"/>
    <s v="2006-Clinical Cancer Research-Bianco, Cataldo"/>
    <x v="5"/>
    <s v="N"/>
    <x v="0"/>
    <s v="Nude mouse"/>
    <n v="100"/>
    <x v="1"/>
    <x v="1"/>
    <m/>
    <n v="1"/>
    <m/>
    <m/>
    <x v="384"/>
    <x v="1"/>
    <x v="0"/>
    <x v="0"/>
    <x v="1"/>
    <x v="0"/>
    <x v="0"/>
    <x v="0"/>
    <x v="0"/>
    <x v="0"/>
    <m/>
    <x v="0"/>
    <m/>
    <m/>
    <m/>
    <m/>
    <m/>
    <x v="0"/>
  </r>
  <r>
    <s v="Dornhoefer, Nadja"/>
    <s v="Giaccia, Amato"/>
    <s v="Cancer Research"/>
    <x v="16"/>
    <x v="0"/>
    <s v="2006-Cancer Research-Dornhoefer, Nadja"/>
    <x v="72"/>
    <s v="Y"/>
    <x v="0"/>
    <s v="Nude mouse"/>
    <s v="150-200"/>
    <x v="1"/>
    <x v="1"/>
    <m/>
    <n v="1"/>
    <m/>
    <m/>
    <x v="385"/>
    <x v="0"/>
    <x v="0"/>
    <x v="0"/>
    <x v="0"/>
    <x v="0"/>
    <x v="0"/>
    <x v="0"/>
    <x v="0"/>
    <x v="0"/>
    <m/>
    <x v="0"/>
    <m/>
    <m/>
    <m/>
    <m/>
    <m/>
    <x v="0"/>
  </r>
  <r>
    <s v="Dornhoefer, Nadja"/>
    <s v="Giaccia, Amato"/>
    <s v="Cancer Research"/>
    <x v="16"/>
    <x v="1"/>
    <s v="2006-Cancer Research-Dornhoefer, Nadja"/>
    <x v="6"/>
    <s v="N"/>
    <x v="0"/>
    <s v="Nude mouse"/>
    <s v="150-200"/>
    <x v="1"/>
    <x v="1"/>
    <m/>
    <m/>
    <n v="1"/>
    <m/>
    <x v="385"/>
    <x v="0"/>
    <x v="0"/>
    <x v="0"/>
    <x v="0"/>
    <x v="0"/>
    <x v="0"/>
    <x v="0"/>
    <x v="0"/>
    <x v="0"/>
    <m/>
    <x v="0"/>
    <m/>
    <m/>
    <m/>
    <m/>
    <m/>
    <x v="0"/>
  </r>
  <r>
    <s v="Dornhoefer, Nadja"/>
    <s v="Giaccia, Amato"/>
    <s v="Cancer Research"/>
    <x v="16"/>
    <x v="1"/>
    <s v="2006-Cancer Research-Dornhoefer, Nadja"/>
    <x v="73"/>
    <s v="Y"/>
    <x v="0"/>
    <s v="Nude mouse"/>
    <s v="150-200"/>
    <x v="1"/>
    <x v="1"/>
    <m/>
    <m/>
    <n v="1"/>
    <m/>
    <x v="385"/>
    <x v="0"/>
    <x v="0"/>
    <x v="0"/>
    <x v="0"/>
    <x v="0"/>
    <x v="0"/>
    <x v="0"/>
    <x v="0"/>
    <x v="0"/>
    <m/>
    <x v="0"/>
    <m/>
    <m/>
    <m/>
    <m/>
    <m/>
    <x v="0"/>
  </r>
  <r>
    <s v="Dornhoefer, Nadja"/>
    <s v="Giaccia, Amato"/>
    <s v="Cancer Research"/>
    <x v="16"/>
    <x v="1"/>
    <s v="2006-Cancer Research-Dornhoefer, Nadja"/>
    <x v="73"/>
    <s v="N"/>
    <x v="0"/>
    <s v="Nude mouse"/>
    <s v="150-200"/>
    <x v="1"/>
    <x v="1"/>
    <m/>
    <n v="1"/>
    <m/>
    <m/>
    <x v="46"/>
    <x v="0"/>
    <x v="0"/>
    <x v="0"/>
    <x v="1"/>
    <x v="0"/>
    <x v="0"/>
    <x v="0"/>
    <x v="0"/>
    <x v="0"/>
    <m/>
    <x v="0"/>
    <m/>
    <m/>
    <m/>
    <m/>
    <m/>
    <x v="0"/>
  </r>
  <r>
    <s v="Rodgriguez-Cortes, J."/>
    <s v="Arteaga De Murphy, C."/>
    <s v="Radiation Effects &amp; Defects in Solids"/>
    <x v="7"/>
    <x v="0"/>
    <s v="2007-Radiation Effects &amp; Defects in Solids-Rodgriguez-Cortes, J."/>
    <x v="74"/>
    <s v="Y"/>
    <x v="0"/>
    <s v="Nude mouse"/>
    <m/>
    <x v="1"/>
    <x v="1"/>
    <n v="0.66700000000000004"/>
    <n v="0.33300000000000002"/>
    <m/>
    <m/>
    <x v="386"/>
    <x v="1"/>
    <x v="0"/>
    <x v="0"/>
    <x v="0"/>
    <x v="0"/>
    <x v="0"/>
    <x v="0"/>
    <x v="0"/>
    <x v="0"/>
    <m/>
    <x v="0"/>
    <m/>
    <m/>
    <m/>
    <m/>
    <m/>
    <x v="0"/>
  </r>
  <r>
    <s v="Wang, Wei"/>
    <s v="Zhang, Lurong"/>
    <s v="Clinical Cancer Research"/>
    <x v="7"/>
    <x v="0"/>
    <s v="2007-Clinical Cancer Research-Wang, Wei"/>
    <x v="8"/>
    <s v="N"/>
    <x v="0"/>
    <s v="Nude mouse"/>
    <n v="100"/>
    <x v="1"/>
    <x v="1"/>
    <m/>
    <m/>
    <n v="1"/>
    <m/>
    <x v="288"/>
    <x v="1"/>
    <x v="0"/>
    <x v="0"/>
    <x v="0"/>
    <x v="0"/>
    <x v="0"/>
    <x v="0"/>
    <x v="0"/>
    <x v="0"/>
    <m/>
    <x v="0"/>
    <m/>
    <m/>
    <m/>
    <m/>
    <m/>
    <x v="0"/>
  </r>
  <r>
    <s v="Wang, Wei"/>
    <s v="Zhang, Lurong"/>
    <s v="Clinical Cancer Research"/>
    <x v="7"/>
    <x v="1"/>
    <s v="2007-Clinical Cancer Research-Wang, Wei"/>
    <x v="8"/>
    <s v="N"/>
    <x v="0"/>
    <s v="Nude mouse"/>
    <n v="100"/>
    <x v="1"/>
    <x v="1"/>
    <m/>
    <m/>
    <n v="1"/>
    <m/>
    <x v="387"/>
    <x v="0"/>
    <x v="0"/>
    <x v="0"/>
    <x v="0"/>
    <x v="0"/>
    <x v="0"/>
    <x v="0"/>
    <x v="0"/>
    <x v="0"/>
    <m/>
    <x v="0"/>
    <m/>
    <m/>
    <m/>
    <m/>
    <m/>
    <x v="0"/>
  </r>
  <r>
    <s v="Wang, Wei"/>
    <s v="Zhang, Lurong"/>
    <s v="Clinical Cancer Research"/>
    <x v="7"/>
    <x v="1"/>
    <s v="2007-Clinical Cancer Research-Wang, Wei"/>
    <x v="8"/>
    <s v="N"/>
    <x v="0"/>
    <s v="Nude mouse"/>
    <n v="100"/>
    <x v="1"/>
    <x v="8"/>
    <n v="0.5"/>
    <m/>
    <m/>
    <m/>
    <x v="388"/>
    <x v="1"/>
    <x v="0"/>
    <x v="0"/>
    <x v="0"/>
    <x v="0"/>
    <x v="0"/>
    <x v="0"/>
    <x v="0"/>
    <x v="0"/>
    <m/>
    <x v="0"/>
    <m/>
    <m/>
    <m/>
    <m/>
    <m/>
    <x v="0"/>
  </r>
  <r>
    <s v="DeRosier, Leo C."/>
    <s v="Vickers, Selwyn M."/>
    <s v="Clinical Cancer Research"/>
    <x v="7"/>
    <x v="0"/>
    <s v="2007-Clinical Cancer Research-DeRosier, Leo C."/>
    <x v="5"/>
    <s v="N"/>
    <x v="0"/>
    <s v="SCID mouse"/>
    <m/>
    <x v="0"/>
    <x v="1"/>
    <m/>
    <m/>
    <n v="1"/>
    <m/>
    <x v="389"/>
    <x v="0"/>
    <x v="0"/>
    <x v="0"/>
    <x v="0"/>
    <x v="0"/>
    <x v="0"/>
    <x v="0"/>
    <x v="0"/>
    <x v="0"/>
    <m/>
    <x v="0"/>
    <m/>
    <m/>
    <m/>
    <m/>
    <m/>
    <x v="0"/>
  </r>
  <r>
    <s v="DeRosier, Leo C."/>
    <s v="Vickers, Selwyn M."/>
    <s v="Clinical Cancer Research"/>
    <x v="7"/>
    <x v="1"/>
    <s v="2007-Clinical Cancer Research-DeRosier, Leo C."/>
    <x v="5"/>
    <s v="N"/>
    <x v="0"/>
    <s v="SCID mouse"/>
    <m/>
    <x v="0"/>
    <x v="1"/>
    <m/>
    <m/>
    <n v="1"/>
    <m/>
    <x v="390"/>
    <x v="0"/>
    <x v="0"/>
    <x v="0"/>
    <x v="0"/>
    <x v="0"/>
    <x v="0"/>
    <x v="0"/>
    <x v="0"/>
    <x v="0"/>
    <m/>
    <x v="0"/>
    <m/>
    <m/>
    <m/>
    <m/>
    <m/>
    <x v="0"/>
  </r>
  <r>
    <s v="DeRosier, Leo C."/>
    <s v="Vickers, Selwyn M."/>
    <s v="Clinical Cancer Research"/>
    <x v="7"/>
    <x v="1"/>
    <s v="2007-Clinical Cancer Research-DeRosier, Leo C."/>
    <x v="5"/>
    <s v="N"/>
    <x v="0"/>
    <s v="SCID mouse"/>
    <m/>
    <x v="0"/>
    <x v="1"/>
    <n v="1"/>
    <m/>
    <m/>
    <m/>
    <x v="391"/>
    <x v="0"/>
    <x v="0"/>
    <x v="0"/>
    <x v="0"/>
    <x v="0"/>
    <x v="0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0"/>
    <s v="2008-Free Radical Biology &amp; Medicine-Coleman, Mitchell C."/>
    <x v="5"/>
    <s v="N"/>
    <x v="0"/>
    <s v="Nude mouse"/>
    <m/>
    <x v="1"/>
    <x v="1"/>
    <m/>
    <m/>
    <n v="1"/>
    <m/>
    <x v="392"/>
    <x v="0"/>
    <x v="0"/>
    <x v="0"/>
    <x v="0"/>
    <x v="0"/>
    <x v="0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m/>
    <n v="1"/>
    <m/>
    <x v="393"/>
    <x v="0"/>
    <x v="0"/>
    <x v="0"/>
    <x v="0"/>
    <x v="0"/>
    <x v="1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m/>
    <n v="1"/>
    <m/>
    <x v="368"/>
    <x v="1"/>
    <x v="0"/>
    <x v="0"/>
    <x v="0"/>
    <x v="0"/>
    <x v="0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m/>
    <m/>
    <n v="1"/>
    <x v="394"/>
    <x v="0"/>
    <x v="0"/>
    <x v="0"/>
    <x v="0"/>
    <x v="0"/>
    <x v="1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m/>
    <n v="1"/>
    <m/>
    <x v="395"/>
    <x v="1"/>
    <x v="0"/>
    <x v="0"/>
    <x v="0"/>
    <x v="0"/>
    <x v="0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m/>
    <n v="1"/>
    <m/>
    <x v="396"/>
    <x v="1"/>
    <x v="0"/>
    <x v="0"/>
    <x v="0"/>
    <x v="0"/>
    <x v="1"/>
    <x v="0"/>
    <x v="0"/>
    <x v="0"/>
    <m/>
    <x v="0"/>
    <m/>
    <m/>
    <m/>
    <m/>
    <m/>
    <x v="0"/>
  </r>
  <r>
    <s v="Coleman, Mitchell C."/>
    <s v="Cullen, Joseph J."/>
    <s v="Free Radical Biology &amp; Medicine"/>
    <x v="14"/>
    <x v="1"/>
    <s v="2008-Free Radical Biology &amp; Medicine-Coleman, Mitchell C."/>
    <x v="5"/>
    <s v="N"/>
    <x v="0"/>
    <s v="Nude mouse"/>
    <m/>
    <x v="1"/>
    <x v="1"/>
    <m/>
    <n v="1"/>
    <m/>
    <m/>
    <x v="397"/>
    <x v="1"/>
    <x v="0"/>
    <x v="0"/>
    <x v="0"/>
    <x v="0"/>
    <x v="1"/>
    <x v="0"/>
    <x v="0"/>
    <x v="0"/>
    <m/>
    <x v="0"/>
    <m/>
    <m/>
    <m/>
    <m/>
    <m/>
    <x v="0"/>
  </r>
  <r>
    <s v="Brooks, Kimberly J."/>
    <s v="Vitetta, Ellen S."/>
    <s v="International Journal of Cancer"/>
    <x v="14"/>
    <x v="0"/>
    <s v="2008-International Journal of Cancer-Brooks, Kimberly J."/>
    <x v="7"/>
    <s v="N"/>
    <x v="0"/>
    <s v="SCID mouse"/>
    <s v="50-200"/>
    <x v="1"/>
    <x v="1"/>
    <m/>
    <m/>
    <n v="1"/>
    <m/>
    <x v="398"/>
    <x v="0"/>
    <x v="0"/>
    <x v="0"/>
    <x v="0"/>
    <x v="0"/>
    <x v="0"/>
    <x v="0"/>
    <x v="0"/>
    <x v="0"/>
    <m/>
    <x v="0"/>
    <m/>
    <m/>
    <m/>
    <m/>
    <m/>
    <x v="0"/>
  </r>
  <r>
    <s v="Brooks, Kimberly J."/>
    <s v="Vitetta, Ellen S."/>
    <s v="International Journal of Cancer"/>
    <x v="14"/>
    <x v="1"/>
    <s v="2008-International Journal of Cancer-Brooks, Kimberly J."/>
    <x v="7"/>
    <s v="N"/>
    <x v="0"/>
    <s v="SCID mouse"/>
    <s v="50-2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Brooks, Kimberly J."/>
    <s v="Vitetta, Ellen S."/>
    <s v="International Journal of Cancer"/>
    <x v="14"/>
    <x v="1"/>
    <s v="2008-International Journal of Cancer-Brooks, Kimberly J."/>
    <x v="7"/>
    <s v="N"/>
    <x v="0"/>
    <s v="SCID mouse"/>
    <s v="50-200"/>
    <x v="1"/>
    <x v="1"/>
    <m/>
    <m/>
    <n v="1"/>
    <m/>
    <x v="399"/>
    <x v="0"/>
    <x v="0"/>
    <x v="0"/>
    <x v="1"/>
    <x v="0"/>
    <x v="0"/>
    <x v="0"/>
    <x v="0"/>
    <x v="0"/>
    <m/>
    <x v="0"/>
    <m/>
    <m/>
    <m/>
    <m/>
    <m/>
    <x v="0"/>
  </r>
  <r>
    <s v="Zhu, Yifan"/>
    <s v="Maerten, Angela"/>
    <s v="Journal of Immunotherapy"/>
    <x v="14"/>
    <x v="0"/>
    <s v="2008-Journal of Immunotherapy-Zhu, Yifan"/>
    <x v="75"/>
    <m/>
    <x v="0"/>
    <s v="C57BL/6"/>
    <m/>
    <x v="0"/>
    <x v="1"/>
    <m/>
    <m/>
    <n v="1"/>
    <m/>
    <x v="393"/>
    <x v="0"/>
    <x v="0"/>
    <x v="0"/>
    <x v="0"/>
    <x v="0"/>
    <x v="1"/>
    <x v="0"/>
    <x v="0"/>
    <x v="0"/>
    <m/>
    <x v="0"/>
    <m/>
    <m/>
    <m/>
    <m/>
    <m/>
    <x v="0"/>
  </r>
  <r>
    <s v="Zhu, Yifan"/>
    <s v="Maerten, Angela"/>
    <s v="Journal of Immunotherapy"/>
    <x v="14"/>
    <x v="1"/>
    <s v="2008-Journal of Immunotherapy-Zhu, Yifan"/>
    <x v="75"/>
    <m/>
    <x v="0"/>
    <s v="C57BL/6"/>
    <m/>
    <x v="0"/>
    <x v="1"/>
    <m/>
    <m/>
    <n v="1"/>
    <m/>
    <x v="400"/>
    <x v="0"/>
    <x v="0"/>
    <x v="0"/>
    <x v="0"/>
    <x v="0"/>
    <x v="1"/>
    <x v="0"/>
    <x v="0"/>
    <x v="0"/>
    <m/>
    <x v="0"/>
    <s v="Yes"/>
    <m/>
    <m/>
    <m/>
    <m/>
    <x v="0"/>
  </r>
  <r>
    <s v="Zhu, Yifan"/>
    <s v="Maerten, Angela"/>
    <s v="Journal of Immunotherapy"/>
    <x v="14"/>
    <x v="1"/>
    <s v="2008-Journal of Immunotherapy-Zhu, Yifan"/>
    <x v="75"/>
    <m/>
    <x v="0"/>
    <s v="C57BL/6"/>
    <m/>
    <x v="0"/>
    <x v="1"/>
    <m/>
    <m/>
    <n v="1"/>
    <m/>
    <x v="401"/>
    <x v="0"/>
    <x v="0"/>
    <x v="0"/>
    <x v="0"/>
    <x v="1"/>
    <x v="0"/>
    <x v="0"/>
    <x v="0"/>
    <x v="0"/>
    <m/>
    <x v="0"/>
    <m/>
    <m/>
    <m/>
    <m/>
    <m/>
    <x v="0"/>
  </r>
  <r>
    <s v="Zhu, Yifan"/>
    <s v="Maerten, Angela"/>
    <s v="Journal of Immunotherapy"/>
    <x v="14"/>
    <x v="1"/>
    <s v="2008-Journal of Immunotherapy-Zhu, Yifan"/>
    <x v="75"/>
    <m/>
    <x v="0"/>
    <s v="C57BL/6"/>
    <m/>
    <x v="0"/>
    <x v="1"/>
    <m/>
    <m/>
    <n v="1"/>
    <m/>
    <x v="402"/>
    <x v="0"/>
    <x v="0"/>
    <x v="0"/>
    <x v="0"/>
    <x v="1"/>
    <x v="0"/>
    <x v="0"/>
    <x v="0"/>
    <x v="0"/>
    <m/>
    <x v="0"/>
    <s v="Yes"/>
    <m/>
    <m/>
    <m/>
    <m/>
    <x v="0"/>
  </r>
  <r>
    <s v="Sapra, Puja"/>
    <s v="Horak, Ivan D."/>
    <s v="Clinical Cancer Research"/>
    <x v="14"/>
    <x v="0"/>
    <s v="2008-Clinical Cancer Research-Sapra, Puja"/>
    <x v="5"/>
    <s v="N"/>
    <x v="0"/>
    <s v="Nude mouse"/>
    <s v="75-100"/>
    <x v="1"/>
    <x v="1"/>
    <m/>
    <m/>
    <m/>
    <n v="1"/>
    <x v="403"/>
    <x v="0"/>
    <x v="0"/>
    <x v="0"/>
    <x v="0"/>
    <x v="0"/>
    <x v="0"/>
    <x v="0"/>
    <x v="0"/>
    <x v="1"/>
    <m/>
    <x v="0"/>
    <m/>
    <m/>
    <m/>
    <m/>
    <m/>
    <x v="0"/>
  </r>
  <r>
    <s v="Sapra, Puja"/>
    <s v="Horak, Ivan D."/>
    <s v="Clinical Cancer Research"/>
    <x v="14"/>
    <x v="1"/>
    <s v="2008-Clinical Cancer Research-Sapra, Puja"/>
    <x v="5"/>
    <s v="N"/>
    <x v="0"/>
    <s v="Nude mouse"/>
    <s v="75-100"/>
    <x v="1"/>
    <x v="1"/>
    <m/>
    <m/>
    <n v="1"/>
    <m/>
    <x v="404"/>
    <x v="0"/>
    <x v="0"/>
    <x v="0"/>
    <x v="0"/>
    <x v="0"/>
    <x v="0"/>
    <x v="0"/>
    <x v="0"/>
    <x v="0"/>
    <m/>
    <x v="0"/>
    <m/>
    <m/>
    <m/>
    <m/>
    <m/>
    <x v="0"/>
  </r>
  <r>
    <s v="Govindan, Serengulam V."/>
    <s v="Goldenberg, David M."/>
    <s v="Clinical Cancer Research"/>
    <x v="8"/>
    <x v="1"/>
    <s v="2009-Clinical Cancer Research-Govindan, Serengulam V."/>
    <x v="26"/>
    <m/>
    <x v="0"/>
    <s v="Nude mouse"/>
    <m/>
    <x v="1"/>
    <x v="1"/>
    <m/>
    <m/>
    <n v="1"/>
    <m/>
    <x v="44"/>
    <x v="0"/>
    <x v="0"/>
    <x v="0"/>
    <x v="0"/>
    <x v="0"/>
    <x v="0"/>
    <x v="0"/>
    <x v="0"/>
    <x v="0"/>
    <m/>
    <x v="0"/>
    <m/>
    <m/>
    <m/>
    <m/>
    <m/>
    <x v="0"/>
  </r>
  <r>
    <s v="Govindan, Serengulam V."/>
    <s v="Goldenberg, David M."/>
    <s v="Clinical Cancer Research"/>
    <x v="8"/>
    <x v="1"/>
    <s v="2009-Clinical Cancer Research-Govindan, Serengulam V."/>
    <x v="26"/>
    <m/>
    <x v="0"/>
    <s v="Nude mouse"/>
    <m/>
    <x v="1"/>
    <x v="1"/>
    <m/>
    <m/>
    <m/>
    <n v="1"/>
    <x v="405"/>
    <x v="0"/>
    <x v="0"/>
    <x v="0"/>
    <x v="0"/>
    <x v="0"/>
    <x v="0"/>
    <x v="0"/>
    <x v="0"/>
    <x v="0"/>
    <m/>
    <x v="0"/>
    <m/>
    <m/>
    <m/>
    <m/>
    <m/>
    <x v="0"/>
  </r>
  <r>
    <s v="Yoshizawa, Jun"/>
    <s v="Yamada, Yoshinori"/>
    <s v="Cancer Chemotherapy Pharmacology"/>
    <x v="8"/>
    <x v="0"/>
    <s v="2009-Cancer Chemotherapy Pharmacology-Yoshizawa, Jun"/>
    <x v="5"/>
    <m/>
    <x v="0"/>
    <s v="Nude mouse"/>
    <s v="100-300"/>
    <x v="1"/>
    <x v="1"/>
    <m/>
    <m/>
    <n v="1"/>
    <m/>
    <x v="406"/>
    <x v="0"/>
    <x v="0"/>
    <x v="0"/>
    <x v="0"/>
    <x v="0"/>
    <x v="1"/>
    <x v="0"/>
    <x v="0"/>
    <x v="0"/>
    <m/>
    <x v="0"/>
    <m/>
    <m/>
    <m/>
    <m/>
    <m/>
    <x v="0"/>
  </r>
  <r>
    <s v="Yoshizawa, Jun"/>
    <s v="Yamada, Yoshinori"/>
    <s v="Cancer Chemotherapy Pharmacology"/>
    <x v="8"/>
    <x v="1"/>
    <s v="2009-Cancer Chemotherapy Pharmacology-Yoshizawa, Jun"/>
    <x v="5"/>
    <m/>
    <x v="0"/>
    <s v="Nude mouse"/>
    <s v="100-300"/>
    <x v="1"/>
    <x v="1"/>
    <m/>
    <m/>
    <n v="1"/>
    <m/>
    <x v="46"/>
    <x v="0"/>
    <x v="0"/>
    <x v="0"/>
    <x v="1"/>
    <x v="0"/>
    <x v="0"/>
    <x v="0"/>
    <x v="0"/>
    <x v="0"/>
    <m/>
    <x v="0"/>
    <m/>
    <m/>
    <m/>
    <m/>
    <m/>
    <x v="0"/>
  </r>
  <r>
    <s v="Yoshizawa, Jun"/>
    <s v="Yamada, Yoshinori"/>
    <s v="Cancer Chemotherapy Pharmacology"/>
    <x v="8"/>
    <x v="1"/>
    <s v="2009-Cancer Chemotherapy Pharmacology-Yoshizawa, Jun"/>
    <x v="5"/>
    <m/>
    <x v="0"/>
    <s v="Nude mouse"/>
    <s v="100-300"/>
    <x v="1"/>
    <x v="1"/>
    <m/>
    <m/>
    <n v="1"/>
    <m/>
    <x v="407"/>
    <x v="0"/>
    <x v="0"/>
    <x v="0"/>
    <x v="1"/>
    <x v="0"/>
    <x v="1"/>
    <x v="0"/>
    <x v="0"/>
    <x v="0"/>
    <m/>
    <x v="0"/>
    <m/>
    <m/>
    <m/>
    <m/>
    <m/>
    <x v="0"/>
  </r>
  <r>
    <s v="Murugesan, SR"/>
    <s v="Wei, LL"/>
    <s v="Cancer Gene Therapy"/>
    <x v="8"/>
    <x v="0"/>
    <s v="2009-Cancer Gene Therapy-Murugesan, SR"/>
    <x v="8"/>
    <m/>
    <x v="0"/>
    <s v="Nude mouse"/>
    <s v="75-125"/>
    <x v="1"/>
    <x v="1"/>
    <m/>
    <m/>
    <n v="1"/>
    <m/>
    <x v="408"/>
    <x v="0"/>
    <x v="0"/>
    <x v="0"/>
    <x v="0"/>
    <x v="0"/>
    <x v="0"/>
    <x v="0"/>
    <x v="0"/>
    <x v="0"/>
    <m/>
    <x v="0"/>
    <m/>
    <m/>
    <m/>
    <m/>
    <m/>
    <x v="0"/>
  </r>
  <r>
    <s v="Murugesan, SR"/>
    <s v="Wei, LL"/>
    <s v="Cancer Gene Therapy"/>
    <x v="8"/>
    <x v="1"/>
    <s v="2009-Cancer Gene Therapy-Murugesan, SR"/>
    <x v="8"/>
    <m/>
    <x v="0"/>
    <s v="Nude mouse"/>
    <s v="75-125"/>
    <x v="1"/>
    <x v="1"/>
    <m/>
    <m/>
    <n v="1"/>
    <m/>
    <x v="52"/>
    <x v="0"/>
    <x v="0"/>
    <x v="0"/>
    <x v="1"/>
    <x v="0"/>
    <x v="0"/>
    <x v="0"/>
    <x v="0"/>
    <x v="0"/>
    <m/>
    <x v="0"/>
    <m/>
    <m/>
    <m/>
    <m/>
    <m/>
    <x v="0"/>
  </r>
  <r>
    <s v="Murugesan, SR"/>
    <s v="Wei, LL"/>
    <s v="Cancer Gene Therapy"/>
    <x v="8"/>
    <x v="1"/>
    <s v="2009-Cancer Gene Therapy-Murugesan, SR"/>
    <x v="8"/>
    <m/>
    <x v="0"/>
    <s v="Nude mouse"/>
    <s v="75-125"/>
    <x v="1"/>
    <x v="1"/>
    <m/>
    <n v="1"/>
    <m/>
    <m/>
    <x v="409"/>
    <x v="0"/>
    <x v="0"/>
    <x v="0"/>
    <x v="1"/>
    <x v="0"/>
    <x v="0"/>
    <x v="0"/>
    <x v="0"/>
    <x v="0"/>
    <m/>
    <x v="0"/>
    <m/>
    <m/>
    <m/>
    <m/>
    <m/>
    <x v="0"/>
  </r>
  <r>
    <s v="Murugesan, SR"/>
    <s v="Wei, LL"/>
    <s v="Cancer Gene Therapy"/>
    <x v="8"/>
    <x v="1"/>
    <s v="2009-Cancer Gene Therapy-Murugesan, SR"/>
    <x v="5"/>
    <m/>
    <x v="0"/>
    <s v="Nude mouse"/>
    <s v="75-125"/>
    <x v="1"/>
    <x v="1"/>
    <m/>
    <m/>
    <n v="1"/>
    <m/>
    <x v="408"/>
    <x v="0"/>
    <x v="0"/>
    <x v="0"/>
    <x v="0"/>
    <x v="0"/>
    <x v="0"/>
    <x v="0"/>
    <x v="0"/>
    <x v="0"/>
    <m/>
    <x v="0"/>
    <m/>
    <m/>
    <m/>
    <m/>
    <m/>
    <x v="0"/>
  </r>
  <r>
    <s v="Murugesan, SR"/>
    <s v="Wei, LL"/>
    <s v="Cancer Gene Therapy"/>
    <x v="8"/>
    <x v="1"/>
    <s v="2009-Cancer Gene Therapy-Murugesan, SR"/>
    <x v="5"/>
    <m/>
    <x v="0"/>
    <s v="Nude mouse"/>
    <s v="75-125"/>
    <x v="1"/>
    <x v="1"/>
    <m/>
    <m/>
    <n v="1"/>
    <m/>
    <x v="52"/>
    <x v="0"/>
    <x v="0"/>
    <x v="0"/>
    <x v="1"/>
    <x v="0"/>
    <x v="0"/>
    <x v="0"/>
    <x v="0"/>
    <x v="0"/>
    <m/>
    <x v="0"/>
    <m/>
    <m/>
    <m/>
    <m/>
    <m/>
    <x v="0"/>
  </r>
  <r>
    <s v="Murugesan, SR"/>
    <s v="Wei, LL"/>
    <s v="Cancer Gene Therapy"/>
    <x v="8"/>
    <x v="1"/>
    <s v="2009-Cancer Gene Therapy-Murugesan, SR"/>
    <x v="5"/>
    <m/>
    <x v="0"/>
    <s v="Nude mouse"/>
    <s v="75-125"/>
    <x v="1"/>
    <x v="1"/>
    <m/>
    <n v="1"/>
    <m/>
    <m/>
    <x v="409"/>
    <x v="0"/>
    <x v="0"/>
    <x v="0"/>
    <x v="1"/>
    <x v="0"/>
    <x v="0"/>
    <x v="0"/>
    <x v="0"/>
    <x v="0"/>
    <m/>
    <x v="0"/>
    <m/>
    <m/>
    <m/>
    <m/>
    <m/>
    <x v="0"/>
  </r>
  <r>
    <s v="Kizaka-Kondoh, Shinae"/>
    <s v="Hiraoka, Masahiro"/>
    <s v="Clinical Cancer Research"/>
    <x v="8"/>
    <x v="0"/>
    <s v="2009-Clinical Cancer Research-Kizaka-Kondoh, Shinae"/>
    <x v="76"/>
    <m/>
    <x v="0"/>
    <s v="Nude mouse"/>
    <m/>
    <x v="0"/>
    <x v="1"/>
    <m/>
    <n v="0.375"/>
    <n v="0.625"/>
    <m/>
    <x v="410"/>
    <x v="0"/>
    <x v="0"/>
    <x v="0"/>
    <x v="0"/>
    <x v="0"/>
    <x v="0"/>
    <x v="0"/>
    <x v="0"/>
    <x v="0"/>
    <m/>
    <x v="0"/>
    <m/>
    <m/>
    <m/>
    <m/>
    <m/>
    <x v="0"/>
  </r>
  <r>
    <s v="Forster, Richard E.J."/>
    <s v="Lewis, Andrew L."/>
    <s v="Journal of Material Science: Materials in Medicine"/>
    <x v="6"/>
    <x v="0"/>
    <s v="2010-Journal of Material Science: Materials in Medicine-Forster, Richard E.J."/>
    <x v="77"/>
    <m/>
    <x v="0"/>
    <s v="Nude mouse"/>
    <n v="200"/>
    <x v="1"/>
    <x v="1"/>
    <n v="1"/>
    <m/>
    <m/>
    <m/>
    <x v="411"/>
    <x v="0"/>
    <x v="0"/>
    <x v="0"/>
    <x v="0"/>
    <x v="0"/>
    <x v="0"/>
    <x v="0"/>
    <x v="0"/>
    <x v="1"/>
    <m/>
    <x v="0"/>
    <m/>
    <m/>
    <m/>
    <m/>
    <m/>
    <x v="0"/>
  </r>
  <r>
    <s v="Forster, Richard E.J."/>
    <s v="Lewis, Andrew L."/>
    <s v="Journal of Material Science: Materials in Medicine"/>
    <x v="6"/>
    <x v="1"/>
    <s v="2010-Journal of Material Science: Materials in Medicine-Forster, Richard E.J."/>
    <x v="77"/>
    <m/>
    <x v="0"/>
    <s v="Nude mouse"/>
    <n v="200"/>
    <x v="1"/>
    <x v="1"/>
    <m/>
    <m/>
    <n v="1"/>
    <m/>
    <x v="412"/>
    <x v="0"/>
    <x v="0"/>
    <x v="0"/>
    <x v="0"/>
    <x v="0"/>
    <x v="0"/>
    <x v="0"/>
    <x v="0"/>
    <x v="0"/>
    <m/>
    <x v="0"/>
    <m/>
    <m/>
    <m/>
    <m/>
    <m/>
    <x v="0"/>
  </r>
  <r>
    <s v="Cabral, H."/>
    <s v="Kataoka, K."/>
    <s v="Nature Nanotechnology"/>
    <x v="5"/>
    <x v="0"/>
    <s v="2011-Nature Nanotechnology-Cabral, H."/>
    <x v="7"/>
    <m/>
    <x v="0"/>
    <s v="Nude mouse"/>
    <n v="100"/>
    <x v="1"/>
    <x v="1"/>
    <m/>
    <m/>
    <m/>
    <n v="1"/>
    <x v="413"/>
    <x v="0"/>
    <x v="0"/>
    <x v="0"/>
    <x v="0"/>
    <x v="0"/>
    <x v="0"/>
    <x v="0"/>
    <x v="1"/>
    <x v="0"/>
    <m/>
    <x v="0"/>
    <m/>
    <m/>
    <m/>
    <m/>
    <m/>
    <x v="0"/>
  </r>
  <r>
    <s v="Cabral, H."/>
    <s v="Kataoka, K."/>
    <s v="Nature Nanotechnology"/>
    <x v="5"/>
    <x v="1"/>
    <s v="2011-Nature Nanotechnology-Cabral, H."/>
    <x v="7"/>
    <m/>
    <x v="0"/>
    <s v="Nude mouse"/>
    <n v="100"/>
    <x v="1"/>
    <x v="1"/>
    <m/>
    <n v="1"/>
    <m/>
    <m/>
    <x v="414"/>
    <x v="0"/>
    <x v="0"/>
    <x v="0"/>
    <x v="0"/>
    <x v="0"/>
    <x v="0"/>
    <x v="0"/>
    <x v="1"/>
    <x v="0"/>
    <m/>
    <x v="0"/>
    <m/>
    <m/>
    <m/>
    <m/>
    <m/>
    <x v="0"/>
  </r>
  <r>
    <s v="Cabral, H."/>
    <s v="Kataoka, K."/>
    <s v="Nature Nanotechnology"/>
    <x v="5"/>
    <x v="1"/>
    <s v="2011-Nature Nanotechnology-Cabral, H."/>
    <x v="7"/>
    <m/>
    <x v="0"/>
    <s v="Nude mouse"/>
    <n v="100"/>
    <x v="1"/>
    <x v="1"/>
    <m/>
    <m/>
    <n v="1"/>
    <m/>
    <x v="415"/>
    <x v="0"/>
    <x v="0"/>
    <x v="0"/>
    <x v="0"/>
    <x v="0"/>
    <x v="0"/>
    <x v="0"/>
    <x v="1"/>
    <x v="0"/>
    <m/>
    <x v="0"/>
    <m/>
    <m/>
    <m/>
    <m/>
    <m/>
    <x v="0"/>
  </r>
  <r>
    <s v="Cabral, H."/>
    <s v="Kataoka, K."/>
    <s v="Nature Nanotechnology"/>
    <x v="5"/>
    <x v="1"/>
    <s v="2011-Nature Nanotechnology-Cabral, H."/>
    <x v="7"/>
    <m/>
    <x v="0"/>
    <s v="Nude mouse"/>
    <n v="100"/>
    <x v="1"/>
    <x v="1"/>
    <m/>
    <n v="1"/>
    <m/>
    <m/>
    <x v="416"/>
    <x v="0"/>
    <x v="0"/>
    <x v="0"/>
    <x v="0"/>
    <x v="0"/>
    <x v="0"/>
    <x v="0"/>
    <x v="1"/>
    <x v="0"/>
    <m/>
    <x v="0"/>
    <m/>
    <m/>
    <m/>
    <m/>
    <m/>
    <x v="0"/>
  </r>
  <r>
    <s v="Jiang, Yixing"/>
    <s v="Kester, Mark"/>
    <s v="Cancer Biology &amp; Therapy"/>
    <x v="5"/>
    <x v="0"/>
    <s v="2011-Cancer Biology &amp; Therapy-Jiang, Yixing"/>
    <x v="6"/>
    <m/>
    <x v="0"/>
    <s v="Nude mouse"/>
    <m/>
    <x v="1"/>
    <x v="1"/>
    <m/>
    <m/>
    <n v="1"/>
    <m/>
    <x v="417"/>
    <x v="0"/>
    <x v="0"/>
    <x v="0"/>
    <x v="0"/>
    <x v="0"/>
    <x v="0"/>
    <x v="0"/>
    <x v="0"/>
    <x v="0"/>
    <m/>
    <x v="0"/>
    <m/>
    <m/>
    <m/>
    <m/>
    <m/>
    <x v="0"/>
  </r>
  <r>
    <s v="Jiang, Yixing"/>
    <s v="Kester, Mark"/>
    <s v="Cancer Biology &amp; Therapy"/>
    <x v="5"/>
    <x v="1"/>
    <s v="2011-Cancer Biology &amp; Therapy-Jiang, Yixing"/>
    <x v="6"/>
    <m/>
    <x v="0"/>
    <s v="Nude mous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Jiang, Yixing"/>
    <s v="Kester, Mark"/>
    <s v="Cancer Biology &amp; Therapy"/>
    <x v="5"/>
    <x v="1"/>
    <s v="2011-Cancer Biology &amp; Therapy-Jiang, Yixing"/>
    <x v="6"/>
    <m/>
    <x v="0"/>
    <s v="Nude mouse"/>
    <m/>
    <x v="1"/>
    <x v="1"/>
    <m/>
    <m/>
    <n v="1"/>
    <m/>
    <x v="418"/>
    <x v="0"/>
    <x v="0"/>
    <x v="0"/>
    <x v="1"/>
    <x v="0"/>
    <x v="0"/>
    <x v="0"/>
    <x v="0"/>
    <x v="0"/>
    <m/>
    <x v="0"/>
    <m/>
    <m/>
    <m/>
    <m/>
    <m/>
    <x v="0"/>
  </r>
  <r>
    <s v="Jiang, Yixing"/>
    <s v="Kester, Mark"/>
    <s v="Cancer Biology &amp; Therapy"/>
    <x v="5"/>
    <x v="1"/>
    <s v="2011-Cancer Biology &amp; Therapy-Jiang, Yixing"/>
    <x v="6"/>
    <m/>
    <x v="0"/>
    <s v="Nude mouse"/>
    <m/>
    <x v="1"/>
    <x v="1"/>
    <m/>
    <n v="1"/>
    <m/>
    <m/>
    <x v="419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"/>
    <x v="5"/>
    <x v="0"/>
    <s v="2011-Molecular Imaging-Kim, Hyunki"/>
    <x v="5"/>
    <m/>
    <x v="0"/>
    <s v="SCID mouse"/>
    <m/>
    <x v="1"/>
    <x v="1"/>
    <m/>
    <n v="1"/>
    <m/>
    <m/>
    <x v="245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"/>
    <x v="5"/>
    <x v="1"/>
    <s v="2011-Molecular Imaging-Kim, Hyunki"/>
    <x v="5"/>
    <m/>
    <x v="0"/>
    <s v="SCID mouse"/>
    <m/>
    <x v="1"/>
    <x v="1"/>
    <m/>
    <n v="1"/>
    <m/>
    <m/>
    <x v="202"/>
    <x v="0"/>
    <x v="0"/>
    <x v="0"/>
    <x v="0"/>
    <x v="0"/>
    <x v="0"/>
    <x v="0"/>
    <x v="0"/>
    <x v="1"/>
    <m/>
    <x v="0"/>
    <m/>
    <m/>
    <m/>
    <m/>
    <m/>
    <x v="0"/>
  </r>
  <r>
    <s v="Kim, Hyunki"/>
    <s v="Zinn, Kurt R."/>
    <s v="Molecular Imaging"/>
    <x v="5"/>
    <x v="1"/>
    <s v="2011-Molecular Imaging-Kim, Hyunki"/>
    <x v="5"/>
    <m/>
    <x v="0"/>
    <s v="SCID mouse"/>
    <m/>
    <x v="1"/>
    <x v="1"/>
    <n v="1"/>
    <m/>
    <m/>
    <m/>
    <x v="420"/>
    <x v="0"/>
    <x v="0"/>
    <x v="0"/>
    <x v="0"/>
    <x v="0"/>
    <x v="0"/>
    <x v="0"/>
    <x v="0"/>
    <x v="1"/>
    <m/>
    <x v="0"/>
    <m/>
    <m/>
    <m/>
    <m/>
    <m/>
    <x v="0"/>
  </r>
  <r>
    <s v="Horev-Drori, Galit"/>
    <s v="Keisari, Yona"/>
    <s v="Translational Research"/>
    <x v="0"/>
    <x v="0"/>
    <s v="2012-Translational Research-Horev-Drori, Galit"/>
    <x v="75"/>
    <m/>
    <x v="0"/>
    <s v="C57BL/6"/>
    <n v="27"/>
    <x v="1"/>
    <x v="1"/>
    <m/>
    <m/>
    <n v="1"/>
    <m/>
    <x v="421"/>
    <x v="1"/>
    <x v="0"/>
    <x v="0"/>
    <x v="0"/>
    <x v="0"/>
    <x v="0"/>
    <x v="0"/>
    <x v="0"/>
    <x v="0"/>
    <m/>
    <x v="0"/>
    <m/>
    <m/>
    <m/>
    <m/>
    <m/>
    <x v="0"/>
  </r>
  <r>
    <s v="Horev-Drori, Galit"/>
    <s v="Keisari, Yona"/>
    <s v="Translational Research"/>
    <x v="0"/>
    <x v="1"/>
    <s v="2012-Translational Research-Horev-Drori, Galit"/>
    <x v="75"/>
    <m/>
    <x v="0"/>
    <s v="C57BL/6"/>
    <n v="27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Horev-Drori, Galit"/>
    <s v="Keisari, Yona"/>
    <s v="Translational Research"/>
    <x v="0"/>
    <x v="1"/>
    <s v="2012-Translational Research-Horev-Drori, Galit"/>
    <x v="75"/>
    <m/>
    <x v="0"/>
    <s v="C57BL/6"/>
    <n v="27"/>
    <x v="1"/>
    <x v="1"/>
    <m/>
    <m/>
    <n v="1"/>
    <m/>
    <x v="422"/>
    <x v="1"/>
    <x v="0"/>
    <x v="0"/>
    <x v="1"/>
    <x v="0"/>
    <x v="0"/>
    <x v="0"/>
    <x v="0"/>
    <x v="0"/>
    <m/>
    <x v="0"/>
    <m/>
    <m/>
    <m/>
    <m/>
    <m/>
    <x v="0"/>
  </r>
  <r>
    <s v="Cherubini, G."/>
    <s v="Hallden, G."/>
    <s v="Geme Therapy"/>
    <x v="5"/>
    <x v="0"/>
    <s v="2011-Geme Therapy-Cherubini, G."/>
    <x v="78"/>
    <m/>
    <x v="0"/>
    <s v="Nude mouse"/>
    <n v="100"/>
    <x v="1"/>
    <x v="1"/>
    <m/>
    <n v="1"/>
    <m/>
    <m/>
    <x v="423"/>
    <x v="0"/>
    <x v="0"/>
    <x v="0"/>
    <x v="0"/>
    <x v="0"/>
    <x v="0"/>
    <x v="0"/>
    <x v="0"/>
    <x v="0"/>
    <m/>
    <x v="1"/>
    <m/>
    <m/>
    <m/>
    <m/>
    <m/>
    <x v="0"/>
  </r>
  <r>
    <s v="Cherubini, G."/>
    <s v="Hallden, G."/>
    <s v="Geme Therapy"/>
    <x v="5"/>
    <x v="1"/>
    <s v="2011-Geme Therapy-Cherubini, G."/>
    <x v="78"/>
    <m/>
    <x v="0"/>
    <s v="Nude mouse"/>
    <n v="100"/>
    <x v="1"/>
    <x v="1"/>
    <m/>
    <n v="1"/>
    <m/>
    <m/>
    <x v="424"/>
    <x v="0"/>
    <x v="0"/>
    <x v="0"/>
    <x v="1"/>
    <x v="0"/>
    <x v="0"/>
    <x v="0"/>
    <x v="0"/>
    <x v="0"/>
    <m/>
    <x v="1"/>
    <m/>
    <m/>
    <m/>
    <m/>
    <m/>
    <x v="0"/>
  </r>
  <r>
    <s v="Cherubini, G."/>
    <s v="Hallden, G."/>
    <s v="Geme Therapy"/>
    <x v="5"/>
    <x v="1"/>
    <s v="2011-Geme Therapy-Cherubini, G."/>
    <x v="78"/>
    <m/>
    <x v="0"/>
    <s v="Nude mouse"/>
    <n v="100"/>
    <x v="1"/>
    <x v="1"/>
    <n v="1"/>
    <m/>
    <m/>
    <m/>
    <x v="15"/>
    <x v="0"/>
    <x v="0"/>
    <x v="0"/>
    <x v="1"/>
    <x v="0"/>
    <x v="0"/>
    <x v="0"/>
    <x v="0"/>
    <x v="0"/>
    <m/>
    <x v="0"/>
    <m/>
    <m/>
    <m/>
    <m/>
    <m/>
    <x v="0"/>
  </r>
  <r>
    <s v="Cherubini, G."/>
    <s v="Hallden, G."/>
    <s v="Geme Therapy"/>
    <x v="5"/>
    <x v="1"/>
    <s v="2011-Geme Therapy-Cherubini, G."/>
    <x v="78"/>
    <m/>
    <x v="0"/>
    <s v="Nude mouse"/>
    <n v="100"/>
    <x v="1"/>
    <x v="1"/>
    <m/>
    <m/>
    <n v="1"/>
    <m/>
    <x v="425"/>
    <x v="0"/>
    <x v="0"/>
    <x v="0"/>
    <x v="0"/>
    <x v="0"/>
    <x v="0"/>
    <x v="0"/>
    <x v="0"/>
    <x v="0"/>
    <m/>
    <x v="1"/>
    <m/>
    <m/>
    <m/>
    <m/>
    <m/>
    <x v="0"/>
  </r>
  <r>
    <s v="Cherubini, G."/>
    <s v="Hallden, G."/>
    <s v="Geme Therapy"/>
    <x v="5"/>
    <x v="1"/>
    <s v="2011-Geme Therapy-Cherubini, G."/>
    <x v="78"/>
    <m/>
    <x v="0"/>
    <s v="Nude mouse"/>
    <n v="100"/>
    <x v="1"/>
    <x v="1"/>
    <n v="1"/>
    <m/>
    <m/>
    <m/>
    <x v="426"/>
    <x v="0"/>
    <x v="0"/>
    <x v="0"/>
    <x v="1"/>
    <x v="0"/>
    <x v="0"/>
    <x v="0"/>
    <x v="0"/>
    <x v="0"/>
    <m/>
    <x v="1"/>
    <m/>
    <m/>
    <m/>
    <m/>
    <m/>
    <x v="0"/>
  </r>
  <r>
    <s v="Kunnumakkara, Ajaijumar B."/>
    <s v="Aggarwal, Bharat B."/>
    <s v="International Journal of Cancer"/>
    <x v="5"/>
    <x v="0"/>
    <s v="2011-International Journal of Cancer-Kunnumakkara, Ajaijumar B."/>
    <x v="5"/>
    <m/>
    <x v="0"/>
    <s v="Nude mouse"/>
    <m/>
    <x v="0"/>
    <x v="1"/>
    <m/>
    <m/>
    <n v="1"/>
    <m/>
    <x v="427"/>
    <x v="0"/>
    <x v="0"/>
    <x v="0"/>
    <x v="0"/>
    <x v="0"/>
    <x v="0"/>
    <x v="0"/>
    <x v="0"/>
    <x v="0"/>
    <m/>
    <x v="0"/>
    <m/>
    <m/>
    <m/>
    <m/>
    <m/>
    <x v="0"/>
  </r>
  <r>
    <s v="Kunnumakkara, Ajaijumar B."/>
    <s v="Aggarwal, Bharat B."/>
    <s v="International Journal of Cancer"/>
    <x v="5"/>
    <x v="1"/>
    <s v="2011-International Journal of Cancer-Kunnumakkara, Ajaijumar B."/>
    <x v="5"/>
    <m/>
    <x v="0"/>
    <s v="Nude mous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Kunnumakkara, Ajaijumar B."/>
    <s v="Aggarwal, Bharat B."/>
    <s v="International Journal of Cancer"/>
    <x v="5"/>
    <x v="1"/>
    <s v="2011-International Journal of Cancer-Kunnumakkara, Ajaijumar B."/>
    <x v="5"/>
    <m/>
    <x v="0"/>
    <s v="Nude mouse"/>
    <m/>
    <x v="0"/>
    <x v="1"/>
    <m/>
    <n v="1"/>
    <m/>
    <m/>
    <x v="428"/>
    <x v="0"/>
    <x v="0"/>
    <x v="0"/>
    <x v="1"/>
    <x v="0"/>
    <x v="0"/>
    <x v="0"/>
    <x v="0"/>
    <x v="0"/>
    <m/>
    <x v="0"/>
    <m/>
    <m/>
    <m/>
    <m/>
    <m/>
    <x v="0"/>
  </r>
  <r>
    <s v="Kim, Cha-Eun"/>
    <s v="Kim, Jin-Seok"/>
    <s v="Journal of Controlled Release"/>
    <x v="0"/>
    <x v="0"/>
    <s v="2012-Journal of Controlled Release-Kim, Cha-Eun"/>
    <x v="7"/>
    <m/>
    <x v="0"/>
    <s v="Nude mouse"/>
    <n v="140"/>
    <x v="1"/>
    <x v="1"/>
    <m/>
    <m/>
    <n v="1"/>
    <m/>
    <x v="429"/>
    <x v="0"/>
    <x v="0"/>
    <x v="0"/>
    <x v="0"/>
    <x v="0"/>
    <x v="0"/>
    <x v="0"/>
    <x v="0"/>
    <x v="0"/>
    <m/>
    <x v="0"/>
    <m/>
    <m/>
    <m/>
    <m/>
    <m/>
    <x v="0"/>
  </r>
  <r>
    <s v="Kim, Cha-Eun"/>
    <s v="Kim, Jin-Seok"/>
    <s v="Journal of Controlled Release"/>
    <x v="0"/>
    <x v="1"/>
    <s v="2012-Journal of Controlled Release-Kim, Cha-Eun"/>
    <x v="7"/>
    <m/>
    <x v="0"/>
    <s v="Nude mouse"/>
    <n v="140"/>
    <x v="1"/>
    <x v="1"/>
    <m/>
    <m/>
    <n v="1"/>
    <m/>
    <x v="430"/>
    <x v="0"/>
    <x v="0"/>
    <x v="0"/>
    <x v="0"/>
    <x v="0"/>
    <x v="0"/>
    <x v="0"/>
    <x v="0"/>
    <x v="0"/>
    <m/>
    <x v="0"/>
    <m/>
    <m/>
    <m/>
    <m/>
    <m/>
    <x v="0"/>
  </r>
  <r>
    <s v="Kim, Cha-Eun"/>
    <s v="Kim, Jin-Seok"/>
    <s v="Journal of Controlled Release"/>
    <x v="0"/>
    <x v="1"/>
    <s v="2012-Journal of Controlled Release-Kim, Cha-Eun"/>
    <x v="7"/>
    <m/>
    <x v="0"/>
    <s v="Nude mouse"/>
    <n v="140"/>
    <x v="1"/>
    <x v="1"/>
    <m/>
    <m/>
    <n v="1"/>
    <m/>
    <x v="431"/>
    <x v="0"/>
    <x v="0"/>
    <x v="0"/>
    <x v="1"/>
    <x v="0"/>
    <x v="0"/>
    <x v="0"/>
    <x v="0"/>
    <x v="0"/>
    <m/>
    <x v="0"/>
    <m/>
    <m/>
    <m/>
    <m/>
    <m/>
    <x v="0"/>
  </r>
  <r>
    <s v="Kim, Cha-Eun"/>
    <s v="Kim, Jin-Seok"/>
    <s v="Journal of Controlled Release"/>
    <x v="0"/>
    <x v="1"/>
    <s v="2012-Journal of Controlled Release-Kim, Cha-Eun"/>
    <x v="7"/>
    <m/>
    <x v="0"/>
    <s v="Nude mouse"/>
    <n v="140"/>
    <x v="1"/>
    <x v="1"/>
    <m/>
    <n v="1"/>
    <m/>
    <m/>
    <x v="432"/>
    <x v="0"/>
    <x v="0"/>
    <x v="0"/>
    <x v="1"/>
    <x v="0"/>
    <x v="0"/>
    <x v="0"/>
    <x v="0"/>
    <x v="0"/>
    <m/>
    <x v="0"/>
    <m/>
    <m/>
    <m/>
    <m/>
    <m/>
    <x v="0"/>
  </r>
  <r>
    <s v="Gabizon, Alberto"/>
    <s v="Zalipsky, Samuel"/>
    <s v="Journal of Controlled Release"/>
    <x v="0"/>
    <x v="0"/>
    <s v="2012-Journal of Controlled Release-Gabizon, Alberto"/>
    <x v="6"/>
    <m/>
    <x v="0"/>
    <s v="Nude mouse"/>
    <n v="120"/>
    <x v="1"/>
    <x v="1"/>
    <m/>
    <m/>
    <n v="1"/>
    <m/>
    <x v="433"/>
    <x v="0"/>
    <x v="0"/>
    <x v="0"/>
    <x v="0"/>
    <x v="0"/>
    <x v="0"/>
    <x v="0"/>
    <x v="0"/>
    <x v="0"/>
    <m/>
    <x v="0"/>
    <m/>
    <m/>
    <m/>
    <m/>
    <m/>
    <x v="0"/>
  </r>
  <r>
    <s v="Gabizon, Alberto"/>
    <s v="Zalipsky, Samuel"/>
    <s v="Journal of Controlled Release"/>
    <x v="0"/>
    <x v="1"/>
    <s v="2012-Journal of Controlled Release-Gabizon, Alberto"/>
    <x v="6"/>
    <m/>
    <x v="0"/>
    <s v="Nude mouse"/>
    <n v="12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Gabizon, Alberto"/>
    <s v="Zalipsky, Samuel"/>
    <s v="Journal of Controlled Release"/>
    <x v="0"/>
    <x v="1"/>
    <s v="2012-Journal of Controlled Release-Gabizon, Alberto"/>
    <x v="6"/>
    <m/>
    <x v="0"/>
    <s v="Nude mouse"/>
    <n v="120"/>
    <x v="1"/>
    <x v="1"/>
    <m/>
    <m/>
    <n v="1"/>
    <m/>
    <x v="434"/>
    <x v="0"/>
    <x v="0"/>
    <x v="0"/>
    <x v="0"/>
    <x v="0"/>
    <x v="0"/>
    <x v="0"/>
    <x v="0"/>
    <x v="0"/>
    <m/>
    <x v="0"/>
    <m/>
    <m/>
    <m/>
    <m/>
    <m/>
    <x v="0"/>
  </r>
  <r>
    <s v="Subbarayan, Pochi R."/>
    <s v="Lokeshwar, Bal L."/>
    <s v="Journal of Ethnopharmacology"/>
    <x v="0"/>
    <x v="0"/>
    <s v="2012-Journal of Ethnopharmacology-Subbarayan, Pochi R."/>
    <x v="79"/>
    <m/>
    <x v="0"/>
    <s v="Nude mouse"/>
    <m/>
    <x v="1"/>
    <x v="5"/>
    <m/>
    <n v="0.9"/>
    <m/>
    <m/>
    <x v="435"/>
    <x v="0"/>
    <x v="0"/>
    <x v="0"/>
    <x v="0"/>
    <x v="0"/>
    <x v="0"/>
    <x v="0"/>
    <x v="0"/>
    <x v="0"/>
    <m/>
    <x v="0"/>
    <m/>
    <m/>
    <m/>
    <m/>
    <m/>
    <x v="0"/>
  </r>
  <r>
    <s v="Chang, Ya-Jen"/>
    <s v="Lee, Te-Wei"/>
    <s v="Oncology Reports"/>
    <x v="0"/>
    <x v="0"/>
    <s v="2012-Oncology Reports-Chang, Ya-Jen"/>
    <x v="74"/>
    <m/>
    <x v="0"/>
    <s v="Nude mouse"/>
    <s v="50-100"/>
    <x v="1"/>
    <x v="1"/>
    <m/>
    <n v="1"/>
    <m/>
    <m/>
    <x v="436"/>
    <x v="1"/>
    <x v="0"/>
    <x v="0"/>
    <x v="0"/>
    <x v="0"/>
    <x v="0"/>
    <x v="0"/>
    <x v="0"/>
    <x v="0"/>
    <m/>
    <x v="0"/>
    <m/>
    <m/>
    <m/>
    <m/>
    <m/>
    <x v="0"/>
  </r>
  <r>
    <s v="Chang, Ya-Jen"/>
    <s v="Lee, Te-Wei"/>
    <s v="Oncology Reports"/>
    <x v="0"/>
    <x v="1"/>
    <s v="2012-Oncology Reports-Chang, Ya-Jen"/>
    <x v="74"/>
    <m/>
    <x v="0"/>
    <s v="Nude mouse"/>
    <s v="50-100"/>
    <x v="1"/>
    <x v="1"/>
    <m/>
    <n v="1"/>
    <m/>
    <m/>
    <x v="437"/>
    <x v="1"/>
    <x v="0"/>
    <x v="0"/>
    <x v="0"/>
    <x v="0"/>
    <x v="0"/>
    <x v="0"/>
    <x v="0"/>
    <x v="0"/>
    <m/>
    <x v="0"/>
    <m/>
    <m/>
    <m/>
    <m/>
    <m/>
    <x v="0"/>
  </r>
  <r>
    <s v="Chang, Ya-Jen"/>
    <s v="Lee, Te-Wei"/>
    <s v="Oncology Reports"/>
    <x v="0"/>
    <x v="1"/>
    <s v="2012-Oncology Reports-Chang, Ya-Jen"/>
    <x v="74"/>
    <m/>
    <x v="0"/>
    <s v="Nude mouse"/>
    <s v="50-100"/>
    <x v="1"/>
    <x v="1"/>
    <m/>
    <m/>
    <n v="1"/>
    <m/>
    <x v="438"/>
    <x v="0"/>
    <x v="0"/>
    <x v="0"/>
    <x v="0"/>
    <x v="0"/>
    <x v="0"/>
    <x v="0"/>
    <x v="0"/>
    <x v="0"/>
    <m/>
    <x v="0"/>
    <m/>
    <m/>
    <m/>
    <m/>
    <m/>
    <x v="0"/>
  </r>
  <r>
    <s v="Chauhan, Vikash P."/>
    <s v="Jain, Rakesh K."/>
    <s v="Nature Communications"/>
    <x v="1"/>
    <x v="0"/>
    <s v="2013-Nature Communications-Chauhan, Vikash P."/>
    <x v="80"/>
    <m/>
    <x v="0"/>
    <s v="FVB mouse"/>
    <n v="22"/>
    <x v="0"/>
    <x v="1"/>
    <m/>
    <m/>
    <m/>
    <n v="1"/>
    <x v="439"/>
    <x v="0"/>
    <x v="0"/>
    <x v="0"/>
    <x v="0"/>
    <x v="0"/>
    <x v="0"/>
    <x v="0"/>
    <x v="0"/>
    <x v="0"/>
    <m/>
    <x v="0"/>
    <m/>
    <m/>
    <m/>
    <m/>
    <m/>
    <x v="0"/>
  </r>
  <r>
    <s v="Chauhan, Vikash P."/>
    <s v="Jain, Rakesh K."/>
    <s v="Nature Communications"/>
    <x v="1"/>
    <x v="1"/>
    <s v="2013-Nature Communications-Chauhan, Vikash P."/>
    <x v="80"/>
    <m/>
    <x v="0"/>
    <s v="FVB mouse"/>
    <n v="22"/>
    <x v="0"/>
    <x v="1"/>
    <m/>
    <m/>
    <m/>
    <n v="1"/>
    <x v="440"/>
    <x v="0"/>
    <x v="0"/>
    <x v="0"/>
    <x v="0"/>
    <x v="0"/>
    <x v="1"/>
    <x v="0"/>
    <x v="0"/>
    <x v="0"/>
    <m/>
    <x v="0"/>
    <m/>
    <m/>
    <m/>
    <m/>
    <m/>
    <x v="0"/>
  </r>
  <r>
    <s v="Chauhan, Vikash P."/>
    <s v="Jain, Rakesh K."/>
    <s v="Nature Communications"/>
    <x v="1"/>
    <x v="1"/>
    <s v="2013-Nature Communications-Chauhan, Vikash P."/>
    <x v="80"/>
    <m/>
    <x v="0"/>
    <s v="FVB mouse"/>
    <n v="22"/>
    <x v="0"/>
    <x v="1"/>
    <m/>
    <m/>
    <n v="1"/>
    <m/>
    <x v="441"/>
    <x v="0"/>
    <x v="0"/>
    <x v="0"/>
    <x v="0"/>
    <x v="0"/>
    <x v="1"/>
    <x v="0"/>
    <x v="0"/>
    <x v="0"/>
    <m/>
    <x v="0"/>
    <m/>
    <m/>
    <m/>
    <m/>
    <m/>
    <x v="0"/>
  </r>
  <r>
    <s v="Koshkina, Nadezhda"/>
    <s v="Curley, Seven A."/>
    <s v="Cancer"/>
    <x v="3"/>
    <x v="0"/>
    <s v="2014-Cancer-Koshkina, Nadezhda"/>
    <x v="6"/>
    <m/>
    <x v="0"/>
    <s v="SCID mouse"/>
    <n v="10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Koshkina, Nadezhda"/>
    <s v="Curley, Seven A."/>
    <s v="Cancer"/>
    <x v="3"/>
    <x v="1"/>
    <s v="2014-Cancer-Koshkina, Nadezhda"/>
    <x v="6"/>
    <m/>
    <x v="0"/>
    <s v="SCID mouse"/>
    <n v="100"/>
    <x v="1"/>
    <x v="1"/>
    <m/>
    <m/>
    <m/>
    <n v="1"/>
    <x v="442"/>
    <x v="0"/>
    <x v="0"/>
    <x v="0"/>
    <x v="0"/>
    <x v="0"/>
    <x v="0"/>
    <x v="0"/>
    <x v="0"/>
    <x v="0"/>
    <m/>
    <x v="0"/>
    <m/>
    <m/>
    <m/>
    <m/>
    <m/>
    <x v="0"/>
  </r>
  <r>
    <s v="Koshkina, Nadezhda"/>
    <s v="Curley, Seven A."/>
    <s v="Cancer"/>
    <x v="3"/>
    <x v="1"/>
    <s v="2014-Cancer-Koshkina, Nadezhda"/>
    <x v="6"/>
    <m/>
    <x v="0"/>
    <s v="SCID mouse"/>
    <n v="100"/>
    <x v="1"/>
    <x v="1"/>
    <m/>
    <n v="1"/>
    <m/>
    <m/>
    <x v="443"/>
    <x v="0"/>
    <x v="0"/>
    <x v="0"/>
    <x v="1"/>
    <x v="0"/>
    <x v="0"/>
    <x v="0"/>
    <x v="0"/>
    <x v="0"/>
    <m/>
    <x v="0"/>
    <m/>
    <m/>
    <m/>
    <m/>
    <m/>
    <x v="0"/>
  </r>
  <r>
    <s v="Koshkina, Nadezhda"/>
    <s v="Curley, Seven A."/>
    <s v="Cancer"/>
    <x v="3"/>
    <x v="1"/>
    <s v="2014-Cancer-Koshkina, Nadezhda"/>
    <x v="6"/>
    <m/>
    <x v="0"/>
    <s v="SCID mouse"/>
    <n v="30"/>
    <x v="0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Koshkina, Nadezhda"/>
    <s v="Curley, Seven A."/>
    <s v="Cancer"/>
    <x v="3"/>
    <x v="1"/>
    <s v="2014-Cancer-Koshkina, Nadezhda"/>
    <x v="6"/>
    <m/>
    <x v="0"/>
    <s v="SCID mouse"/>
    <n v="30"/>
    <x v="0"/>
    <x v="1"/>
    <m/>
    <m/>
    <m/>
    <n v="1"/>
    <x v="442"/>
    <x v="0"/>
    <x v="0"/>
    <x v="0"/>
    <x v="0"/>
    <x v="0"/>
    <x v="0"/>
    <x v="0"/>
    <x v="0"/>
    <x v="0"/>
    <m/>
    <x v="0"/>
    <m/>
    <m/>
    <m/>
    <m/>
    <m/>
    <x v="0"/>
  </r>
  <r>
    <s v="Koshkina, Nadezhda"/>
    <s v="Curley, Seven A."/>
    <s v="Cancer"/>
    <x v="3"/>
    <x v="1"/>
    <s v="2014-Cancer-Koshkina, Nadezhda"/>
    <x v="6"/>
    <m/>
    <x v="0"/>
    <s v="SCID mouse"/>
    <n v="30"/>
    <x v="0"/>
    <x v="1"/>
    <m/>
    <m/>
    <n v="1"/>
    <m/>
    <x v="443"/>
    <x v="0"/>
    <x v="0"/>
    <x v="0"/>
    <x v="1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m/>
    <x v="0"/>
    <s v="Nude mouse"/>
    <s v="150-250"/>
    <x v="1"/>
    <x v="1"/>
    <m/>
    <m/>
    <n v="1"/>
    <m/>
    <x v="444"/>
    <x v="0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m/>
    <x v="0"/>
    <s v="Nude mouse"/>
    <s v="150-250"/>
    <x v="1"/>
    <x v="1"/>
    <m/>
    <m/>
    <n v="1"/>
    <m/>
    <x v="445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m/>
    <x v="0"/>
    <s v="Nude mouse"/>
    <s v="150-250"/>
    <x v="1"/>
    <x v="1"/>
    <m/>
    <m/>
    <n v="1"/>
    <m/>
    <x v="446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m/>
    <x v="0"/>
    <s v="Nude mouse"/>
    <s v="150-250"/>
    <x v="1"/>
    <x v="1"/>
    <m/>
    <m/>
    <n v="1"/>
    <m/>
    <x v="447"/>
    <x v="1"/>
    <x v="0"/>
    <x v="0"/>
    <x v="0"/>
    <x v="0"/>
    <x v="0"/>
    <x v="0"/>
    <x v="0"/>
    <x v="0"/>
    <m/>
    <x v="0"/>
    <m/>
    <m/>
    <m/>
    <m/>
    <m/>
    <x v="0"/>
  </r>
  <r>
    <s v="Cao, Ning"/>
    <s v="Stantz, Keith M."/>
    <s v="International Journal of Radiation Oncology Biology Physics"/>
    <x v="3"/>
    <x v="1"/>
    <s v="2014-International Journal of Radiation Oncology Biology Physics-Cao, Ning"/>
    <x v="7"/>
    <m/>
    <x v="0"/>
    <s v="Nude mouse"/>
    <s v="150-250"/>
    <x v="1"/>
    <x v="1"/>
    <m/>
    <m/>
    <n v="1"/>
    <m/>
    <x v="448"/>
    <x v="1"/>
    <x v="0"/>
    <x v="0"/>
    <x v="0"/>
    <x v="0"/>
    <x v="0"/>
    <x v="0"/>
    <x v="0"/>
    <x v="0"/>
    <m/>
    <x v="0"/>
    <m/>
    <m/>
    <m/>
    <m/>
    <m/>
    <x v="0"/>
  </r>
  <r>
    <s v="Shankar, Sharmila"/>
    <s v="Srivastava, Rakesh K."/>
    <s v="Molecular and Cellular Biochemistry"/>
    <x v="1"/>
    <x v="0"/>
    <s v="2013-Molecular and Cellular Biochemistry-Shankar, Sharmila"/>
    <x v="6"/>
    <m/>
    <x v="0"/>
    <s v="Nude mouse"/>
    <m/>
    <x v="0"/>
    <x v="1"/>
    <m/>
    <m/>
    <n v="1"/>
    <m/>
    <x v="449"/>
    <x v="0"/>
    <x v="0"/>
    <x v="0"/>
    <x v="0"/>
    <x v="0"/>
    <x v="0"/>
    <x v="0"/>
    <x v="0"/>
    <x v="0"/>
    <m/>
    <x v="0"/>
    <m/>
    <m/>
    <m/>
    <m/>
    <m/>
    <x v="0"/>
  </r>
  <r>
    <s v="Wei, Feng"/>
    <s v="Lu, Zifan"/>
    <s v="Molecular Cancer"/>
    <x v="1"/>
    <x v="0"/>
    <s v="2013-Molecular Cancer-Wei, Feng"/>
    <x v="6"/>
    <m/>
    <x v="0"/>
    <s v="Nude mouse"/>
    <n v="200"/>
    <x v="1"/>
    <x v="1"/>
    <m/>
    <m/>
    <n v="1"/>
    <m/>
    <x v="450"/>
    <x v="1"/>
    <x v="0"/>
    <x v="0"/>
    <x v="0"/>
    <x v="0"/>
    <x v="0"/>
    <x v="0"/>
    <x v="0"/>
    <x v="0"/>
    <m/>
    <x v="0"/>
    <m/>
    <m/>
    <m/>
    <m/>
    <m/>
    <x v="0"/>
  </r>
  <r>
    <s v="Wei, Feng"/>
    <s v="Lu, Zifan"/>
    <s v="Molecular Cancer"/>
    <x v="1"/>
    <x v="1"/>
    <s v="2013-Molecular Cancer-Wei, Feng"/>
    <x v="6"/>
    <m/>
    <x v="0"/>
    <s v="Nude mouse"/>
    <n v="200"/>
    <x v="1"/>
    <x v="1"/>
    <m/>
    <m/>
    <m/>
    <n v="1"/>
    <x v="451"/>
    <x v="0"/>
    <x v="0"/>
    <x v="0"/>
    <x v="0"/>
    <x v="0"/>
    <x v="0"/>
    <x v="0"/>
    <x v="0"/>
    <x v="0"/>
    <m/>
    <x v="0"/>
    <m/>
    <m/>
    <m/>
    <m/>
    <m/>
    <x v="0"/>
  </r>
  <r>
    <s v="Wei, Feng"/>
    <s v="Lu, Zifan"/>
    <s v="Molecular Cancer"/>
    <x v="1"/>
    <x v="1"/>
    <s v="2013-Molecular Cancer-Wei, Feng"/>
    <x v="6"/>
    <m/>
    <x v="0"/>
    <s v="Nude mouse"/>
    <n v="200"/>
    <x v="1"/>
    <x v="1"/>
    <m/>
    <n v="1"/>
    <m/>
    <m/>
    <x v="452"/>
    <x v="1"/>
    <x v="0"/>
    <x v="0"/>
    <x v="0"/>
    <x v="0"/>
    <x v="0"/>
    <x v="0"/>
    <x v="0"/>
    <x v="0"/>
    <m/>
    <x v="0"/>
    <m/>
    <m/>
    <m/>
    <m/>
    <m/>
    <x v="0"/>
  </r>
  <r>
    <s v="Kim, Doo-Jin"/>
    <s v="Choi, Kyung-Chul"/>
    <s v="Oncology Reports"/>
    <x v="1"/>
    <x v="0"/>
    <s v="2013-Oncology Reports-Kim, Doo-Jin"/>
    <x v="6"/>
    <m/>
    <x v="0"/>
    <s v="Nude mouse"/>
    <n v="200"/>
    <x v="1"/>
    <x v="1"/>
    <m/>
    <m/>
    <n v="1"/>
    <m/>
    <x v="453"/>
    <x v="0"/>
    <x v="0"/>
    <x v="0"/>
    <x v="0"/>
    <x v="0"/>
    <x v="0"/>
    <x v="0"/>
    <x v="0"/>
    <x v="0"/>
    <m/>
    <x v="0"/>
    <m/>
    <m/>
    <m/>
    <m/>
    <m/>
    <x v="0"/>
  </r>
  <r>
    <s v="Kim, Doo-Jin"/>
    <s v="Choi, Kyung-Chul"/>
    <s v="Oncology Reports"/>
    <x v="1"/>
    <x v="1"/>
    <s v="2013-Oncology Reports-Kim, Doo-Jin"/>
    <x v="6"/>
    <m/>
    <x v="0"/>
    <s v="Nude mouse"/>
    <n v="200"/>
    <x v="1"/>
    <x v="1"/>
    <m/>
    <n v="1"/>
    <m/>
    <m/>
    <x v="454"/>
    <x v="0"/>
    <x v="0"/>
    <x v="0"/>
    <x v="0"/>
    <x v="0"/>
    <x v="0"/>
    <x v="0"/>
    <x v="0"/>
    <x v="0"/>
    <m/>
    <x v="0"/>
    <m/>
    <m/>
    <m/>
    <m/>
    <m/>
    <x v="0"/>
  </r>
  <r>
    <s v="Engelke, Carl G."/>
    <s v="Morgan, Meredith A."/>
    <s v="Clinical Cancer Research"/>
    <x v="1"/>
    <x v="0"/>
    <s v="2013-Clinical Cancer Research-Engelke, Carl G."/>
    <x v="5"/>
    <m/>
    <x v="0"/>
    <s v="Nude mouse"/>
    <n v="100"/>
    <x v="1"/>
    <x v="1"/>
    <m/>
    <m/>
    <n v="1"/>
    <m/>
    <x v="52"/>
    <x v="0"/>
    <x v="0"/>
    <x v="0"/>
    <x v="1"/>
    <x v="0"/>
    <x v="0"/>
    <x v="0"/>
    <x v="0"/>
    <x v="0"/>
    <m/>
    <x v="0"/>
    <m/>
    <m/>
    <m/>
    <m/>
    <m/>
    <x v="0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m/>
    <n v="1"/>
    <x v="455"/>
    <x v="0"/>
    <x v="0"/>
    <x v="0"/>
    <x v="0"/>
    <x v="0"/>
    <x v="0"/>
    <x v="0"/>
    <x v="0"/>
    <x v="0"/>
    <m/>
    <x v="0"/>
    <m/>
    <m/>
    <m/>
    <m/>
    <m/>
    <x v="1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n v="1"/>
    <m/>
    <x v="142"/>
    <x v="1"/>
    <x v="0"/>
    <x v="0"/>
    <x v="0"/>
    <x v="0"/>
    <x v="0"/>
    <x v="0"/>
    <x v="0"/>
    <x v="0"/>
    <m/>
    <x v="0"/>
    <m/>
    <m/>
    <m/>
    <m/>
    <m/>
    <x v="0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n v="1"/>
    <m/>
    <x v="456"/>
    <x v="0"/>
    <x v="0"/>
    <x v="0"/>
    <x v="1"/>
    <x v="0"/>
    <x v="0"/>
    <x v="0"/>
    <x v="0"/>
    <x v="0"/>
    <m/>
    <x v="0"/>
    <m/>
    <m/>
    <m/>
    <m/>
    <m/>
    <x v="1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n v="1"/>
    <m/>
    <x v="457"/>
    <x v="1"/>
    <x v="0"/>
    <x v="0"/>
    <x v="1"/>
    <x v="0"/>
    <x v="0"/>
    <x v="0"/>
    <x v="0"/>
    <x v="0"/>
    <m/>
    <x v="0"/>
    <m/>
    <m/>
    <m/>
    <m/>
    <m/>
    <x v="0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n v="1"/>
    <m/>
    <x v="458"/>
    <x v="1"/>
    <x v="0"/>
    <x v="0"/>
    <x v="0"/>
    <x v="0"/>
    <x v="0"/>
    <x v="0"/>
    <x v="0"/>
    <x v="0"/>
    <m/>
    <x v="0"/>
    <m/>
    <m/>
    <m/>
    <m/>
    <m/>
    <x v="1"/>
  </r>
  <r>
    <s v="Engelke, Carl G."/>
    <s v="Morgan, Meredith A."/>
    <s v="Clinical Cancer Research"/>
    <x v="1"/>
    <x v="1"/>
    <s v="2013-Clinical Cancer Research-Engelke, Carl G."/>
    <x v="5"/>
    <m/>
    <x v="0"/>
    <s v="Nude mouse"/>
    <n v="100"/>
    <x v="1"/>
    <x v="1"/>
    <m/>
    <m/>
    <n v="1"/>
    <m/>
    <x v="459"/>
    <x v="1"/>
    <x v="0"/>
    <x v="0"/>
    <x v="1"/>
    <x v="0"/>
    <x v="0"/>
    <x v="0"/>
    <x v="0"/>
    <x v="0"/>
    <m/>
    <x v="0"/>
    <m/>
    <m/>
    <m/>
    <m/>
    <m/>
    <x v="1"/>
  </r>
  <r>
    <s v="Cabral, Horacio"/>
    <s v="Kataoka, Kazunori"/>
    <s v="PNAS"/>
    <x v="1"/>
    <x v="0"/>
    <s v="2013-PNAS-Cabral, Horacio"/>
    <x v="81"/>
    <m/>
    <x v="0"/>
    <s v="EL1-luc/TAg mice"/>
    <n v="13.5"/>
    <x v="0"/>
    <x v="1"/>
    <m/>
    <m/>
    <n v="1"/>
    <m/>
    <x v="460"/>
    <x v="0"/>
    <x v="0"/>
    <x v="0"/>
    <x v="0"/>
    <x v="0"/>
    <x v="0"/>
    <x v="0"/>
    <x v="1"/>
    <x v="0"/>
    <m/>
    <x v="0"/>
    <m/>
    <m/>
    <m/>
    <m/>
    <m/>
    <x v="0"/>
  </r>
  <r>
    <s v="Cabral, Horacio"/>
    <s v="Kataoka, Kazunori"/>
    <s v="PNAS"/>
    <x v="1"/>
    <x v="1"/>
    <s v="2013-PNAS-Cabral, Horacio"/>
    <x v="81"/>
    <m/>
    <x v="0"/>
    <s v="EL1-luc/TAg mice"/>
    <n v="13.5"/>
    <x v="0"/>
    <x v="1"/>
    <m/>
    <m/>
    <n v="1"/>
    <m/>
    <x v="461"/>
    <x v="0"/>
    <x v="0"/>
    <x v="0"/>
    <x v="0"/>
    <x v="0"/>
    <x v="0"/>
    <x v="0"/>
    <x v="1"/>
    <x v="0"/>
    <m/>
    <x v="0"/>
    <m/>
    <m/>
    <m/>
    <m/>
    <m/>
    <x v="0"/>
  </r>
  <r>
    <s v="Yagublu, Vugar"/>
    <s v="Keese, Michael"/>
    <s v="Pancreatology"/>
    <x v="1"/>
    <x v="0"/>
    <s v="2013-Pancreatology-Yagublu, Vugar"/>
    <x v="35"/>
    <m/>
    <x v="0"/>
    <s v="C57BL/6 mice"/>
    <m/>
    <x v="1"/>
    <x v="1"/>
    <m/>
    <m/>
    <n v="1"/>
    <m/>
    <x v="236"/>
    <x v="0"/>
    <x v="0"/>
    <x v="0"/>
    <x v="0"/>
    <x v="0"/>
    <x v="0"/>
    <x v="0"/>
    <x v="0"/>
    <x v="0"/>
    <m/>
    <x v="0"/>
    <m/>
    <m/>
    <m/>
    <m/>
    <m/>
    <x v="0"/>
  </r>
  <r>
    <s v="Yagublu, Vugar"/>
    <s v="Keese, Michael"/>
    <s v="Pancreatology"/>
    <x v="1"/>
    <x v="1"/>
    <s v="2013-Pancreatology-Yagublu, Vugar"/>
    <x v="35"/>
    <m/>
    <x v="0"/>
    <s v="C57BL/6 mice"/>
    <m/>
    <x v="1"/>
    <x v="1"/>
    <m/>
    <m/>
    <n v="1"/>
    <m/>
    <x v="462"/>
    <x v="0"/>
    <x v="0"/>
    <x v="0"/>
    <x v="0"/>
    <x v="0"/>
    <x v="0"/>
    <x v="0"/>
    <x v="0"/>
    <x v="0"/>
    <m/>
    <x v="0"/>
    <m/>
    <m/>
    <m/>
    <m/>
    <m/>
    <x v="0"/>
  </r>
  <r>
    <s v="Yagublu, Vugar"/>
    <s v="Keese, Michael"/>
    <s v="Pancreatology"/>
    <x v="1"/>
    <x v="1"/>
    <s v="2013-Pancreatology-Yagublu, Vugar"/>
    <x v="35"/>
    <m/>
    <x v="0"/>
    <s v="C57BL/6 mice"/>
    <m/>
    <x v="1"/>
    <x v="1"/>
    <m/>
    <m/>
    <n v="1"/>
    <m/>
    <x v="463"/>
    <x v="0"/>
    <x v="0"/>
    <x v="0"/>
    <x v="0"/>
    <x v="0"/>
    <x v="0"/>
    <x v="0"/>
    <x v="0"/>
    <x v="0"/>
    <m/>
    <x v="0"/>
    <m/>
    <m/>
    <m/>
    <m/>
    <m/>
    <x v="0"/>
  </r>
  <r>
    <s v="Yagublu, Vugar"/>
    <s v="Keese, Michael"/>
    <s v="Pancreatology"/>
    <x v="1"/>
    <x v="1"/>
    <s v="2013-Pancreatology-Yagublu, Vugar"/>
    <x v="35"/>
    <m/>
    <x v="0"/>
    <s v="C57BL/6 mice"/>
    <m/>
    <x v="1"/>
    <x v="1"/>
    <m/>
    <m/>
    <n v="1"/>
    <m/>
    <x v="464"/>
    <x v="0"/>
    <x v="0"/>
    <x v="0"/>
    <x v="0"/>
    <x v="0"/>
    <x v="0"/>
    <x v="0"/>
    <x v="0"/>
    <x v="0"/>
    <m/>
    <x v="0"/>
    <m/>
    <m/>
    <m/>
    <m/>
    <m/>
    <x v="0"/>
  </r>
  <r>
    <s v="Yagublu, Vugar"/>
    <s v="Keese, Michael"/>
    <s v="Pancreatology"/>
    <x v="1"/>
    <x v="1"/>
    <s v="2013-Pancreatology-Yagublu, Vugar"/>
    <x v="35"/>
    <m/>
    <x v="0"/>
    <s v="C57BL/6 mice"/>
    <m/>
    <x v="1"/>
    <x v="1"/>
    <m/>
    <m/>
    <n v="1"/>
    <m/>
    <x v="465"/>
    <x v="0"/>
    <x v="0"/>
    <x v="0"/>
    <x v="0"/>
    <x v="0"/>
    <x v="0"/>
    <x v="0"/>
    <x v="0"/>
    <x v="1"/>
    <m/>
    <x v="0"/>
    <m/>
    <m/>
    <m/>
    <m/>
    <m/>
    <x v="0"/>
  </r>
  <r>
    <s v="Yagublu, Vugar"/>
    <s v="Keese, Michael"/>
    <s v="Pancreatology"/>
    <x v="1"/>
    <x v="1"/>
    <s v="2013-Pancreatology-Yagublu, Vugar"/>
    <x v="35"/>
    <m/>
    <x v="0"/>
    <s v="C57BL/6 mice"/>
    <m/>
    <x v="1"/>
    <x v="1"/>
    <m/>
    <m/>
    <n v="1"/>
    <m/>
    <x v="466"/>
    <x v="0"/>
    <x v="0"/>
    <x v="0"/>
    <x v="0"/>
    <x v="0"/>
    <x v="0"/>
    <x v="0"/>
    <x v="0"/>
    <x v="1"/>
    <m/>
    <x v="0"/>
    <m/>
    <m/>
    <m/>
    <m/>
    <m/>
    <x v="0"/>
  </r>
  <r>
    <s v="Ota, Shinichi"/>
    <s v="Ganapathy-Kanniappan, Shanmugasundaram"/>
    <s v="Targeted Oncology"/>
    <x v="1"/>
    <x v="0"/>
    <s v="2013-Targeted Oncology-Ota, Shinichi"/>
    <x v="6"/>
    <m/>
    <x v="0"/>
    <s v="Nude mouse"/>
    <m/>
    <x v="0"/>
    <x v="1"/>
    <m/>
    <n v="1"/>
    <m/>
    <m/>
    <x v="467"/>
    <x v="0"/>
    <x v="0"/>
    <x v="0"/>
    <x v="0"/>
    <x v="0"/>
    <x v="0"/>
    <x v="0"/>
    <x v="0"/>
    <x v="0"/>
    <m/>
    <x v="0"/>
    <m/>
    <m/>
    <m/>
    <m/>
    <m/>
    <x v="0"/>
  </r>
  <r>
    <s v="Qin, Shengqi"/>
    <s v="Zhang, Zhongtao"/>
    <s v="Biomedical Materials"/>
    <x v="3"/>
    <x v="0"/>
    <s v="2014-Biomedical Materials-Qin, Shengqi"/>
    <x v="82"/>
    <m/>
    <x v="1"/>
    <s v="Nude mouse"/>
    <m/>
    <x v="1"/>
    <x v="1"/>
    <m/>
    <n v="1"/>
    <m/>
    <m/>
    <x v="15"/>
    <x v="0"/>
    <x v="0"/>
    <x v="0"/>
    <x v="1"/>
    <x v="0"/>
    <x v="0"/>
    <x v="0"/>
    <x v="0"/>
    <x v="0"/>
    <m/>
    <x v="0"/>
    <m/>
    <m/>
    <m/>
    <m/>
    <m/>
    <x v="0"/>
  </r>
  <r>
    <s v="Qin, Shengqi"/>
    <s v="Zhang, Zhongtao"/>
    <s v="Biomedical Materials"/>
    <x v="3"/>
    <x v="1"/>
    <s v="2014-Biomedical Materials-Qin, Shengqi"/>
    <x v="82"/>
    <m/>
    <x v="1"/>
    <s v="Nude mouse"/>
    <m/>
    <x v="1"/>
    <x v="1"/>
    <n v="1"/>
    <m/>
    <m/>
    <m/>
    <x v="468"/>
    <x v="0"/>
    <x v="0"/>
    <x v="0"/>
    <x v="1"/>
    <x v="0"/>
    <x v="0"/>
    <x v="0"/>
    <x v="0"/>
    <x v="1"/>
    <m/>
    <x v="0"/>
    <m/>
    <m/>
    <m/>
    <m/>
    <m/>
    <x v="0"/>
  </r>
  <r>
    <s v="Li, Ling"/>
    <s v="Xu, Liang"/>
    <s v="Gastroenterology"/>
    <x v="3"/>
    <x v="2"/>
    <s v="2014-Gastroenterology-Li, Ling"/>
    <x v="5"/>
    <m/>
    <x v="0"/>
    <s v="Nude mouse"/>
    <m/>
    <x v="0"/>
    <x v="1"/>
    <m/>
    <n v="1"/>
    <m/>
    <m/>
    <x v="469"/>
    <x v="0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2"/>
    <m/>
    <x v="6"/>
    <m/>
    <x v="0"/>
    <s v="Nude mouse"/>
    <m/>
    <x v="0"/>
    <x v="1"/>
    <m/>
    <m/>
    <m/>
    <n v="1"/>
    <x v="469"/>
    <x v="0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1"/>
    <s v="2014-Gastroenterology-Li, Ling"/>
    <x v="5"/>
    <m/>
    <x v="0"/>
    <s v="Nude mouse"/>
    <n v="150"/>
    <x v="1"/>
    <x v="5"/>
    <n v="0.9"/>
    <m/>
    <m/>
    <m/>
    <x v="470"/>
    <x v="1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1"/>
    <s v="2014-Gastroenterology-Li, Ling"/>
    <x v="5"/>
    <m/>
    <x v="0"/>
    <s v="Nude mouse"/>
    <n v="150"/>
    <x v="1"/>
    <x v="14"/>
    <n v="0.25"/>
    <m/>
    <m/>
    <m/>
    <x v="471"/>
    <x v="1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1"/>
    <s v="2014-Gastroenterology-Li, Ling"/>
    <x v="83"/>
    <m/>
    <x v="1"/>
    <s v="SCID mouse"/>
    <m/>
    <x v="0"/>
    <x v="1"/>
    <m/>
    <m/>
    <n v="1"/>
    <m/>
    <x v="469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0"/>
    <s v="2014-Molecular Imaging and Biology-Kim, Hyunki"/>
    <x v="5"/>
    <m/>
    <x v="0"/>
    <s v="SCID mous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2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3"/>
    <x v="0"/>
    <x v="0"/>
    <x v="0"/>
    <x v="1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4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5"/>
    <x v="0"/>
    <x v="0"/>
    <x v="0"/>
    <x v="1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6"/>
    <x v="0"/>
    <x v="0"/>
    <x v="0"/>
    <x v="0"/>
    <x v="0"/>
    <x v="0"/>
    <x v="0"/>
    <x v="0"/>
    <x v="0"/>
    <m/>
    <x v="0"/>
    <m/>
    <m/>
    <m/>
    <m/>
    <m/>
    <x v="0"/>
  </r>
  <r>
    <s v="Kim, Hyunki"/>
    <s v="Zinn, Kurt R."/>
    <s v="Molecular Imaging and Biology"/>
    <x v="3"/>
    <x v="1"/>
    <s v="2014-Molecular Imaging and Biology-Kim, Hyunki"/>
    <x v="5"/>
    <m/>
    <x v="0"/>
    <s v="SCID mouse"/>
    <m/>
    <x v="0"/>
    <x v="1"/>
    <m/>
    <m/>
    <n v="1"/>
    <m/>
    <x v="477"/>
    <x v="0"/>
    <x v="0"/>
    <x v="0"/>
    <x v="1"/>
    <x v="0"/>
    <x v="0"/>
    <x v="0"/>
    <x v="0"/>
    <x v="0"/>
    <m/>
    <x v="0"/>
    <m/>
    <m/>
    <m/>
    <m/>
    <m/>
    <x v="0"/>
  </r>
  <r>
    <s v="Crittenden, Marka R."/>
    <s v="Gough, Michael J."/>
    <s v="Radiation Research"/>
    <x v="3"/>
    <x v="0"/>
    <s v="2014-Radiation Research-Crittenden, Marka R."/>
    <x v="35"/>
    <m/>
    <x v="0"/>
    <s v="C57BL/6 mice"/>
    <m/>
    <x v="1"/>
    <x v="1"/>
    <m/>
    <m/>
    <n v="1"/>
    <m/>
    <x v="478"/>
    <x v="1"/>
    <x v="0"/>
    <x v="0"/>
    <x v="0"/>
    <x v="0"/>
    <x v="0"/>
    <x v="0"/>
    <x v="0"/>
    <x v="0"/>
    <m/>
    <x v="0"/>
    <m/>
    <m/>
    <m/>
    <m/>
    <m/>
    <x v="0"/>
  </r>
  <r>
    <s v="Crittenden, Marka R."/>
    <s v="Gough, Michael J."/>
    <s v="Radiation Research"/>
    <x v="3"/>
    <x v="1"/>
    <s v="2014-Radiation Research-Crittenden, Marka R."/>
    <x v="35"/>
    <m/>
    <x v="0"/>
    <s v="LyxMCre+ mice"/>
    <m/>
    <x v="1"/>
    <x v="1"/>
    <m/>
    <m/>
    <n v="1"/>
    <m/>
    <x v="479"/>
    <x v="1"/>
    <x v="0"/>
    <x v="0"/>
    <x v="0"/>
    <x v="0"/>
    <x v="0"/>
    <x v="0"/>
    <x v="0"/>
    <x v="0"/>
    <m/>
    <x v="0"/>
    <m/>
    <m/>
    <m/>
    <m/>
    <m/>
    <x v="0"/>
  </r>
  <r>
    <s v="Dai, M. H."/>
    <s v="Zhao, Y.P."/>
    <s v="Cancer Letters"/>
    <x v="3"/>
    <x v="0"/>
    <s v="2014-Cancer Letters-Dai, M. H."/>
    <x v="5"/>
    <m/>
    <x v="0"/>
    <s v="Nude mouse"/>
    <n v="100"/>
    <x v="1"/>
    <x v="1"/>
    <m/>
    <m/>
    <n v="1"/>
    <m/>
    <x v="480"/>
    <x v="0"/>
    <x v="0"/>
    <x v="0"/>
    <x v="0"/>
    <x v="0"/>
    <x v="0"/>
    <x v="0"/>
    <x v="0"/>
    <x v="0"/>
    <m/>
    <x v="0"/>
    <m/>
    <m/>
    <m/>
    <m/>
    <m/>
    <x v="0"/>
  </r>
  <r>
    <s v="Dai, M. H."/>
    <s v="Zhao, Y.P."/>
    <s v="Cancer Letters"/>
    <x v="3"/>
    <x v="1"/>
    <s v="2014-Cancer Letters-Dai, M. H."/>
    <x v="5"/>
    <m/>
    <x v="0"/>
    <s v="Nude mouse"/>
    <n v="100"/>
    <x v="1"/>
    <x v="1"/>
    <m/>
    <m/>
    <n v="1"/>
    <m/>
    <x v="481"/>
    <x v="1"/>
    <x v="0"/>
    <x v="0"/>
    <x v="0"/>
    <x v="0"/>
    <x v="0"/>
    <x v="0"/>
    <x v="0"/>
    <x v="0"/>
    <m/>
    <x v="0"/>
    <m/>
    <m/>
    <m/>
    <m/>
    <m/>
    <x v="0"/>
  </r>
  <r>
    <s v="Dai, M. H."/>
    <s v="Zhao, Y.P."/>
    <s v="Cancer Letters"/>
    <x v="3"/>
    <x v="1"/>
    <s v="2014-Cancer Letters-Dai, M. H."/>
    <x v="5"/>
    <m/>
    <x v="0"/>
    <s v="Nude mouse"/>
    <n v="100"/>
    <x v="1"/>
    <x v="1"/>
    <m/>
    <m/>
    <n v="1"/>
    <m/>
    <x v="482"/>
    <x v="1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0"/>
    <s v="2014-Oncotarget-Schoelch, Sebastian"/>
    <x v="35"/>
    <m/>
    <x v="0"/>
    <s v="C57BL/6 mice"/>
    <s v="150-250"/>
    <x v="1"/>
    <x v="1"/>
    <m/>
    <m/>
    <n v="1"/>
    <m/>
    <x v="483"/>
    <x v="0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1"/>
    <s v="2014-Oncotarget-Schoelch, Sebastian"/>
    <x v="35"/>
    <m/>
    <x v="0"/>
    <s v="C57BL/6 mice"/>
    <s v="150-250"/>
    <x v="1"/>
    <x v="1"/>
    <m/>
    <m/>
    <n v="1"/>
    <m/>
    <x v="484"/>
    <x v="1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1"/>
    <s v="2014-Oncotarget-Schoelch, Sebastian"/>
    <x v="35"/>
    <m/>
    <x v="0"/>
    <s v="C57BL/6 mice"/>
    <s v="150-250"/>
    <x v="1"/>
    <x v="1"/>
    <m/>
    <m/>
    <n v="1"/>
    <m/>
    <x v="485"/>
    <x v="1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1"/>
    <s v="2014-Oncotarget-Schoelch, Sebastian"/>
    <x v="35"/>
    <m/>
    <x v="0"/>
    <s v="C57BL/6 mice"/>
    <m/>
    <x v="0"/>
    <x v="1"/>
    <m/>
    <m/>
    <n v="1"/>
    <m/>
    <x v="483"/>
    <x v="0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1"/>
    <s v="2014-Oncotarget-Schoelch, Sebastian"/>
    <x v="35"/>
    <m/>
    <x v="0"/>
    <s v="C57BL/6 mice"/>
    <m/>
    <x v="0"/>
    <x v="1"/>
    <m/>
    <m/>
    <n v="1"/>
    <m/>
    <x v="484"/>
    <x v="1"/>
    <x v="0"/>
    <x v="0"/>
    <x v="0"/>
    <x v="0"/>
    <x v="0"/>
    <x v="0"/>
    <x v="0"/>
    <x v="0"/>
    <m/>
    <x v="0"/>
    <m/>
    <m/>
    <m/>
    <m/>
    <m/>
    <x v="0"/>
  </r>
  <r>
    <s v="Schoelch, Sebastian"/>
    <s v="Huber, Peter E."/>
    <s v="Oncotarget"/>
    <x v="3"/>
    <x v="1"/>
    <s v="2014-Oncotarget-Schoelch, Sebastian"/>
    <x v="35"/>
    <m/>
    <x v="0"/>
    <s v="C57BL/6 mice"/>
    <m/>
    <x v="0"/>
    <x v="1"/>
    <m/>
    <m/>
    <n v="1"/>
    <m/>
    <x v="485"/>
    <x v="1"/>
    <x v="0"/>
    <x v="0"/>
    <x v="0"/>
    <x v="0"/>
    <x v="0"/>
    <x v="0"/>
    <x v="0"/>
    <x v="0"/>
    <m/>
    <x v="0"/>
    <m/>
    <m/>
    <m/>
    <m/>
    <m/>
    <x v="0"/>
  </r>
  <r>
    <s v="Xiao, Z."/>
    <s v="Che, Y."/>
    <s v="Cell Death and Disease"/>
    <x v="3"/>
    <x v="0"/>
    <s v="2014-Cell Death and Disease-Xiao, Z."/>
    <x v="6"/>
    <m/>
    <x v="0"/>
    <s v="Nude mouse"/>
    <s v="100-300"/>
    <x v="1"/>
    <x v="1"/>
    <m/>
    <n v="1"/>
    <m/>
    <m/>
    <x v="486"/>
    <x v="0"/>
    <x v="0"/>
    <x v="0"/>
    <x v="0"/>
    <x v="0"/>
    <x v="0"/>
    <x v="0"/>
    <x v="0"/>
    <x v="0"/>
    <m/>
    <x v="0"/>
    <m/>
    <m/>
    <m/>
    <m/>
    <m/>
    <x v="0"/>
  </r>
  <r>
    <s v="Xiao, Z."/>
    <s v="Che, Y."/>
    <s v="Cell Death and Disease"/>
    <x v="3"/>
    <x v="1"/>
    <s v="2014-Cell Death and Disease-Xiao, Z."/>
    <x v="6"/>
    <m/>
    <x v="0"/>
    <s v="Nude mouse"/>
    <s v="100-300"/>
    <x v="1"/>
    <x v="1"/>
    <m/>
    <n v="1"/>
    <m/>
    <m/>
    <x v="487"/>
    <x v="0"/>
    <x v="0"/>
    <x v="0"/>
    <x v="0"/>
    <x v="0"/>
    <x v="0"/>
    <x v="0"/>
    <x v="0"/>
    <x v="0"/>
    <m/>
    <x v="0"/>
    <m/>
    <m/>
    <m/>
    <m/>
    <m/>
    <x v="0"/>
  </r>
  <r>
    <s v="Xu, Jing"/>
    <s v="Amiji, Mansoor M."/>
    <s v="BMC Cancer"/>
    <x v="3"/>
    <x v="0"/>
    <s v="2014-BMC Cancer-Xu, Jing"/>
    <x v="6"/>
    <m/>
    <x v="0"/>
    <s v="SCID mouse"/>
    <n v="200"/>
    <x v="1"/>
    <x v="1"/>
    <m/>
    <m/>
    <m/>
    <n v="1"/>
    <x v="488"/>
    <x v="0"/>
    <x v="0"/>
    <x v="0"/>
    <x v="0"/>
    <x v="0"/>
    <x v="0"/>
    <x v="0"/>
    <x v="0"/>
    <x v="0"/>
    <m/>
    <x v="1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n v="1"/>
    <m/>
    <x v="489"/>
    <x v="0"/>
    <x v="0"/>
    <x v="0"/>
    <x v="0"/>
    <x v="0"/>
    <x v="0"/>
    <x v="0"/>
    <x v="0"/>
    <x v="0"/>
    <m/>
    <x v="1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n v="1"/>
    <m/>
    <x v="490"/>
    <x v="0"/>
    <x v="0"/>
    <x v="0"/>
    <x v="0"/>
    <x v="0"/>
    <x v="0"/>
    <x v="0"/>
    <x v="0"/>
    <x v="0"/>
    <m/>
    <x v="1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n v="1"/>
    <m/>
    <m/>
    <x v="491"/>
    <x v="0"/>
    <x v="0"/>
    <x v="0"/>
    <x v="1"/>
    <x v="0"/>
    <x v="0"/>
    <x v="0"/>
    <x v="0"/>
    <x v="0"/>
    <m/>
    <x v="1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n v="1"/>
    <m/>
    <x v="492"/>
    <x v="0"/>
    <x v="0"/>
    <x v="0"/>
    <x v="1"/>
    <x v="0"/>
    <x v="0"/>
    <x v="0"/>
    <x v="0"/>
    <x v="0"/>
    <m/>
    <x v="0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n v="1"/>
    <m/>
    <x v="493"/>
    <x v="0"/>
    <x v="0"/>
    <x v="0"/>
    <x v="1"/>
    <x v="0"/>
    <x v="0"/>
    <x v="0"/>
    <x v="0"/>
    <x v="0"/>
    <m/>
    <x v="0"/>
    <m/>
    <m/>
    <m/>
    <m/>
    <m/>
    <x v="0"/>
  </r>
  <r>
    <s v="Xu, Jing"/>
    <s v="Amiji, Mansoor M."/>
    <s v="BMC Cancer"/>
    <x v="3"/>
    <x v="1"/>
    <s v="2014-BMC Cancer-Xu, Jing"/>
    <x v="6"/>
    <m/>
    <x v="0"/>
    <s v="SCID mouse"/>
    <n v="200"/>
    <x v="1"/>
    <x v="1"/>
    <m/>
    <m/>
    <n v="1"/>
    <m/>
    <x v="494"/>
    <x v="0"/>
    <x v="0"/>
    <x v="0"/>
    <x v="1"/>
    <x v="0"/>
    <x v="0"/>
    <x v="0"/>
    <x v="0"/>
    <x v="0"/>
    <m/>
    <x v="0"/>
    <m/>
    <m/>
    <m/>
    <m/>
    <m/>
    <x v="0"/>
  </r>
  <r>
    <s v="Wicki, Andreas"/>
    <s v="Christofori, Gerhard"/>
    <s v="EJNMMI Research"/>
    <x v="3"/>
    <x v="2"/>
    <s v="2014-EJNMMI Research-Wicki, Andreas"/>
    <x v="71"/>
    <m/>
    <x v="2"/>
    <s v="Rip1-Tag mice"/>
    <s v="inoc"/>
    <x v="0"/>
    <x v="1"/>
    <m/>
    <m/>
    <n v="1"/>
    <m/>
    <x v="495"/>
    <x v="0"/>
    <x v="0"/>
    <x v="0"/>
    <x v="0"/>
    <x v="0"/>
    <x v="0"/>
    <x v="0"/>
    <x v="0"/>
    <x v="0"/>
    <m/>
    <x v="0"/>
    <m/>
    <m/>
    <m/>
    <m/>
    <m/>
    <x v="0"/>
  </r>
  <r>
    <s v="Wicki, Andreas"/>
    <s v="Christofori, Gerhard"/>
    <s v="EJNMMI Research"/>
    <x v="3"/>
    <x v="2"/>
    <s v="2014-EJNMMI Research-Wicki, Andreas"/>
    <x v="71"/>
    <m/>
    <x v="2"/>
    <s v="Rip1-Tag mice"/>
    <s v="inoc"/>
    <x v="0"/>
    <x v="1"/>
    <m/>
    <m/>
    <n v="1"/>
    <m/>
    <x v="496"/>
    <x v="1"/>
    <x v="0"/>
    <x v="0"/>
    <x v="0"/>
    <x v="0"/>
    <x v="0"/>
    <x v="0"/>
    <x v="0"/>
    <x v="0"/>
    <m/>
    <x v="0"/>
    <m/>
    <m/>
    <m/>
    <m/>
    <m/>
    <x v="0"/>
  </r>
  <r>
    <s v="Wicki, Andreas"/>
    <s v="Christofori, Gerhard"/>
    <s v="EJNMMI Research"/>
    <x v="3"/>
    <x v="2"/>
    <s v="2014-EJNMMI Research-Wicki, Andreas"/>
    <x v="71"/>
    <m/>
    <x v="2"/>
    <s v="Rip1-Tag mice"/>
    <s v="inoc"/>
    <x v="0"/>
    <x v="1"/>
    <m/>
    <n v="1"/>
    <m/>
    <m/>
    <x v="497"/>
    <x v="1"/>
    <x v="0"/>
    <x v="0"/>
    <x v="0"/>
    <x v="0"/>
    <x v="0"/>
    <x v="0"/>
    <x v="0"/>
    <x v="0"/>
    <m/>
    <x v="0"/>
    <m/>
    <m/>
    <m/>
    <m/>
    <m/>
    <x v="0"/>
  </r>
  <r>
    <s v="Wicki, Andreas"/>
    <s v="Christofori, Gerhard"/>
    <s v="EJNMMI Research"/>
    <x v="3"/>
    <x v="2"/>
    <s v="2014-EJNMMI Research-Wicki, Andreas"/>
    <x v="71"/>
    <m/>
    <x v="2"/>
    <s v="Rip1-Tag mice"/>
    <s v="inoc"/>
    <x v="0"/>
    <x v="1"/>
    <m/>
    <m/>
    <n v="1"/>
    <m/>
    <x v="498"/>
    <x v="0"/>
    <x v="0"/>
    <x v="0"/>
    <x v="0"/>
    <x v="0"/>
    <x v="0"/>
    <x v="0"/>
    <x v="0"/>
    <x v="0"/>
    <m/>
    <x v="0"/>
    <m/>
    <m/>
    <m/>
    <m/>
    <m/>
    <x v="0"/>
  </r>
  <r>
    <s v="Wicki, Andreas"/>
    <s v="Christofori, Gerhard"/>
    <s v="EJNMMI Research"/>
    <x v="3"/>
    <x v="2"/>
    <s v="2014-EJNMMI Research-Wicki, Andreas"/>
    <x v="71"/>
    <m/>
    <x v="2"/>
    <s v="Rip1-Tag mice"/>
    <s v="inoc"/>
    <x v="0"/>
    <x v="1"/>
    <m/>
    <m/>
    <n v="1"/>
    <m/>
    <x v="499"/>
    <x v="1"/>
    <x v="0"/>
    <x v="0"/>
    <x v="0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m/>
    <x v="0"/>
    <s v="Nude mouse"/>
    <n v="62.5"/>
    <x v="1"/>
    <x v="1"/>
    <m/>
    <m/>
    <n v="1"/>
    <m/>
    <x v="500"/>
    <x v="1"/>
    <x v="0"/>
    <x v="0"/>
    <x v="0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m/>
    <x v="0"/>
    <s v="Nude mouse"/>
    <n v="62.5"/>
    <x v="1"/>
    <x v="1"/>
    <m/>
    <m/>
    <n v="1"/>
    <m/>
    <x v="63"/>
    <x v="0"/>
    <x v="0"/>
    <x v="0"/>
    <x v="1"/>
    <x v="0"/>
    <x v="0"/>
    <x v="0"/>
    <x v="0"/>
    <x v="0"/>
    <m/>
    <x v="0"/>
    <m/>
    <m/>
    <m/>
    <m/>
    <m/>
    <x v="0"/>
  </r>
  <r>
    <s v="Shen, Z.T."/>
    <s v="Zhu, X.X."/>
    <s v="Genetics and Molecular Research"/>
    <x v="2"/>
    <x v="1"/>
    <s v="2015-Genetics and Molecular Research-Shen, Z.T."/>
    <x v="6"/>
    <m/>
    <x v="0"/>
    <s v="Nude mouse"/>
    <n v="62.5"/>
    <x v="1"/>
    <x v="1"/>
    <m/>
    <n v="1"/>
    <m/>
    <m/>
    <x v="501"/>
    <x v="1"/>
    <x v="0"/>
    <x v="0"/>
    <x v="1"/>
    <x v="0"/>
    <x v="0"/>
    <x v="0"/>
    <x v="0"/>
    <x v="0"/>
    <m/>
    <x v="0"/>
    <m/>
    <m/>
    <m/>
    <m/>
    <m/>
    <x v="0"/>
  </r>
  <r>
    <s v="Maawy, Ali A."/>
    <s v="Bouvet, Michael"/>
    <s v="PLOS One"/>
    <x v="2"/>
    <x v="0"/>
    <s v="2015-PLOS One-Maawy, Ali A."/>
    <x v="7"/>
    <m/>
    <x v="0"/>
    <s v="Nude mouse"/>
    <m/>
    <x v="0"/>
    <x v="1"/>
    <m/>
    <m/>
    <m/>
    <n v="1"/>
    <x v="502"/>
    <x v="0"/>
    <x v="0"/>
    <x v="0"/>
    <x v="0"/>
    <x v="0"/>
    <x v="0"/>
    <x v="0"/>
    <x v="0"/>
    <x v="0"/>
    <m/>
    <x v="0"/>
    <m/>
    <m/>
    <m/>
    <m/>
    <m/>
    <x v="0"/>
  </r>
  <r>
    <s v="Maawy, Ali A."/>
    <s v="Bouvet, Michael"/>
    <s v="PLOS One"/>
    <x v="2"/>
    <x v="1"/>
    <s v="2015-PLOS One-Maawy, Ali A."/>
    <x v="7"/>
    <m/>
    <x v="0"/>
    <s v="Nude mouse"/>
    <m/>
    <x v="0"/>
    <x v="1"/>
    <n v="1"/>
    <m/>
    <m/>
    <m/>
    <x v="503"/>
    <x v="0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0"/>
    <s v="2015-Cancer Research-Du, Juan"/>
    <x v="5"/>
    <m/>
    <x v="0"/>
    <s v="Nude mouse"/>
    <n v="32"/>
    <x v="1"/>
    <x v="1"/>
    <m/>
    <m/>
    <n v="1"/>
    <m/>
    <x v="504"/>
    <x v="0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5"/>
    <m/>
    <x v="0"/>
    <s v="Nude mouse"/>
    <n v="32"/>
    <x v="1"/>
    <x v="1"/>
    <m/>
    <m/>
    <n v="1"/>
    <m/>
    <x v="505"/>
    <x v="1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5"/>
    <m/>
    <x v="0"/>
    <s v="Nude mouse"/>
    <n v="32"/>
    <x v="1"/>
    <x v="1"/>
    <m/>
    <m/>
    <n v="1"/>
    <m/>
    <x v="506"/>
    <x v="1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5"/>
    <m/>
    <x v="0"/>
    <s v="Nude mouse"/>
    <m/>
    <x v="0"/>
    <x v="1"/>
    <m/>
    <m/>
    <m/>
    <n v="1"/>
    <x v="504"/>
    <x v="0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5"/>
    <m/>
    <x v="0"/>
    <s v="Nude mouse"/>
    <m/>
    <x v="0"/>
    <x v="1"/>
    <m/>
    <m/>
    <m/>
    <n v="1"/>
    <x v="505"/>
    <x v="1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5"/>
    <m/>
    <x v="0"/>
    <s v="Nude mouse"/>
    <m/>
    <x v="0"/>
    <x v="1"/>
    <m/>
    <m/>
    <n v="1"/>
    <m/>
    <x v="506"/>
    <x v="1"/>
    <x v="0"/>
    <x v="0"/>
    <x v="0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6"/>
    <m/>
    <x v="0"/>
    <s v="Nude mouse"/>
    <n v="32"/>
    <x v="1"/>
    <x v="1"/>
    <m/>
    <m/>
    <n v="1"/>
    <m/>
    <x v="507"/>
    <x v="1"/>
    <x v="0"/>
    <x v="0"/>
    <x v="1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6"/>
    <m/>
    <x v="0"/>
    <s v="Nude mouse"/>
    <n v="32"/>
    <x v="1"/>
    <x v="1"/>
    <m/>
    <n v="1"/>
    <m/>
    <m/>
    <x v="508"/>
    <x v="1"/>
    <x v="0"/>
    <x v="0"/>
    <x v="1"/>
    <x v="0"/>
    <x v="0"/>
    <x v="0"/>
    <x v="0"/>
    <x v="0"/>
    <m/>
    <x v="0"/>
    <m/>
    <m/>
    <m/>
    <m/>
    <m/>
    <x v="0"/>
  </r>
  <r>
    <s v="Du, Juan"/>
    <s v="Cullen, Joseph J."/>
    <s v="Cancer Research"/>
    <x v="2"/>
    <x v="1"/>
    <s v="2015-Cancer Research-Du, Juan"/>
    <x v="6"/>
    <m/>
    <x v="0"/>
    <s v="Nude mouse"/>
    <n v="32"/>
    <x v="1"/>
    <x v="1"/>
    <m/>
    <m/>
    <m/>
    <n v="1"/>
    <x v="504"/>
    <x v="0"/>
    <x v="0"/>
    <x v="0"/>
    <x v="0"/>
    <x v="0"/>
    <x v="0"/>
    <x v="0"/>
    <x v="0"/>
    <x v="0"/>
    <m/>
    <x v="0"/>
    <m/>
    <m/>
    <m/>
    <m/>
    <m/>
    <x v="0"/>
  </r>
  <r>
    <s v="Hrynyk, Michael"/>
    <s v="Szewszuk, Myron R"/>
    <s v="Drug Design, Development and Therapy"/>
    <x v="2"/>
    <x v="0"/>
    <s v="2015-Drug Design, Development and Therapy-Hrynyk, Michael"/>
    <x v="6"/>
    <m/>
    <x v="0"/>
    <s v="RAGxCγ mouse"/>
    <m/>
    <x v="1"/>
    <x v="1"/>
    <m/>
    <m/>
    <n v="1"/>
    <m/>
    <x v="509"/>
    <x v="0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0"/>
    <s v="2015-PLOS One-Sugyo, Aya"/>
    <x v="7"/>
    <m/>
    <x v="0"/>
    <s v="Nude mouse"/>
    <m/>
    <x v="1"/>
    <x v="1"/>
    <m/>
    <m/>
    <n v="1"/>
    <m/>
    <x v="510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7"/>
    <m/>
    <x v="0"/>
    <s v="Nude mouse"/>
    <m/>
    <x v="1"/>
    <x v="1"/>
    <m/>
    <m/>
    <n v="1"/>
    <m/>
    <x v="511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7"/>
    <m/>
    <x v="0"/>
    <s v="Nude mouse"/>
    <m/>
    <x v="1"/>
    <x v="1"/>
    <n v="1"/>
    <m/>
    <m/>
    <m/>
    <x v="512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7"/>
    <m/>
    <x v="0"/>
    <s v="Nude mouse"/>
    <m/>
    <x v="1"/>
    <x v="1"/>
    <m/>
    <n v="1"/>
    <m/>
    <m/>
    <x v="513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7"/>
    <m/>
    <x v="0"/>
    <s v="Nude mouse"/>
    <m/>
    <x v="1"/>
    <x v="1"/>
    <m/>
    <m/>
    <n v="1"/>
    <m/>
    <x v="514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5"/>
    <m/>
    <x v="0"/>
    <s v="Nude mouse"/>
    <m/>
    <x v="1"/>
    <x v="4"/>
    <m/>
    <m/>
    <m/>
    <m/>
    <x v="510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5"/>
    <m/>
    <x v="0"/>
    <s v="Nude mouse"/>
    <m/>
    <x v="1"/>
    <x v="1"/>
    <n v="1"/>
    <m/>
    <m/>
    <m/>
    <x v="511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5"/>
    <m/>
    <x v="0"/>
    <s v="Nude mouse"/>
    <m/>
    <x v="1"/>
    <x v="4"/>
    <m/>
    <m/>
    <m/>
    <m/>
    <x v="512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5"/>
    <m/>
    <x v="0"/>
    <s v="Nude mouse"/>
    <m/>
    <x v="1"/>
    <x v="4"/>
    <m/>
    <m/>
    <m/>
    <m/>
    <x v="513"/>
    <x v="1"/>
    <x v="0"/>
    <x v="0"/>
    <x v="0"/>
    <x v="0"/>
    <x v="0"/>
    <x v="0"/>
    <x v="0"/>
    <x v="0"/>
    <m/>
    <x v="0"/>
    <m/>
    <m/>
    <m/>
    <m/>
    <m/>
    <x v="0"/>
  </r>
  <r>
    <s v="Sugyo, Aya"/>
    <s v="Saga, Tsuneo"/>
    <s v="PLOS One"/>
    <x v="2"/>
    <x v="1"/>
    <s v="2015-PLOS One-Sugyo, Aya"/>
    <x v="5"/>
    <m/>
    <x v="0"/>
    <s v="Nude mouse"/>
    <m/>
    <x v="1"/>
    <x v="4"/>
    <m/>
    <m/>
    <m/>
    <m/>
    <x v="514"/>
    <x v="1"/>
    <x v="0"/>
    <x v="0"/>
    <x v="0"/>
    <x v="0"/>
    <x v="0"/>
    <x v="0"/>
    <x v="0"/>
    <x v="0"/>
    <m/>
    <x v="0"/>
    <m/>
    <m/>
    <m/>
    <m/>
    <m/>
    <x v="0"/>
  </r>
  <r>
    <s v="Baird, Jason R."/>
    <s v="Gough, Michael J."/>
    <s v="Cancer Research"/>
    <x v="2"/>
    <x v="0"/>
    <s v="2015-Cancer Research-Baird, Jason R."/>
    <x v="35"/>
    <m/>
    <x v="0"/>
    <s v="C57BL/6 mice"/>
    <n v="100"/>
    <x v="1"/>
    <x v="4"/>
    <m/>
    <m/>
    <m/>
    <m/>
    <x v="515"/>
    <x v="1"/>
    <x v="0"/>
    <x v="0"/>
    <x v="0"/>
    <x v="0"/>
    <x v="0"/>
    <x v="0"/>
    <x v="0"/>
    <x v="0"/>
    <m/>
    <x v="0"/>
    <m/>
    <m/>
    <m/>
    <m/>
    <m/>
    <x v="0"/>
  </r>
  <r>
    <s v="Baird, Jason R."/>
    <s v="Gough, Michael J."/>
    <s v="Cancer Research"/>
    <x v="2"/>
    <x v="1"/>
    <s v="2015-Cancer Research-Baird, Jason R."/>
    <x v="35"/>
    <m/>
    <x v="0"/>
    <s v="C57BL/6 mice"/>
    <n v="100"/>
    <x v="1"/>
    <x v="1"/>
    <m/>
    <m/>
    <n v="1"/>
    <m/>
    <x v="516"/>
    <x v="1"/>
    <x v="0"/>
    <x v="0"/>
    <x v="0"/>
    <x v="0"/>
    <x v="0"/>
    <x v="0"/>
    <x v="0"/>
    <x v="0"/>
    <m/>
    <x v="0"/>
    <m/>
    <m/>
    <m/>
    <m/>
    <m/>
    <x v="0"/>
  </r>
  <r>
    <s v="Baird, Jason R."/>
    <s v="Gough, Michael J."/>
    <s v="Cancer Research"/>
    <x v="2"/>
    <x v="1"/>
    <s v="2015-Cancer Research-Baird, Jason R."/>
    <x v="35"/>
    <m/>
    <x v="0"/>
    <s v="STING-/- C57BL/6 mice"/>
    <n v="100"/>
    <x v="1"/>
    <x v="1"/>
    <m/>
    <m/>
    <n v="1"/>
    <m/>
    <x v="517"/>
    <x v="1"/>
    <x v="0"/>
    <x v="0"/>
    <x v="0"/>
    <x v="0"/>
    <x v="0"/>
    <x v="0"/>
    <x v="0"/>
    <x v="0"/>
    <m/>
    <x v="0"/>
    <m/>
    <m/>
    <m/>
    <m/>
    <m/>
    <x v="0"/>
  </r>
  <r>
    <s v="Cardillo, Thomas M."/>
    <s v="Goldenberg, David M."/>
    <s v="Bioconjugate Chemistry"/>
    <x v="2"/>
    <x v="0"/>
    <s v="2015-Bioconjugate Chemistry-Cardillo, Thomas M."/>
    <x v="7"/>
    <m/>
    <x v="0"/>
    <s v="Nude mouse"/>
    <n v="250"/>
    <x v="1"/>
    <x v="1"/>
    <m/>
    <n v="1"/>
    <m/>
    <m/>
    <x v="518"/>
    <x v="0"/>
    <x v="0"/>
    <x v="0"/>
    <x v="0"/>
    <x v="0"/>
    <x v="0"/>
    <x v="0"/>
    <x v="0"/>
    <x v="0"/>
    <m/>
    <x v="0"/>
    <m/>
    <m/>
    <m/>
    <m/>
    <m/>
    <x v="0"/>
  </r>
  <r>
    <s v="Buckel, Lisa"/>
    <s v="Advani, Sunil J."/>
    <s v="Cancer Research"/>
    <x v="2"/>
    <x v="0"/>
    <s v="2015-Cancer Research-Buckel, Lisa"/>
    <x v="6"/>
    <m/>
    <x v="0"/>
    <s v="Nude mouse"/>
    <n v="200"/>
    <x v="1"/>
    <x v="1"/>
    <m/>
    <m/>
    <n v="1"/>
    <m/>
    <x v="519"/>
    <x v="1"/>
    <x v="0"/>
    <x v="0"/>
    <x v="0"/>
    <x v="0"/>
    <x v="0"/>
    <x v="0"/>
    <x v="0"/>
    <x v="0"/>
    <m/>
    <x v="0"/>
    <m/>
    <m/>
    <m/>
    <m/>
    <m/>
    <x v="0"/>
  </r>
  <r>
    <s v="Buckel, Lisa"/>
    <s v="Advani, Sunil J."/>
    <s v="Cancer Research"/>
    <x v="2"/>
    <x v="1"/>
    <s v="2015-Cancer Research-Buckel, Lisa"/>
    <x v="6"/>
    <m/>
    <x v="0"/>
    <s v="Nude mouse"/>
    <n v="200"/>
    <x v="1"/>
    <x v="1"/>
    <m/>
    <m/>
    <m/>
    <n v="1"/>
    <x v="520"/>
    <x v="0"/>
    <x v="0"/>
    <x v="0"/>
    <x v="0"/>
    <x v="0"/>
    <x v="0"/>
    <x v="0"/>
    <x v="0"/>
    <x v="0"/>
    <m/>
    <x v="0"/>
    <m/>
    <m/>
    <m/>
    <m/>
    <m/>
    <x v="0"/>
  </r>
  <r>
    <s v="Buckel, Lisa"/>
    <s v="Advani, Sunil J."/>
    <s v="Cancer Research"/>
    <x v="2"/>
    <x v="1"/>
    <s v="2015-Cancer Research-Buckel, Lisa"/>
    <x v="6"/>
    <m/>
    <x v="0"/>
    <s v="Nude mouse"/>
    <n v="200"/>
    <x v="1"/>
    <x v="1"/>
    <m/>
    <m/>
    <n v="1"/>
    <m/>
    <x v="521"/>
    <x v="1"/>
    <x v="0"/>
    <x v="0"/>
    <x v="0"/>
    <x v="0"/>
    <x v="0"/>
    <x v="0"/>
    <x v="0"/>
    <x v="0"/>
    <m/>
    <x v="0"/>
    <m/>
    <m/>
    <m/>
    <m/>
    <m/>
    <x v="0"/>
  </r>
  <r>
    <s v="Buckel, Lisa"/>
    <s v="Advani, Sunil J."/>
    <s v="Cancer Research"/>
    <x v="2"/>
    <x v="1"/>
    <s v="2015-Cancer Research-Buckel, Lisa"/>
    <x v="6"/>
    <m/>
    <x v="0"/>
    <s v="Nude mouse"/>
    <n v="200"/>
    <x v="1"/>
    <x v="1"/>
    <m/>
    <m/>
    <n v="1"/>
    <m/>
    <x v="522"/>
    <x v="0"/>
    <x v="0"/>
    <x v="0"/>
    <x v="0"/>
    <x v="0"/>
    <x v="0"/>
    <x v="0"/>
    <x v="0"/>
    <x v="0"/>
    <m/>
    <x v="0"/>
    <m/>
    <m/>
    <m/>
    <m/>
    <m/>
    <x v="0"/>
  </r>
  <r>
    <s v="Buckel, Lisa"/>
    <s v="Advani, Sunil J."/>
    <s v="Cancer Research"/>
    <x v="2"/>
    <x v="1"/>
    <s v="2015-Cancer Research-Buckel, Lisa"/>
    <x v="6"/>
    <m/>
    <x v="0"/>
    <s v="Nude mouse"/>
    <n v="200"/>
    <x v="1"/>
    <x v="1"/>
    <m/>
    <n v="1"/>
    <m/>
    <m/>
    <x v="523"/>
    <x v="1"/>
    <x v="0"/>
    <x v="0"/>
    <x v="0"/>
    <x v="0"/>
    <x v="0"/>
    <x v="0"/>
    <x v="0"/>
    <x v="0"/>
    <m/>
    <x v="0"/>
    <m/>
    <m/>
    <m/>
    <m/>
    <m/>
    <x v="0"/>
  </r>
  <r>
    <s v="Yoshida, Masaki"/>
    <s v="Nakamura, Masafumi"/>
    <s v="Cancer Science"/>
    <x v="4"/>
    <x v="0"/>
    <s v="2016-Cancer Science-Yoshida, Masaki"/>
    <x v="38"/>
    <m/>
    <x v="0"/>
    <s v="Nude mouse"/>
    <n v="150"/>
    <x v="1"/>
    <x v="1"/>
    <m/>
    <m/>
    <n v="1"/>
    <m/>
    <x v="524"/>
    <x v="0"/>
    <x v="0"/>
    <x v="0"/>
    <x v="0"/>
    <x v="0"/>
    <x v="0"/>
    <x v="0"/>
    <x v="0"/>
    <x v="0"/>
    <m/>
    <x v="0"/>
    <m/>
    <m/>
    <m/>
    <m/>
    <m/>
    <x v="0"/>
  </r>
  <r>
    <s v="Yoshida, Masaki"/>
    <s v="Nakamura, Masafumi"/>
    <s v="Cancer Science"/>
    <x v="4"/>
    <x v="1"/>
    <s v="2016-Cancer Science-Yoshida, Masaki"/>
    <x v="84"/>
    <m/>
    <x v="0"/>
    <s v="Nude mouse"/>
    <n v="150"/>
    <x v="1"/>
    <x v="1"/>
    <m/>
    <m/>
    <n v="1"/>
    <m/>
    <x v="524"/>
    <x v="0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0"/>
    <s v="2016-PLOS One-Lohse, Ines"/>
    <x v="85"/>
    <m/>
    <x v="1"/>
    <s v="SCID mouse"/>
    <n v="150"/>
    <x v="1"/>
    <x v="1"/>
    <m/>
    <m/>
    <m/>
    <n v="1"/>
    <x v="525"/>
    <x v="0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1"/>
    <s v="2016-PLOS One-Lohse, Ines"/>
    <x v="85"/>
    <m/>
    <x v="1"/>
    <s v="SCID mouse"/>
    <n v="150"/>
    <x v="1"/>
    <x v="1"/>
    <m/>
    <m/>
    <n v="1"/>
    <m/>
    <x v="526"/>
    <x v="1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1"/>
    <s v="2016-PLOS One-Lohse, Ines"/>
    <x v="85"/>
    <m/>
    <x v="1"/>
    <s v="SCID mouse"/>
    <n v="150"/>
    <x v="1"/>
    <x v="1"/>
    <m/>
    <m/>
    <n v="1"/>
    <m/>
    <x v="250"/>
    <x v="1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1"/>
    <s v="2016-PLOS One-Lohse, Ines"/>
    <x v="86"/>
    <m/>
    <x v="1"/>
    <s v="SCID mouse"/>
    <n v="150"/>
    <x v="1"/>
    <x v="1"/>
    <m/>
    <m/>
    <m/>
    <n v="1"/>
    <x v="525"/>
    <x v="0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1"/>
    <s v="2016-PLOS One-Lohse, Ines"/>
    <x v="86"/>
    <m/>
    <x v="1"/>
    <s v="SCID mouse"/>
    <n v="150"/>
    <x v="1"/>
    <x v="1"/>
    <m/>
    <m/>
    <n v="1"/>
    <m/>
    <x v="526"/>
    <x v="1"/>
    <x v="0"/>
    <x v="0"/>
    <x v="0"/>
    <x v="0"/>
    <x v="0"/>
    <x v="0"/>
    <x v="0"/>
    <x v="0"/>
    <m/>
    <x v="0"/>
    <m/>
    <m/>
    <m/>
    <m/>
    <m/>
    <x v="0"/>
  </r>
  <r>
    <s v="Lohse, Ines"/>
    <s v="Hedley, David W."/>
    <s v="PLOS One"/>
    <x v="4"/>
    <x v="1"/>
    <s v="2016-PLOS One-Lohse, Ines"/>
    <x v="86"/>
    <m/>
    <x v="1"/>
    <s v="SCID mouse"/>
    <n v="150"/>
    <x v="1"/>
    <x v="1"/>
    <m/>
    <m/>
    <n v="1"/>
    <m/>
    <x v="250"/>
    <x v="1"/>
    <x v="0"/>
    <x v="0"/>
    <x v="0"/>
    <x v="0"/>
    <x v="0"/>
    <x v="0"/>
    <x v="0"/>
    <x v="0"/>
    <m/>
    <x v="0"/>
    <m/>
    <m/>
    <m/>
    <m/>
    <m/>
    <x v="0"/>
  </r>
  <r>
    <s v="Liu, Xiangsheng"/>
    <s v="Meng, Huan"/>
    <s v="ACS Nano"/>
    <x v="4"/>
    <x v="2"/>
    <s v="2016-ACS Nano-Liu, Xiangsheng"/>
    <x v="87"/>
    <m/>
    <x v="0"/>
    <s v="B6/129 mouse"/>
    <n v="500"/>
    <x v="0"/>
    <x v="1"/>
    <m/>
    <m/>
    <m/>
    <n v="1"/>
    <x v="465"/>
    <x v="0"/>
    <x v="0"/>
    <x v="0"/>
    <x v="0"/>
    <x v="0"/>
    <x v="0"/>
    <x v="0"/>
    <x v="0"/>
    <x v="1"/>
    <m/>
    <x v="0"/>
    <m/>
    <m/>
    <m/>
    <m/>
    <m/>
    <x v="0"/>
  </r>
  <r>
    <s v="Liu, Xiangsheng"/>
    <s v="Meng, Huan"/>
    <s v="ACS Nano"/>
    <x v="4"/>
    <x v="2"/>
    <s v="2016-ACS Nano-Liu, Xiangsheng"/>
    <x v="87"/>
    <m/>
    <x v="0"/>
    <s v="B6/129 mouse"/>
    <n v="500"/>
    <x v="0"/>
    <x v="1"/>
    <m/>
    <m/>
    <n v="1"/>
    <m/>
    <x v="527"/>
    <x v="0"/>
    <x v="0"/>
    <x v="0"/>
    <x v="0"/>
    <x v="0"/>
    <x v="0"/>
    <x v="0"/>
    <x v="0"/>
    <x v="1"/>
    <m/>
    <x v="0"/>
    <m/>
    <m/>
    <m/>
    <m/>
    <m/>
    <x v="0"/>
  </r>
  <r>
    <s v="Liu, Xiangsheng"/>
    <s v="Meng, Huan"/>
    <s v="ACS Nano"/>
    <x v="4"/>
    <x v="2"/>
    <s v="2016-ACS Nano-Liu, Xiangsheng"/>
    <x v="87"/>
    <m/>
    <x v="0"/>
    <s v="B6/129 mouse"/>
    <n v="500"/>
    <x v="0"/>
    <x v="1"/>
    <m/>
    <m/>
    <n v="1"/>
    <m/>
    <x v="528"/>
    <x v="0"/>
    <x v="0"/>
    <x v="0"/>
    <x v="0"/>
    <x v="0"/>
    <x v="0"/>
    <x v="0"/>
    <x v="0"/>
    <x v="1"/>
    <m/>
    <x v="0"/>
    <m/>
    <m/>
    <m/>
    <m/>
    <m/>
    <x v="0"/>
  </r>
  <r>
    <s v="Detappe, Alexandre"/>
    <s v="Berbecco, Ross"/>
    <s v="Journal of Controlled Release"/>
    <x v="4"/>
    <x v="0"/>
    <s v="2016-Journal of Controlled Release-Detappe, Alexandre"/>
    <x v="26"/>
    <m/>
    <x v="0"/>
    <s v="Nude mouse"/>
    <s v="100-150"/>
    <x v="1"/>
    <x v="1"/>
    <m/>
    <m/>
    <n v="1"/>
    <m/>
    <x v="529"/>
    <x v="1"/>
    <x v="0"/>
    <x v="0"/>
    <x v="0"/>
    <x v="0"/>
    <x v="0"/>
    <x v="0"/>
    <x v="0"/>
    <x v="0"/>
    <m/>
    <x v="0"/>
    <m/>
    <m/>
    <m/>
    <m/>
    <m/>
    <x v="0"/>
  </r>
  <r>
    <s v="Detappe, Alexandre"/>
    <s v="Berbecco, Ross"/>
    <s v="Journal of Controlled Release"/>
    <x v="4"/>
    <x v="1"/>
    <s v="2016-Journal of Controlled Release-Detappe, Alexandre"/>
    <x v="26"/>
    <m/>
    <x v="0"/>
    <s v="Nude mouse"/>
    <s v="100-150"/>
    <x v="1"/>
    <x v="1"/>
    <m/>
    <m/>
    <m/>
    <n v="1"/>
    <x v="530"/>
    <x v="0"/>
    <x v="0"/>
    <x v="0"/>
    <x v="0"/>
    <x v="0"/>
    <x v="0"/>
    <x v="0"/>
    <x v="0"/>
    <x v="0"/>
    <m/>
    <x v="0"/>
    <m/>
    <m/>
    <m/>
    <m/>
    <m/>
    <x v="0"/>
  </r>
  <r>
    <s v="Detappe, Alexandre"/>
    <s v="Berbecco, Ross"/>
    <s v="Journal of Controlled Release"/>
    <x v="4"/>
    <x v="1"/>
    <s v="2016-Journal of Controlled Release-Detappe, Alexandre"/>
    <x v="26"/>
    <m/>
    <x v="0"/>
    <s v="Nude mouse"/>
    <s v="100-150"/>
    <x v="1"/>
    <x v="1"/>
    <m/>
    <m/>
    <n v="1"/>
    <m/>
    <x v="531"/>
    <x v="1"/>
    <x v="0"/>
    <x v="0"/>
    <x v="0"/>
    <x v="0"/>
    <x v="0"/>
    <x v="0"/>
    <x v="0"/>
    <x v="0"/>
    <m/>
    <x v="0"/>
    <m/>
    <m/>
    <m/>
    <m/>
    <m/>
    <x v="0"/>
  </r>
  <r>
    <s v="Huang, Huang-Chiao"/>
    <s v="Hasan, Tayyaba"/>
    <s v="Cancer Research"/>
    <x v="4"/>
    <x v="0"/>
    <s v="2016-Cancer Research-Huang, Huang-Chiao"/>
    <x v="8"/>
    <m/>
    <x v="0"/>
    <s v="Nude mouse"/>
    <n v="25"/>
    <x v="0"/>
    <x v="1"/>
    <m/>
    <m/>
    <n v="1"/>
    <m/>
    <x v="532"/>
    <x v="0"/>
    <x v="0"/>
    <x v="0"/>
    <x v="0"/>
    <x v="0"/>
    <x v="0"/>
    <x v="0"/>
    <x v="0"/>
    <x v="1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8"/>
    <m/>
    <x v="0"/>
    <s v="Nude mouse"/>
    <n v="25"/>
    <x v="0"/>
    <x v="1"/>
    <m/>
    <m/>
    <m/>
    <n v="1"/>
    <x v="533"/>
    <x v="0"/>
    <x v="0"/>
    <x v="0"/>
    <x v="0"/>
    <x v="0"/>
    <x v="0"/>
    <x v="0"/>
    <x v="0"/>
    <x v="0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8"/>
    <m/>
    <x v="0"/>
    <s v="Nude mouse"/>
    <n v="25"/>
    <x v="0"/>
    <x v="1"/>
    <m/>
    <m/>
    <n v="1"/>
    <m/>
    <x v="534"/>
    <x v="0"/>
    <x v="0"/>
    <x v="0"/>
    <x v="0"/>
    <x v="0"/>
    <x v="0"/>
    <x v="0"/>
    <x v="0"/>
    <x v="1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5"/>
    <m/>
    <x v="0"/>
    <s v="Nude mouse"/>
    <n v="25"/>
    <x v="0"/>
    <x v="1"/>
    <m/>
    <m/>
    <m/>
    <n v="1"/>
    <x v="535"/>
    <x v="0"/>
    <x v="0"/>
    <x v="0"/>
    <x v="0"/>
    <x v="0"/>
    <x v="0"/>
    <x v="0"/>
    <x v="0"/>
    <x v="1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5"/>
    <m/>
    <x v="0"/>
    <s v="Nude mouse"/>
    <n v="25"/>
    <x v="0"/>
    <x v="1"/>
    <m/>
    <m/>
    <m/>
    <n v="1"/>
    <x v="533"/>
    <x v="0"/>
    <x v="0"/>
    <x v="0"/>
    <x v="0"/>
    <x v="0"/>
    <x v="0"/>
    <x v="0"/>
    <x v="0"/>
    <x v="0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5"/>
    <m/>
    <x v="0"/>
    <s v="Nude mouse"/>
    <n v="25"/>
    <x v="0"/>
    <x v="1"/>
    <m/>
    <m/>
    <n v="1"/>
    <m/>
    <x v="534"/>
    <x v="0"/>
    <x v="0"/>
    <x v="0"/>
    <x v="0"/>
    <x v="0"/>
    <x v="0"/>
    <x v="0"/>
    <x v="0"/>
    <x v="1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5"/>
    <m/>
    <x v="0"/>
    <s v="Nude mouse"/>
    <n v="25"/>
    <x v="0"/>
    <x v="1"/>
    <m/>
    <m/>
    <m/>
    <n v="1"/>
    <x v="536"/>
    <x v="0"/>
    <x v="0"/>
    <x v="0"/>
    <x v="0"/>
    <x v="0"/>
    <x v="0"/>
    <x v="0"/>
    <x v="0"/>
    <x v="0"/>
    <m/>
    <x v="0"/>
    <m/>
    <m/>
    <m/>
    <m/>
    <m/>
    <x v="0"/>
  </r>
  <r>
    <s v="Huang, Huang-Chiao"/>
    <s v="Hasan, Tayyaba"/>
    <s v="Cancer Research"/>
    <x v="4"/>
    <x v="1"/>
    <s v="2016-Cancer Research-Huang, Huang-Chiao"/>
    <x v="5"/>
    <m/>
    <x v="0"/>
    <s v="Nude mouse"/>
    <n v="25"/>
    <x v="0"/>
    <x v="1"/>
    <m/>
    <m/>
    <n v="1"/>
    <m/>
    <x v="537"/>
    <x v="0"/>
    <x v="0"/>
    <x v="0"/>
    <x v="0"/>
    <x v="0"/>
    <x v="0"/>
    <x v="0"/>
    <x v="0"/>
    <x v="1"/>
    <m/>
    <x v="0"/>
    <m/>
    <m/>
    <m/>
    <m/>
    <m/>
    <x v="0"/>
  </r>
  <r>
    <s v="Seifert, Lena"/>
    <s v="Miller, George"/>
    <s v="Gastroenterology"/>
    <x v="4"/>
    <x v="0"/>
    <s v="2016-Gastroenterology-Seifert, Lena"/>
    <x v="88"/>
    <m/>
    <x v="0"/>
    <s v="C57BL/6"/>
    <m/>
    <x v="0"/>
    <x v="1"/>
    <m/>
    <m/>
    <m/>
    <n v="1"/>
    <x v="538"/>
    <x v="0"/>
    <x v="0"/>
    <x v="0"/>
    <x v="0"/>
    <x v="0"/>
    <x v="0"/>
    <x v="0"/>
    <x v="0"/>
    <x v="0"/>
    <m/>
    <x v="0"/>
    <m/>
    <m/>
    <m/>
    <m/>
    <m/>
    <x v="0"/>
  </r>
  <r>
    <s v="Seifert, Lena"/>
    <s v="Miller, George"/>
    <s v="Gastroenterology"/>
    <x v="4"/>
    <x v="1"/>
    <s v="2016-Gastroenterology-Seifert, Lena"/>
    <x v="88"/>
    <m/>
    <x v="0"/>
    <s v="C57BL/6"/>
    <m/>
    <x v="0"/>
    <x v="1"/>
    <m/>
    <m/>
    <m/>
    <n v="1"/>
    <x v="539"/>
    <x v="1"/>
    <x v="0"/>
    <x v="0"/>
    <x v="0"/>
    <x v="0"/>
    <x v="0"/>
    <x v="0"/>
    <x v="0"/>
    <x v="0"/>
    <m/>
    <x v="0"/>
    <m/>
    <m/>
    <m/>
    <m/>
    <m/>
    <x v="0"/>
  </r>
  <r>
    <s v="Seifert, Lena"/>
    <s v="Miller, George"/>
    <s v="Gastroenterology"/>
    <x v="4"/>
    <x v="1"/>
    <s v="2016-Gastroenterology-Seifert, Lena"/>
    <x v="88"/>
    <m/>
    <x v="0"/>
    <s v="C57BL/6"/>
    <m/>
    <x v="0"/>
    <x v="1"/>
    <m/>
    <m/>
    <n v="1"/>
    <m/>
    <x v="540"/>
    <x v="1"/>
    <x v="0"/>
    <x v="0"/>
    <x v="0"/>
    <x v="0"/>
    <x v="0"/>
    <x v="0"/>
    <x v="0"/>
    <x v="0"/>
    <m/>
    <x v="0"/>
    <m/>
    <m/>
    <m/>
    <m/>
    <m/>
    <x v="0"/>
  </r>
  <r>
    <s v="Seifert, Lena"/>
    <s v="Miller, George"/>
    <s v="Gastroenterology"/>
    <x v="4"/>
    <x v="1"/>
    <s v="2016-Gastroenterology-Seifert, Lena"/>
    <x v="88"/>
    <m/>
    <x v="0"/>
    <s v="C57BL/6"/>
    <m/>
    <x v="0"/>
    <x v="1"/>
    <m/>
    <m/>
    <m/>
    <n v="1"/>
    <x v="541"/>
    <x v="0"/>
    <x v="0"/>
    <x v="0"/>
    <x v="0"/>
    <x v="0"/>
    <x v="0"/>
    <x v="0"/>
    <x v="0"/>
    <x v="0"/>
    <m/>
    <x v="0"/>
    <m/>
    <m/>
    <m/>
    <m/>
    <m/>
    <x v="0"/>
  </r>
  <r>
    <s v="Seifert, Lena"/>
    <s v="Miller, George"/>
    <s v="Gastroenterology"/>
    <x v="4"/>
    <x v="1"/>
    <s v="2016-Gastroenterology-Seifert, Lena"/>
    <x v="88"/>
    <m/>
    <x v="0"/>
    <s v="C57BL/6"/>
    <m/>
    <x v="0"/>
    <x v="1"/>
    <m/>
    <m/>
    <n v="1"/>
    <m/>
    <x v="542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0"/>
    <s v="2016-Clinical Cancer Research-Kalbashi, Anusha"/>
    <x v="87"/>
    <m/>
    <x v="0"/>
    <s v="C57BL/6"/>
    <m/>
    <x v="1"/>
    <x v="1"/>
    <m/>
    <m/>
    <n v="1"/>
    <m/>
    <x v="543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7"/>
    <m/>
    <x v="0"/>
    <s v="C57BL/6"/>
    <m/>
    <x v="1"/>
    <x v="1"/>
    <m/>
    <m/>
    <n v="1"/>
    <m/>
    <x v="544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7"/>
    <m/>
    <x v="0"/>
    <s v="C57BL/6"/>
    <m/>
    <x v="1"/>
    <x v="1"/>
    <m/>
    <m/>
    <m/>
    <n v="1"/>
    <x v="545"/>
    <x v="0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7"/>
    <m/>
    <x v="0"/>
    <s v="C57BL/6"/>
    <m/>
    <x v="1"/>
    <x v="1"/>
    <m/>
    <m/>
    <n v="1"/>
    <m/>
    <x v="546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7"/>
    <m/>
    <x v="0"/>
    <s v="C57BL/6"/>
    <m/>
    <x v="1"/>
    <x v="1"/>
    <m/>
    <m/>
    <n v="1"/>
    <m/>
    <x v="547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9"/>
    <m/>
    <x v="0"/>
    <s v="C57BL/6"/>
    <m/>
    <x v="1"/>
    <x v="1"/>
    <n v="1"/>
    <m/>
    <m/>
    <m/>
    <x v="548"/>
    <x v="1"/>
    <x v="0"/>
    <x v="0"/>
    <x v="0"/>
    <x v="0"/>
    <x v="0"/>
    <x v="0"/>
    <x v="0"/>
    <x v="0"/>
    <m/>
    <x v="0"/>
    <m/>
    <m/>
    <m/>
    <m/>
    <m/>
    <x v="0"/>
  </r>
  <r>
    <s v="Kalbashi, Anusha"/>
    <s v="Beatty, Gregory L."/>
    <s v="Clinical Cancer Research"/>
    <x v="4"/>
    <x v="1"/>
    <s v="2016-Clinical Cancer Research-Kalbashi, Anusha"/>
    <x v="89"/>
    <m/>
    <x v="0"/>
    <s v="C57BL/6"/>
    <m/>
    <x v="1"/>
    <x v="1"/>
    <m/>
    <m/>
    <n v="1"/>
    <m/>
    <x v="549"/>
    <x v="1"/>
    <x v="0"/>
    <x v="0"/>
    <x v="0"/>
    <x v="0"/>
    <x v="0"/>
    <x v="0"/>
    <x v="0"/>
    <x v="0"/>
    <m/>
    <x v="0"/>
    <m/>
    <m/>
    <m/>
    <m/>
    <m/>
    <x v="0"/>
  </r>
  <r>
    <s v="Indolfi, Laura"/>
    <s v="Edelman, Elazer R."/>
    <s v="Biomaterials"/>
    <x v="4"/>
    <x v="0"/>
    <s v="2016-Biomaterials-Indolfi, Laura"/>
    <x v="90"/>
    <m/>
    <x v="1"/>
    <s v="NOD SCID γ"/>
    <m/>
    <x v="0"/>
    <x v="1"/>
    <m/>
    <m/>
    <m/>
    <n v="1"/>
    <x v="550"/>
    <x v="0"/>
    <x v="1"/>
    <x v="0"/>
    <x v="0"/>
    <x v="0"/>
    <x v="0"/>
    <x v="0"/>
    <x v="0"/>
    <x v="0"/>
    <m/>
    <x v="0"/>
    <m/>
    <m/>
    <m/>
    <m/>
    <m/>
    <x v="0"/>
  </r>
  <r>
    <s v="Indolfi, Laura"/>
    <s v="Edelman, Elazer R."/>
    <s v="Biomaterials"/>
    <x v="4"/>
    <x v="1"/>
    <s v="2016-Biomaterials-Indolfi, Laura"/>
    <x v="90"/>
    <m/>
    <x v="1"/>
    <s v="NOD SCID γ"/>
    <m/>
    <x v="0"/>
    <x v="1"/>
    <m/>
    <m/>
    <n v="1"/>
    <m/>
    <x v="551"/>
    <x v="0"/>
    <x v="1"/>
    <x v="0"/>
    <x v="0"/>
    <x v="0"/>
    <x v="0"/>
    <x v="0"/>
    <x v="0"/>
    <x v="0"/>
    <m/>
    <x v="0"/>
    <m/>
    <m/>
    <m/>
    <m/>
    <m/>
    <x v="0"/>
  </r>
  <r>
    <s v="Indolfi, Laura"/>
    <s v="Edelman, Elazer R."/>
    <s v="Biomaterials"/>
    <x v="4"/>
    <x v="1"/>
    <s v="2016-Biomaterials-Indolfi, Laura"/>
    <x v="91"/>
    <m/>
    <x v="1"/>
    <s v="NOD SCID γ"/>
    <m/>
    <x v="0"/>
    <x v="1"/>
    <m/>
    <m/>
    <m/>
    <n v="1"/>
    <x v="550"/>
    <x v="0"/>
    <x v="1"/>
    <x v="0"/>
    <x v="0"/>
    <x v="0"/>
    <x v="0"/>
    <x v="0"/>
    <x v="0"/>
    <x v="0"/>
    <m/>
    <x v="0"/>
    <m/>
    <m/>
    <m/>
    <m/>
    <m/>
    <x v="0"/>
  </r>
  <r>
    <s v="Indolfi, Laura"/>
    <s v="Edelman, Elazer R."/>
    <s v="Biomaterials"/>
    <x v="4"/>
    <x v="1"/>
    <s v="2016-Biomaterials-Indolfi, Laura"/>
    <x v="91"/>
    <m/>
    <x v="1"/>
    <s v="NOD SCID γ"/>
    <m/>
    <x v="0"/>
    <x v="1"/>
    <m/>
    <m/>
    <n v="1"/>
    <m/>
    <x v="551"/>
    <x v="0"/>
    <x v="1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0"/>
    <s v="2017-EMBO Molecular Medicine-Azad, Abul"/>
    <x v="87"/>
    <m/>
    <x v="0"/>
    <s v="C57BL/6"/>
    <n v="100"/>
    <x v="1"/>
    <x v="1"/>
    <m/>
    <m/>
    <n v="1"/>
    <m/>
    <x v="552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53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m/>
    <n v="1"/>
    <x v="554"/>
    <x v="0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55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56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92"/>
    <m/>
    <x v="0"/>
    <s v="C57BL/6"/>
    <n v="100"/>
    <x v="1"/>
    <x v="1"/>
    <m/>
    <m/>
    <n v="1"/>
    <m/>
    <x v="557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92"/>
    <m/>
    <x v="0"/>
    <s v="C57BL/6"/>
    <n v="100"/>
    <x v="1"/>
    <x v="1"/>
    <m/>
    <m/>
    <n v="1"/>
    <m/>
    <x v="558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92"/>
    <m/>
    <x v="0"/>
    <s v="C57BL/6"/>
    <n v="100"/>
    <x v="1"/>
    <x v="1"/>
    <m/>
    <m/>
    <m/>
    <n v="1"/>
    <x v="554"/>
    <x v="0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92"/>
    <m/>
    <x v="0"/>
    <s v="C57BL/6"/>
    <n v="100"/>
    <x v="1"/>
    <x v="1"/>
    <m/>
    <n v="1"/>
    <m/>
    <m/>
    <x v="559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92"/>
    <m/>
    <x v="0"/>
    <s v="C57BL/6"/>
    <n v="100"/>
    <x v="1"/>
    <x v="1"/>
    <m/>
    <n v="1"/>
    <m/>
    <m/>
    <x v="560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57"/>
    <x v="1"/>
    <x v="0"/>
    <x v="0"/>
    <x v="0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61"/>
    <x v="0"/>
    <x v="0"/>
    <x v="0"/>
    <x v="1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62"/>
    <x v="1"/>
    <x v="0"/>
    <x v="0"/>
    <x v="1"/>
    <x v="0"/>
    <x v="0"/>
    <x v="0"/>
    <x v="0"/>
    <x v="0"/>
    <m/>
    <x v="0"/>
    <m/>
    <m/>
    <m/>
    <m/>
    <m/>
    <x v="0"/>
  </r>
  <r>
    <s v="Azad, Abul"/>
    <s v="Fokas, Emmanouil"/>
    <s v="EMBO Molecular Medicine"/>
    <x v="9"/>
    <x v="1"/>
    <s v="2017-EMBO Molecular Medicine-Azad, Abul"/>
    <x v="87"/>
    <m/>
    <x v="0"/>
    <s v="C57BL/6"/>
    <n v="100"/>
    <x v="1"/>
    <x v="1"/>
    <m/>
    <m/>
    <n v="1"/>
    <m/>
    <x v="563"/>
    <x v="1"/>
    <x v="0"/>
    <x v="0"/>
    <x v="1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0"/>
    <s v="2017-Cancer Letters-Vendrely, Veronique"/>
    <x v="37"/>
    <m/>
    <x v="0"/>
    <s v="NOD SCID γ"/>
    <n v="100"/>
    <x v="1"/>
    <x v="1"/>
    <m/>
    <m/>
    <m/>
    <n v="1"/>
    <x v="564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m/>
    <n v="1"/>
    <x v="565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m/>
    <n v="1"/>
    <x v="566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n v="1"/>
    <m/>
    <x v="567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n v="1"/>
    <m/>
    <x v="568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m/>
    <n v="1"/>
    <x v="569"/>
    <x v="0"/>
    <x v="0"/>
    <x v="0"/>
    <x v="0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n v="1"/>
    <m/>
    <x v="570"/>
    <x v="0"/>
    <x v="0"/>
    <x v="0"/>
    <x v="1"/>
    <x v="0"/>
    <x v="0"/>
    <x v="0"/>
    <x v="0"/>
    <x v="0"/>
    <m/>
    <x v="0"/>
    <m/>
    <m/>
    <m/>
    <m/>
    <m/>
    <x v="0"/>
  </r>
  <r>
    <s v="Vendrely, Veronique"/>
    <s v="Dabernat, Sandrine"/>
    <s v="Cancer Letters"/>
    <x v="9"/>
    <x v="1"/>
    <s v="2017-Cancer Letters-Vendrely, Veronique"/>
    <x v="37"/>
    <m/>
    <x v="0"/>
    <s v="NOD SCID γ"/>
    <n v="100"/>
    <x v="1"/>
    <x v="1"/>
    <m/>
    <m/>
    <n v="1"/>
    <m/>
    <x v="571"/>
    <x v="0"/>
    <x v="0"/>
    <x v="0"/>
    <x v="1"/>
    <x v="0"/>
    <x v="0"/>
    <x v="0"/>
    <x v="0"/>
    <x v="0"/>
    <m/>
    <x v="0"/>
    <m/>
    <m/>
    <m/>
    <m/>
    <m/>
    <x v="0"/>
  </r>
  <r>
    <s v="Zaharoff, David A."/>
    <s v="Greiner, John W."/>
    <s v="Journal of Immunotherapy"/>
    <x v="6"/>
    <x v="0"/>
    <s v="2010-Journal of Immunotherapy-Zaharoff, David A."/>
    <x v="75"/>
    <m/>
    <x v="0"/>
    <s v="C57BL/6"/>
    <m/>
    <x v="1"/>
    <x v="1"/>
    <m/>
    <m/>
    <m/>
    <n v="1"/>
    <x v="572"/>
    <x v="0"/>
    <x v="0"/>
    <x v="0"/>
    <x v="0"/>
    <x v="0"/>
    <x v="0"/>
    <x v="0"/>
    <x v="0"/>
    <x v="0"/>
    <m/>
    <x v="0"/>
    <s v="Yes"/>
    <m/>
    <m/>
    <m/>
    <m/>
    <x v="0"/>
  </r>
  <r>
    <s v="Zaharoff, David A."/>
    <s v="Greiner, John W."/>
    <s v="Journal of Immunotherapy"/>
    <x v="6"/>
    <x v="1"/>
    <s v="2010-Journal of Immunotherapy-Zaharoff, David A."/>
    <x v="75"/>
    <m/>
    <x v="0"/>
    <s v="C57BL/6"/>
    <m/>
    <x v="1"/>
    <x v="1"/>
    <m/>
    <n v="1"/>
    <m/>
    <m/>
    <x v="573"/>
    <x v="0"/>
    <x v="0"/>
    <x v="0"/>
    <x v="0"/>
    <x v="0"/>
    <x v="0"/>
    <x v="0"/>
    <x v="0"/>
    <x v="0"/>
    <m/>
    <x v="0"/>
    <s v="Yes"/>
    <m/>
    <m/>
    <m/>
    <m/>
    <x v="0"/>
  </r>
  <r>
    <s v="Zaharoff, David A."/>
    <s v="Greiner, John W."/>
    <s v="Journal of Immunotherapy"/>
    <x v="6"/>
    <x v="1"/>
    <s v="2010-Journal of Immunotherapy-Zaharoff, David A."/>
    <x v="75"/>
    <m/>
    <x v="0"/>
    <s v="C57BL/6"/>
    <m/>
    <x v="1"/>
    <x v="4"/>
    <m/>
    <m/>
    <m/>
    <m/>
    <x v="574"/>
    <x v="0"/>
    <x v="0"/>
    <x v="0"/>
    <x v="0"/>
    <x v="0"/>
    <x v="0"/>
    <x v="0"/>
    <x v="0"/>
    <x v="0"/>
    <m/>
    <x v="0"/>
    <s v="Yes"/>
    <m/>
    <m/>
    <m/>
    <m/>
    <x v="0"/>
  </r>
  <r>
    <s v="Liu, Ming"/>
    <s v="Bishop, W. Robert"/>
    <s v="Cancer Research"/>
    <x v="12"/>
    <x v="0"/>
    <s v="1998-Cancer Research-Liu, Ming"/>
    <x v="8"/>
    <m/>
    <x v="0"/>
    <s v="Nude mouse"/>
    <m/>
    <x v="1"/>
    <x v="1"/>
    <m/>
    <m/>
    <n v="1"/>
    <m/>
    <x v="575"/>
    <x v="0"/>
    <x v="0"/>
    <x v="0"/>
    <x v="0"/>
    <x v="0"/>
    <x v="0"/>
    <x v="0"/>
    <x v="0"/>
    <x v="0"/>
    <m/>
    <x v="0"/>
    <m/>
    <m/>
    <m/>
    <m/>
    <m/>
    <x v="0"/>
  </r>
  <r>
    <s v="Liu, Ming"/>
    <s v="Bishop, W. Robert"/>
    <s v="Cancer Research"/>
    <x v="12"/>
    <x v="1"/>
    <s v="1998-Cancer Research-Liu, Ming"/>
    <x v="93"/>
    <m/>
    <x v="0"/>
    <s v="Nude mouse"/>
    <m/>
    <x v="1"/>
    <x v="1"/>
    <m/>
    <m/>
    <n v="1"/>
    <m/>
    <x v="575"/>
    <x v="0"/>
    <x v="0"/>
    <x v="0"/>
    <x v="0"/>
    <x v="0"/>
    <x v="0"/>
    <x v="0"/>
    <x v="0"/>
    <x v="0"/>
    <m/>
    <x v="0"/>
    <m/>
    <m/>
    <m/>
    <m/>
    <m/>
    <x v="0"/>
  </r>
  <r>
    <s v="Liu, Ming"/>
    <s v="Bishop, W. Robert"/>
    <s v="Cancer Research"/>
    <x v="12"/>
    <x v="1"/>
    <s v="1998-Cancer Research-Liu, Ming"/>
    <x v="94"/>
    <m/>
    <x v="0"/>
    <s v="Nude mouse"/>
    <m/>
    <x v="1"/>
    <x v="1"/>
    <m/>
    <m/>
    <n v="1"/>
    <m/>
    <x v="575"/>
    <x v="0"/>
    <x v="0"/>
    <x v="0"/>
    <x v="0"/>
    <x v="0"/>
    <x v="0"/>
    <x v="0"/>
    <x v="0"/>
    <x v="0"/>
    <m/>
    <x v="0"/>
    <m/>
    <m/>
    <m/>
    <m/>
    <m/>
    <x v="0"/>
  </r>
  <r>
    <s v="Liu, Ming"/>
    <s v="Bishop, W. Robert"/>
    <s v="Cancer Research"/>
    <x v="12"/>
    <x v="1"/>
    <s v="1998-Cancer Research-Liu, Ming"/>
    <x v="5"/>
    <m/>
    <x v="0"/>
    <s v="Nude mouse"/>
    <m/>
    <x v="1"/>
    <x v="1"/>
    <m/>
    <m/>
    <n v="1"/>
    <m/>
    <x v="575"/>
    <x v="0"/>
    <x v="0"/>
    <x v="0"/>
    <x v="0"/>
    <x v="0"/>
    <x v="0"/>
    <x v="0"/>
    <x v="0"/>
    <x v="0"/>
    <m/>
    <x v="0"/>
    <m/>
    <m/>
    <m/>
    <m/>
    <m/>
    <x v="0"/>
  </r>
  <r>
    <s v="Weisz, Boaz"/>
    <s v="Kloog, Yoel"/>
    <s v="Oncogene"/>
    <x v="19"/>
    <x v="0"/>
    <s v="1999-Oncogene-Weisz, Boaz"/>
    <x v="6"/>
    <m/>
    <x v="0"/>
    <s v="Nude mouse"/>
    <m/>
    <x v="1"/>
    <x v="1"/>
    <m/>
    <m/>
    <n v="1"/>
    <m/>
    <x v="576"/>
    <x v="0"/>
    <x v="0"/>
    <x v="0"/>
    <x v="0"/>
    <x v="0"/>
    <x v="0"/>
    <x v="0"/>
    <x v="0"/>
    <x v="0"/>
    <m/>
    <x v="0"/>
    <m/>
    <m/>
    <m/>
    <m/>
    <m/>
    <x v="0"/>
  </r>
  <r>
    <s v="Bruns, Christiane J."/>
    <s v="Radinsky, Robert"/>
    <s v="Clinical Cancer Research"/>
    <x v="20"/>
    <x v="0"/>
    <s v="2000-Clinical Cancer Research-Bruns, Christiane J."/>
    <x v="36"/>
    <m/>
    <x v="0"/>
    <s v="Nude mouse"/>
    <n v="18"/>
    <x v="0"/>
    <x v="1"/>
    <m/>
    <m/>
    <n v="1"/>
    <m/>
    <x v="577"/>
    <x v="0"/>
    <x v="0"/>
    <x v="0"/>
    <x v="1"/>
    <x v="0"/>
    <x v="0"/>
    <x v="0"/>
    <x v="0"/>
    <x v="0"/>
    <m/>
    <x v="0"/>
    <m/>
    <m/>
    <m/>
    <m/>
    <m/>
    <x v="0"/>
  </r>
  <r>
    <s v="Bruns, Christiane J."/>
    <s v="Radinsky, Robert"/>
    <s v="Clinical Cancer Research"/>
    <x v="20"/>
    <x v="1"/>
    <s v="2000-Clinical Cancer Research-Bruns, Christiane J."/>
    <x v="36"/>
    <m/>
    <x v="0"/>
    <s v="Nude mouse"/>
    <n v="18"/>
    <x v="0"/>
    <x v="4"/>
    <m/>
    <m/>
    <m/>
    <m/>
    <x v="578"/>
    <x v="0"/>
    <x v="0"/>
    <x v="0"/>
    <x v="0"/>
    <x v="0"/>
    <x v="0"/>
    <x v="0"/>
    <x v="0"/>
    <x v="0"/>
    <m/>
    <x v="0"/>
    <m/>
    <m/>
    <m/>
    <m/>
    <m/>
    <x v="0"/>
  </r>
  <r>
    <s v="Bruns, Christiane J."/>
    <s v="Radinsky, Robert"/>
    <s v="Clinical Cancer Research"/>
    <x v="20"/>
    <x v="1"/>
    <s v="2000-Clinical Cancer Research-Bruns, Christiane J."/>
    <x v="36"/>
    <m/>
    <x v="0"/>
    <s v="Nude mouse"/>
    <n v="18"/>
    <x v="0"/>
    <x v="4"/>
    <m/>
    <m/>
    <m/>
    <m/>
    <x v="579"/>
    <x v="0"/>
    <x v="0"/>
    <x v="0"/>
    <x v="1"/>
    <x v="0"/>
    <x v="0"/>
    <x v="0"/>
    <x v="0"/>
    <x v="0"/>
    <m/>
    <x v="0"/>
    <m/>
    <m/>
    <m/>
    <m/>
    <m/>
    <x v="0"/>
  </r>
  <r>
    <s v="Cao, Zhu Alexander"/>
    <s v="Hanahan, Douglas"/>
    <s v="BMC Cancer"/>
    <x v="17"/>
    <x v="2"/>
    <s v="2002-BMC Cancer-Cao, Zhu Alexander"/>
    <x v="71"/>
    <m/>
    <x v="0"/>
    <s v="Rip1-Tag mice"/>
    <n v="20"/>
    <x v="1"/>
    <x v="1"/>
    <m/>
    <m/>
    <m/>
    <n v="1"/>
    <x v="580"/>
    <x v="0"/>
    <x v="0"/>
    <x v="0"/>
    <x v="0"/>
    <x v="0"/>
    <x v="0"/>
    <x v="0"/>
    <x v="0"/>
    <x v="0"/>
    <m/>
    <x v="0"/>
    <s v="Yes"/>
    <m/>
    <m/>
    <m/>
    <m/>
    <x v="0"/>
  </r>
  <r>
    <s v="Cao, Zhu Alexander"/>
    <s v="Hanahan, Douglas"/>
    <s v="BMC Cancer"/>
    <x v="17"/>
    <x v="2"/>
    <s v="2002-BMC Cancer-Cao, Zhu Alexander"/>
    <x v="71"/>
    <m/>
    <x v="0"/>
    <s v="Rip1-Tag mice"/>
    <n v="20"/>
    <x v="1"/>
    <x v="1"/>
    <m/>
    <m/>
    <n v="1"/>
    <m/>
    <x v="581"/>
    <x v="1"/>
    <x v="0"/>
    <x v="0"/>
    <x v="0"/>
    <x v="0"/>
    <x v="0"/>
    <x v="0"/>
    <x v="0"/>
    <x v="0"/>
    <m/>
    <x v="0"/>
    <m/>
    <m/>
    <m/>
    <m/>
    <m/>
    <x v="0"/>
  </r>
  <r>
    <s v="Cao, Zhu Alexander"/>
    <s v="Hanahan, Douglas"/>
    <s v="BMC Cancer"/>
    <x v="17"/>
    <x v="2"/>
    <s v="2002-BMC Cancer-Cao, Zhu Alexander"/>
    <x v="71"/>
    <m/>
    <x v="0"/>
    <s v="Rip1-Tag mice"/>
    <n v="20"/>
    <x v="1"/>
    <x v="1"/>
    <m/>
    <n v="1"/>
    <m/>
    <m/>
    <x v="357"/>
    <x v="1"/>
    <x v="0"/>
    <x v="0"/>
    <x v="0"/>
    <x v="0"/>
    <x v="0"/>
    <x v="0"/>
    <x v="0"/>
    <x v="0"/>
    <m/>
    <x v="0"/>
    <s v="Yes"/>
    <m/>
    <m/>
    <m/>
    <m/>
    <x v="0"/>
  </r>
  <r>
    <s v="Roig, Josep Maria"/>
    <s v="Mazo, Adela"/>
    <s v="Clinical Cancer Research"/>
    <x v="10"/>
    <x v="0"/>
    <s v="2004-Clinical Cancer Research-Roig, Josep Maria"/>
    <x v="95"/>
    <m/>
    <x v="0"/>
    <s v="Nude mouse"/>
    <n v="40"/>
    <x v="1"/>
    <x v="1"/>
    <m/>
    <m/>
    <m/>
    <n v="1"/>
    <x v="582"/>
    <x v="0"/>
    <x v="0"/>
    <x v="0"/>
    <x v="0"/>
    <x v="0"/>
    <x v="0"/>
    <x v="0"/>
    <x v="0"/>
    <x v="0"/>
    <m/>
    <x v="1"/>
    <m/>
    <m/>
    <m/>
    <m/>
    <m/>
    <x v="0"/>
  </r>
  <r>
    <s v="Roig, Josep Maria"/>
    <s v="Mazo, Adela"/>
    <s v="Clinical Cancer Research"/>
    <x v="10"/>
    <x v="1"/>
    <s v="2004-Clinical Cancer Research-Roig, Josep Maria"/>
    <x v="95"/>
    <m/>
    <x v="0"/>
    <s v="Nude mouse"/>
    <n v="40"/>
    <x v="1"/>
    <x v="1"/>
    <m/>
    <n v="1"/>
    <m/>
    <m/>
    <x v="583"/>
    <x v="0"/>
    <x v="0"/>
    <x v="0"/>
    <x v="0"/>
    <x v="0"/>
    <x v="0"/>
    <x v="0"/>
    <x v="0"/>
    <x v="0"/>
    <m/>
    <x v="1"/>
    <m/>
    <m/>
    <m/>
    <m/>
    <m/>
    <x v="0"/>
  </r>
  <r>
    <s v="Roig, Josep Maria"/>
    <s v="Mazo, Adela"/>
    <s v="Clinical Cancer Research"/>
    <x v="10"/>
    <x v="1"/>
    <s v="2004-Clinical Cancer Research-Roig, Josep Maria"/>
    <x v="96"/>
    <m/>
    <x v="0"/>
    <s v="Nude mouse"/>
    <n v="40"/>
    <x v="1"/>
    <x v="1"/>
    <m/>
    <m/>
    <m/>
    <n v="1"/>
    <x v="582"/>
    <x v="0"/>
    <x v="0"/>
    <x v="0"/>
    <x v="0"/>
    <x v="0"/>
    <x v="0"/>
    <x v="0"/>
    <x v="0"/>
    <x v="0"/>
    <m/>
    <x v="1"/>
    <m/>
    <m/>
    <m/>
    <m/>
    <m/>
    <x v="0"/>
  </r>
  <r>
    <s v="Roig, Josep Maria"/>
    <s v="Mazo, Adela"/>
    <s v="Clinical Cancer Research"/>
    <x v="10"/>
    <x v="1"/>
    <s v="2004-Clinical Cancer Research-Roig, Josep Maria"/>
    <x v="96"/>
    <m/>
    <x v="0"/>
    <s v="Nude mouse"/>
    <n v="40"/>
    <x v="1"/>
    <x v="1"/>
    <m/>
    <n v="1"/>
    <m/>
    <m/>
    <x v="583"/>
    <x v="0"/>
    <x v="0"/>
    <x v="0"/>
    <x v="0"/>
    <x v="0"/>
    <x v="0"/>
    <x v="0"/>
    <x v="0"/>
    <x v="0"/>
    <m/>
    <x v="1"/>
    <m/>
    <m/>
    <m/>
    <m/>
    <m/>
    <x v="0"/>
  </r>
  <r>
    <s v="Duxbury, Mark S."/>
    <s v="Whang, Edward E."/>
    <s v="Biochemical and Biophysical Research Communications"/>
    <x v="10"/>
    <x v="2"/>
    <s v="2004-Biochemical and Biophysical Research Communications-Duxbury, Mark S."/>
    <x v="7"/>
    <m/>
    <x v="0"/>
    <s v="Nude mouse"/>
    <n v="100"/>
    <x v="1"/>
    <x v="1"/>
    <m/>
    <n v="1"/>
    <m/>
    <m/>
    <x v="584"/>
    <x v="0"/>
    <x v="0"/>
    <x v="0"/>
    <x v="0"/>
    <x v="0"/>
    <x v="0"/>
    <x v="0"/>
    <x v="0"/>
    <x v="0"/>
    <m/>
    <x v="0"/>
    <m/>
    <m/>
    <m/>
    <m/>
    <m/>
    <x v="0"/>
  </r>
  <r>
    <s v="Duxbury, Mark S."/>
    <s v="Whang, Edward E."/>
    <s v="Biochemical and Biophysical Research Communications"/>
    <x v="10"/>
    <x v="2"/>
    <s v="2004-Biochemical and Biophysical Research Communications-Duxbury, Mark S."/>
    <x v="7"/>
    <m/>
    <x v="0"/>
    <s v="Nude mouse"/>
    <n v="100"/>
    <x v="1"/>
    <x v="1"/>
    <m/>
    <m/>
    <m/>
    <n v="1"/>
    <x v="585"/>
    <x v="0"/>
    <x v="0"/>
    <x v="0"/>
    <x v="0"/>
    <x v="0"/>
    <x v="0"/>
    <x v="0"/>
    <x v="0"/>
    <x v="0"/>
    <m/>
    <x v="0"/>
    <m/>
    <m/>
    <m/>
    <m/>
    <m/>
    <x v="0"/>
  </r>
  <r>
    <s v="Foon, Kenneth A."/>
    <s v="Schwab, Gisela M."/>
    <s v="International Journal of Radiation Oncology Biology Physics"/>
    <x v="10"/>
    <x v="0"/>
    <s v="2004-International Journal of Radiation Oncology Biology Physics-Foon, Kenneth A."/>
    <x v="7"/>
    <m/>
    <x v="0"/>
    <s v="Nude mouse"/>
    <n v="75"/>
    <x v="1"/>
    <x v="1"/>
    <n v="1"/>
    <m/>
    <m/>
    <m/>
    <x v="586"/>
    <x v="0"/>
    <x v="0"/>
    <x v="0"/>
    <x v="0"/>
    <x v="0"/>
    <x v="0"/>
    <x v="0"/>
    <x v="0"/>
    <x v="0"/>
    <m/>
    <x v="0"/>
    <m/>
    <m/>
    <m/>
    <m/>
    <m/>
    <x v="0"/>
  </r>
  <r>
    <s v="Foon, Kenneth A."/>
    <s v="Schwab, Gisela M."/>
    <s v="International Journal of Radiation Oncology Biology Physics"/>
    <x v="10"/>
    <x v="1"/>
    <s v="2004-International Journal of Radiation Oncology Biology Physics-Foon, Kenneth A."/>
    <x v="4"/>
    <m/>
    <x v="0"/>
    <s v="Nude mouse"/>
    <n v="250"/>
    <x v="1"/>
    <x v="1"/>
    <m/>
    <n v="1"/>
    <m/>
    <m/>
    <x v="586"/>
    <x v="0"/>
    <x v="0"/>
    <x v="0"/>
    <x v="0"/>
    <x v="0"/>
    <x v="0"/>
    <x v="0"/>
    <x v="0"/>
    <x v="0"/>
    <m/>
    <x v="0"/>
    <m/>
    <m/>
    <m/>
    <m/>
    <m/>
    <x v="0"/>
  </r>
  <r>
    <s v="Foon, Kenneth A."/>
    <s v="Schwab, Gisela M."/>
    <s v="International Journal of Radiation Oncology Biology Physics"/>
    <x v="10"/>
    <x v="1"/>
    <s v="2004-International Journal of Radiation Oncology Biology Physics-Foon, Kenneth A."/>
    <x v="25"/>
    <m/>
    <x v="0"/>
    <s v="Nude mouse"/>
    <n v="60"/>
    <x v="1"/>
    <x v="1"/>
    <m/>
    <m/>
    <m/>
    <n v="1"/>
    <x v="586"/>
    <x v="0"/>
    <x v="0"/>
    <x v="0"/>
    <x v="0"/>
    <x v="0"/>
    <x v="0"/>
    <x v="0"/>
    <x v="0"/>
    <x v="0"/>
    <m/>
    <x v="0"/>
    <m/>
    <m/>
    <m/>
    <m/>
    <m/>
    <x v="0"/>
  </r>
  <r>
    <s v="Harrington, Elizabeth A."/>
    <s v="Miller, Karen M."/>
    <s v="Nature Medicine"/>
    <x v="10"/>
    <x v="0"/>
    <s v="2004-Nature Medicine-Harrington, Elizabeth A."/>
    <x v="5"/>
    <m/>
    <x v="0"/>
    <s v="Nude mouse"/>
    <n v="175"/>
    <x v="1"/>
    <x v="1"/>
    <m/>
    <n v="1"/>
    <m/>
    <m/>
    <x v="587"/>
    <x v="0"/>
    <x v="0"/>
    <x v="0"/>
    <x v="0"/>
    <x v="0"/>
    <x v="0"/>
    <x v="0"/>
    <x v="0"/>
    <x v="0"/>
    <m/>
    <x v="0"/>
    <m/>
    <m/>
    <m/>
    <m/>
    <m/>
    <x v="0"/>
  </r>
  <r>
    <s v="Harrington, Elizabeth A."/>
    <s v="Miller, Karen M."/>
    <s v="Nature Medicine"/>
    <x v="10"/>
    <x v="1"/>
    <s v="2004-Nature Medicine-Harrington, Elizabeth A."/>
    <x v="5"/>
    <m/>
    <x v="0"/>
    <s v="Nude mouse"/>
    <n v="175"/>
    <x v="1"/>
    <x v="1"/>
    <m/>
    <m/>
    <n v="1"/>
    <m/>
    <x v="393"/>
    <x v="0"/>
    <x v="0"/>
    <x v="0"/>
    <x v="0"/>
    <x v="0"/>
    <x v="1"/>
    <x v="0"/>
    <x v="0"/>
    <x v="0"/>
    <m/>
    <x v="0"/>
    <m/>
    <m/>
    <m/>
    <m/>
    <m/>
    <x v="1"/>
  </r>
  <r>
    <s v="Miyazaki, Junichi"/>
    <s v="Miura, Soichuro"/>
    <s v="International Journal of Cancer"/>
    <x v="13"/>
    <x v="0"/>
    <s v="2005-International Journal of Cancer-Miyazaki, Junichi"/>
    <x v="97"/>
    <m/>
    <x v="0"/>
    <s v="C57BL/6"/>
    <n v="12"/>
    <x v="0"/>
    <x v="1"/>
    <m/>
    <m/>
    <n v="1"/>
    <m/>
    <x v="588"/>
    <x v="0"/>
    <x v="0"/>
    <x v="0"/>
    <x v="0"/>
    <x v="0"/>
    <x v="0"/>
    <x v="0"/>
    <x v="0"/>
    <x v="0"/>
    <m/>
    <x v="0"/>
    <s v="Yes"/>
    <m/>
    <m/>
    <m/>
    <m/>
    <x v="0"/>
  </r>
  <r>
    <s v="Miyazaki, Junichi"/>
    <s v="Miura, Soichuro"/>
    <s v="International Journal of Cancer"/>
    <x v="13"/>
    <x v="1"/>
    <s v="2005-International Journal of Cancer-Miyazaki, Junichi"/>
    <x v="97"/>
    <m/>
    <x v="0"/>
    <s v="C57BL/6"/>
    <n v="12"/>
    <x v="0"/>
    <x v="1"/>
    <m/>
    <m/>
    <n v="1"/>
    <m/>
    <x v="589"/>
    <x v="0"/>
    <x v="0"/>
    <x v="0"/>
    <x v="0"/>
    <x v="0"/>
    <x v="0"/>
    <x v="0"/>
    <x v="0"/>
    <x v="0"/>
    <m/>
    <x v="0"/>
    <s v="Yes"/>
    <m/>
    <m/>
    <m/>
    <m/>
    <x v="0"/>
  </r>
  <r>
    <s v="Miyazaki, Junichi"/>
    <s v="Miura, Soichuro"/>
    <s v="International Journal of Cancer"/>
    <x v="13"/>
    <x v="1"/>
    <s v="2005-International Journal of Cancer-Miyazaki, Junichi"/>
    <x v="97"/>
    <m/>
    <x v="0"/>
    <s v="C57BL/6"/>
    <n v="12"/>
    <x v="0"/>
    <x v="1"/>
    <m/>
    <m/>
    <n v="1"/>
    <m/>
    <x v="590"/>
    <x v="0"/>
    <x v="0"/>
    <x v="0"/>
    <x v="0"/>
    <x v="0"/>
    <x v="0"/>
    <x v="0"/>
    <x v="0"/>
    <x v="0"/>
    <m/>
    <x v="0"/>
    <m/>
    <m/>
    <m/>
    <m/>
    <m/>
    <x v="0"/>
  </r>
  <r>
    <s v="Miyazaki, Junichi"/>
    <s v="Miura, Soichuro"/>
    <s v="International Journal of Cancer"/>
    <x v="13"/>
    <x v="1"/>
    <s v="2005-International Journal of Cancer-Miyazaki, Junichi"/>
    <x v="97"/>
    <m/>
    <x v="0"/>
    <s v="C57BL/6"/>
    <n v="12"/>
    <x v="0"/>
    <x v="1"/>
    <m/>
    <m/>
    <n v="1"/>
    <m/>
    <x v="591"/>
    <x v="0"/>
    <x v="0"/>
    <x v="0"/>
    <x v="0"/>
    <x v="0"/>
    <x v="0"/>
    <x v="0"/>
    <x v="0"/>
    <x v="0"/>
    <m/>
    <x v="0"/>
    <s v="Yes"/>
    <m/>
    <m/>
    <m/>
    <m/>
    <x v="0"/>
  </r>
  <r>
    <s v="Miyazaki, Junichi"/>
    <s v="Miura, Soichuro"/>
    <s v="International Journal of Cancer"/>
    <x v="13"/>
    <x v="1"/>
    <s v="2005-International Journal of Cancer-Miyazaki, Junichi"/>
    <x v="97"/>
    <m/>
    <x v="0"/>
    <s v="C57BL/6"/>
    <n v="12"/>
    <x v="0"/>
    <x v="1"/>
    <n v="1"/>
    <m/>
    <m/>
    <m/>
    <x v="592"/>
    <x v="0"/>
    <x v="0"/>
    <x v="0"/>
    <x v="0"/>
    <x v="0"/>
    <x v="0"/>
    <x v="0"/>
    <x v="0"/>
    <x v="0"/>
    <m/>
    <x v="0"/>
    <s v="Yes"/>
    <m/>
    <m/>
    <m/>
    <m/>
    <x v="0"/>
  </r>
  <r>
    <s v="Pratesi, Graziella"/>
    <s v="Balsari, Andrea"/>
    <s v="Cancer Research"/>
    <x v="13"/>
    <x v="0"/>
    <s v="2005-Cancer Research-Pratesi, Graziella"/>
    <x v="98"/>
    <m/>
    <x v="0"/>
    <s v="Nude mouse"/>
    <n v="0"/>
    <x v="0"/>
    <x v="1"/>
    <m/>
    <m/>
    <m/>
    <n v="1"/>
    <x v="593"/>
    <x v="0"/>
    <x v="0"/>
    <x v="0"/>
    <x v="1"/>
    <x v="0"/>
    <x v="0"/>
    <x v="0"/>
    <x v="0"/>
    <x v="0"/>
    <m/>
    <x v="0"/>
    <m/>
    <m/>
    <m/>
    <m/>
    <m/>
    <x v="0"/>
  </r>
  <r>
    <s v="Pratesi, Graziella"/>
    <s v="Balsari, Andrea"/>
    <s v="Cancer Research"/>
    <x v="13"/>
    <x v="1"/>
    <s v="2005-Cancer Research-Pratesi, Graziella"/>
    <x v="98"/>
    <m/>
    <x v="0"/>
    <s v="Nude mouse"/>
    <n v="0"/>
    <x v="0"/>
    <x v="1"/>
    <m/>
    <m/>
    <m/>
    <n v="1"/>
    <x v="594"/>
    <x v="0"/>
    <x v="0"/>
    <x v="0"/>
    <x v="0"/>
    <x v="0"/>
    <x v="0"/>
    <x v="0"/>
    <x v="0"/>
    <x v="0"/>
    <m/>
    <x v="0"/>
    <s v="Yes"/>
    <m/>
    <m/>
    <m/>
    <m/>
    <x v="0"/>
  </r>
  <r>
    <s v="Pratesi, Graziella"/>
    <s v="Balsari, Andrea"/>
    <s v="Cancer Research"/>
    <x v="13"/>
    <x v="1"/>
    <s v="2005-Cancer Research-Pratesi, Graziella"/>
    <x v="98"/>
    <m/>
    <x v="0"/>
    <s v="Nude mouse"/>
    <n v="0"/>
    <x v="0"/>
    <x v="1"/>
    <m/>
    <m/>
    <n v="1"/>
    <m/>
    <x v="595"/>
    <x v="0"/>
    <x v="0"/>
    <x v="0"/>
    <x v="0"/>
    <x v="0"/>
    <x v="0"/>
    <x v="0"/>
    <x v="0"/>
    <x v="0"/>
    <m/>
    <x v="0"/>
    <s v="Yes"/>
    <m/>
    <m/>
    <m/>
    <m/>
    <x v="0"/>
  </r>
  <r>
    <s v="Moschidis, A."/>
    <s v="Harlaftis, N."/>
    <s v="Chemotherapy"/>
    <x v="7"/>
    <x v="0"/>
    <s v="2007-Chemotherapy-Moschidis, A."/>
    <x v="99"/>
    <m/>
    <x v="0"/>
    <s v="C57BL/6"/>
    <n v="2100"/>
    <x v="1"/>
    <x v="1"/>
    <m/>
    <m/>
    <m/>
    <n v="1"/>
    <x v="596"/>
    <x v="0"/>
    <x v="0"/>
    <x v="0"/>
    <x v="1"/>
    <x v="0"/>
    <x v="0"/>
    <x v="0"/>
    <x v="0"/>
    <x v="0"/>
    <m/>
    <x v="0"/>
    <m/>
    <m/>
    <m/>
    <m/>
    <m/>
    <x v="0"/>
  </r>
  <r>
    <s v="Moschidis, A."/>
    <s v="Harlaftis, N."/>
    <s v="Chemotherapy"/>
    <x v="7"/>
    <x v="1"/>
    <s v="2007-Chemotherapy-Moschidis, A."/>
    <x v="99"/>
    <m/>
    <x v="0"/>
    <s v="C57BL/6"/>
    <n v="2100"/>
    <x v="1"/>
    <x v="1"/>
    <m/>
    <m/>
    <m/>
    <n v="1"/>
    <x v="597"/>
    <x v="0"/>
    <x v="0"/>
    <x v="0"/>
    <x v="0"/>
    <x v="0"/>
    <x v="0"/>
    <x v="0"/>
    <x v="1"/>
    <x v="0"/>
    <m/>
    <x v="0"/>
    <m/>
    <m/>
    <m/>
    <m/>
    <m/>
    <x v="0"/>
  </r>
  <r>
    <s v="Moschidis, A."/>
    <s v="Harlaftis, N."/>
    <s v="Chemotherapy"/>
    <x v="7"/>
    <x v="1"/>
    <s v="2007-Chemotherapy-Moschidis, A."/>
    <x v="99"/>
    <m/>
    <x v="0"/>
    <s v="C57BL/6"/>
    <n v="1500"/>
    <x v="1"/>
    <x v="1"/>
    <m/>
    <m/>
    <n v="1"/>
    <m/>
    <x v="598"/>
    <x v="0"/>
    <x v="0"/>
    <x v="0"/>
    <x v="1"/>
    <x v="0"/>
    <x v="0"/>
    <x v="0"/>
    <x v="1"/>
    <x v="0"/>
    <m/>
    <x v="0"/>
    <m/>
    <m/>
    <m/>
    <m/>
    <m/>
    <x v="0"/>
  </r>
  <r>
    <s v="Beck, Adam W."/>
    <s v="Brekken, Rolf A."/>
    <s v="International Journal of Cancer"/>
    <x v="16"/>
    <x v="2"/>
    <s v="2006-International Journal of Cancer-Beck, Adam W."/>
    <x v="5"/>
    <m/>
    <x v="0"/>
    <s v="Nude mouse"/>
    <m/>
    <x v="0"/>
    <x v="1"/>
    <m/>
    <m/>
    <m/>
    <n v="1"/>
    <x v="599"/>
    <x v="0"/>
    <x v="0"/>
    <x v="0"/>
    <x v="0"/>
    <x v="0"/>
    <x v="0"/>
    <x v="0"/>
    <x v="0"/>
    <x v="0"/>
    <m/>
    <x v="0"/>
    <m/>
    <s v="Yes"/>
    <m/>
    <m/>
    <m/>
    <x v="0"/>
  </r>
  <r>
    <s v="Beck, Adam W."/>
    <s v="Brekken, Rolf A."/>
    <s v="International Journal of Cancer"/>
    <x v="16"/>
    <x v="2"/>
    <m/>
    <x v="5"/>
    <m/>
    <x v="0"/>
    <s v="Nude mouse"/>
    <m/>
    <x v="0"/>
    <x v="1"/>
    <m/>
    <m/>
    <n v="1"/>
    <m/>
    <x v="600"/>
    <x v="0"/>
    <x v="0"/>
    <x v="0"/>
    <x v="1"/>
    <x v="0"/>
    <x v="0"/>
    <x v="0"/>
    <x v="0"/>
    <x v="0"/>
    <m/>
    <x v="0"/>
    <m/>
    <m/>
    <m/>
    <m/>
    <m/>
    <x v="0"/>
  </r>
  <r>
    <s v="Beck, Adam W."/>
    <s v="Brekken, Rolf A."/>
    <s v="International Journal of Cancer"/>
    <x v="16"/>
    <x v="2"/>
    <m/>
    <x v="5"/>
    <m/>
    <x v="0"/>
    <s v="Nude mouse"/>
    <m/>
    <x v="0"/>
    <x v="1"/>
    <m/>
    <m/>
    <n v="1"/>
    <m/>
    <x v="601"/>
    <x v="0"/>
    <x v="0"/>
    <x v="0"/>
    <x v="1"/>
    <x v="0"/>
    <x v="0"/>
    <x v="0"/>
    <x v="0"/>
    <x v="0"/>
    <m/>
    <x v="0"/>
    <m/>
    <s v="Yes"/>
    <m/>
    <m/>
    <m/>
    <x v="0"/>
  </r>
  <r>
    <s v="Beck, Adam W."/>
    <s v="Brekken, Rolf A."/>
    <s v="International Journal of Cancer"/>
    <x v="16"/>
    <x v="2"/>
    <m/>
    <x v="92"/>
    <m/>
    <x v="0"/>
    <s v="C57BL/6"/>
    <m/>
    <x v="0"/>
    <x v="1"/>
    <m/>
    <m/>
    <n v="1"/>
    <m/>
    <x v="599"/>
    <x v="0"/>
    <x v="0"/>
    <x v="0"/>
    <x v="0"/>
    <x v="0"/>
    <x v="0"/>
    <x v="0"/>
    <x v="0"/>
    <x v="0"/>
    <m/>
    <x v="0"/>
    <m/>
    <s v="Yes"/>
    <m/>
    <m/>
    <m/>
    <x v="0"/>
  </r>
  <r>
    <s v="Beck, Adam W."/>
    <s v="Brekken, Rolf A."/>
    <s v="International Journal of Cancer"/>
    <x v="16"/>
    <x v="2"/>
    <m/>
    <x v="92"/>
    <m/>
    <x v="0"/>
    <s v="C57BL/6"/>
    <m/>
    <x v="0"/>
    <x v="1"/>
    <m/>
    <m/>
    <n v="1"/>
    <m/>
    <x v="600"/>
    <x v="0"/>
    <x v="0"/>
    <x v="0"/>
    <x v="1"/>
    <x v="0"/>
    <x v="0"/>
    <x v="0"/>
    <x v="0"/>
    <x v="0"/>
    <m/>
    <x v="0"/>
    <m/>
    <m/>
    <m/>
    <m/>
    <m/>
    <x v="0"/>
  </r>
  <r>
    <s v="Beck, Adam W."/>
    <s v="Brekken, Rolf A."/>
    <s v="International Journal of Cancer"/>
    <x v="16"/>
    <x v="2"/>
    <m/>
    <x v="92"/>
    <m/>
    <x v="0"/>
    <s v="C57BL/6"/>
    <m/>
    <x v="0"/>
    <x v="1"/>
    <m/>
    <m/>
    <n v="1"/>
    <m/>
    <x v="601"/>
    <x v="0"/>
    <x v="0"/>
    <x v="0"/>
    <x v="1"/>
    <x v="0"/>
    <x v="0"/>
    <x v="0"/>
    <x v="0"/>
    <x v="0"/>
    <m/>
    <x v="0"/>
    <m/>
    <s v="Yes"/>
    <m/>
    <m/>
    <m/>
    <x v="0"/>
  </r>
  <r>
    <s v="Nagaraj, S."/>
    <s v="Schmidt-Wolf, I.G.H."/>
    <s v="International Immunology"/>
    <x v="16"/>
    <x v="0"/>
    <s v="2006-International Immunology-Nagaraj, S."/>
    <x v="97"/>
    <m/>
    <x v="0"/>
    <s v="C57BL/6"/>
    <n v="0"/>
    <x v="1"/>
    <x v="1"/>
    <m/>
    <m/>
    <n v="1"/>
    <m/>
    <x v="602"/>
    <x v="0"/>
    <x v="0"/>
    <x v="0"/>
    <x v="0"/>
    <x v="0"/>
    <x v="0"/>
    <x v="0"/>
    <x v="0"/>
    <x v="0"/>
    <m/>
    <x v="0"/>
    <s v="Yes"/>
    <m/>
    <m/>
    <s v="Yes"/>
    <m/>
    <x v="0"/>
  </r>
  <r>
    <s v="Otahal, Pavel"/>
    <s v="Schell, Todd D."/>
    <s v="The Journal of Immunology"/>
    <x v="7"/>
    <x v="0"/>
    <s v="2007-The Journal of Immunology-Otahal, Pavel"/>
    <x v="100"/>
    <m/>
    <x v="0"/>
    <s v="RIP1-Tag4 mice"/>
    <m/>
    <x v="1"/>
    <x v="1"/>
    <m/>
    <m/>
    <n v="1"/>
    <m/>
    <x v="603"/>
    <x v="0"/>
    <x v="0"/>
    <x v="0"/>
    <x v="0"/>
    <x v="0"/>
    <x v="0"/>
    <x v="0"/>
    <x v="0"/>
    <x v="0"/>
    <m/>
    <x v="0"/>
    <s v="Yes"/>
    <m/>
    <m/>
    <s v="Yes"/>
    <m/>
    <x v="0"/>
  </r>
  <r>
    <s v="Otahal, Pavel"/>
    <s v="Schell, Todd D."/>
    <s v="The Journal of Immunology"/>
    <x v="7"/>
    <x v="1"/>
    <s v="2007-The Journal of Immunology-Otahal, Pavel"/>
    <x v="100"/>
    <m/>
    <x v="0"/>
    <s v="RIP1-Tag4 mice"/>
    <m/>
    <x v="1"/>
    <x v="1"/>
    <m/>
    <m/>
    <m/>
    <n v="1"/>
    <x v="604"/>
    <x v="0"/>
    <x v="0"/>
    <x v="0"/>
    <x v="0"/>
    <x v="0"/>
    <x v="0"/>
    <x v="0"/>
    <x v="0"/>
    <x v="0"/>
    <m/>
    <x v="0"/>
    <s v="Yes"/>
    <m/>
    <m/>
    <s v="Yes"/>
    <m/>
    <x v="0"/>
  </r>
  <r>
    <s v="Otahal, Pavel"/>
    <s v="Schell, Todd D."/>
    <s v="The Journal of Immunology"/>
    <x v="7"/>
    <x v="1"/>
    <s v="2007-The Journal of Immunology-Otahal, Pavel"/>
    <x v="100"/>
    <m/>
    <x v="0"/>
    <s v="RIP1-Tag4 mice"/>
    <m/>
    <x v="1"/>
    <x v="1"/>
    <m/>
    <m/>
    <m/>
    <n v="1"/>
    <x v="605"/>
    <x v="0"/>
    <x v="0"/>
    <x v="0"/>
    <x v="0"/>
    <x v="0"/>
    <x v="0"/>
    <x v="0"/>
    <x v="0"/>
    <x v="0"/>
    <m/>
    <x v="0"/>
    <s v="Yes"/>
    <m/>
    <m/>
    <m/>
    <m/>
    <x v="0"/>
  </r>
  <r>
    <s v="Pratesi, Graziella"/>
    <s v="Balsari, Andrea"/>
    <s v="Journal of Immunotherapy"/>
    <x v="14"/>
    <x v="0"/>
    <s v="2008-Journal of Immunotherapy-Pratesi, Graziella"/>
    <x v="98"/>
    <m/>
    <x v="0"/>
    <s v="Nude mouse"/>
    <m/>
    <x v="0"/>
    <x v="1"/>
    <m/>
    <m/>
    <n v="1"/>
    <m/>
    <x v="606"/>
    <x v="0"/>
    <x v="0"/>
    <x v="0"/>
    <x v="0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98"/>
    <m/>
    <x v="0"/>
    <s v="Nude mouse"/>
    <m/>
    <x v="0"/>
    <x v="1"/>
    <m/>
    <m/>
    <m/>
    <n v="1"/>
    <x v="607"/>
    <x v="0"/>
    <x v="0"/>
    <x v="0"/>
    <x v="1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98"/>
    <m/>
    <x v="0"/>
    <s v="Nude mouse"/>
    <m/>
    <x v="0"/>
    <x v="1"/>
    <m/>
    <m/>
    <n v="1"/>
    <m/>
    <x v="608"/>
    <x v="0"/>
    <x v="0"/>
    <x v="0"/>
    <x v="1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101"/>
    <m/>
    <x v="0"/>
    <s v="Nude mouse"/>
    <m/>
    <x v="0"/>
    <x v="1"/>
    <m/>
    <m/>
    <n v="1"/>
    <m/>
    <x v="606"/>
    <x v="0"/>
    <x v="0"/>
    <x v="0"/>
    <x v="0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102"/>
    <m/>
    <x v="0"/>
    <s v="Nude mouse"/>
    <m/>
    <x v="0"/>
    <x v="1"/>
    <m/>
    <m/>
    <n v="1"/>
    <m/>
    <x v="606"/>
    <x v="0"/>
    <x v="0"/>
    <x v="0"/>
    <x v="0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98"/>
    <m/>
    <x v="0"/>
    <s v="Nude mouse"/>
    <n v="50"/>
    <x v="1"/>
    <x v="1"/>
    <m/>
    <m/>
    <n v="1"/>
    <m/>
    <x v="606"/>
    <x v="0"/>
    <x v="0"/>
    <x v="0"/>
    <x v="0"/>
    <x v="0"/>
    <x v="0"/>
    <x v="0"/>
    <x v="0"/>
    <x v="0"/>
    <m/>
    <x v="0"/>
    <m/>
    <m/>
    <m/>
    <m/>
    <m/>
    <x v="0"/>
  </r>
  <r>
    <s v="Pratesi, Graziella"/>
    <s v="Balsari, Andrea"/>
    <s v="Journal of Immunotherapy"/>
    <x v="14"/>
    <x v="1"/>
    <s v="2008-Journal of Immunotherapy-Pratesi, Graziella"/>
    <x v="102"/>
    <m/>
    <x v="0"/>
    <s v="Nude mouse"/>
    <n v="100"/>
    <x v="1"/>
    <x v="1"/>
    <m/>
    <m/>
    <n v="1"/>
    <m/>
    <x v="606"/>
    <x v="0"/>
    <x v="0"/>
    <x v="0"/>
    <x v="0"/>
    <x v="0"/>
    <x v="0"/>
    <x v="0"/>
    <x v="0"/>
    <x v="0"/>
    <m/>
    <x v="0"/>
    <m/>
    <m/>
    <m/>
    <m/>
    <m/>
    <x v="0"/>
  </r>
  <r>
    <s v="Ashour, Abdelkader E."/>
    <s v="Solheim, Joyce C."/>
    <s v="Cancer Biotherapy &amp; Radiopharmaceuticals"/>
    <x v="7"/>
    <x v="0"/>
    <s v="2007-Cancer Biotherapy &amp; Radiopharmaceuticals-Ashour, Abdelkader E."/>
    <x v="97"/>
    <m/>
    <x v="0"/>
    <s v="C57BL/6"/>
    <n v="15"/>
    <x v="1"/>
    <x v="1"/>
    <m/>
    <m/>
    <n v="1"/>
    <m/>
    <x v="609"/>
    <x v="0"/>
    <x v="0"/>
    <x v="0"/>
    <x v="0"/>
    <x v="0"/>
    <x v="0"/>
    <x v="0"/>
    <x v="0"/>
    <x v="0"/>
    <m/>
    <x v="0"/>
    <s v="Yes"/>
    <m/>
    <m/>
    <m/>
    <m/>
    <x v="1"/>
  </r>
  <r>
    <s v="Ashour, Abdelkader E."/>
    <s v="Solheim, Joyce C."/>
    <s v="Cancer Biotherapy &amp; Radiopharmaceuticals"/>
    <x v="7"/>
    <x v="1"/>
    <s v="2007-Cancer Biotherapy &amp; Radiopharmaceuticals-Ashour, Abdelkader E."/>
    <x v="97"/>
    <m/>
    <x v="0"/>
    <s v="C57BL/6"/>
    <n v="15"/>
    <x v="0"/>
    <x v="1"/>
    <m/>
    <m/>
    <n v="1"/>
    <m/>
    <x v="609"/>
    <x v="0"/>
    <x v="0"/>
    <x v="0"/>
    <x v="0"/>
    <x v="0"/>
    <x v="0"/>
    <x v="0"/>
    <x v="0"/>
    <x v="0"/>
    <m/>
    <x v="0"/>
    <s v="Yes"/>
    <m/>
    <m/>
    <m/>
    <m/>
    <x v="1"/>
  </r>
  <r>
    <s v="Nomi, Takeo"/>
    <s v="Nakajima, Yoshiyuki"/>
    <s v="Clinical Cancer Research"/>
    <x v="7"/>
    <x v="0"/>
    <s v="2007-Clinical Cancer Research-Nomi, Takeo"/>
    <x v="103"/>
    <m/>
    <x v="0"/>
    <s v="C57BL/6"/>
    <n v="22"/>
    <x v="1"/>
    <x v="1"/>
    <m/>
    <m/>
    <n v="1"/>
    <m/>
    <x v="610"/>
    <x v="0"/>
    <x v="0"/>
    <x v="0"/>
    <x v="0"/>
    <x v="0"/>
    <x v="0"/>
    <x v="0"/>
    <x v="0"/>
    <x v="0"/>
    <m/>
    <x v="0"/>
    <s v="Yes"/>
    <m/>
    <m/>
    <m/>
    <m/>
    <x v="0"/>
  </r>
  <r>
    <s v="Nomi, Takeo"/>
    <s v="Nakajima, Yoshiyuki"/>
    <s v="Clinical Cancer Research"/>
    <x v="7"/>
    <x v="1"/>
    <s v="2007-Clinical Cancer Research-Nomi, Takeo"/>
    <x v="103"/>
    <m/>
    <x v="0"/>
    <s v="C57BL/6"/>
    <n v="22"/>
    <x v="1"/>
    <x v="1"/>
    <m/>
    <m/>
    <n v="1"/>
    <m/>
    <x v="611"/>
    <x v="0"/>
    <x v="0"/>
    <x v="0"/>
    <x v="0"/>
    <x v="0"/>
    <x v="0"/>
    <x v="0"/>
    <x v="0"/>
    <x v="0"/>
    <m/>
    <x v="0"/>
    <s v="Yes"/>
    <m/>
    <m/>
    <m/>
    <m/>
    <x v="0"/>
  </r>
  <r>
    <s v="Nomi, Takeo"/>
    <s v="Nakajima, Yoshiyuki"/>
    <s v="Clinical Cancer Research"/>
    <x v="7"/>
    <x v="1"/>
    <s v="2007-Clinical Cancer Research-Nomi, Takeo"/>
    <x v="103"/>
    <m/>
    <x v="0"/>
    <s v="C57BL/6"/>
    <n v="22"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Nomi, Takeo"/>
    <s v="Nakajima, Yoshiyuki"/>
    <s v="Clinical Cancer Research"/>
    <x v="7"/>
    <x v="1"/>
    <s v="2007-Clinical Cancer Research-Nomi, Takeo"/>
    <x v="103"/>
    <m/>
    <x v="0"/>
    <s v="C57BL/6"/>
    <n v="22"/>
    <x v="1"/>
    <x v="4"/>
    <m/>
    <m/>
    <m/>
    <m/>
    <x v="612"/>
    <x v="0"/>
    <x v="0"/>
    <x v="0"/>
    <x v="1"/>
    <x v="0"/>
    <x v="0"/>
    <x v="0"/>
    <x v="0"/>
    <x v="0"/>
    <m/>
    <x v="0"/>
    <s v="Yes"/>
    <m/>
    <m/>
    <m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1"/>
    <m/>
    <m/>
    <n v="1"/>
    <m/>
    <x v="613"/>
    <x v="0"/>
    <x v="0"/>
    <x v="0"/>
    <x v="0"/>
    <x v="0"/>
    <x v="0"/>
    <x v="0"/>
    <x v="0"/>
    <x v="0"/>
    <m/>
    <x v="0"/>
    <m/>
    <m/>
    <m/>
    <s v="Yes"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1"/>
    <m/>
    <m/>
    <n v="1"/>
    <m/>
    <x v="614"/>
    <x v="0"/>
    <x v="0"/>
    <x v="0"/>
    <x v="0"/>
    <x v="0"/>
    <x v="0"/>
    <x v="0"/>
    <x v="0"/>
    <x v="0"/>
    <m/>
    <x v="0"/>
    <s v="Yes"/>
    <m/>
    <m/>
    <s v="Yes"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6"/>
    <m/>
    <m/>
    <n v="0.4"/>
    <m/>
    <x v="615"/>
    <x v="0"/>
    <x v="0"/>
    <x v="0"/>
    <x v="0"/>
    <x v="0"/>
    <x v="0"/>
    <x v="0"/>
    <x v="0"/>
    <x v="0"/>
    <m/>
    <x v="0"/>
    <s v="Yes"/>
    <m/>
    <m/>
    <s v="Yes"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1"/>
    <m/>
    <m/>
    <n v="1"/>
    <m/>
    <x v="616"/>
    <x v="0"/>
    <x v="0"/>
    <x v="0"/>
    <x v="0"/>
    <x v="0"/>
    <x v="0"/>
    <x v="0"/>
    <x v="0"/>
    <x v="0"/>
    <m/>
    <x v="0"/>
    <s v="Yes"/>
    <m/>
    <m/>
    <s v="Yes"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1"/>
    <m/>
    <m/>
    <n v="1"/>
    <m/>
    <x v="617"/>
    <x v="0"/>
    <x v="0"/>
    <x v="0"/>
    <x v="0"/>
    <x v="0"/>
    <x v="0"/>
    <x v="0"/>
    <x v="0"/>
    <x v="0"/>
    <m/>
    <x v="0"/>
    <s v="Yes"/>
    <m/>
    <m/>
    <s v="Yes"/>
    <m/>
    <x v="0"/>
  </r>
  <r>
    <s v="Leao, Ihid C."/>
    <s v="Jaffee, Elizabeth M."/>
    <s v="Clinical and Translational Science"/>
    <x v="14"/>
    <x v="2"/>
    <s v="2008-Clinical and Translational Science-Leao, Ihid C."/>
    <x v="97"/>
    <m/>
    <x v="0"/>
    <s v="C57BL/6"/>
    <n v="0"/>
    <x v="1"/>
    <x v="3"/>
    <m/>
    <m/>
    <n v="0.7"/>
    <m/>
    <x v="618"/>
    <x v="0"/>
    <x v="0"/>
    <x v="0"/>
    <x v="0"/>
    <x v="0"/>
    <x v="0"/>
    <x v="0"/>
    <x v="0"/>
    <x v="0"/>
    <m/>
    <x v="0"/>
    <s v="Yes"/>
    <m/>
    <m/>
    <s v="Yes"/>
    <m/>
    <x v="0"/>
  </r>
  <r>
    <s v="Ischenko, I"/>
    <s v="Bruns, CJ"/>
    <s v="Oncogene"/>
    <x v="14"/>
    <x v="0"/>
    <s v="2008-Oncogene-Ischenko, I"/>
    <x v="104"/>
    <m/>
    <x v="0"/>
    <s v="Nude mouse"/>
    <n v="300"/>
    <x v="0"/>
    <x v="1"/>
    <m/>
    <m/>
    <m/>
    <n v="1"/>
    <x v="393"/>
    <x v="0"/>
    <x v="0"/>
    <x v="0"/>
    <x v="0"/>
    <x v="0"/>
    <x v="1"/>
    <x v="0"/>
    <x v="0"/>
    <x v="0"/>
    <m/>
    <x v="0"/>
    <m/>
    <m/>
    <m/>
    <m/>
    <m/>
    <x v="0"/>
  </r>
  <r>
    <s v="Ischenko, I"/>
    <s v="Bruns, CJ"/>
    <s v="Oncogene"/>
    <x v="14"/>
    <x v="1"/>
    <s v="2008-Oncogene-Ischenko, I"/>
    <x v="104"/>
    <m/>
    <x v="0"/>
    <s v="Nude mouse"/>
    <n v="300"/>
    <x v="0"/>
    <x v="1"/>
    <m/>
    <m/>
    <m/>
    <n v="1"/>
    <x v="619"/>
    <x v="0"/>
    <x v="0"/>
    <x v="0"/>
    <x v="0"/>
    <x v="0"/>
    <x v="0"/>
    <x v="0"/>
    <x v="0"/>
    <x v="0"/>
    <m/>
    <x v="0"/>
    <m/>
    <m/>
    <m/>
    <m/>
    <m/>
    <x v="1"/>
  </r>
  <r>
    <s v="Ischenko, I"/>
    <s v="Bruns, CJ"/>
    <s v="Oncogene"/>
    <x v="14"/>
    <x v="1"/>
    <s v="2008-Oncogene-Ischenko, I"/>
    <x v="104"/>
    <m/>
    <x v="0"/>
    <s v="Nude mouse"/>
    <n v="300"/>
    <x v="0"/>
    <x v="1"/>
    <m/>
    <m/>
    <n v="1"/>
    <m/>
    <x v="620"/>
    <x v="0"/>
    <x v="0"/>
    <x v="0"/>
    <x v="0"/>
    <x v="0"/>
    <x v="1"/>
    <x v="0"/>
    <x v="0"/>
    <x v="0"/>
    <m/>
    <x v="0"/>
    <m/>
    <m/>
    <m/>
    <m/>
    <m/>
    <x v="1"/>
  </r>
  <r>
    <s v="Haklai, Roni"/>
    <s v="Kloog, Yoel"/>
    <s v="Cancer Chemotherapy Pharmacology"/>
    <x v="14"/>
    <x v="0"/>
    <s v="2008-Cancer Chemotherapy Pharmacology-Haklai, Roni"/>
    <x v="6"/>
    <m/>
    <x v="0"/>
    <s v="Nude mouse"/>
    <s v="190-280"/>
    <x v="1"/>
    <x v="1"/>
    <m/>
    <m/>
    <n v="1"/>
    <m/>
    <x v="621"/>
    <x v="0"/>
    <x v="0"/>
    <x v="0"/>
    <x v="0"/>
    <x v="0"/>
    <x v="0"/>
    <x v="0"/>
    <x v="0"/>
    <x v="0"/>
    <m/>
    <x v="0"/>
    <m/>
    <m/>
    <m/>
    <m/>
    <m/>
    <x v="0"/>
  </r>
  <r>
    <s v="Haklai, Roni"/>
    <s v="Kloog, Yoel"/>
    <s v="Cancer Chemotherapy Pharmacology"/>
    <x v="14"/>
    <x v="1"/>
    <s v="2008-Cancer Chemotherapy Pharmacology-Haklai, Roni"/>
    <x v="6"/>
    <m/>
    <x v="0"/>
    <s v="Nude mouse"/>
    <s v="190-280"/>
    <x v="1"/>
    <x v="1"/>
    <m/>
    <m/>
    <m/>
    <n v="1"/>
    <x v="622"/>
    <x v="0"/>
    <x v="0"/>
    <x v="0"/>
    <x v="1"/>
    <x v="0"/>
    <x v="0"/>
    <x v="0"/>
    <x v="0"/>
    <x v="0"/>
    <m/>
    <x v="0"/>
    <m/>
    <m/>
    <m/>
    <m/>
    <m/>
    <x v="0"/>
  </r>
  <r>
    <s v="Haklai, Roni"/>
    <s v="Kloog, Yoel"/>
    <s v="Cancer Chemotherapy Pharmacology"/>
    <x v="14"/>
    <x v="1"/>
    <s v="2008-Cancer Chemotherapy Pharmacology-Haklai, Roni"/>
    <x v="6"/>
    <m/>
    <x v="0"/>
    <s v="Nude mouse"/>
    <s v="190-280"/>
    <x v="1"/>
    <x v="1"/>
    <m/>
    <m/>
    <n v="1"/>
    <m/>
    <x v="623"/>
    <x v="0"/>
    <x v="0"/>
    <x v="0"/>
    <x v="1"/>
    <x v="0"/>
    <x v="0"/>
    <x v="0"/>
    <x v="0"/>
    <x v="0"/>
    <m/>
    <x v="0"/>
    <m/>
    <m/>
    <m/>
    <m/>
    <m/>
    <x v="0"/>
  </r>
  <r>
    <s v="Maletzki, C"/>
    <s v="Emmrich, J"/>
    <s v="Gut"/>
    <x v="14"/>
    <x v="0"/>
    <s v="2008-Gut-Maletzki, C"/>
    <x v="97"/>
    <m/>
    <x v="0"/>
    <s v="C57BL/6"/>
    <n v="60"/>
    <x v="1"/>
    <x v="1"/>
    <n v="1"/>
    <m/>
    <m/>
    <m/>
    <x v="624"/>
    <x v="0"/>
    <x v="0"/>
    <x v="0"/>
    <x v="0"/>
    <x v="0"/>
    <x v="0"/>
    <x v="0"/>
    <x v="0"/>
    <x v="0"/>
    <m/>
    <x v="0"/>
    <m/>
    <m/>
    <m/>
    <m/>
    <m/>
    <x v="0"/>
  </r>
  <r>
    <s v="Maletzki, C"/>
    <s v="Emmrich, J"/>
    <s v="Gut"/>
    <x v="14"/>
    <x v="1"/>
    <s v="2008-Gut-Maletzki, C"/>
    <x v="97"/>
    <m/>
    <x v="0"/>
    <s v="C57BL/6"/>
    <n v="60"/>
    <x v="1"/>
    <x v="1"/>
    <n v="1"/>
    <m/>
    <m/>
    <m/>
    <x v="625"/>
    <x v="0"/>
    <x v="0"/>
    <x v="0"/>
    <x v="0"/>
    <x v="0"/>
    <x v="0"/>
    <x v="0"/>
    <x v="0"/>
    <x v="0"/>
    <m/>
    <x v="0"/>
    <m/>
    <m/>
    <m/>
    <m/>
    <m/>
    <x v="0"/>
  </r>
  <r>
    <s v="Cao, Xianhua"/>
    <s v="Sun, Duxin"/>
    <s v="Clinical Cancer Research"/>
    <x v="14"/>
    <x v="0"/>
    <s v="2008-Clinical Cancer Research-Cao, Xianhua"/>
    <x v="7"/>
    <m/>
    <x v="0"/>
    <s v="Nude mouse"/>
    <s v="100-150"/>
    <x v="1"/>
    <x v="1"/>
    <m/>
    <m/>
    <n v="1"/>
    <m/>
    <x v="243"/>
    <x v="0"/>
    <x v="0"/>
    <x v="0"/>
    <x v="1"/>
    <x v="0"/>
    <x v="0"/>
    <x v="0"/>
    <x v="0"/>
    <x v="0"/>
    <m/>
    <x v="0"/>
    <m/>
    <m/>
    <m/>
    <m/>
    <m/>
    <x v="0"/>
  </r>
  <r>
    <s v="Cao, Xianhua"/>
    <s v="Sun, Duxin"/>
    <s v="Clinical Cancer Research"/>
    <x v="14"/>
    <x v="1"/>
    <s v="2008-Clinical Cancer Research-Cao, Xianhua"/>
    <x v="7"/>
    <m/>
    <x v="0"/>
    <s v="Nude mouse"/>
    <s v="100-150"/>
    <x v="1"/>
    <x v="1"/>
    <m/>
    <m/>
    <m/>
    <n v="1"/>
    <x v="626"/>
    <x v="0"/>
    <x v="0"/>
    <x v="0"/>
    <x v="0"/>
    <x v="0"/>
    <x v="0"/>
    <x v="0"/>
    <x v="0"/>
    <x v="0"/>
    <m/>
    <x v="0"/>
    <m/>
    <m/>
    <m/>
    <m/>
    <s v="Yes"/>
    <x v="0"/>
  </r>
  <r>
    <s v="Cao, Xianhua"/>
    <s v="Sun, Duxin"/>
    <s v="Clinical Cancer Research"/>
    <x v="14"/>
    <x v="1"/>
    <s v="2008-Clinical Cancer Research-Cao, Xianhua"/>
    <x v="7"/>
    <m/>
    <x v="0"/>
    <s v="Nude mouse"/>
    <s v="100-150"/>
    <x v="1"/>
    <x v="1"/>
    <m/>
    <m/>
    <m/>
    <n v="1"/>
    <x v="627"/>
    <x v="0"/>
    <x v="0"/>
    <x v="0"/>
    <x v="0"/>
    <x v="0"/>
    <x v="0"/>
    <x v="0"/>
    <x v="0"/>
    <x v="0"/>
    <m/>
    <x v="0"/>
    <m/>
    <m/>
    <m/>
    <m/>
    <s v="Yes"/>
    <x v="0"/>
  </r>
  <r>
    <s v="Cao, Xianhua"/>
    <s v="Sun, Duxin"/>
    <s v="Clinical Cancer Research"/>
    <x v="14"/>
    <x v="1"/>
    <s v="2008-Clinical Cancer Research-Cao, Xianhua"/>
    <x v="7"/>
    <m/>
    <x v="0"/>
    <s v="Nude mouse"/>
    <s v="100-150"/>
    <x v="1"/>
    <x v="1"/>
    <m/>
    <n v="1"/>
    <m/>
    <m/>
    <x v="628"/>
    <x v="0"/>
    <x v="0"/>
    <x v="0"/>
    <x v="0"/>
    <x v="0"/>
    <x v="0"/>
    <x v="0"/>
    <x v="0"/>
    <x v="0"/>
    <m/>
    <x v="0"/>
    <m/>
    <m/>
    <m/>
    <m/>
    <s v="Yes"/>
    <x v="0"/>
  </r>
  <r>
    <s v="Cao, Xianhua"/>
    <s v="Sun, Duxin"/>
    <s v="Clinical Cancer Research"/>
    <x v="14"/>
    <x v="1"/>
    <s v="2008-Clinical Cancer Research-Cao, Xianhua"/>
    <x v="6"/>
    <m/>
    <x v="0"/>
    <s v="Nude mouse"/>
    <s v="100-150"/>
    <x v="1"/>
    <x v="1"/>
    <m/>
    <m/>
    <m/>
    <n v="1"/>
    <x v="243"/>
    <x v="0"/>
    <x v="0"/>
    <x v="0"/>
    <x v="1"/>
    <x v="0"/>
    <x v="0"/>
    <x v="0"/>
    <x v="0"/>
    <x v="0"/>
    <m/>
    <x v="0"/>
    <m/>
    <m/>
    <m/>
    <m/>
    <m/>
    <x v="0"/>
  </r>
  <r>
    <s v="Cao, Xianhua"/>
    <s v="Sun, Duxin"/>
    <s v="Clinical Cancer Research"/>
    <x v="14"/>
    <x v="1"/>
    <s v="2008-Clinical Cancer Research-Cao, Xianhua"/>
    <x v="6"/>
    <m/>
    <x v="0"/>
    <s v="Nude mouse"/>
    <s v="100-150"/>
    <x v="1"/>
    <x v="1"/>
    <m/>
    <m/>
    <m/>
    <n v="1"/>
    <x v="629"/>
    <x v="0"/>
    <x v="0"/>
    <x v="0"/>
    <x v="0"/>
    <x v="0"/>
    <x v="0"/>
    <x v="0"/>
    <x v="0"/>
    <x v="0"/>
    <m/>
    <x v="0"/>
    <m/>
    <m/>
    <m/>
    <m/>
    <s v="Yes"/>
    <x v="0"/>
  </r>
  <r>
    <s v="Cao, Xianhua"/>
    <s v="Sun, Duxin"/>
    <s v="Clinical Cancer Research"/>
    <x v="14"/>
    <x v="1"/>
    <s v="2008-Clinical Cancer Research-Cao, Xianhua"/>
    <x v="6"/>
    <m/>
    <x v="0"/>
    <s v="Nude mouse"/>
    <s v="100-150"/>
    <x v="1"/>
    <x v="1"/>
    <m/>
    <m/>
    <m/>
    <n v="1"/>
    <x v="630"/>
    <x v="0"/>
    <x v="0"/>
    <x v="0"/>
    <x v="0"/>
    <x v="0"/>
    <x v="0"/>
    <x v="0"/>
    <x v="0"/>
    <x v="0"/>
    <m/>
    <x v="0"/>
    <m/>
    <m/>
    <m/>
    <m/>
    <s v="Yes"/>
    <x v="0"/>
  </r>
  <r>
    <s v="Cao, Xianhua"/>
    <s v="Sun, Duxin"/>
    <s v="Clinical Cancer Research"/>
    <x v="14"/>
    <x v="1"/>
    <s v="2008-Clinical Cancer Research-Cao, Xianhua"/>
    <x v="6"/>
    <m/>
    <x v="0"/>
    <s v="Nude mouse"/>
    <s v="100-150"/>
    <x v="1"/>
    <x v="1"/>
    <m/>
    <n v="1"/>
    <m/>
    <m/>
    <x v="628"/>
    <x v="0"/>
    <x v="0"/>
    <x v="0"/>
    <x v="0"/>
    <x v="0"/>
    <x v="0"/>
    <x v="0"/>
    <x v="0"/>
    <x v="0"/>
    <m/>
    <x v="0"/>
    <m/>
    <m/>
    <m/>
    <m/>
    <s v="Yes"/>
    <x v="0"/>
  </r>
  <r>
    <s v="Dineen, Sean P."/>
    <s v="Brekken, Rolf A."/>
    <s v="Cancer Research"/>
    <x v="14"/>
    <x v="0"/>
    <s v="2008-Cancer Research-Dineen, Sean P."/>
    <x v="5"/>
    <m/>
    <x v="0"/>
    <s v="Nude mouse"/>
    <m/>
    <x v="0"/>
    <x v="1"/>
    <m/>
    <m/>
    <n v="1"/>
    <m/>
    <x v="631"/>
    <x v="0"/>
    <x v="0"/>
    <x v="0"/>
    <x v="0"/>
    <x v="0"/>
    <x v="0"/>
    <x v="0"/>
    <x v="0"/>
    <x v="0"/>
    <m/>
    <x v="0"/>
    <m/>
    <m/>
    <m/>
    <m/>
    <m/>
    <x v="0"/>
  </r>
  <r>
    <s v="Yamato, I"/>
    <s v="Nakajima, Y"/>
    <s v="British Journal of Cancer"/>
    <x v="8"/>
    <x v="0"/>
    <s v="2009-British Journal of Cancer-Yamato, I"/>
    <x v="92"/>
    <m/>
    <x v="0"/>
    <s v="C57BL/6"/>
    <n v="0"/>
    <x v="0"/>
    <x v="1"/>
    <m/>
    <m/>
    <n v="1"/>
    <m/>
    <x v="632"/>
    <x v="0"/>
    <x v="0"/>
    <x v="0"/>
    <x v="0"/>
    <x v="0"/>
    <x v="0"/>
    <x v="0"/>
    <x v="0"/>
    <x v="0"/>
    <m/>
    <x v="0"/>
    <s v="Yes"/>
    <m/>
    <m/>
    <m/>
    <m/>
    <x v="0"/>
  </r>
  <r>
    <s v="Yamato, I"/>
    <s v="Nakajima, Y"/>
    <s v="British Journal of Cancer"/>
    <x v="8"/>
    <x v="1"/>
    <s v="2009-British Journal of Cancer-Yamato, I"/>
    <x v="92"/>
    <m/>
    <x v="0"/>
    <s v="C57BL/6"/>
    <n v="0"/>
    <x v="0"/>
    <x v="1"/>
    <m/>
    <m/>
    <n v="1"/>
    <m/>
    <x v="633"/>
    <x v="0"/>
    <x v="0"/>
    <x v="0"/>
    <x v="1"/>
    <x v="0"/>
    <x v="0"/>
    <x v="0"/>
    <x v="0"/>
    <x v="0"/>
    <m/>
    <x v="0"/>
    <m/>
    <m/>
    <m/>
    <m/>
    <m/>
    <x v="0"/>
  </r>
  <r>
    <s v="Yamato, I"/>
    <s v="Nakajima, Y"/>
    <s v="British Journal of Cancer"/>
    <x v="8"/>
    <x v="1"/>
    <s v="2009-British Journal of Cancer-Yamato, I"/>
    <x v="92"/>
    <m/>
    <x v="0"/>
    <s v="C57BL/6"/>
    <n v="0"/>
    <x v="0"/>
    <x v="1"/>
    <m/>
    <n v="1"/>
    <m/>
    <m/>
    <x v="634"/>
    <x v="0"/>
    <x v="0"/>
    <x v="0"/>
    <x v="1"/>
    <x v="0"/>
    <x v="0"/>
    <x v="0"/>
    <x v="0"/>
    <x v="0"/>
    <m/>
    <x v="0"/>
    <s v="Yes"/>
    <m/>
    <m/>
    <m/>
    <m/>
    <x v="0"/>
  </r>
  <r>
    <s v="Chen, Chuangui"/>
    <s v="Chen, Jianqiu"/>
    <s v="Pathology &amp; Oncology Research"/>
    <x v="8"/>
    <x v="0"/>
    <s v="2009-Pathology &amp; Oncology Research-Chen, Chuangui"/>
    <x v="5"/>
    <m/>
    <x v="0"/>
    <s v="Nude mouse"/>
    <m/>
    <x v="1"/>
    <x v="1"/>
    <m/>
    <m/>
    <n v="1"/>
    <m/>
    <x v="635"/>
    <x v="0"/>
    <x v="0"/>
    <x v="0"/>
    <x v="0"/>
    <x v="0"/>
    <x v="0"/>
    <x v="0"/>
    <x v="0"/>
    <x v="0"/>
    <m/>
    <x v="1"/>
    <m/>
    <m/>
    <m/>
    <m/>
    <s v="Yes"/>
    <x v="0"/>
  </r>
  <r>
    <s v="Chen, Chuangui"/>
    <s v="Chen, Jianqiu"/>
    <s v="Pathology &amp; Oncology Research"/>
    <x v="8"/>
    <x v="1"/>
    <s v="2009-Pathology &amp; Oncology Research-Chen, Chuangui"/>
    <x v="5"/>
    <m/>
    <x v="0"/>
    <s v="Nude mouse"/>
    <m/>
    <x v="1"/>
    <x v="1"/>
    <m/>
    <m/>
    <m/>
    <n v="1"/>
    <x v="636"/>
    <x v="0"/>
    <x v="0"/>
    <x v="0"/>
    <x v="0"/>
    <x v="0"/>
    <x v="0"/>
    <x v="0"/>
    <x v="0"/>
    <x v="0"/>
    <m/>
    <x v="0"/>
    <m/>
    <m/>
    <m/>
    <m/>
    <s v="Yes"/>
    <x v="0"/>
  </r>
  <r>
    <s v="Chen, Chuangui"/>
    <s v="Chen, Jianqiu"/>
    <s v="Pathology &amp; Oncology Research"/>
    <x v="8"/>
    <x v="1"/>
    <s v="2009-Pathology &amp; Oncology Research-Chen, Chuangui"/>
    <x v="5"/>
    <m/>
    <x v="0"/>
    <s v="Nude mouse"/>
    <m/>
    <x v="1"/>
    <x v="1"/>
    <m/>
    <m/>
    <n v="1"/>
    <m/>
    <x v="637"/>
    <x v="0"/>
    <x v="0"/>
    <x v="0"/>
    <x v="0"/>
    <x v="0"/>
    <x v="0"/>
    <x v="0"/>
    <x v="0"/>
    <x v="0"/>
    <m/>
    <x v="1"/>
    <m/>
    <m/>
    <m/>
    <m/>
    <s v="Yes"/>
    <x v="0"/>
  </r>
  <r>
    <s v="Hassanin, H."/>
    <s v="Maerten, A."/>
    <s v="The Journal of Translational Immunology"/>
    <x v="8"/>
    <x v="0"/>
    <s v="2009-The Journal of Translational Immunology-Hassanin, H."/>
    <x v="105"/>
    <m/>
    <x v="0"/>
    <s v="C57BL/6"/>
    <m/>
    <x v="0"/>
    <x v="1"/>
    <m/>
    <m/>
    <n v="1"/>
    <m/>
    <x v="638"/>
    <x v="0"/>
    <x v="0"/>
    <x v="0"/>
    <x v="0"/>
    <x v="0"/>
    <x v="0"/>
    <x v="0"/>
    <x v="0"/>
    <x v="0"/>
    <m/>
    <x v="0"/>
    <s v="Yes"/>
    <m/>
    <m/>
    <s v="Yes"/>
    <m/>
    <x v="0"/>
  </r>
  <r>
    <s v="Hassanin, H."/>
    <s v="Maerten, A."/>
    <s v="The Journal of Translational Immunology"/>
    <x v="8"/>
    <x v="1"/>
    <s v="2009-The Journal of Translational Immunology-Hassanin, H."/>
    <x v="105"/>
    <m/>
    <x v="0"/>
    <s v="C57BL/6"/>
    <m/>
    <x v="0"/>
    <x v="1"/>
    <m/>
    <m/>
    <m/>
    <n v="1"/>
    <x v="639"/>
    <x v="0"/>
    <x v="0"/>
    <x v="0"/>
    <x v="0"/>
    <x v="0"/>
    <x v="0"/>
    <x v="0"/>
    <x v="0"/>
    <x v="0"/>
    <m/>
    <x v="0"/>
    <s v="Yes"/>
    <m/>
    <m/>
    <s v="Yes"/>
    <m/>
    <x v="0"/>
  </r>
  <r>
    <s v="Hassanin, H."/>
    <s v="Maerten, A."/>
    <s v="The Journal of Translational Immunology"/>
    <x v="8"/>
    <x v="1"/>
    <s v="2009-The Journal of Translational Immunology-Hassanin, H."/>
    <x v="105"/>
    <m/>
    <x v="0"/>
    <s v="C57BL/6"/>
    <m/>
    <x v="0"/>
    <x v="1"/>
    <m/>
    <m/>
    <m/>
    <n v="1"/>
    <x v="640"/>
    <x v="0"/>
    <x v="0"/>
    <x v="0"/>
    <x v="0"/>
    <x v="0"/>
    <x v="0"/>
    <x v="0"/>
    <x v="0"/>
    <x v="0"/>
    <m/>
    <x v="0"/>
    <s v="Yes"/>
    <m/>
    <m/>
    <s v="Yes"/>
    <m/>
    <x v="0"/>
  </r>
  <r>
    <s v="Hassanin, H."/>
    <s v="Maerten, A."/>
    <s v="The Journal of Translational Immunology"/>
    <x v="8"/>
    <x v="1"/>
    <s v="2009-The Journal of Translational Immunology-Hassanin, H."/>
    <x v="105"/>
    <m/>
    <x v="0"/>
    <s v="C57BL/6"/>
    <m/>
    <x v="0"/>
    <x v="1"/>
    <m/>
    <m/>
    <n v="1"/>
    <m/>
    <x v="641"/>
    <x v="0"/>
    <x v="0"/>
    <x v="0"/>
    <x v="0"/>
    <x v="0"/>
    <x v="0"/>
    <x v="0"/>
    <x v="0"/>
    <x v="0"/>
    <m/>
    <x v="0"/>
    <s v="Yes"/>
    <m/>
    <m/>
    <s v="Yes"/>
    <m/>
    <x v="0"/>
  </r>
  <r>
    <s v="Hassanin, H."/>
    <s v="Maerten, A."/>
    <s v="The Journal of Translational Immunology"/>
    <x v="8"/>
    <x v="1"/>
    <s v="2009-The Journal of Translational Immunology-Hassanin, H."/>
    <x v="105"/>
    <m/>
    <x v="0"/>
    <s v="C57BL/6"/>
    <m/>
    <x v="0"/>
    <x v="1"/>
    <m/>
    <n v="1"/>
    <m/>
    <m/>
    <x v="642"/>
    <x v="0"/>
    <x v="0"/>
    <x v="0"/>
    <x v="0"/>
    <x v="0"/>
    <x v="0"/>
    <x v="0"/>
    <x v="0"/>
    <x v="0"/>
    <m/>
    <x v="0"/>
    <s v="Yes"/>
    <m/>
    <m/>
    <s v="Yes"/>
    <m/>
    <x v="0"/>
  </r>
  <r>
    <s v="Rong, Yefei"/>
    <s v="Qin, Xinyu"/>
    <s v="BMC Cancer"/>
    <x v="8"/>
    <x v="0"/>
    <s v="2009-BMC Cancer-Rong, Yefei"/>
    <x v="35"/>
    <m/>
    <x v="0"/>
    <s v="C57BL/6"/>
    <n v="0"/>
    <x v="1"/>
    <x v="1"/>
    <m/>
    <m/>
    <n v="1"/>
    <m/>
    <x v="643"/>
    <x v="0"/>
    <x v="0"/>
    <x v="0"/>
    <x v="0"/>
    <x v="0"/>
    <x v="0"/>
    <x v="0"/>
    <x v="0"/>
    <x v="0"/>
    <m/>
    <x v="0"/>
    <s v="Yes"/>
    <m/>
    <m/>
    <m/>
    <m/>
    <x v="0"/>
  </r>
  <r>
    <s v="Rong, Yefei"/>
    <s v="Qin, Xinyu"/>
    <s v="BMC Cancer"/>
    <x v="8"/>
    <x v="1"/>
    <s v="2009-BMC Cancer-Rong, Yefei"/>
    <x v="35"/>
    <m/>
    <x v="0"/>
    <s v="C57BL/6"/>
    <n v="0"/>
    <x v="1"/>
    <x v="1"/>
    <m/>
    <m/>
    <n v="1"/>
    <m/>
    <x v="644"/>
    <x v="0"/>
    <x v="0"/>
    <x v="0"/>
    <x v="0"/>
    <x v="0"/>
    <x v="0"/>
    <x v="0"/>
    <x v="0"/>
    <x v="0"/>
    <m/>
    <x v="0"/>
    <s v="Yes"/>
    <m/>
    <m/>
    <m/>
    <m/>
    <x v="0"/>
  </r>
  <r>
    <s v="Yu, Yong A."/>
    <s v="Szalay, Aladar A."/>
    <s v="Molecular Cancer Therapeutics"/>
    <x v="8"/>
    <x v="2"/>
    <s v="2009-Molecular Cancer Therapeutics-Yu, Yong A."/>
    <x v="6"/>
    <m/>
    <x v="0"/>
    <s v="Nude mouse"/>
    <n v="250"/>
    <x v="1"/>
    <x v="1"/>
    <n v="1"/>
    <m/>
    <m/>
    <m/>
    <x v="645"/>
    <x v="0"/>
    <x v="0"/>
    <x v="0"/>
    <x v="0"/>
    <x v="0"/>
    <x v="0"/>
    <x v="0"/>
    <x v="0"/>
    <x v="0"/>
    <m/>
    <x v="1"/>
    <m/>
    <m/>
    <m/>
    <m/>
    <m/>
    <x v="0"/>
  </r>
  <r>
    <s v="Yu, Yong A."/>
    <s v="Szalay, Aladar A."/>
    <s v="Molecular Cancer Therapeutics"/>
    <x v="8"/>
    <x v="1"/>
    <s v="2009-Molecular Cancer Therapeutics-Yu, Yong A."/>
    <x v="5"/>
    <m/>
    <x v="0"/>
    <s v="Nude mouse"/>
    <n v="600"/>
    <x v="1"/>
    <x v="1"/>
    <m/>
    <n v="1"/>
    <m/>
    <m/>
    <x v="645"/>
    <x v="0"/>
    <x v="0"/>
    <x v="0"/>
    <x v="0"/>
    <x v="0"/>
    <x v="0"/>
    <x v="0"/>
    <x v="0"/>
    <x v="0"/>
    <m/>
    <x v="1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125"/>
    <x v="1"/>
    <x v="1"/>
    <m/>
    <m/>
    <m/>
    <m/>
    <x v="103"/>
    <x v="0"/>
    <x v="0"/>
    <x v="0"/>
    <x v="0"/>
    <x v="1"/>
    <x v="0"/>
    <x v="0"/>
    <x v="0"/>
    <x v="0"/>
    <m/>
    <x v="0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125"/>
    <x v="1"/>
    <x v="1"/>
    <m/>
    <n v="1"/>
    <m/>
    <m/>
    <x v="646"/>
    <x v="0"/>
    <x v="0"/>
    <x v="0"/>
    <x v="0"/>
    <x v="0"/>
    <x v="0"/>
    <x v="0"/>
    <x v="0"/>
    <x v="0"/>
    <m/>
    <x v="1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125"/>
    <x v="1"/>
    <x v="15"/>
    <n v="0.125"/>
    <m/>
    <m/>
    <m/>
    <x v="647"/>
    <x v="0"/>
    <x v="0"/>
    <x v="0"/>
    <x v="0"/>
    <x v="1"/>
    <x v="0"/>
    <x v="0"/>
    <x v="0"/>
    <x v="0"/>
    <m/>
    <x v="1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250"/>
    <x v="1"/>
    <x v="1"/>
    <m/>
    <m/>
    <n v="1"/>
    <m/>
    <x v="648"/>
    <x v="0"/>
    <x v="0"/>
    <x v="0"/>
    <x v="1"/>
    <x v="0"/>
    <x v="0"/>
    <x v="0"/>
    <x v="0"/>
    <x v="0"/>
    <m/>
    <x v="0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250"/>
    <x v="1"/>
    <x v="1"/>
    <n v="1"/>
    <m/>
    <m/>
    <m/>
    <x v="646"/>
    <x v="0"/>
    <x v="0"/>
    <x v="0"/>
    <x v="0"/>
    <x v="0"/>
    <x v="0"/>
    <x v="0"/>
    <x v="0"/>
    <x v="0"/>
    <m/>
    <x v="1"/>
    <m/>
    <m/>
    <m/>
    <m/>
    <m/>
    <x v="0"/>
  </r>
  <r>
    <s v="Yu, Yong A."/>
    <s v="Szalay, Aladar A."/>
    <s v="Molecular Cancer Therapeutics"/>
    <x v="8"/>
    <x v="1"/>
    <s v="2009-Molecular Cancer Therapeutics-Yu, Yong A."/>
    <x v="6"/>
    <m/>
    <x v="0"/>
    <s v="Nude mouse"/>
    <n v="250"/>
    <x v="1"/>
    <x v="1"/>
    <n v="1"/>
    <m/>
    <m/>
    <m/>
    <x v="649"/>
    <x v="0"/>
    <x v="0"/>
    <x v="0"/>
    <x v="1"/>
    <x v="0"/>
    <x v="0"/>
    <x v="0"/>
    <x v="0"/>
    <x v="0"/>
    <m/>
    <x v="1"/>
    <m/>
    <m/>
    <m/>
    <m/>
    <m/>
    <x v="0"/>
  </r>
  <r>
    <s v="Benatar, Tania"/>
    <s v="Young, Aiping H."/>
    <s v="Cancer Immunology Immunotherapy"/>
    <x v="6"/>
    <x v="0"/>
    <s v="2010-Cancer Immunology Immunotherapy-Benatar, Tania"/>
    <x v="5"/>
    <m/>
    <x v="0"/>
    <s v="CD-1 mice"/>
    <n v="100"/>
    <x v="1"/>
    <x v="1"/>
    <m/>
    <m/>
    <n v="1"/>
    <m/>
    <x v="650"/>
    <x v="0"/>
    <x v="0"/>
    <x v="0"/>
    <x v="0"/>
    <x v="0"/>
    <x v="0"/>
    <x v="0"/>
    <x v="0"/>
    <x v="0"/>
    <m/>
    <x v="0"/>
    <s v="Yes"/>
    <m/>
    <m/>
    <m/>
    <m/>
    <x v="0"/>
  </r>
  <r>
    <s v="Benatar, Tania"/>
    <s v="Young, Aiping H."/>
    <s v="Cancer Immunology Immunotherapy"/>
    <x v="6"/>
    <x v="1"/>
    <s v="2010-Cancer Immunology Immunotherapy-Benatar, Tania"/>
    <x v="5"/>
    <m/>
    <x v="0"/>
    <s v="CD-1 mice"/>
    <n v="100"/>
    <x v="1"/>
    <x v="1"/>
    <m/>
    <m/>
    <n v="1"/>
    <m/>
    <x v="46"/>
    <x v="0"/>
    <x v="0"/>
    <x v="0"/>
    <x v="1"/>
    <x v="0"/>
    <x v="0"/>
    <x v="0"/>
    <x v="0"/>
    <x v="0"/>
    <m/>
    <x v="0"/>
    <m/>
    <m/>
    <m/>
    <m/>
    <m/>
    <x v="0"/>
  </r>
  <r>
    <s v="Benatar, Tania"/>
    <s v="Young, Aiping H."/>
    <s v="Cancer Immunology Immunotherapy"/>
    <x v="6"/>
    <x v="1"/>
    <s v="2010-Cancer Immunology Immunotherapy-Benatar, Tania"/>
    <x v="5"/>
    <m/>
    <x v="0"/>
    <s v="CD-1 mice"/>
    <n v="100"/>
    <x v="1"/>
    <x v="1"/>
    <m/>
    <n v="1"/>
    <m/>
    <m/>
    <x v="651"/>
    <x v="0"/>
    <x v="0"/>
    <x v="0"/>
    <x v="1"/>
    <x v="0"/>
    <x v="0"/>
    <x v="0"/>
    <x v="0"/>
    <x v="0"/>
    <m/>
    <x v="0"/>
    <s v="Yes"/>
    <m/>
    <m/>
    <m/>
    <m/>
    <x v="0"/>
  </r>
  <r>
    <s v="Deguchi, Takashi"/>
    <s v="Sawa, Yoshiki"/>
    <s v="Cancer Research"/>
    <x v="6"/>
    <x v="0"/>
    <s v="2010-Cancer Research-Deguchi, Takashi"/>
    <x v="6"/>
    <m/>
    <x v="0"/>
    <s v="C57BL/6"/>
    <n v="0"/>
    <x v="1"/>
    <x v="1"/>
    <m/>
    <m/>
    <n v="1"/>
    <m/>
    <x v="652"/>
    <x v="0"/>
    <x v="0"/>
    <x v="0"/>
    <x v="0"/>
    <x v="0"/>
    <x v="0"/>
    <x v="0"/>
    <x v="0"/>
    <x v="0"/>
    <m/>
    <x v="0"/>
    <s v="Yes"/>
    <m/>
    <m/>
    <m/>
    <m/>
    <x v="0"/>
  </r>
  <r>
    <s v="Deguchi, Takashi"/>
    <s v="Sawa, Yoshiki"/>
    <s v="Cancer Research"/>
    <x v="6"/>
    <x v="1"/>
    <s v="2010-Cancer Research-Deguchi, Takashi"/>
    <x v="6"/>
    <m/>
    <x v="0"/>
    <s v="C57BL/6"/>
    <n v="0"/>
    <x v="1"/>
    <x v="1"/>
    <m/>
    <m/>
    <m/>
    <n v="1"/>
    <x v="653"/>
    <x v="0"/>
    <x v="0"/>
    <x v="0"/>
    <x v="0"/>
    <x v="0"/>
    <x v="0"/>
    <x v="0"/>
    <x v="0"/>
    <x v="0"/>
    <m/>
    <x v="0"/>
    <s v="Yes"/>
    <m/>
    <m/>
    <m/>
    <m/>
    <x v="0"/>
  </r>
  <r>
    <s v="Bisht, Savita"/>
    <s v="Maitra, Anirban"/>
    <s v="Molecular Cancer Therapeutics"/>
    <x v="6"/>
    <x v="0"/>
    <s v="2010-Molecular Cancer Therapeutics-Bisht, Savita"/>
    <x v="106"/>
    <m/>
    <x v="0"/>
    <s v="Nude mouse"/>
    <n v="0"/>
    <x v="1"/>
    <x v="1"/>
    <m/>
    <m/>
    <n v="1"/>
    <m/>
    <x v="654"/>
    <x v="0"/>
    <x v="0"/>
    <x v="0"/>
    <x v="0"/>
    <x v="0"/>
    <x v="0"/>
    <x v="0"/>
    <x v="0"/>
    <x v="0"/>
    <m/>
    <x v="0"/>
    <m/>
    <m/>
    <m/>
    <m/>
    <m/>
    <x v="0"/>
  </r>
  <r>
    <s v="Bisht, Savita"/>
    <s v="Maitra, Anirban"/>
    <s v="Molecular Cancer Therapeutics"/>
    <x v="6"/>
    <x v="1"/>
    <s v="2010-Molecular Cancer Therapeutics-Bisht, Savita"/>
    <x v="106"/>
    <m/>
    <x v="0"/>
    <s v="Nude mouse"/>
    <n v="0"/>
    <x v="1"/>
    <x v="1"/>
    <m/>
    <n v="1"/>
    <m/>
    <m/>
    <x v="655"/>
    <x v="0"/>
    <x v="0"/>
    <x v="0"/>
    <x v="1"/>
    <x v="0"/>
    <x v="0"/>
    <x v="0"/>
    <x v="0"/>
    <x v="0"/>
    <m/>
    <x v="0"/>
    <m/>
    <m/>
    <m/>
    <m/>
    <m/>
    <x v="0"/>
  </r>
  <r>
    <s v="Bisht, Savita"/>
    <s v="Maitra, Anirban"/>
    <s v="Molecular Cancer Therapeutics"/>
    <x v="6"/>
    <x v="1"/>
    <s v="2010-Molecular Cancer Therapeutics-Bisht, Savita"/>
    <x v="106"/>
    <m/>
    <x v="0"/>
    <s v="Nude mouse"/>
    <n v="0"/>
    <x v="1"/>
    <x v="1"/>
    <m/>
    <n v="1"/>
    <m/>
    <m/>
    <x v="656"/>
    <x v="0"/>
    <x v="0"/>
    <x v="0"/>
    <x v="1"/>
    <x v="0"/>
    <x v="0"/>
    <x v="0"/>
    <x v="0"/>
    <x v="0"/>
    <m/>
    <x v="0"/>
    <m/>
    <m/>
    <m/>
    <m/>
    <m/>
    <x v="0"/>
  </r>
  <r>
    <s v="Bisht, Savita"/>
    <s v="Maitra, Anirban"/>
    <s v="Molecular Cancer Therapeutics"/>
    <x v="6"/>
    <x v="1"/>
    <s v="2010-Molecular Cancer Therapeutics-Bisht, Savita"/>
    <x v="106"/>
    <m/>
    <x v="0"/>
    <s v="Nude mouse"/>
    <n v="0"/>
    <x v="0"/>
    <x v="1"/>
    <m/>
    <m/>
    <n v="1"/>
    <m/>
    <x v="654"/>
    <x v="0"/>
    <x v="0"/>
    <x v="0"/>
    <x v="0"/>
    <x v="0"/>
    <x v="0"/>
    <x v="0"/>
    <x v="0"/>
    <x v="0"/>
    <m/>
    <x v="0"/>
    <m/>
    <m/>
    <m/>
    <m/>
    <m/>
    <x v="0"/>
  </r>
  <r>
    <s v="Bisht, Savita"/>
    <s v="Maitra, Anirban"/>
    <s v="Molecular Cancer Therapeutics"/>
    <x v="6"/>
    <x v="1"/>
    <s v="2010-Molecular Cancer Therapeutics-Bisht, Savita"/>
    <x v="106"/>
    <m/>
    <x v="0"/>
    <s v="Nude mouse"/>
    <n v="0"/>
    <x v="0"/>
    <x v="1"/>
    <m/>
    <m/>
    <n v="1"/>
    <m/>
    <x v="655"/>
    <x v="0"/>
    <x v="0"/>
    <x v="0"/>
    <x v="1"/>
    <x v="0"/>
    <x v="0"/>
    <x v="0"/>
    <x v="0"/>
    <x v="0"/>
    <m/>
    <x v="0"/>
    <m/>
    <m/>
    <m/>
    <m/>
    <m/>
    <x v="0"/>
  </r>
  <r>
    <s v="Bisht, Savita"/>
    <s v="Maitra, Anirban"/>
    <s v="Molecular Cancer Therapeutics"/>
    <x v="6"/>
    <x v="1"/>
    <s v="2010-Molecular Cancer Therapeutics-Bisht, Savita"/>
    <x v="106"/>
    <m/>
    <x v="0"/>
    <s v="Nude mouse"/>
    <n v="0"/>
    <x v="0"/>
    <x v="1"/>
    <m/>
    <m/>
    <n v="1"/>
    <m/>
    <x v="656"/>
    <x v="0"/>
    <x v="0"/>
    <x v="0"/>
    <x v="1"/>
    <x v="0"/>
    <x v="0"/>
    <x v="0"/>
    <x v="0"/>
    <x v="0"/>
    <m/>
    <x v="0"/>
    <m/>
    <m/>
    <m/>
    <m/>
    <m/>
    <x v="0"/>
  </r>
  <r>
    <s v="Allen, Elizabeth"/>
    <s v="Hanahan, Douglas"/>
    <s v="Clinical Cancer Research"/>
    <x v="5"/>
    <x v="0"/>
    <s v="2011-Clinical Cancer Research-Allen, Elizabeth"/>
    <x v="71"/>
    <m/>
    <x v="0"/>
    <s v="RIP-Tag2 mice"/>
    <n v="20"/>
    <x v="0"/>
    <x v="1"/>
    <m/>
    <m/>
    <n v="1"/>
    <m/>
    <x v="657"/>
    <x v="0"/>
    <x v="0"/>
    <x v="0"/>
    <x v="0"/>
    <x v="0"/>
    <x v="0"/>
    <x v="0"/>
    <x v="0"/>
    <x v="0"/>
    <m/>
    <x v="0"/>
    <m/>
    <s v="Yes"/>
    <m/>
    <m/>
    <m/>
    <x v="0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m/>
    <n v="1"/>
    <m/>
    <x v="658"/>
    <x v="0"/>
    <x v="0"/>
    <x v="0"/>
    <x v="0"/>
    <x v="0"/>
    <x v="0"/>
    <x v="0"/>
    <x v="0"/>
    <x v="0"/>
    <m/>
    <x v="0"/>
    <m/>
    <s v="Yes"/>
    <m/>
    <m/>
    <m/>
    <x v="0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m/>
    <n v="1"/>
    <m/>
    <x v="659"/>
    <x v="0"/>
    <x v="0"/>
    <x v="0"/>
    <x v="0"/>
    <x v="0"/>
    <x v="0"/>
    <x v="0"/>
    <x v="0"/>
    <x v="0"/>
    <m/>
    <x v="0"/>
    <m/>
    <s v="Yes"/>
    <m/>
    <m/>
    <m/>
    <x v="0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m/>
    <n v="1"/>
    <m/>
    <x v="660"/>
    <x v="0"/>
    <x v="0"/>
    <x v="0"/>
    <x v="0"/>
    <x v="0"/>
    <x v="0"/>
    <x v="0"/>
    <x v="0"/>
    <x v="0"/>
    <m/>
    <x v="0"/>
    <m/>
    <s v="Yes"/>
    <m/>
    <m/>
    <m/>
    <x v="0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n v="1"/>
    <m/>
    <m/>
    <x v="661"/>
    <x v="0"/>
    <x v="0"/>
    <x v="0"/>
    <x v="0"/>
    <x v="0"/>
    <x v="0"/>
    <x v="0"/>
    <x v="0"/>
    <x v="0"/>
    <m/>
    <x v="0"/>
    <m/>
    <s v="Yes"/>
    <m/>
    <m/>
    <m/>
    <x v="0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m/>
    <n v="1"/>
    <m/>
    <x v="662"/>
    <x v="0"/>
    <x v="0"/>
    <x v="0"/>
    <x v="0"/>
    <x v="0"/>
    <x v="0"/>
    <x v="0"/>
    <x v="0"/>
    <x v="0"/>
    <m/>
    <x v="0"/>
    <m/>
    <s v="Yes"/>
    <m/>
    <m/>
    <m/>
    <x v="1"/>
  </r>
  <r>
    <s v="Allen, Elizabeth"/>
    <s v="Hanahan, Douglas"/>
    <s v="Clinical Cancer Research"/>
    <x v="5"/>
    <x v="1"/>
    <s v="2011-Clinical Cancer Research-Allen, Elizabeth"/>
    <x v="71"/>
    <m/>
    <x v="0"/>
    <s v="RIP-Tag2 mice"/>
    <n v="20"/>
    <x v="0"/>
    <x v="1"/>
    <m/>
    <m/>
    <n v="1"/>
    <m/>
    <x v="663"/>
    <x v="0"/>
    <x v="0"/>
    <x v="0"/>
    <x v="0"/>
    <x v="0"/>
    <x v="0"/>
    <x v="0"/>
    <x v="0"/>
    <x v="0"/>
    <m/>
    <x v="0"/>
    <m/>
    <s v="Yes"/>
    <m/>
    <m/>
    <m/>
    <x v="1"/>
  </r>
  <r>
    <s v="Beatty, Gregory L."/>
    <s v="Vonderheide, Robert H."/>
    <s v="Science"/>
    <x v="5"/>
    <x v="0"/>
    <s v="2011-Science-Beatty, Gregory L."/>
    <x v="107"/>
    <m/>
    <x v="0"/>
    <s v="KPC mice"/>
    <m/>
    <x v="0"/>
    <x v="1"/>
    <n v="0.5"/>
    <n v="0.2"/>
    <n v="0.2"/>
    <n v="0.3"/>
    <x v="605"/>
    <x v="0"/>
    <x v="0"/>
    <x v="0"/>
    <x v="0"/>
    <x v="0"/>
    <x v="0"/>
    <x v="0"/>
    <x v="0"/>
    <x v="0"/>
    <m/>
    <x v="0"/>
    <s v="Yes"/>
    <m/>
    <m/>
    <m/>
    <m/>
    <x v="0"/>
  </r>
  <r>
    <s v="Beatty, Gregory L."/>
    <s v="Vonderheide, Robert H."/>
    <s v="Science"/>
    <x v="5"/>
    <x v="1"/>
    <s v="2011-Science-Beatty, Gregory L."/>
    <x v="107"/>
    <m/>
    <x v="0"/>
    <s v="KPC mice"/>
    <m/>
    <x v="0"/>
    <x v="1"/>
    <m/>
    <m/>
    <n v="0.8"/>
    <n v="0.2"/>
    <x v="664"/>
    <x v="0"/>
    <x v="0"/>
    <x v="0"/>
    <x v="0"/>
    <x v="0"/>
    <x v="0"/>
    <x v="0"/>
    <x v="0"/>
    <x v="0"/>
    <m/>
    <x v="0"/>
    <s v="Yes"/>
    <m/>
    <m/>
    <m/>
    <m/>
    <x v="0"/>
  </r>
  <r>
    <s v="Beatty, Gregory L."/>
    <s v="Vonderheide, Robert H."/>
    <s v="Science"/>
    <x v="5"/>
    <x v="1"/>
    <s v="2011-Science-Beatty, Gregory L."/>
    <x v="107"/>
    <m/>
    <x v="0"/>
    <s v="KPC mice"/>
    <m/>
    <x v="0"/>
    <x v="1"/>
    <n v="0.3"/>
    <n v="0.3"/>
    <m/>
    <n v="0.4"/>
    <x v="665"/>
    <x v="0"/>
    <x v="0"/>
    <x v="0"/>
    <x v="1"/>
    <x v="0"/>
    <x v="0"/>
    <x v="0"/>
    <x v="0"/>
    <x v="0"/>
    <m/>
    <x v="0"/>
    <s v="Yes"/>
    <m/>
    <m/>
    <m/>
    <m/>
    <x v="0"/>
  </r>
  <r>
    <s v="Beatty, Gregory L."/>
    <s v="Vonderheide, Robert H."/>
    <s v="Science"/>
    <x v="5"/>
    <x v="1"/>
    <s v="2011-Science-Beatty, Gregory L."/>
    <x v="107"/>
    <m/>
    <x v="0"/>
    <s v="KPC mice"/>
    <m/>
    <x v="0"/>
    <x v="1"/>
    <m/>
    <m/>
    <n v="0.4"/>
    <n v="0.6"/>
    <x v="666"/>
    <x v="0"/>
    <x v="0"/>
    <x v="0"/>
    <x v="1"/>
    <x v="0"/>
    <x v="0"/>
    <x v="0"/>
    <x v="0"/>
    <x v="0"/>
    <m/>
    <x v="0"/>
    <m/>
    <m/>
    <m/>
    <m/>
    <m/>
    <x v="0"/>
  </r>
  <r>
    <s v="Cioffi, Michele"/>
    <s v="Heeschen, Christopher"/>
    <s v="Clinical Cancer Research"/>
    <x v="5"/>
    <x v="0"/>
    <s v="2011-Clinical Cancer Research-Cioffi, Michele"/>
    <x v="62"/>
    <m/>
    <x v="1"/>
    <s v="Nude mouse"/>
    <n v="60"/>
    <x v="1"/>
    <x v="1"/>
    <m/>
    <m/>
    <n v="1"/>
    <m/>
    <x v="667"/>
    <x v="0"/>
    <x v="0"/>
    <x v="0"/>
    <x v="1"/>
    <x v="0"/>
    <x v="0"/>
    <x v="0"/>
    <x v="0"/>
    <x v="0"/>
    <m/>
    <x v="0"/>
    <m/>
    <m/>
    <m/>
    <m/>
    <m/>
    <x v="0"/>
  </r>
  <r>
    <s v="Cioffi, Michele"/>
    <s v="Heeschen, Christopher"/>
    <s v="Clinical Cancer Research"/>
    <x v="5"/>
    <x v="1"/>
    <s v="2011-Clinical Cancer Research-Cioffi, Michele"/>
    <x v="62"/>
    <m/>
    <x v="1"/>
    <s v="Nude mouse"/>
    <n v="60"/>
    <x v="1"/>
    <x v="1"/>
    <m/>
    <n v="1"/>
    <m/>
    <m/>
    <x v="668"/>
    <x v="0"/>
    <x v="0"/>
    <x v="0"/>
    <x v="0"/>
    <x v="0"/>
    <x v="0"/>
    <x v="0"/>
    <x v="0"/>
    <x v="0"/>
    <m/>
    <x v="0"/>
    <s v="Yes"/>
    <m/>
    <m/>
    <m/>
    <m/>
    <x v="0"/>
  </r>
  <r>
    <s v="Cioffi, Michele"/>
    <s v="Heeschen, Christopher"/>
    <s v="Clinical Cancer Research"/>
    <x v="5"/>
    <x v="1"/>
    <s v="2011-Clinical Cancer Research-Cioffi, Michele"/>
    <x v="62"/>
    <m/>
    <x v="1"/>
    <s v="Nude mouse"/>
    <n v="60"/>
    <x v="1"/>
    <x v="1"/>
    <m/>
    <n v="1"/>
    <m/>
    <m/>
    <x v="669"/>
    <x v="0"/>
    <x v="0"/>
    <x v="0"/>
    <x v="1"/>
    <x v="0"/>
    <x v="0"/>
    <x v="0"/>
    <x v="0"/>
    <x v="0"/>
    <m/>
    <x v="0"/>
    <s v="Yes"/>
    <m/>
    <m/>
    <m/>
    <m/>
    <x v="0"/>
  </r>
  <r>
    <s v="Cioffi, Michele"/>
    <s v="Heeschen, Christopher"/>
    <s v="Clinical Cancer Research"/>
    <x v="5"/>
    <x v="1"/>
    <s v="2011-Clinical Cancer Research-Cioffi, Michele"/>
    <x v="108"/>
    <m/>
    <x v="1"/>
    <s v="Nude mouse"/>
    <n v="35"/>
    <x v="1"/>
    <x v="1"/>
    <m/>
    <m/>
    <n v="1"/>
    <m/>
    <x v="667"/>
    <x v="0"/>
    <x v="0"/>
    <x v="0"/>
    <x v="1"/>
    <x v="0"/>
    <x v="0"/>
    <x v="0"/>
    <x v="0"/>
    <x v="0"/>
    <m/>
    <x v="0"/>
    <m/>
    <m/>
    <m/>
    <m/>
    <m/>
    <x v="0"/>
  </r>
  <r>
    <s v="Cioffi, Michele"/>
    <s v="Heeschen, Christopher"/>
    <s v="Clinical Cancer Research"/>
    <x v="5"/>
    <x v="1"/>
    <s v="2011-Clinical Cancer Research-Cioffi, Michele"/>
    <x v="108"/>
    <m/>
    <x v="1"/>
    <s v="Nude mouse"/>
    <n v="35"/>
    <x v="1"/>
    <x v="1"/>
    <m/>
    <n v="1"/>
    <m/>
    <m/>
    <x v="668"/>
    <x v="0"/>
    <x v="0"/>
    <x v="0"/>
    <x v="0"/>
    <x v="0"/>
    <x v="0"/>
    <x v="0"/>
    <x v="0"/>
    <x v="0"/>
    <m/>
    <x v="0"/>
    <s v="Yes"/>
    <m/>
    <m/>
    <m/>
    <m/>
    <x v="0"/>
  </r>
  <r>
    <s v="Cioffi, Michele"/>
    <s v="Heeschen, Christopher"/>
    <s v="Clinical Cancer Research"/>
    <x v="5"/>
    <x v="1"/>
    <s v="2011-Clinical Cancer Research-Cioffi, Michele"/>
    <x v="108"/>
    <m/>
    <x v="1"/>
    <s v="Nude mouse"/>
    <n v="35"/>
    <x v="1"/>
    <x v="1"/>
    <m/>
    <n v="1"/>
    <m/>
    <m/>
    <x v="669"/>
    <x v="0"/>
    <x v="0"/>
    <x v="0"/>
    <x v="1"/>
    <x v="0"/>
    <x v="0"/>
    <x v="0"/>
    <x v="0"/>
    <x v="0"/>
    <m/>
    <x v="0"/>
    <s v="Yes"/>
    <m/>
    <m/>
    <m/>
    <m/>
    <x v="0"/>
  </r>
  <r>
    <s v="Dubey, Nazneen"/>
    <s v="Bandopadhaya, Guru Pad"/>
    <s v="Hellenic Journal of Nuclear Medicine"/>
    <x v="0"/>
    <x v="0"/>
    <s v="2012-Hellenic Journal of Nuclear Medicine-Dubey, Nazneen"/>
    <x v="109"/>
    <m/>
    <x v="0"/>
    <s v="Nude mouse"/>
    <n v="350"/>
    <x v="1"/>
    <x v="1"/>
    <m/>
    <m/>
    <m/>
    <n v="1"/>
    <x v="670"/>
    <x v="0"/>
    <x v="1"/>
    <x v="0"/>
    <x v="0"/>
    <x v="0"/>
    <x v="0"/>
    <x v="0"/>
    <x v="0"/>
    <x v="0"/>
    <m/>
    <x v="0"/>
    <m/>
    <m/>
    <m/>
    <m/>
    <m/>
    <x v="0"/>
  </r>
  <r>
    <s v="Dubey, Nazneen"/>
    <s v="Bandopadhaya, Guru Pad"/>
    <s v="Hellenic Journal of Nuclear Medicine"/>
    <x v="0"/>
    <x v="1"/>
    <s v="2012-Hellenic Journal of Nuclear Medicine-Dubey, Nazneen"/>
    <x v="109"/>
    <m/>
    <x v="0"/>
    <s v="Nude mouse"/>
    <n v="350"/>
    <x v="1"/>
    <x v="1"/>
    <m/>
    <m/>
    <n v="1"/>
    <m/>
    <x v="671"/>
    <x v="0"/>
    <x v="1"/>
    <x v="0"/>
    <x v="0"/>
    <x v="0"/>
    <x v="0"/>
    <x v="0"/>
    <x v="0"/>
    <x v="0"/>
    <m/>
    <x v="0"/>
    <m/>
    <m/>
    <m/>
    <m/>
    <m/>
    <x v="0"/>
  </r>
  <r>
    <s v="Pramanik, Dipankar"/>
    <s v="Maitra, Anirban"/>
    <s v="Molecular Cancer Therapeutics"/>
    <x v="5"/>
    <x v="0"/>
    <s v="2011-Molecular Cancer Therapeutics-Pramanik, Dipankar"/>
    <x v="5"/>
    <m/>
    <x v="0"/>
    <s v="CD-1 athymic mice"/>
    <n v="100"/>
    <x v="1"/>
    <x v="1"/>
    <m/>
    <m/>
    <n v="1"/>
    <m/>
    <x v="672"/>
    <x v="0"/>
    <x v="0"/>
    <x v="0"/>
    <x v="0"/>
    <x v="0"/>
    <x v="0"/>
    <x v="0"/>
    <x v="0"/>
    <x v="0"/>
    <m/>
    <x v="1"/>
    <m/>
    <m/>
    <m/>
    <m/>
    <m/>
    <x v="0"/>
  </r>
  <r>
    <s v="Pramanik, Dipankar"/>
    <s v="Maitra, Anirban"/>
    <s v="Molecular Cancer Therapeutics"/>
    <x v="5"/>
    <x v="1"/>
    <s v="2011-Molecular Cancer Therapeutics-Pramanik, Dipankar"/>
    <x v="5"/>
    <m/>
    <x v="0"/>
    <s v="CD-1 athymic mice"/>
    <n v="100"/>
    <x v="1"/>
    <x v="1"/>
    <m/>
    <m/>
    <n v="1"/>
    <m/>
    <x v="673"/>
    <x v="0"/>
    <x v="0"/>
    <x v="0"/>
    <x v="0"/>
    <x v="0"/>
    <x v="0"/>
    <x v="0"/>
    <x v="0"/>
    <x v="0"/>
    <m/>
    <x v="1"/>
    <m/>
    <m/>
    <m/>
    <m/>
    <m/>
    <x v="0"/>
  </r>
  <r>
    <s v="Pramanik, Dipankar"/>
    <s v="Maitra, Anirban"/>
    <s v="Molecular Cancer Therapeutics"/>
    <x v="5"/>
    <x v="1"/>
    <s v="2011-Molecular Cancer Therapeutics-Pramanik, Dipankar"/>
    <x v="5"/>
    <m/>
    <x v="0"/>
    <s v="CD-1 athymic mice"/>
    <n v="100"/>
    <x v="0"/>
    <x v="1"/>
    <m/>
    <m/>
    <n v="1"/>
    <m/>
    <x v="672"/>
    <x v="0"/>
    <x v="0"/>
    <x v="0"/>
    <x v="0"/>
    <x v="0"/>
    <x v="0"/>
    <x v="0"/>
    <x v="0"/>
    <x v="0"/>
    <m/>
    <x v="1"/>
    <m/>
    <m/>
    <m/>
    <m/>
    <m/>
    <x v="0"/>
  </r>
  <r>
    <s v="Pramanik, Dipankar"/>
    <s v="Maitra, Anirban"/>
    <s v="Molecular Cancer Therapeutics"/>
    <x v="5"/>
    <x v="1"/>
    <s v="2011-Molecular Cancer Therapeutics-Pramanik, Dipankar"/>
    <x v="5"/>
    <m/>
    <x v="0"/>
    <s v="CD-1 athymic mice"/>
    <n v="100"/>
    <x v="0"/>
    <x v="1"/>
    <m/>
    <m/>
    <n v="1"/>
    <m/>
    <x v="673"/>
    <x v="0"/>
    <x v="0"/>
    <x v="0"/>
    <x v="0"/>
    <x v="0"/>
    <x v="0"/>
    <x v="0"/>
    <x v="0"/>
    <x v="0"/>
    <m/>
    <x v="1"/>
    <m/>
    <m/>
    <m/>
    <m/>
    <m/>
    <x v="0"/>
  </r>
  <r>
    <s v="Ishizaki, Hidenobu"/>
    <s v="Ellenhorn, Joshua D. I."/>
    <s v="Cancer Immunology Immunotherapy"/>
    <x v="5"/>
    <x v="0"/>
    <s v="2011-Cancer Immunology Immunotherapy-Ishizaki, Hidenobu"/>
    <x v="97"/>
    <m/>
    <x v="0"/>
    <s v="C57BL/6 mice"/>
    <n v="35"/>
    <x v="1"/>
    <x v="1"/>
    <m/>
    <m/>
    <m/>
    <n v="1"/>
    <x v="674"/>
    <x v="0"/>
    <x v="0"/>
    <x v="0"/>
    <x v="0"/>
    <x v="0"/>
    <x v="0"/>
    <x v="0"/>
    <x v="0"/>
    <x v="0"/>
    <m/>
    <x v="0"/>
    <s v="Yes"/>
    <m/>
    <m/>
    <m/>
    <m/>
    <x v="0"/>
  </r>
  <r>
    <s v="Ishizaki, Hidenobu"/>
    <s v="Ellenhorn, Joshua D. I."/>
    <s v="Cancer Immunology Immunotherapy"/>
    <x v="5"/>
    <x v="1"/>
    <s v="2011-Cancer Immunology Immunotherapy-Ishizaki, Hidenobu"/>
    <x v="97"/>
    <m/>
    <x v="0"/>
    <s v="C57BL/6 mice"/>
    <n v="10"/>
    <x v="1"/>
    <x v="1"/>
    <m/>
    <m/>
    <m/>
    <n v="1"/>
    <x v="15"/>
    <x v="0"/>
    <x v="0"/>
    <x v="0"/>
    <x v="1"/>
    <x v="0"/>
    <x v="0"/>
    <x v="0"/>
    <x v="0"/>
    <x v="0"/>
    <m/>
    <x v="0"/>
    <m/>
    <m/>
    <m/>
    <m/>
    <m/>
    <x v="0"/>
  </r>
  <r>
    <s v="Ishizaki, Hidenobu"/>
    <s v="Ellenhorn, Joshua D. I."/>
    <s v="Cancer Immunology Immunotherapy"/>
    <x v="5"/>
    <x v="1"/>
    <s v="2011-Cancer Immunology Immunotherapy-Ishizaki, Hidenobu"/>
    <x v="97"/>
    <m/>
    <x v="0"/>
    <s v="C57BL/6 mice"/>
    <n v="10"/>
    <x v="1"/>
    <x v="1"/>
    <m/>
    <n v="1"/>
    <m/>
    <m/>
    <x v="675"/>
    <x v="0"/>
    <x v="0"/>
    <x v="0"/>
    <x v="1"/>
    <x v="0"/>
    <x v="0"/>
    <x v="0"/>
    <x v="0"/>
    <x v="0"/>
    <m/>
    <x v="0"/>
    <s v="Yes"/>
    <m/>
    <m/>
    <m/>
    <m/>
    <x v="0"/>
  </r>
  <r>
    <s v="Ishizaki, Hidenobu"/>
    <s v="Ellenhorn, Joshua D. I."/>
    <s v="Cancer Immunology Immunotherapy"/>
    <x v="5"/>
    <x v="1"/>
    <s v="2011-Cancer Immunology Immunotherapy-Ishizaki, Hidenobu"/>
    <x v="97"/>
    <m/>
    <x v="0"/>
    <s v="C57BL/6 mice"/>
    <n v="10"/>
    <x v="1"/>
    <x v="1"/>
    <m/>
    <m/>
    <m/>
    <n v="1"/>
    <x v="676"/>
    <x v="0"/>
    <x v="0"/>
    <x v="0"/>
    <x v="1"/>
    <x v="0"/>
    <x v="0"/>
    <x v="0"/>
    <x v="0"/>
    <x v="0"/>
    <m/>
    <x v="0"/>
    <s v="Yes"/>
    <m/>
    <m/>
    <m/>
    <m/>
    <x v="0"/>
  </r>
  <r>
    <s v="Goldberg, L."/>
    <s v="Kloog, Y."/>
    <s v="Cell Death and Disease"/>
    <x v="0"/>
    <x v="0"/>
    <s v="2012-Cell Death and Disease-Goldberg, L."/>
    <x v="6"/>
    <m/>
    <x v="0"/>
    <s v="CD-1 athymic mice"/>
    <n v="10"/>
    <x v="1"/>
    <x v="1"/>
    <m/>
    <m/>
    <m/>
    <n v="1"/>
    <x v="677"/>
    <x v="0"/>
    <x v="0"/>
    <x v="0"/>
    <x v="0"/>
    <x v="0"/>
    <x v="0"/>
    <x v="0"/>
    <x v="0"/>
    <x v="0"/>
    <m/>
    <x v="0"/>
    <m/>
    <m/>
    <m/>
    <m/>
    <s v="Yes"/>
    <x v="0"/>
  </r>
  <r>
    <s v="Goldberg, L."/>
    <s v="Kloog, Y."/>
    <s v="Cell Death and Disease"/>
    <x v="0"/>
    <x v="1"/>
    <s v="2012-Cell Death and Disease-Goldberg, L."/>
    <x v="6"/>
    <m/>
    <x v="0"/>
    <s v="CD-1 athymic mice"/>
    <n v="10"/>
    <x v="1"/>
    <x v="1"/>
    <m/>
    <m/>
    <n v="1"/>
    <m/>
    <x v="678"/>
    <x v="0"/>
    <x v="0"/>
    <x v="0"/>
    <x v="0"/>
    <x v="0"/>
    <x v="0"/>
    <x v="0"/>
    <x v="0"/>
    <x v="0"/>
    <m/>
    <x v="0"/>
    <m/>
    <m/>
    <m/>
    <m/>
    <m/>
    <x v="0"/>
  </r>
  <r>
    <s v="Goldberg, L."/>
    <s v="Kloog, Y."/>
    <s v="Cell Death and Disease"/>
    <x v="0"/>
    <x v="1"/>
    <s v="2012-Cell Death and Disease-Goldberg, L."/>
    <x v="6"/>
    <m/>
    <x v="0"/>
    <s v="CD-1 athymic mice"/>
    <n v="10"/>
    <x v="1"/>
    <x v="1"/>
    <m/>
    <n v="1"/>
    <m/>
    <m/>
    <x v="679"/>
    <x v="0"/>
    <x v="0"/>
    <x v="0"/>
    <x v="0"/>
    <x v="0"/>
    <x v="0"/>
    <x v="0"/>
    <x v="0"/>
    <x v="0"/>
    <m/>
    <x v="0"/>
    <m/>
    <m/>
    <m/>
    <m/>
    <s v="Yes"/>
    <x v="0"/>
  </r>
  <r>
    <s v="Groth, Ariane"/>
    <s v="Herr, Ingrid"/>
    <s v="Clinical Cancer Research"/>
    <x v="0"/>
    <x v="0"/>
    <s v="2012-Clinical Cancer Research-Groth, Ariane"/>
    <x v="7"/>
    <m/>
    <x v="0"/>
    <s v="NOD/SCID mice"/>
    <n v="65"/>
    <x v="1"/>
    <x v="1"/>
    <m/>
    <m/>
    <n v="1"/>
    <m/>
    <x v="680"/>
    <x v="0"/>
    <x v="0"/>
    <x v="0"/>
    <x v="0"/>
    <x v="0"/>
    <x v="0"/>
    <x v="0"/>
    <x v="0"/>
    <x v="0"/>
    <m/>
    <x v="0"/>
    <s v="Yes"/>
    <m/>
    <m/>
    <s v="Yes"/>
    <m/>
    <x v="0"/>
  </r>
  <r>
    <s v="Groth, Ariane"/>
    <s v="Herr, Ingrid"/>
    <s v="Clinical Cancer Research"/>
    <x v="0"/>
    <x v="1"/>
    <s v="2012-Clinical Cancer Research-Groth, Ariane"/>
    <x v="7"/>
    <m/>
    <x v="0"/>
    <s v="NOD/SCID mice"/>
    <n v="65"/>
    <x v="1"/>
    <x v="1"/>
    <m/>
    <m/>
    <n v="1"/>
    <m/>
    <x v="681"/>
    <x v="0"/>
    <x v="0"/>
    <x v="0"/>
    <x v="0"/>
    <x v="0"/>
    <x v="0"/>
    <x v="0"/>
    <x v="0"/>
    <x v="0"/>
    <m/>
    <x v="0"/>
    <s v="Yes"/>
    <m/>
    <m/>
    <s v="Yes"/>
    <m/>
    <x v="0"/>
  </r>
  <r>
    <s v="Groth, Ariane"/>
    <s v="Herr, Ingrid"/>
    <s v="Clinical Cancer Research"/>
    <x v="0"/>
    <x v="1"/>
    <s v="2012-Clinical Cancer Research-Groth, Ariane"/>
    <x v="7"/>
    <m/>
    <x v="0"/>
    <s v="NOD/SCID mice"/>
    <n v="65"/>
    <x v="1"/>
    <x v="1"/>
    <m/>
    <m/>
    <n v="1"/>
    <m/>
    <x v="682"/>
    <x v="0"/>
    <x v="0"/>
    <x v="0"/>
    <x v="0"/>
    <x v="0"/>
    <x v="0"/>
    <x v="0"/>
    <x v="0"/>
    <x v="0"/>
    <m/>
    <x v="0"/>
    <s v="Yes"/>
    <m/>
    <m/>
    <m/>
    <m/>
    <x v="0"/>
  </r>
  <r>
    <s v="Groth, Ariane"/>
    <s v="Herr, Ingrid"/>
    <s v="Clinical Cancer Research"/>
    <x v="0"/>
    <x v="1"/>
    <s v="2012-Clinical Cancer Research-Groth, Ariane"/>
    <x v="7"/>
    <m/>
    <x v="0"/>
    <s v="NOD/SCID mice"/>
    <n v="0"/>
    <x v="1"/>
    <x v="1"/>
    <m/>
    <n v="1"/>
    <m/>
    <m/>
    <x v="681"/>
    <x v="0"/>
    <x v="0"/>
    <x v="0"/>
    <x v="0"/>
    <x v="0"/>
    <x v="0"/>
    <x v="0"/>
    <x v="0"/>
    <x v="0"/>
    <m/>
    <x v="0"/>
    <s v="Yes"/>
    <m/>
    <m/>
    <s v="Yes"/>
    <m/>
    <x v="0"/>
  </r>
  <r>
    <s v="Schettini, George"/>
    <s v="Mukherjee, Pinku"/>
    <s v="Cancer Immunology Immunotherapy"/>
    <x v="0"/>
    <x v="0"/>
    <s v="2012-Cancer Immunology Immunotherapy-Schettini, George"/>
    <x v="110"/>
    <m/>
    <x v="0"/>
    <s v="Nude mouse"/>
    <s v="100-150"/>
    <x v="1"/>
    <x v="1"/>
    <m/>
    <m/>
    <m/>
    <n v="1"/>
    <x v="683"/>
    <x v="0"/>
    <x v="0"/>
    <x v="0"/>
    <x v="0"/>
    <x v="0"/>
    <x v="0"/>
    <x v="0"/>
    <x v="0"/>
    <x v="0"/>
    <m/>
    <x v="0"/>
    <s v="Yes"/>
    <m/>
    <m/>
    <m/>
    <m/>
    <x v="0"/>
  </r>
  <r>
    <s v="Schettini, George"/>
    <s v="Mukherjee, Pinku"/>
    <s v="Cancer Immunology Immunotherapy"/>
    <x v="0"/>
    <x v="1"/>
    <s v="2012-Cancer Immunology Immunotherapy-Schettini, George"/>
    <x v="110"/>
    <m/>
    <x v="0"/>
    <s v="Nude mouse"/>
    <s v="100-150"/>
    <x v="1"/>
    <x v="1"/>
    <m/>
    <m/>
    <m/>
    <n v="1"/>
    <x v="684"/>
    <x v="0"/>
    <x v="0"/>
    <x v="0"/>
    <x v="0"/>
    <x v="0"/>
    <x v="0"/>
    <x v="0"/>
    <x v="0"/>
    <x v="0"/>
    <m/>
    <x v="0"/>
    <s v="Yes"/>
    <m/>
    <m/>
    <m/>
    <m/>
    <x v="0"/>
  </r>
  <r>
    <s v="Schettini, George"/>
    <s v="Mukherjee, Pinku"/>
    <s v="Cancer Immunology Immunotherapy"/>
    <x v="0"/>
    <x v="1"/>
    <s v="2012-Cancer Immunology Immunotherapy-Schettini, George"/>
    <x v="110"/>
    <m/>
    <x v="0"/>
    <s v="Nude mouse"/>
    <s v="100-150"/>
    <x v="1"/>
    <x v="1"/>
    <m/>
    <m/>
    <n v="1"/>
    <m/>
    <x v="685"/>
    <x v="0"/>
    <x v="0"/>
    <x v="0"/>
    <x v="0"/>
    <x v="0"/>
    <x v="0"/>
    <x v="0"/>
    <x v="0"/>
    <x v="0"/>
    <m/>
    <x v="0"/>
    <s v="Yes"/>
    <m/>
    <m/>
    <m/>
    <m/>
    <x v="0"/>
  </r>
  <r>
    <s v="Hofman, Irmgard"/>
    <s v="Maira, Sauveur-Michel"/>
    <s v="PLOS One"/>
    <x v="0"/>
    <x v="0"/>
    <s v="2012-PLOS One-Hofman, Irmgard"/>
    <x v="26"/>
    <m/>
    <x v="0"/>
    <s v="Nude mouse"/>
    <s v="200-300"/>
    <x v="1"/>
    <x v="1"/>
    <m/>
    <m/>
    <m/>
    <n v="1"/>
    <x v="686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26"/>
    <m/>
    <x v="0"/>
    <s v="Nude mouse"/>
    <s v="200-300"/>
    <x v="1"/>
    <x v="1"/>
    <m/>
    <n v="1"/>
    <m/>
    <m/>
    <x v="687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111"/>
    <m/>
    <x v="0"/>
    <s v="Nude mouse"/>
    <s v="200-300"/>
    <x v="1"/>
    <x v="4"/>
    <m/>
    <m/>
    <m/>
    <m/>
    <x v="687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8"/>
    <m/>
    <x v="0"/>
    <s v="Nude mouse"/>
    <s v="200-300"/>
    <x v="1"/>
    <x v="1"/>
    <m/>
    <n v="1"/>
    <m/>
    <m/>
    <x v="687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112"/>
    <m/>
    <x v="0"/>
    <s v="Nude mouse"/>
    <s v="200-300"/>
    <x v="1"/>
    <x v="1"/>
    <n v="1"/>
    <m/>
    <m/>
    <m/>
    <x v="687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113"/>
    <m/>
    <x v="0"/>
    <s v="Nude mouse"/>
    <s v="200-300"/>
    <x v="1"/>
    <x v="1"/>
    <m/>
    <m/>
    <n v="1"/>
    <m/>
    <x v="687"/>
    <x v="0"/>
    <x v="0"/>
    <x v="0"/>
    <x v="0"/>
    <x v="0"/>
    <x v="0"/>
    <x v="0"/>
    <x v="0"/>
    <x v="0"/>
    <m/>
    <x v="1"/>
    <m/>
    <m/>
    <m/>
    <m/>
    <m/>
    <x v="0"/>
  </r>
  <r>
    <s v="Hofman, Irmgard"/>
    <s v="Maira, Sauveur-Michel"/>
    <s v="PLOS One"/>
    <x v="0"/>
    <x v="1"/>
    <s v="2012-PLOS One-Hofman, Irmgard"/>
    <x v="5"/>
    <m/>
    <x v="0"/>
    <s v="Nude mouse"/>
    <s v="200-300"/>
    <x v="1"/>
    <x v="1"/>
    <m/>
    <m/>
    <n v="1"/>
    <m/>
    <x v="688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5"/>
    <m/>
    <x v="0"/>
    <s v="Nude mouse"/>
    <s v="200-300"/>
    <x v="1"/>
    <x v="1"/>
    <m/>
    <n v="1"/>
    <m/>
    <m/>
    <x v="689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112"/>
    <m/>
    <x v="0"/>
    <s v="Nude mouse"/>
    <s v="200-300"/>
    <x v="1"/>
    <x v="1"/>
    <m/>
    <n v="1"/>
    <m/>
    <m/>
    <x v="688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112"/>
    <m/>
    <x v="0"/>
    <s v="Nude mouse"/>
    <s v="200-300"/>
    <x v="1"/>
    <x v="1"/>
    <n v="1"/>
    <m/>
    <m/>
    <m/>
    <x v="689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111"/>
    <m/>
    <x v="0"/>
    <s v="Nude mouse"/>
    <s v="200-300"/>
    <x v="1"/>
    <x v="1"/>
    <m/>
    <m/>
    <n v="1"/>
    <m/>
    <x v="688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111"/>
    <m/>
    <x v="0"/>
    <s v="Nude mouse"/>
    <s v="200-300"/>
    <x v="1"/>
    <x v="1"/>
    <n v="1"/>
    <m/>
    <m/>
    <m/>
    <x v="689"/>
    <x v="0"/>
    <x v="0"/>
    <x v="0"/>
    <x v="0"/>
    <x v="0"/>
    <x v="0"/>
    <x v="0"/>
    <x v="0"/>
    <x v="0"/>
    <m/>
    <x v="0"/>
    <m/>
    <m/>
    <m/>
    <m/>
    <m/>
    <x v="1"/>
  </r>
  <r>
    <s v="Hofman, Irmgard"/>
    <s v="Maira, Sauveur-Michel"/>
    <s v="PLOS One"/>
    <x v="0"/>
    <x v="1"/>
    <s v="2012-PLOS One-Hofman, Irmgard"/>
    <x v="5"/>
    <m/>
    <x v="0"/>
    <s v="Nude mouse"/>
    <s v="200-300"/>
    <x v="1"/>
    <x v="1"/>
    <m/>
    <n v="1"/>
    <m/>
    <m/>
    <x v="690"/>
    <x v="0"/>
    <x v="0"/>
    <x v="0"/>
    <x v="0"/>
    <x v="0"/>
    <x v="0"/>
    <x v="0"/>
    <x v="0"/>
    <x v="0"/>
    <m/>
    <x v="0"/>
    <m/>
    <m/>
    <m/>
    <m/>
    <m/>
    <x v="1"/>
  </r>
  <r>
    <s v="Maliar, Amit"/>
    <s v="Eshhar, Zelig"/>
    <s v="Gastroenterology"/>
    <x v="0"/>
    <x v="0"/>
    <s v="2012-Gastroenterology-Maliar, Amit"/>
    <x v="26"/>
    <m/>
    <x v="0"/>
    <s v="SCID mouse"/>
    <n v="40"/>
    <x v="1"/>
    <x v="1"/>
    <n v="1"/>
    <m/>
    <m/>
    <m/>
    <x v="691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26"/>
    <m/>
    <x v="0"/>
    <s v="SCID mouse"/>
    <n v="40"/>
    <x v="1"/>
    <x v="1"/>
    <n v="1"/>
    <m/>
    <m/>
    <m/>
    <x v="692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26"/>
    <m/>
    <x v="0"/>
    <s v="SCID mouse"/>
    <m/>
    <x v="0"/>
    <x v="1"/>
    <n v="1"/>
    <m/>
    <m/>
    <m/>
    <x v="691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26"/>
    <m/>
    <x v="0"/>
    <s v="SCID mouse"/>
    <m/>
    <x v="0"/>
    <x v="1"/>
    <m/>
    <m/>
    <n v="1"/>
    <m/>
    <x v="692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114"/>
    <m/>
    <x v="1"/>
    <s v="SCID mouse"/>
    <m/>
    <x v="0"/>
    <x v="1"/>
    <m/>
    <m/>
    <m/>
    <n v="1"/>
    <x v="693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114"/>
    <m/>
    <x v="1"/>
    <s v="SCID mouse"/>
    <m/>
    <x v="0"/>
    <x v="1"/>
    <m/>
    <m/>
    <n v="1"/>
    <m/>
    <x v="694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115"/>
    <m/>
    <x v="1"/>
    <s v="SCID mouse"/>
    <m/>
    <x v="0"/>
    <x v="1"/>
    <m/>
    <m/>
    <m/>
    <n v="1"/>
    <x v="693"/>
    <x v="0"/>
    <x v="0"/>
    <x v="0"/>
    <x v="0"/>
    <x v="0"/>
    <x v="0"/>
    <x v="0"/>
    <x v="0"/>
    <x v="0"/>
    <m/>
    <x v="0"/>
    <s v="Yes"/>
    <m/>
    <m/>
    <m/>
    <m/>
    <x v="0"/>
  </r>
  <r>
    <s v="Maliar, Amit"/>
    <s v="Eshhar, Zelig"/>
    <s v="Gastroenterology"/>
    <x v="0"/>
    <x v="1"/>
    <s v="2012-Gastroenterology-Maliar, Amit"/>
    <x v="115"/>
    <m/>
    <x v="1"/>
    <s v="SCID mouse"/>
    <m/>
    <x v="0"/>
    <x v="1"/>
    <m/>
    <m/>
    <n v="1"/>
    <m/>
    <x v="694"/>
    <x v="0"/>
    <x v="0"/>
    <x v="0"/>
    <x v="0"/>
    <x v="0"/>
    <x v="0"/>
    <x v="0"/>
    <x v="0"/>
    <x v="0"/>
    <m/>
    <x v="0"/>
    <s v="Yes"/>
    <m/>
    <m/>
    <m/>
    <m/>
    <x v="0"/>
  </r>
  <r>
    <s v="Kunnumakkara, Ajaikumar B."/>
    <s v="Aggarwal, Bharat B."/>
    <s v="International Journal of Cancer"/>
    <x v="0"/>
    <x v="2"/>
    <s v="2012-International Journal of Cancer-Kunnumakkara, Ajaikumar B."/>
    <x v="5"/>
    <m/>
    <x v="0"/>
    <s v="Nude mous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Kunnumakkara, Ajaikumar B."/>
    <s v="Aggarwal, Bharat B."/>
    <s v="International Journal of Cancer"/>
    <x v="0"/>
    <x v="1"/>
    <s v="2012-International Journal of Cancer-Kunnumakkara, Ajaikumar B."/>
    <x v="5"/>
    <m/>
    <x v="0"/>
    <s v="Nude mouse"/>
    <m/>
    <x v="0"/>
    <x v="1"/>
    <m/>
    <m/>
    <n v="1"/>
    <m/>
    <x v="427"/>
    <x v="0"/>
    <x v="0"/>
    <x v="0"/>
    <x v="0"/>
    <x v="0"/>
    <x v="0"/>
    <x v="0"/>
    <x v="0"/>
    <x v="0"/>
    <m/>
    <x v="0"/>
    <m/>
    <m/>
    <m/>
    <m/>
    <m/>
    <x v="0"/>
  </r>
  <r>
    <s v="Kunnumakkara, Ajaikumar B."/>
    <s v="Aggarwal, Bharat B."/>
    <s v="International Journal of Cancer"/>
    <x v="0"/>
    <x v="1"/>
    <s v="2012-International Journal of Cancer-Kunnumakkara, Ajaikumar B."/>
    <x v="5"/>
    <m/>
    <x v="0"/>
    <s v="Nude mouse"/>
    <m/>
    <x v="0"/>
    <x v="1"/>
    <m/>
    <n v="1"/>
    <m/>
    <m/>
    <x v="428"/>
    <x v="0"/>
    <x v="0"/>
    <x v="0"/>
    <x v="1"/>
    <x v="0"/>
    <x v="0"/>
    <x v="0"/>
    <x v="0"/>
    <x v="0"/>
    <m/>
    <x v="0"/>
    <m/>
    <m/>
    <m/>
    <m/>
    <m/>
    <x v="0"/>
  </r>
  <r>
    <s v="Patel, Sandip Pravin"/>
    <s v="Morse, Michael A."/>
    <s v="Cancer Immunology Immunotherapy"/>
    <x v="1"/>
    <x v="0"/>
    <s v="2013-Cancer Immunology Immunotherapy-Patel, Sandip Pravin"/>
    <x v="8"/>
    <m/>
    <x v="0"/>
    <s v="Nude mouse"/>
    <s v="20-50"/>
    <x v="1"/>
    <x v="1"/>
    <m/>
    <m/>
    <n v="1"/>
    <m/>
    <x v="695"/>
    <x v="0"/>
    <x v="0"/>
    <x v="0"/>
    <x v="0"/>
    <x v="0"/>
    <x v="0"/>
    <x v="0"/>
    <x v="0"/>
    <x v="0"/>
    <m/>
    <x v="0"/>
    <s v="Yes"/>
    <m/>
    <m/>
    <m/>
    <m/>
    <x v="0"/>
  </r>
  <r>
    <s v="Wang, Cong-Jun"/>
    <s v="Zhang, Hui"/>
    <s v="Molecular Biology Reports"/>
    <x v="1"/>
    <x v="2"/>
    <s v="2013-Molecular Biology Reports-Wang, Cong-Jun"/>
    <x v="7"/>
    <m/>
    <x v="0"/>
    <s v="C57BL/6 mice"/>
    <n v="1200"/>
    <x v="1"/>
    <x v="1"/>
    <m/>
    <m/>
    <n v="1"/>
    <m/>
    <x v="696"/>
    <x v="0"/>
    <x v="0"/>
    <x v="0"/>
    <x v="0"/>
    <x v="0"/>
    <x v="0"/>
    <x v="0"/>
    <x v="0"/>
    <x v="0"/>
    <m/>
    <x v="0"/>
    <s v="Yes"/>
    <m/>
    <m/>
    <m/>
    <m/>
    <x v="0"/>
  </r>
  <r>
    <s v="Wang, Cong-Jun"/>
    <s v="Zhang, Hui"/>
    <s v="Molecular Biology Reports"/>
    <x v="1"/>
    <x v="2"/>
    <s v="2013-Molecular Biology Reports-Wang, Cong-Jun"/>
    <x v="7"/>
    <m/>
    <x v="0"/>
    <s v="C57BL/6 mice"/>
    <n v="1200"/>
    <x v="1"/>
    <x v="1"/>
    <m/>
    <m/>
    <n v="1"/>
    <m/>
    <x v="697"/>
    <x v="0"/>
    <x v="0"/>
    <x v="0"/>
    <x v="0"/>
    <x v="0"/>
    <x v="0"/>
    <x v="0"/>
    <x v="0"/>
    <x v="0"/>
    <m/>
    <x v="0"/>
    <s v="Yes"/>
    <m/>
    <m/>
    <m/>
    <m/>
    <x v="0"/>
  </r>
  <r>
    <s v="Wang, Cong-Jun"/>
    <s v="Zhang, Hui"/>
    <s v="Molecular Biology Reports"/>
    <x v="1"/>
    <x v="2"/>
    <s v="2013-Molecular Biology Reports-Wang, Cong-Jun"/>
    <x v="7"/>
    <m/>
    <x v="0"/>
    <s v="C57BL/6 mice"/>
    <n v="1200"/>
    <x v="1"/>
    <x v="1"/>
    <m/>
    <m/>
    <n v="1"/>
    <m/>
    <x v="698"/>
    <x v="0"/>
    <x v="0"/>
    <x v="0"/>
    <x v="0"/>
    <x v="0"/>
    <x v="0"/>
    <x v="0"/>
    <x v="0"/>
    <x v="0"/>
    <m/>
    <x v="0"/>
    <s v="Yes"/>
    <m/>
    <m/>
    <m/>
    <m/>
    <x v="0"/>
  </r>
  <r>
    <s v="Ghansah, Tomar"/>
    <s v="Pilon-Thomas, Shari"/>
    <s v="Cancer Immunology Immunotherapy"/>
    <x v="1"/>
    <x v="0"/>
    <s v="2013-Cancer Immunology Immunotherapy-Ghansah, Tomar"/>
    <x v="97"/>
    <m/>
    <x v="0"/>
    <s v="C57BL/6 mice"/>
    <n v="0"/>
    <x v="1"/>
    <x v="1"/>
    <m/>
    <m/>
    <n v="1"/>
    <m/>
    <x v="699"/>
    <x v="0"/>
    <x v="0"/>
    <x v="0"/>
    <x v="0"/>
    <x v="0"/>
    <x v="0"/>
    <x v="0"/>
    <x v="0"/>
    <x v="0"/>
    <m/>
    <x v="0"/>
    <s v="Yes"/>
    <m/>
    <m/>
    <m/>
    <m/>
    <x v="0"/>
  </r>
  <r>
    <s v="Ghansah, Tomar"/>
    <s v="Pilon-Thomas, Shari"/>
    <s v="Cancer Immunology Immunotherapy"/>
    <x v="1"/>
    <x v="1"/>
    <s v="2013-Cancer Immunology Immunotherapy-Ghansah, Tomar"/>
    <x v="97"/>
    <m/>
    <x v="0"/>
    <s v="C57BL/6 mice"/>
    <n v="0"/>
    <x v="1"/>
    <x v="1"/>
    <m/>
    <m/>
    <m/>
    <n v="1"/>
    <x v="700"/>
    <x v="0"/>
    <x v="0"/>
    <x v="0"/>
    <x v="0"/>
    <x v="0"/>
    <x v="0"/>
    <x v="0"/>
    <x v="0"/>
    <x v="0"/>
    <m/>
    <x v="0"/>
    <s v="Yes"/>
    <m/>
    <m/>
    <m/>
    <m/>
    <x v="0"/>
  </r>
  <r>
    <s v="Ghansah, Tomar"/>
    <s v="Pilon-Thomas, Shari"/>
    <s v="Cancer Immunology Immunotherapy"/>
    <x v="1"/>
    <x v="1"/>
    <s v="2013-Cancer Immunology Immunotherapy-Ghansah, Tomar"/>
    <x v="97"/>
    <m/>
    <x v="0"/>
    <s v="C57BL/6 mice"/>
    <n v="0"/>
    <x v="1"/>
    <x v="1"/>
    <m/>
    <m/>
    <n v="1"/>
    <m/>
    <x v="701"/>
    <x v="0"/>
    <x v="0"/>
    <x v="0"/>
    <x v="0"/>
    <x v="0"/>
    <x v="0"/>
    <x v="0"/>
    <x v="0"/>
    <x v="0"/>
    <m/>
    <x v="0"/>
    <s v="Yes"/>
    <m/>
    <m/>
    <m/>
    <m/>
    <x v="0"/>
  </r>
  <r>
    <s v="Ghansah, Tomar"/>
    <s v="Pilon-Thomas, Shari"/>
    <s v="Cancer Immunology Immunotherapy"/>
    <x v="1"/>
    <x v="1"/>
    <s v="2013-Cancer Immunology Immunotherapy-Ghansah, Tomar"/>
    <x v="97"/>
    <m/>
    <x v="0"/>
    <s v="C57BL/6 mice"/>
    <n v="0"/>
    <x v="1"/>
    <x v="1"/>
    <m/>
    <m/>
    <n v="1"/>
    <m/>
    <x v="52"/>
    <x v="0"/>
    <x v="0"/>
    <x v="0"/>
    <x v="1"/>
    <x v="0"/>
    <x v="0"/>
    <x v="0"/>
    <x v="0"/>
    <x v="0"/>
    <m/>
    <x v="0"/>
    <m/>
    <m/>
    <m/>
    <m/>
    <m/>
    <x v="0"/>
  </r>
  <r>
    <s v="Ghansah, Tomar"/>
    <s v="Pilon-Thomas, Shari"/>
    <s v="Cancer Immunology Immunotherapy"/>
    <x v="1"/>
    <x v="1"/>
    <s v="2013-Cancer Immunology Immunotherapy-Ghansah, Tomar"/>
    <x v="97"/>
    <m/>
    <x v="0"/>
    <s v="C57BL/6 mice"/>
    <n v="0"/>
    <x v="1"/>
    <x v="1"/>
    <m/>
    <m/>
    <n v="1"/>
    <m/>
    <x v="702"/>
    <x v="0"/>
    <x v="0"/>
    <x v="0"/>
    <x v="1"/>
    <x v="0"/>
    <x v="0"/>
    <x v="0"/>
    <x v="0"/>
    <x v="0"/>
    <m/>
    <x v="0"/>
    <s v="Yes"/>
    <m/>
    <m/>
    <m/>
    <m/>
    <x v="0"/>
  </r>
  <r>
    <s v="Shankar, Sharmila"/>
    <s v="Srivastava, Rakesh K."/>
    <s v="Molecular and Cellular Biochemistry"/>
    <x v="1"/>
    <x v="1"/>
    <s v="2013-Molecular and Cellular Biochemistry-Shankar, Sharmila"/>
    <x v="6"/>
    <m/>
    <x v="0"/>
    <s v="Nude mouse"/>
    <m/>
    <x v="0"/>
    <x v="1"/>
    <m/>
    <m/>
    <n v="1"/>
    <m/>
    <x v="703"/>
    <x v="0"/>
    <x v="0"/>
    <x v="0"/>
    <x v="0"/>
    <x v="0"/>
    <x v="0"/>
    <x v="0"/>
    <x v="0"/>
    <x v="0"/>
    <m/>
    <x v="0"/>
    <m/>
    <m/>
    <m/>
    <m/>
    <m/>
    <x v="0"/>
  </r>
  <r>
    <s v="Yamasaki, Satoshi"/>
    <s v="Yamamoto, Masato"/>
    <s v="International Journal of Cancer"/>
    <x v="1"/>
    <x v="0"/>
    <s v="2013-International Journal of Cancer-Yamasaki, Satoshi"/>
    <x v="97"/>
    <m/>
    <x v="0"/>
    <s v="C57BL/6 mice"/>
    <m/>
    <x v="1"/>
    <x v="1"/>
    <m/>
    <m/>
    <n v="1"/>
    <m/>
    <x v="704"/>
    <x v="0"/>
    <x v="0"/>
    <x v="0"/>
    <x v="0"/>
    <x v="0"/>
    <x v="0"/>
    <x v="0"/>
    <x v="0"/>
    <x v="0"/>
    <m/>
    <x v="1"/>
    <m/>
    <m/>
    <m/>
    <m/>
    <m/>
    <x v="0"/>
  </r>
  <r>
    <s v="Yamasaki, Satoshi"/>
    <s v="Yamamoto, Masato"/>
    <s v="International Journal of Cancer"/>
    <x v="1"/>
    <x v="1"/>
    <s v="2013-International Journal of Cancer-Yamasaki, Satoshi"/>
    <x v="97"/>
    <m/>
    <x v="0"/>
    <s v="C57BL/6 mice"/>
    <m/>
    <x v="1"/>
    <x v="1"/>
    <m/>
    <m/>
    <m/>
    <n v="1"/>
    <x v="705"/>
    <x v="0"/>
    <x v="0"/>
    <x v="0"/>
    <x v="0"/>
    <x v="0"/>
    <x v="0"/>
    <x v="0"/>
    <x v="0"/>
    <x v="0"/>
    <m/>
    <x v="1"/>
    <m/>
    <m/>
    <m/>
    <m/>
    <m/>
    <x v="0"/>
  </r>
  <r>
    <s v="Yamasaki, Satoshi"/>
    <s v="Yamamoto, Masato"/>
    <s v="International Journal of Cancer"/>
    <x v="1"/>
    <x v="1"/>
    <s v="2013-International Journal of Cancer-Yamasaki, Satoshi"/>
    <x v="116"/>
    <m/>
    <x v="0"/>
    <s v="C57BL/6 mice"/>
    <m/>
    <x v="1"/>
    <x v="1"/>
    <m/>
    <m/>
    <m/>
    <n v="1"/>
    <x v="704"/>
    <x v="0"/>
    <x v="0"/>
    <x v="0"/>
    <x v="0"/>
    <x v="0"/>
    <x v="0"/>
    <x v="0"/>
    <x v="0"/>
    <x v="0"/>
    <m/>
    <x v="1"/>
    <m/>
    <m/>
    <m/>
    <m/>
    <m/>
    <x v="0"/>
  </r>
  <r>
    <s v="Yamasaki, Satoshi"/>
    <s v="Yamamoto, Masato"/>
    <s v="International Journal of Cancer"/>
    <x v="1"/>
    <x v="1"/>
    <s v="2013-International Journal of Cancer-Yamasaki, Satoshi"/>
    <x v="116"/>
    <m/>
    <x v="0"/>
    <s v="C57BL/6 mice"/>
    <m/>
    <x v="1"/>
    <x v="1"/>
    <m/>
    <m/>
    <m/>
    <n v="1"/>
    <x v="705"/>
    <x v="0"/>
    <x v="0"/>
    <x v="0"/>
    <x v="0"/>
    <x v="0"/>
    <x v="0"/>
    <x v="0"/>
    <x v="0"/>
    <x v="0"/>
    <m/>
    <x v="1"/>
    <m/>
    <m/>
    <m/>
    <m/>
    <m/>
    <x v="0"/>
  </r>
  <r>
    <s v="Onishi, Hideya"/>
    <s v="Katano, Mitsuo"/>
    <s v="Cancer Immunology Immunotherapy"/>
    <x v="1"/>
    <x v="0"/>
    <s v="2013-Cancer Immunology Immunotherapy-Onishi, Hideya"/>
    <x v="8"/>
    <m/>
    <x v="0"/>
    <s v="Nude mouse"/>
    <n v="10"/>
    <x v="1"/>
    <x v="1"/>
    <m/>
    <m/>
    <n v="1"/>
    <m/>
    <x v="706"/>
    <x v="0"/>
    <x v="0"/>
    <x v="0"/>
    <x v="0"/>
    <x v="0"/>
    <x v="0"/>
    <x v="0"/>
    <x v="0"/>
    <x v="0"/>
    <m/>
    <x v="0"/>
    <s v="Yes"/>
    <m/>
    <m/>
    <m/>
    <m/>
    <x v="0"/>
  </r>
  <r>
    <s v="Onishi, Hideya"/>
    <s v="Katano, Mitsuo"/>
    <s v="Cancer Immunology Immunotherapy"/>
    <x v="1"/>
    <x v="1"/>
    <s v="2013-Cancer Immunology Immunotherapy-Onishi, Hideya"/>
    <x v="8"/>
    <m/>
    <x v="0"/>
    <s v="Nude mouse"/>
    <n v="10"/>
    <x v="1"/>
    <x v="1"/>
    <m/>
    <m/>
    <n v="1"/>
    <m/>
    <x v="707"/>
    <x v="0"/>
    <x v="0"/>
    <x v="0"/>
    <x v="0"/>
    <x v="0"/>
    <x v="0"/>
    <x v="0"/>
    <x v="0"/>
    <x v="0"/>
    <m/>
    <x v="0"/>
    <s v="Yes"/>
    <m/>
    <m/>
    <m/>
    <m/>
    <x v="0"/>
  </r>
  <r>
    <s v="Partecke, L.I."/>
    <s v="Bernstorff, W. von"/>
    <s v="Pancreatology"/>
    <x v="1"/>
    <x v="0"/>
    <s v="2013-Pancreatology-Partecke, L.I."/>
    <x v="117"/>
    <m/>
    <x v="0"/>
    <s v="C57BL/6 mice"/>
    <m/>
    <x v="0"/>
    <x v="1"/>
    <m/>
    <m/>
    <n v="1"/>
    <m/>
    <x v="708"/>
    <x v="0"/>
    <x v="0"/>
    <x v="0"/>
    <x v="0"/>
    <x v="0"/>
    <x v="0"/>
    <x v="0"/>
    <x v="0"/>
    <x v="0"/>
    <m/>
    <x v="0"/>
    <s v="Yes"/>
    <m/>
    <m/>
    <m/>
    <m/>
    <x v="0"/>
  </r>
  <r>
    <s v="Azmi, Asfar S."/>
    <s v="Mohammad, Ramzi M."/>
    <s v="Gastroenterology"/>
    <x v="1"/>
    <x v="2"/>
    <s v="2013-Gastroenterology-Azmi, Asfar S."/>
    <x v="5"/>
    <m/>
    <x v="0"/>
    <s v="SCID mouse"/>
    <n v="0"/>
    <x v="1"/>
    <x v="1"/>
    <m/>
    <m/>
    <n v="1"/>
    <m/>
    <x v="709"/>
    <x v="0"/>
    <x v="0"/>
    <x v="0"/>
    <x v="0"/>
    <x v="0"/>
    <x v="0"/>
    <x v="0"/>
    <x v="0"/>
    <x v="0"/>
    <m/>
    <x v="0"/>
    <m/>
    <m/>
    <m/>
    <m/>
    <m/>
    <x v="0"/>
  </r>
  <r>
    <s v="Azmi, Asfar S."/>
    <s v="Mohammad, Ramzi M."/>
    <s v="Gastroenterology"/>
    <x v="1"/>
    <x v="1"/>
    <s v="2013-Gastroenterology-Azmi, Asfar S."/>
    <x v="5"/>
    <m/>
    <x v="0"/>
    <s v="SCID mouse"/>
    <n v="0"/>
    <x v="1"/>
    <x v="1"/>
    <m/>
    <m/>
    <n v="1"/>
    <m/>
    <x v="63"/>
    <x v="0"/>
    <x v="0"/>
    <x v="0"/>
    <x v="1"/>
    <x v="0"/>
    <x v="0"/>
    <x v="0"/>
    <x v="0"/>
    <x v="0"/>
    <m/>
    <x v="0"/>
    <m/>
    <m/>
    <m/>
    <m/>
    <m/>
    <x v="0"/>
  </r>
  <r>
    <s v="Azmi, Asfar S."/>
    <s v="Mohammad, Ramzi M."/>
    <s v="Gastroenterology"/>
    <x v="1"/>
    <x v="1"/>
    <s v="2013-Gastroenterology-Azmi, Asfar S."/>
    <x v="8"/>
    <m/>
    <x v="0"/>
    <s v="SCID mouse"/>
    <m/>
    <x v="0"/>
    <x v="1"/>
    <m/>
    <m/>
    <n v="1"/>
    <m/>
    <x v="709"/>
    <x v="0"/>
    <x v="0"/>
    <x v="0"/>
    <x v="0"/>
    <x v="0"/>
    <x v="0"/>
    <x v="0"/>
    <x v="0"/>
    <x v="0"/>
    <m/>
    <x v="0"/>
    <m/>
    <m/>
    <m/>
    <m/>
    <m/>
    <x v="0"/>
  </r>
  <r>
    <s v="Azmi, Asfar S."/>
    <s v="Mohammad, Ramzi M."/>
    <s v="Gastroenterology"/>
    <x v="1"/>
    <x v="1"/>
    <s v="2013-Gastroenterology-Azmi, Asfar S."/>
    <x v="5"/>
    <m/>
    <x v="0"/>
    <s v="SCID mouse"/>
    <m/>
    <x v="0"/>
    <x v="1"/>
    <m/>
    <m/>
    <n v="1"/>
    <m/>
    <x v="709"/>
    <x v="0"/>
    <x v="0"/>
    <x v="0"/>
    <x v="0"/>
    <x v="0"/>
    <x v="0"/>
    <x v="0"/>
    <x v="0"/>
    <x v="0"/>
    <m/>
    <x v="0"/>
    <m/>
    <m/>
    <m/>
    <m/>
    <m/>
    <x v="0"/>
  </r>
  <r>
    <s v="Shevchenko, Ivan"/>
    <s v="Bazhin, Alexandr V."/>
    <s v="International Journal of Cancer"/>
    <x v="1"/>
    <x v="0"/>
    <s v="2013-International Journal of Cancer-Shevchenko, Ivan"/>
    <x v="97"/>
    <m/>
    <x v="0"/>
    <s v="C57BL/6 mice"/>
    <m/>
    <x v="0"/>
    <x v="1"/>
    <m/>
    <m/>
    <m/>
    <n v="1"/>
    <x v="710"/>
    <x v="0"/>
    <x v="0"/>
    <x v="0"/>
    <x v="1"/>
    <x v="0"/>
    <x v="0"/>
    <x v="0"/>
    <x v="0"/>
    <x v="0"/>
    <m/>
    <x v="0"/>
    <m/>
    <m/>
    <m/>
    <m/>
    <m/>
    <x v="0"/>
  </r>
  <r>
    <s v="Mackenzie, Gerardo G."/>
    <s v="Rigas, Basil"/>
    <s v="Neoplasia"/>
    <x v="1"/>
    <x v="0"/>
    <s v="2013-Neoplasia-Mackenzie, Gerardo G."/>
    <x v="5"/>
    <m/>
    <x v="0"/>
    <s v="Nude mouse"/>
    <n v="100"/>
    <x v="1"/>
    <x v="1"/>
    <m/>
    <m/>
    <n v="1"/>
    <m/>
    <x v="711"/>
    <x v="0"/>
    <x v="0"/>
    <x v="0"/>
    <x v="0"/>
    <x v="0"/>
    <x v="0"/>
    <x v="0"/>
    <x v="0"/>
    <x v="0"/>
    <m/>
    <x v="0"/>
    <m/>
    <m/>
    <m/>
    <m/>
    <m/>
    <x v="0"/>
  </r>
  <r>
    <s v="Bunt, Stephanie K."/>
    <s v="Hollingsworth, Michael A."/>
    <s v="Cancer Immunology Immunotherapy"/>
    <x v="1"/>
    <x v="0"/>
    <s v="2013-Cancer Immunology Immunotherapy-Bunt, Stephanie K."/>
    <x v="97"/>
    <m/>
    <x v="0"/>
    <s v="C57BL/6 mic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1"/>
    <x v="1"/>
    <m/>
    <m/>
    <m/>
    <n v="1"/>
    <x v="712"/>
    <x v="0"/>
    <x v="0"/>
    <x v="0"/>
    <x v="0"/>
    <x v="0"/>
    <x v="0"/>
    <x v="0"/>
    <x v="0"/>
    <x v="0"/>
    <m/>
    <x v="0"/>
    <s v="Yes"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1"/>
    <x v="1"/>
    <m/>
    <m/>
    <n v="1"/>
    <m/>
    <x v="713"/>
    <x v="0"/>
    <x v="0"/>
    <x v="0"/>
    <x v="1"/>
    <x v="0"/>
    <x v="0"/>
    <x v="0"/>
    <x v="0"/>
    <x v="0"/>
    <m/>
    <x v="0"/>
    <s v="Yes"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1"/>
    <x v="1"/>
    <m/>
    <m/>
    <m/>
    <n v="1"/>
    <x v="714"/>
    <x v="0"/>
    <x v="0"/>
    <x v="0"/>
    <x v="0"/>
    <x v="0"/>
    <x v="0"/>
    <x v="0"/>
    <x v="0"/>
    <x v="0"/>
    <m/>
    <x v="0"/>
    <s v="Yes"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1"/>
    <x v="1"/>
    <m/>
    <m/>
    <n v="1"/>
    <m/>
    <x v="715"/>
    <x v="0"/>
    <x v="0"/>
    <x v="0"/>
    <x v="1"/>
    <x v="0"/>
    <x v="0"/>
    <x v="0"/>
    <x v="0"/>
    <x v="0"/>
    <m/>
    <x v="0"/>
    <s v="Yes"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0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0"/>
    <x v="1"/>
    <m/>
    <m/>
    <n v="1"/>
    <m/>
    <x v="712"/>
    <x v="0"/>
    <x v="0"/>
    <x v="0"/>
    <x v="0"/>
    <x v="0"/>
    <x v="0"/>
    <x v="0"/>
    <x v="0"/>
    <x v="0"/>
    <m/>
    <x v="0"/>
    <s v="Yes"/>
    <m/>
    <m/>
    <m/>
    <m/>
    <x v="0"/>
  </r>
  <r>
    <s v="Bunt, Stephanie K."/>
    <s v="Hollingsworth, Michael A."/>
    <s v="Cancer Immunology Immunotherapy"/>
    <x v="1"/>
    <x v="1"/>
    <s v="2013-Cancer Immunology Immunotherapy-Bunt, Stephanie K."/>
    <x v="97"/>
    <m/>
    <x v="0"/>
    <s v="C57BL/6 mice"/>
    <m/>
    <x v="0"/>
    <x v="1"/>
    <m/>
    <n v="1"/>
    <m/>
    <m/>
    <x v="713"/>
    <x v="0"/>
    <x v="0"/>
    <x v="0"/>
    <x v="1"/>
    <x v="0"/>
    <x v="0"/>
    <x v="0"/>
    <x v="0"/>
    <x v="0"/>
    <m/>
    <x v="0"/>
    <s v="Yes"/>
    <m/>
    <m/>
    <m/>
    <m/>
    <x v="0"/>
  </r>
  <r>
    <s v="Graeser, R."/>
    <s v="Kratz, F."/>
    <s v="Investigational New Drugs"/>
    <x v="6"/>
    <x v="0"/>
    <s v="2010-Investigational New Drugs-Graeser, R."/>
    <x v="8"/>
    <m/>
    <x v="0"/>
    <s v="Nude mouse"/>
    <m/>
    <x v="0"/>
    <x v="1"/>
    <m/>
    <m/>
    <m/>
    <n v="1"/>
    <x v="716"/>
    <x v="0"/>
    <x v="0"/>
    <x v="0"/>
    <x v="0"/>
    <x v="0"/>
    <x v="0"/>
    <x v="0"/>
    <x v="0"/>
    <x v="0"/>
    <m/>
    <x v="0"/>
    <m/>
    <m/>
    <m/>
    <m/>
    <m/>
    <x v="0"/>
  </r>
  <r>
    <s v="Graeser, R."/>
    <s v="Kratz, F."/>
    <s v="Investigational New Drugs"/>
    <x v="6"/>
    <x v="1"/>
    <s v="2010-Investigational New Drugs-Graeser, R."/>
    <x v="8"/>
    <m/>
    <x v="0"/>
    <s v="Nude mouse"/>
    <m/>
    <x v="0"/>
    <x v="1"/>
    <m/>
    <m/>
    <m/>
    <n v="1"/>
    <x v="717"/>
    <x v="0"/>
    <x v="0"/>
    <x v="0"/>
    <x v="1"/>
    <x v="0"/>
    <x v="0"/>
    <x v="0"/>
    <x v="0"/>
    <x v="0"/>
    <m/>
    <x v="0"/>
    <m/>
    <m/>
    <m/>
    <m/>
    <m/>
    <x v="0"/>
  </r>
  <r>
    <s v="Graeser, R."/>
    <s v="Kratz, F."/>
    <s v="Investigational New Drugs"/>
    <x v="6"/>
    <x v="1"/>
    <s v="2010-Investigational New Drugs-Graeser, R."/>
    <x v="8"/>
    <m/>
    <x v="0"/>
    <s v="Nude mouse"/>
    <m/>
    <x v="0"/>
    <x v="1"/>
    <m/>
    <m/>
    <n v="1"/>
    <m/>
    <x v="718"/>
    <x v="0"/>
    <x v="0"/>
    <x v="0"/>
    <x v="0"/>
    <x v="0"/>
    <x v="0"/>
    <x v="0"/>
    <x v="0"/>
    <x v="0"/>
    <m/>
    <x v="0"/>
    <m/>
    <m/>
    <m/>
    <m/>
    <m/>
    <x v="0"/>
  </r>
  <r>
    <s v="Kratz, F."/>
    <s v="Warnecke, Andre"/>
    <s v="International Journal of Pharmaceutics"/>
    <x v="1"/>
    <x v="0"/>
    <s v="2013-International Journal of Pharmaceutics-Kratz, F."/>
    <x v="5"/>
    <m/>
    <x v="0"/>
    <s v="Nude mouse"/>
    <n v="60"/>
    <x v="1"/>
    <x v="1"/>
    <m/>
    <n v="1"/>
    <m/>
    <m/>
    <x v="236"/>
    <x v="0"/>
    <x v="0"/>
    <x v="0"/>
    <x v="0"/>
    <x v="0"/>
    <x v="0"/>
    <x v="0"/>
    <x v="0"/>
    <x v="0"/>
    <m/>
    <x v="0"/>
    <m/>
    <m/>
    <m/>
    <m/>
    <m/>
    <x v="0"/>
  </r>
  <r>
    <s v="Kratz, F."/>
    <s v="Warnecke, Andre"/>
    <s v="International Journal of Pharmaceutics"/>
    <x v="1"/>
    <x v="1"/>
    <s v="2013-International Journal of Pharmaceutics-Kratz, F."/>
    <x v="5"/>
    <m/>
    <x v="0"/>
    <s v="Nude mouse"/>
    <n v="60"/>
    <x v="1"/>
    <x v="4"/>
    <m/>
    <m/>
    <m/>
    <m/>
    <x v="719"/>
    <x v="0"/>
    <x v="0"/>
    <x v="0"/>
    <x v="0"/>
    <x v="0"/>
    <x v="0"/>
    <x v="0"/>
    <x v="0"/>
    <x v="0"/>
    <m/>
    <x v="0"/>
    <m/>
    <m/>
    <m/>
    <m/>
    <m/>
    <x v="0"/>
  </r>
  <r>
    <s v="Kratz, F."/>
    <s v="Warnecke, Andre"/>
    <s v="International Journal of Pharmaceutics"/>
    <x v="1"/>
    <x v="1"/>
    <s v="2013-International Journal of Pharmaceutics-Kratz, F."/>
    <x v="5"/>
    <m/>
    <x v="0"/>
    <s v="Nude mouse"/>
    <n v="60"/>
    <x v="1"/>
    <x v="4"/>
    <m/>
    <m/>
    <m/>
    <m/>
    <x v="720"/>
    <x v="0"/>
    <x v="0"/>
    <x v="0"/>
    <x v="0"/>
    <x v="0"/>
    <x v="0"/>
    <x v="0"/>
    <x v="0"/>
    <x v="0"/>
    <m/>
    <x v="0"/>
    <m/>
    <m/>
    <m/>
    <m/>
    <m/>
    <x v="0"/>
  </r>
  <r>
    <s v="Jose, Anabel"/>
    <s v="Fillat, Cristina"/>
    <s v="Oncotarget"/>
    <x v="1"/>
    <x v="0"/>
    <s v="2013-Oncotarget-Jose, Anabel"/>
    <x v="7"/>
    <m/>
    <x v="0"/>
    <s v="Ela-myc mice"/>
    <n v="100"/>
    <x v="0"/>
    <x v="1"/>
    <m/>
    <n v="1"/>
    <m/>
    <m/>
    <x v="721"/>
    <x v="0"/>
    <x v="0"/>
    <x v="0"/>
    <x v="0"/>
    <x v="0"/>
    <x v="0"/>
    <x v="0"/>
    <x v="0"/>
    <x v="0"/>
    <m/>
    <x v="1"/>
    <m/>
    <m/>
    <m/>
    <m/>
    <m/>
    <x v="0"/>
  </r>
  <r>
    <s v="Jose, Anabel"/>
    <s v="Fillat, Cristina"/>
    <s v="Oncotarget"/>
    <x v="1"/>
    <x v="1"/>
    <s v="2013-Oncotarget-Jose, Anabel"/>
    <x v="7"/>
    <m/>
    <x v="0"/>
    <s v="Ela-myc mice"/>
    <n v="100"/>
    <x v="0"/>
    <x v="1"/>
    <m/>
    <m/>
    <n v="1"/>
    <m/>
    <x v="722"/>
    <x v="0"/>
    <x v="0"/>
    <x v="0"/>
    <x v="0"/>
    <x v="0"/>
    <x v="0"/>
    <x v="0"/>
    <x v="0"/>
    <x v="0"/>
    <m/>
    <x v="1"/>
    <m/>
    <m/>
    <m/>
    <m/>
    <m/>
    <x v="0"/>
  </r>
  <r>
    <s v="Alvarez, R"/>
    <s v="Hidalgo, M"/>
    <s v="British Journal of Cancer"/>
    <x v="1"/>
    <x v="2"/>
    <s v="2013-British Journal of Cancer-Alvarez, R"/>
    <x v="88"/>
    <m/>
    <x v="0"/>
    <s v="KRAS-Cre mice"/>
    <m/>
    <x v="1"/>
    <x v="1"/>
    <m/>
    <m/>
    <n v="1"/>
    <m/>
    <x v="15"/>
    <x v="0"/>
    <x v="0"/>
    <x v="0"/>
    <x v="1"/>
    <x v="0"/>
    <x v="0"/>
    <x v="0"/>
    <x v="0"/>
    <x v="0"/>
    <m/>
    <x v="0"/>
    <m/>
    <m/>
    <m/>
    <m/>
    <m/>
    <x v="0"/>
  </r>
  <r>
    <s v="Alvarez, R"/>
    <s v="Hidalgo, M"/>
    <s v="British Journal of Cancer"/>
    <x v="1"/>
    <x v="1"/>
    <s v="2013-British Journal of Cancer-Alvarez, R"/>
    <x v="88"/>
    <m/>
    <x v="0"/>
    <s v="KRAS-Cre mice"/>
    <m/>
    <x v="1"/>
    <x v="1"/>
    <m/>
    <m/>
    <m/>
    <n v="1"/>
    <x v="723"/>
    <x v="0"/>
    <x v="1"/>
    <x v="1"/>
    <x v="0"/>
    <x v="0"/>
    <x v="0"/>
    <x v="0"/>
    <x v="0"/>
    <x v="0"/>
    <m/>
    <x v="0"/>
    <m/>
    <m/>
    <m/>
    <m/>
    <m/>
    <x v="0"/>
  </r>
  <r>
    <s v="Alvarez, R"/>
    <s v="Hidalgo, M"/>
    <s v="British Journal of Cancer"/>
    <x v="1"/>
    <x v="1"/>
    <s v="2013-British Journal of Cancer-Alvarez, R"/>
    <x v="88"/>
    <m/>
    <x v="0"/>
    <s v="KRAS-Cre mice"/>
    <m/>
    <x v="1"/>
    <x v="16"/>
    <n v="0.33333333333333331"/>
    <m/>
    <m/>
    <m/>
    <x v="724"/>
    <x v="0"/>
    <x v="1"/>
    <x v="1"/>
    <x v="1"/>
    <x v="0"/>
    <x v="0"/>
    <x v="0"/>
    <x v="0"/>
    <x v="0"/>
    <m/>
    <x v="0"/>
    <m/>
    <m/>
    <m/>
    <m/>
    <m/>
    <x v="0"/>
  </r>
  <r>
    <s v="Ota, Shinichi"/>
    <s v="Ganapathy-Kanniappan, Shanmugasundaram"/>
    <s v="Targeted Oncology"/>
    <x v="1"/>
    <x v="1"/>
    <s v="2013-Targeted Oncology-Ota, Shinichi"/>
    <x v="6"/>
    <m/>
    <x v="0"/>
    <s v="Nude mouse"/>
    <n v="15"/>
    <x v="0"/>
    <x v="1"/>
    <n v="0.83333333333333337"/>
    <n v="0.16666666666666666"/>
    <m/>
    <m/>
    <x v="725"/>
    <x v="0"/>
    <x v="0"/>
    <x v="0"/>
    <x v="0"/>
    <x v="0"/>
    <x v="0"/>
    <x v="0"/>
    <x v="0"/>
    <x v="0"/>
    <m/>
    <x v="0"/>
    <m/>
    <m/>
    <m/>
    <m/>
    <m/>
    <x v="0"/>
  </r>
  <r>
    <s v="Bin Hafeez, Bilal"/>
    <s v="Verma, Ajit"/>
    <s v="Antioxidants &amp; Redox Signaling"/>
    <x v="3"/>
    <x v="0"/>
    <s v="2014-Antioxidants &amp; Redox Signaling-Bin Hafeez, Bilal"/>
    <x v="8"/>
    <m/>
    <x v="0"/>
    <s v="Nude mouse"/>
    <m/>
    <x v="1"/>
    <x v="1"/>
    <m/>
    <m/>
    <n v="1"/>
    <m/>
    <x v="726"/>
    <x v="0"/>
    <x v="0"/>
    <x v="0"/>
    <x v="0"/>
    <x v="0"/>
    <x v="0"/>
    <x v="0"/>
    <x v="0"/>
    <x v="0"/>
    <m/>
    <x v="0"/>
    <m/>
    <m/>
    <m/>
    <m/>
    <m/>
    <x v="0"/>
  </r>
  <r>
    <s v="Bin Hafeez, Bilal"/>
    <s v="Verma, Ajit"/>
    <s v="Antioxidants &amp; Redox Signaling"/>
    <x v="3"/>
    <x v="1"/>
    <s v="2014-Antioxidants &amp; Redox Signaling-Bin Hafeez, Bilal"/>
    <x v="118"/>
    <m/>
    <x v="0"/>
    <s v="Nude mouse"/>
    <m/>
    <x v="0"/>
    <x v="1"/>
    <m/>
    <n v="1"/>
    <m/>
    <m/>
    <x v="726"/>
    <x v="0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2"/>
    <s v="2014-Gastroenterology-Li, Ling"/>
    <x v="5"/>
    <m/>
    <x v="0"/>
    <s v="Nude mouse"/>
    <m/>
    <x v="0"/>
    <x v="1"/>
    <m/>
    <m/>
    <n v="1"/>
    <m/>
    <x v="469"/>
    <x v="0"/>
    <x v="0"/>
    <x v="0"/>
    <x v="0"/>
    <x v="0"/>
    <x v="0"/>
    <x v="0"/>
    <x v="0"/>
    <x v="0"/>
    <m/>
    <x v="0"/>
    <s v="Yes"/>
    <m/>
    <m/>
    <m/>
    <m/>
    <x v="0"/>
  </r>
  <r>
    <s v="Li, Ling"/>
    <s v="Xu, Liang"/>
    <s v="Gastroenterology"/>
    <x v="3"/>
    <x v="1"/>
    <s v="2014-Gastroenterology-Li, Ling"/>
    <x v="5"/>
    <m/>
    <x v="0"/>
    <s v="Nude mouse"/>
    <m/>
    <x v="1"/>
    <x v="1"/>
    <n v="1"/>
    <m/>
    <m/>
    <m/>
    <x v="727"/>
    <x v="1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1"/>
    <s v="2014-Gastroenterology-Li, Ling"/>
    <x v="5"/>
    <m/>
    <x v="0"/>
    <s v="Nude mouse"/>
    <m/>
    <x v="1"/>
    <x v="4"/>
    <m/>
    <m/>
    <m/>
    <m/>
    <x v="728"/>
    <x v="1"/>
    <x v="0"/>
    <x v="0"/>
    <x v="0"/>
    <x v="0"/>
    <x v="0"/>
    <x v="0"/>
    <x v="0"/>
    <x v="0"/>
    <m/>
    <x v="0"/>
    <m/>
    <m/>
    <m/>
    <m/>
    <m/>
    <x v="0"/>
  </r>
  <r>
    <s v="Li, Ling"/>
    <s v="Xu, Liang"/>
    <s v="Gastroenterology"/>
    <x v="3"/>
    <x v="1"/>
    <s v="2014-Gastroenterology-Li, Ling"/>
    <x v="83"/>
    <m/>
    <x v="0"/>
    <s v="Nude mouse"/>
    <m/>
    <x v="1"/>
    <x v="1"/>
    <m/>
    <m/>
    <n v="1"/>
    <m/>
    <x v="469"/>
    <x v="0"/>
    <x v="0"/>
    <x v="0"/>
    <x v="0"/>
    <x v="0"/>
    <x v="0"/>
    <x v="0"/>
    <x v="0"/>
    <x v="0"/>
    <m/>
    <x v="0"/>
    <s v="Yes"/>
    <m/>
    <m/>
    <m/>
    <m/>
    <x v="0"/>
  </r>
  <r>
    <s v="Yamamura, Kazuo"/>
    <s v="Kodera, Yasuhiro"/>
    <s v="Annals of Surgical Oncology"/>
    <x v="3"/>
    <x v="1"/>
    <s v="2014-Annals of Surgical Oncology-Yamamura, Kazuo"/>
    <x v="7"/>
    <m/>
    <x v="0"/>
    <s v="Nude mouse"/>
    <m/>
    <x v="1"/>
    <x v="1"/>
    <m/>
    <m/>
    <m/>
    <n v="1"/>
    <x v="729"/>
    <x v="0"/>
    <x v="0"/>
    <x v="0"/>
    <x v="0"/>
    <x v="0"/>
    <x v="0"/>
    <x v="1"/>
    <x v="0"/>
    <x v="0"/>
    <m/>
    <x v="1"/>
    <m/>
    <m/>
    <m/>
    <m/>
    <m/>
    <x v="0"/>
  </r>
  <r>
    <s v="Yamamura, Kazuo"/>
    <s v="Kodera, Yasuhiro"/>
    <s v="Annals of Surgical Oncology"/>
    <x v="3"/>
    <x v="1"/>
    <s v="2014-Annals of Surgical Oncology-Yamamura, Kazuo"/>
    <x v="7"/>
    <m/>
    <x v="0"/>
    <s v="Nude mouse"/>
    <m/>
    <x v="1"/>
    <x v="1"/>
    <m/>
    <m/>
    <n v="1"/>
    <m/>
    <x v="730"/>
    <x v="0"/>
    <x v="0"/>
    <x v="0"/>
    <x v="0"/>
    <x v="0"/>
    <x v="0"/>
    <x v="0"/>
    <x v="0"/>
    <x v="0"/>
    <m/>
    <x v="0"/>
    <m/>
    <m/>
    <m/>
    <m/>
    <m/>
    <x v="0"/>
  </r>
  <r>
    <s v="Yamamura, Kazuo"/>
    <s v="Kodera, Yasuhiro"/>
    <s v="Annals of Surgical Oncology"/>
    <x v="3"/>
    <x v="1"/>
    <s v="2014-Annals of Surgical Oncology-Yamamura, Kazuo"/>
    <x v="7"/>
    <m/>
    <x v="0"/>
    <s v="Nude mouse"/>
    <m/>
    <x v="1"/>
    <x v="1"/>
    <m/>
    <n v="1"/>
    <m/>
    <m/>
    <x v="57"/>
    <x v="0"/>
    <x v="0"/>
    <x v="0"/>
    <x v="0"/>
    <x v="0"/>
    <x v="0"/>
    <x v="1"/>
    <x v="0"/>
    <x v="0"/>
    <m/>
    <x v="1"/>
    <m/>
    <m/>
    <m/>
    <m/>
    <m/>
    <x v="0"/>
  </r>
  <r>
    <s v="Zhu, Yu"/>
    <s v="DeNardo, David G."/>
    <s v="Cancer Research"/>
    <x v="3"/>
    <x v="0"/>
    <s v="2014-Cancer Research-Zhu, Yu"/>
    <x v="119"/>
    <m/>
    <x v="0"/>
    <s v="C57/BL6"/>
    <m/>
    <x v="0"/>
    <x v="1"/>
    <m/>
    <m/>
    <m/>
    <n v="1"/>
    <x v="63"/>
    <x v="0"/>
    <x v="0"/>
    <x v="0"/>
    <x v="1"/>
    <x v="0"/>
    <x v="0"/>
    <x v="0"/>
    <x v="0"/>
    <x v="0"/>
    <m/>
    <x v="0"/>
    <m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m/>
    <m/>
    <m/>
    <n v="1"/>
    <x v="731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m/>
    <m/>
    <n v="1"/>
    <m/>
    <x v="732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n v="1"/>
    <m/>
    <m/>
    <m/>
    <x v="733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20"/>
    <m/>
    <x v="0"/>
    <s v="C57/BL6"/>
    <m/>
    <x v="0"/>
    <x v="1"/>
    <m/>
    <m/>
    <m/>
    <n v="1"/>
    <x v="63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20"/>
    <m/>
    <x v="0"/>
    <s v="C57/BL6"/>
    <m/>
    <x v="0"/>
    <x v="1"/>
    <m/>
    <m/>
    <n v="1"/>
    <m/>
    <x v="734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20"/>
    <m/>
    <x v="0"/>
    <s v="C57/BL6"/>
    <m/>
    <x v="0"/>
    <x v="1"/>
    <m/>
    <m/>
    <n v="1"/>
    <m/>
    <x v="732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20"/>
    <m/>
    <x v="0"/>
    <s v="C57/BL6"/>
    <m/>
    <x v="0"/>
    <x v="1"/>
    <m/>
    <n v="1"/>
    <m/>
    <m/>
    <x v="735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m/>
    <m/>
    <n v="1"/>
    <m/>
    <x v="736"/>
    <x v="0"/>
    <x v="0"/>
    <x v="0"/>
    <x v="0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m/>
    <m/>
    <n v="1"/>
    <m/>
    <x v="737"/>
    <x v="0"/>
    <x v="0"/>
    <x v="0"/>
    <x v="0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6"/>
    <m/>
    <x v="0"/>
    <x v="1"/>
    <m/>
    <n v="1"/>
    <m/>
    <m/>
    <x v="738"/>
    <x v="0"/>
    <x v="0"/>
    <x v="0"/>
    <x v="0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8"/>
    <m/>
    <x v="0"/>
    <x v="1"/>
    <m/>
    <n v="1"/>
    <m/>
    <m/>
    <x v="739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9"/>
    <m/>
    <x v="0"/>
    <x v="1"/>
    <m/>
    <m/>
    <n v="1"/>
    <m/>
    <x v="740"/>
    <x v="0"/>
    <x v="0"/>
    <x v="0"/>
    <x v="1"/>
    <x v="0"/>
    <x v="0"/>
    <x v="0"/>
    <x v="0"/>
    <x v="0"/>
    <m/>
    <x v="0"/>
    <s v="Yes"/>
    <m/>
    <m/>
    <m/>
    <m/>
    <x v="0"/>
  </r>
  <r>
    <s v="Zhu, Yu"/>
    <s v="DeNardo, David G."/>
    <s v="Cancer Research"/>
    <x v="3"/>
    <x v="1"/>
    <s v="2014-Cancer Research-Zhu, Yu"/>
    <x v="119"/>
    <m/>
    <x v="0"/>
    <s v="C57/BL10"/>
    <m/>
    <x v="0"/>
    <x v="1"/>
    <n v="1"/>
    <m/>
    <m/>
    <m/>
    <x v="741"/>
    <x v="0"/>
    <x v="0"/>
    <x v="0"/>
    <x v="1"/>
    <x v="0"/>
    <x v="0"/>
    <x v="0"/>
    <x v="0"/>
    <x v="0"/>
    <m/>
    <x v="0"/>
    <s v="Yes"/>
    <m/>
    <m/>
    <m/>
    <m/>
    <x v="0"/>
  </r>
  <r>
    <m/>
    <m/>
    <m/>
    <x v="21"/>
    <x v="0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m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  <r>
    <m/>
    <m/>
    <m/>
    <x v="21"/>
    <x v="1"/>
    <s v="--"/>
    <x v="105"/>
    <s v="N"/>
    <x v="2"/>
    <m/>
    <m/>
    <x v="2"/>
    <x v="1"/>
    <m/>
    <m/>
    <m/>
    <m/>
    <x v="742"/>
    <x v="0"/>
    <x v="0"/>
    <x v="0"/>
    <x v="0"/>
    <x v="0"/>
    <x v="0"/>
    <x v="0"/>
    <x v="0"/>
    <x v="0"/>
    <m/>
    <x v="0"/>
    <m/>
    <m/>
    <m/>
    <m/>
    <m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6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Year">
  <location ref="F10:G30" firstHeaderRow="1" firstDataRow="1" firstDataCol="1" rowPageCount="1" colPageCount="1"/>
  <pivotFields count="35">
    <pivotField showAll="0"/>
    <pivotField showAll="0"/>
    <pivotField showAll="0"/>
    <pivotField axis="axisRow" showAll="0" sortType="descending">
      <items count="23">
        <item h="1" x="21"/>
        <item x="9"/>
        <item x="4"/>
        <item x="2"/>
        <item x="3"/>
        <item x="1"/>
        <item x="0"/>
        <item x="5"/>
        <item x="6"/>
        <item x="8"/>
        <item x="14"/>
        <item x="7"/>
        <item x="16"/>
        <item x="13"/>
        <item x="10"/>
        <item x="15"/>
        <item x="17"/>
        <item x="11"/>
        <item h="1" x="20"/>
        <item h="1" x="19"/>
        <item x="12"/>
        <item x="18"/>
        <item t="default"/>
      </items>
    </pivotField>
    <pivotField axis="axisPage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3"/>
  </rowFields>
  <rowItems count="2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20"/>
    </i>
    <i>
      <x v="21"/>
    </i>
    <i t="grand">
      <x/>
    </i>
  </rowItems>
  <colItems count="1">
    <i/>
  </colItems>
  <pageFields count="1">
    <pageField fld="4" hier="-1"/>
  </pageFields>
  <dataFields count="1">
    <dataField name="# Treatments" fld="17" subtotal="count" baseField="0" baseItem="0"/>
  </dataFields>
  <formats count="6">
    <format dxfId="375">
      <pivotArea dataOnly="0" labelOnly="1" outline="0" axis="axisValues" fieldPosition="0"/>
    </format>
    <format dxfId="374">
      <pivotArea field="4" type="button" dataOnly="0" labelOnly="1" outline="0" axis="axisPage" fieldPosition="0"/>
    </format>
    <format dxfId="373">
      <pivotArea dataOnly="0" labelOnly="1" outline="0" fieldPosition="0">
        <references count="1">
          <reference field="4" count="0"/>
        </references>
      </pivotArea>
    </format>
    <format dxfId="372">
      <pivotArea field="4" type="button" dataOnly="0" labelOnly="1" outline="0" axis="axisPage" fieldPosition="0"/>
    </format>
    <format dxfId="371">
      <pivotArea dataOnly="0" labelOnly="1" outline="0" fieldPosition="0">
        <references count="1">
          <reference field="4" count="0"/>
        </references>
      </pivotArea>
    </format>
    <format dxfId="370">
      <pivotArea dataOnly="0" labelOnly="1" outline="0" fieldPosition="0">
        <references count="1">
          <reference field="4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3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7:N8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9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1">
    <format dxfId="21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0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08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07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0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0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03">
      <pivotArea dataOnly="0" labelOnly="1" outline="0" fieldPosition="0">
        <references count="1">
          <reference field="19" count="1">
            <x v="0"/>
          </reference>
        </references>
      </pivotArea>
    </format>
    <format dxfId="202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01">
      <pivotArea outline="0" collapsedLevelsAreSubtotals="1" fieldPosition="0"/>
    </format>
    <format dxfId="20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5000000}" name="PivotTable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14:G15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1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4">
    <format dxfId="22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23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22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21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2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1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8">
      <pivotArea field="20" type="button" dataOnly="0" labelOnly="1" outline="0"/>
    </format>
    <format dxfId="21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16">
      <pivotArea dataOnly="0" labelOnly="1" outline="0" fieldPosition="0">
        <references count="1">
          <reference field="21" count="1">
            <x v="0"/>
          </reference>
        </references>
      </pivotArea>
    </format>
    <format dxfId="21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1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13">
      <pivotArea field="21" type="button" dataOnly="0" labelOnly="1" outline="0" axis="axisPage" fieldPosition="0"/>
    </format>
    <format dxfId="2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1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1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P7:U8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 defaultSubtotal="0">
      <items count="2">
        <item x="1"/>
        <item x="0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8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0">
    <format dxfId="23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33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32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31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3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2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8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27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26">
      <pivotArea outline="0" collapsedLevelsAreSubtotals="1" fieldPosition="0"/>
    </format>
    <format dxfId="225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6000000}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1:G22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2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5">
    <format dxfId="24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4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4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46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4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4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43">
      <pivotArea field="20" type="button" dataOnly="0" labelOnly="1" outline="0"/>
    </format>
    <format dxfId="242">
      <pivotArea field="21" type="button" dataOnly="0" labelOnly="1" outline="0"/>
    </format>
    <format dxfId="241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40">
      <pivotArea dataOnly="0" labelOnly="1" outline="0" fieldPosition="0">
        <references count="1">
          <reference field="22" count="1">
            <x v="0"/>
          </reference>
        </references>
      </pivotArea>
    </format>
    <format dxfId="23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3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37">
      <pivotArea field="22" type="button" dataOnly="0" labelOnly="1" outline="0" axis="axisPage" fieldPosition="0"/>
    </format>
    <format dxfId="2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5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9000000}" name="PivotTable8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P21:U22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/>
    <pivotField axis="axisPage" showAll="0">
      <items count="3">
        <item x="1"/>
        <item x="0"/>
        <item t="default"/>
      </items>
    </pivotField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6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7">
    <format dxfId="266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6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6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63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6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6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0">
      <pivotArea field="20" type="button" dataOnly="0" labelOnly="1" outline="0"/>
    </format>
    <format dxfId="259">
      <pivotArea field="21" type="button" dataOnly="0" labelOnly="1" outline="0"/>
    </format>
    <format dxfId="258">
      <pivotArea field="22" type="button" dataOnly="0" labelOnly="1" outline="0"/>
    </format>
    <format dxfId="257">
      <pivotArea field="23" type="button" dataOnly="0" labelOnly="1" outline="0"/>
    </format>
    <format dxfId="256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5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5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53">
      <pivotArea field="24" type="button" dataOnly="0" labelOnly="1" outline="0"/>
    </format>
    <format dxfId="25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51">
      <pivotArea outline="0" collapsedLevelsAreSubtotals="1" fieldPosition="0"/>
    </format>
    <format dxfId="250">
      <pivotArea field="26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7000000}" name="PivotTable6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21:N22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3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6">
    <format dxfId="282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81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8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7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78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7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76">
      <pivotArea field="20" type="button" dataOnly="0" labelOnly="1" outline="0"/>
    </format>
    <format dxfId="275">
      <pivotArea field="21" type="button" dataOnly="0" labelOnly="1" outline="0"/>
    </format>
    <format dxfId="274">
      <pivotArea field="22" type="button" dataOnly="0" labelOnly="1" outline="0"/>
    </format>
    <format dxfId="273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72">
      <pivotArea dataOnly="0" labelOnly="1" outline="0" fieldPosition="0">
        <references count="1">
          <reference field="23" count="1">
            <x v="0"/>
          </reference>
        </references>
      </pivotArea>
    </format>
    <format dxfId="271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7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69">
      <pivotArea field="23" type="button" dataOnly="0" labelOnly="1" outline="0" axis="axisPage" fieldPosition="0"/>
    </format>
    <format dxfId="26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6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A000000}" name="PivotTable9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28:N29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5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7">
    <format dxfId="29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9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9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96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9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93">
      <pivotArea field="20" type="button" dataOnly="0" labelOnly="1" outline="0"/>
    </format>
    <format dxfId="292">
      <pivotArea field="21" type="button" dataOnly="0" labelOnly="1" outline="0"/>
    </format>
    <format dxfId="291">
      <pivotArea field="22" type="button" dataOnly="0" labelOnly="1" outline="0"/>
    </format>
    <format dxfId="290">
      <pivotArea field="23" type="button" dataOnly="0" labelOnly="1" outline="0"/>
    </format>
    <format dxfId="28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28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28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286">
      <pivotArea field="24" type="button" dataOnly="0" labelOnly="1" outline="0"/>
    </format>
    <format dxfId="28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84">
      <pivotArea outline="0" collapsedLevelsAreSubtotals="1" fieldPosition="0"/>
    </format>
    <format dxfId="283">
      <pivotArea field="25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8000000}" name="PivotTable7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28:G29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showAll="0">
      <items count="3">
        <item x="1"/>
        <item x="0"/>
        <item t="default"/>
      </items>
    </pivotField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4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7">
    <format dxfId="316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1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1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13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1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1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10">
      <pivotArea field="20" type="button" dataOnly="0" labelOnly="1" outline="0"/>
    </format>
    <format dxfId="309">
      <pivotArea field="21" type="button" dataOnly="0" labelOnly="1" outline="0"/>
    </format>
    <format dxfId="308">
      <pivotArea field="22" type="button" dataOnly="0" labelOnly="1" outline="0"/>
    </format>
    <format dxfId="307">
      <pivotArea field="23" type="button" dataOnly="0" labelOnly="1" outline="0"/>
    </format>
    <format dxfId="306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05">
      <pivotArea dataOnly="0" labelOnly="1" outline="0" fieldPosition="0">
        <references count="1">
          <reference field="24" count="1">
            <x v="0"/>
          </reference>
        </references>
      </pivotArea>
    </format>
    <format dxfId="304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0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02">
      <pivotArea field="24" type="button" dataOnly="0" labelOnly="1" outline="0" axis="axisPage" fieldPosition="0"/>
    </format>
    <format dxfId="30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0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8000000}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6:L9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Paclitaxel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axis="axisCol" showAll="0">
      <items count="3">
        <item x="1"/>
        <item h="1" sd="0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2">
    <i>
      <x v="476"/>
    </i>
    <i t="grand">
      <x/>
    </i>
  </rowItems>
  <colFields count="1">
    <field x="19"/>
  </colFields>
  <colItems count="2">
    <i>
      <x/>
    </i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13">
      <pivotArea dataOnly="0" labelOnly="1" outline="0" axis="axisValues" fieldPosition="0"/>
    </format>
    <format dxfId="12">
      <pivotArea field="4" type="button" dataOnly="0" labelOnly="1" outline="0"/>
    </format>
    <format dxfId="11">
      <pivotArea dataOnly="0" labelOnly="1" outline="0" axis="axisValues" fieldPosition="0"/>
    </format>
    <format dxfId="10">
      <pivotArea type="all" dataOnly="0" outline="0" fieldPosition="0"/>
    </format>
    <format dxfId="9">
      <pivotArea field="6" type="button" dataOnly="0" labelOnly="1" outline="0"/>
    </format>
    <format dxfId="8">
      <pivotArea field="6" type="button" dataOnly="0" labelOnly="1" outline="0"/>
    </format>
    <format dxfId="7">
      <pivotArea field="4" type="button" dataOnly="0" labelOnly="1" outline="0"/>
    </format>
    <format dxfId="6">
      <pivotArea field="4" type="button" dataOnly="0" labelOnly="1" outline="0"/>
    </format>
    <format dxfId="5">
      <pivotArea field="11" type="button" dataOnly="0" labelOnly="1" outline="0"/>
    </format>
    <format dxfId="4">
      <pivotArea field="11" type="button" dataOnly="0" labelOnly="1" outline="0"/>
    </format>
    <format dxfId="3">
      <pivotArea field="18" type="button" dataOnly="0" labelOnly="1" outline="0"/>
    </format>
    <format dxfId="2">
      <pivotArea field="12" type="button" dataOnly="0" labelOnly="1" outline="0" axis="axisPage" fieldPosition="0"/>
    </format>
    <format dxfId="1">
      <pivotArea field="12" type="button" dataOnly="0" labelOnly="1" outline="0" axis="axisPage" fieldPosition="0"/>
    </format>
    <format dxfId="0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1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PivotTable1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32:L35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Gene Therapy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2">
    <i>
      <x v="689"/>
    </i>
    <i t="grand">
      <x/>
    </i>
  </rowItems>
  <colFields count="1">
    <field x="28"/>
  </colFields>
  <colItems count="2">
    <i>
      <x/>
    </i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27">
      <pivotArea dataOnly="0" labelOnly="1" outline="0" axis="axisValues" fieldPosition="0"/>
    </format>
    <format dxfId="26">
      <pivotArea field="4" type="button" dataOnly="0" labelOnly="1" outline="0"/>
    </format>
    <format dxfId="25">
      <pivotArea dataOnly="0" labelOnly="1" outline="0" axis="axisValues" fieldPosition="0"/>
    </format>
    <format dxfId="24">
      <pivotArea type="all" dataOnly="0" outline="0" fieldPosition="0"/>
    </format>
    <format dxfId="23">
      <pivotArea field="6" type="button" dataOnly="0" labelOnly="1" outline="0"/>
    </format>
    <format dxfId="22">
      <pivotArea field="6" type="button" dataOnly="0" labelOnly="1" outline="0"/>
    </format>
    <format dxfId="21">
      <pivotArea field="4" type="button" dataOnly="0" labelOnly="1" outline="0"/>
    </format>
    <format dxfId="20">
      <pivotArea field="4" type="button" dataOnly="0" labelOnly="1" outline="0"/>
    </format>
    <format dxfId="19">
      <pivotArea field="11" type="button" dataOnly="0" labelOnly="1" outline="0"/>
    </format>
    <format dxfId="18">
      <pivotArea field="11" type="button" dataOnly="0" labelOnly="1" outline="0"/>
    </format>
    <format dxfId="17">
      <pivotArea field="18" type="button" dataOnly="0" labelOnly="1" outline="0"/>
    </format>
    <format dxfId="16">
      <pivotArea type="origin" dataOnly="0" labelOnly="1" outline="0" fieldPosition="0"/>
    </format>
    <format dxfId="15">
      <pivotArea field="12" type="button" dataOnly="0" labelOnly="1" outline="0" axis="axisPage" fieldPosition="0"/>
    </format>
    <format dxfId="14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rowHeaderCaption="Year">
  <location ref="C10:D30" firstHeaderRow="1" firstDataRow="1" firstDataCol="1" rowPageCount="1" colPageCount="1"/>
  <pivotFields count="35">
    <pivotField showAll="0"/>
    <pivotField showAll="0"/>
    <pivotField showAll="0"/>
    <pivotField axis="axisRow" showAll="0" sortType="descending">
      <items count="23">
        <item h="1" x="21"/>
        <item x="9"/>
        <item x="4"/>
        <item x="2"/>
        <item x="3"/>
        <item x="1"/>
        <item x="0"/>
        <item x="5"/>
        <item x="6"/>
        <item x="8"/>
        <item x="14"/>
        <item x="7"/>
        <item x="16"/>
        <item x="13"/>
        <item x="10"/>
        <item x="15"/>
        <item x="17"/>
        <item x="11"/>
        <item h="1" x="20"/>
        <item h="1" x="19"/>
        <item x="12"/>
        <item x="18"/>
        <item t="default"/>
      </items>
    </pivotField>
    <pivotField axis="axisPage" dataField="1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3"/>
  </rowFields>
  <rowItems count="20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20"/>
    </i>
    <i>
      <x v="21"/>
    </i>
    <i t="grand">
      <x/>
    </i>
  </rowItems>
  <colItems count="1">
    <i/>
  </colItems>
  <pageFields count="1">
    <pageField fld="4" item="1" hier="-1"/>
  </pageFields>
  <dataFields count="1">
    <dataField name="# Publications" fld="4" subtotal="count" baseField="0" baseItem="0"/>
  </dataFields>
  <formats count="6">
    <format dxfId="381">
      <pivotArea dataOnly="0" labelOnly="1" outline="0" axis="axisValues" fieldPosition="0"/>
    </format>
    <format dxfId="380">
      <pivotArea field="4" type="button" dataOnly="0" labelOnly="1" outline="0" axis="axisPage" fieldPosition="0"/>
    </format>
    <format dxfId="379">
      <pivotArea dataOnly="0" labelOnly="1" outline="0" fieldPosition="0">
        <references count="1">
          <reference field="4" count="1">
            <x v="1"/>
          </reference>
        </references>
      </pivotArea>
    </format>
    <format dxfId="378">
      <pivotArea field="4" type="button" dataOnly="0" labelOnly="1" outline="0" axis="axisPage" fieldPosition="0"/>
    </format>
    <format dxfId="377">
      <pivotArea dataOnly="0" labelOnly="1" outline="0" fieldPosition="0">
        <references count="1">
          <reference field="4" count="1">
            <x v="1"/>
          </reference>
        </references>
      </pivotArea>
    </format>
    <format dxfId="376">
      <pivotArea dataOnly="0" labelOnly="1" outline="0" fieldPosition="0">
        <references count="1">
          <reference field="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PivotTable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F6:H24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Radiation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17">
    <i>
      <x v="42"/>
    </i>
    <i>
      <x v="44"/>
    </i>
    <i>
      <x v="262"/>
    </i>
    <i>
      <x v="298"/>
    </i>
    <i>
      <x v="299"/>
    </i>
    <i>
      <x v="424"/>
    </i>
    <i>
      <x v="440"/>
    </i>
    <i>
      <x v="464"/>
    </i>
    <i>
      <x v="465"/>
    </i>
    <i>
      <x v="466"/>
    </i>
    <i>
      <x v="484"/>
    </i>
    <i>
      <x v="541"/>
    </i>
    <i>
      <x v="558"/>
    </i>
    <i>
      <x v="559"/>
    </i>
    <i>
      <x v="560"/>
    </i>
    <i>
      <x v="730"/>
    </i>
    <i t="grand">
      <x/>
    </i>
  </rowItems>
  <colFields count="1">
    <field x="18"/>
  </colFields>
  <colItems count="2">
    <i>
      <x/>
    </i>
    <i t="grand">
      <x/>
    </i>
  </colItems>
  <pageFields count="1">
    <pageField fld="12" hier="-1"/>
  </pageFields>
  <dataFields count="1">
    <dataField name="Sum of Complete Responses" fld="12" baseField="19" baseItem="42"/>
  </dataFields>
  <formats count="14">
    <format dxfId="41">
      <pivotArea dataOnly="0" labelOnly="1" outline="0" axis="axisValues" fieldPosition="0"/>
    </format>
    <format dxfId="40">
      <pivotArea field="4" type="button" dataOnly="0" labelOnly="1" outline="0"/>
    </format>
    <format dxfId="39">
      <pivotArea dataOnly="0" labelOnly="1" outline="0" axis="axisValues" fieldPosition="0"/>
    </format>
    <format dxfId="38">
      <pivotArea type="all" dataOnly="0" outline="0" fieldPosition="0"/>
    </format>
    <format dxfId="37">
      <pivotArea field="6" type="button" dataOnly="0" labelOnly="1" outline="0"/>
    </format>
    <format dxfId="36">
      <pivotArea field="6" type="button" dataOnly="0" labelOnly="1" outline="0"/>
    </format>
    <format dxfId="35">
      <pivotArea field="4" type="button" dataOnly="0" labelOnly="1" outline="0"/>
    </format>
    <format dxfId="34">
      <pivotArea field="4" type="button" dataOnly="0" labelOnly="1" outline="0"/>
    </format>
    <format dxfId="33">
      <pivotArea field="11" type="button" dataOnly="0" labelOnly="1" outline="0"/>
    </format>
    <format dxfId="32">
      <pivotArea field="11" type="button" dataOnly="0" labelOnly="1" outline="0"/>
    </format>
    <format dxfId="31">
      <pivotArea field="18" type="button" dataOnly="0" labelOnly="1" outline="0" axis="axisCol" fieldPosition="0"/>
    </format>
    <format dxfId="30">
      <pivotArea field="12" type="button" dataOnly="0" labelOnly="1" outline="0" axis="axisPage" fieldPosition="0"/>
    </format>
    <format dxfId="29">
      <pivotArea field="12" type="button" dataOnly="0" labelOnly="1" outline="0" axis="axisPage" fieldPosition="0"/>
    </format>
    <format dxfId="28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PivotTable1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F47:G49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Irinotecan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1">
    <i t="grand">
      <x/>
    </i>
  </rowItems>
  <colFields count="1">
    <field x="26"/>
  </colFields>
  <colItems count="1"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55">
      <pivotArea dataOnly="0" labelOnly="1" outline="0" axis="axisValues" fieldPosition="0"/>
    </format>
    <format dxfId="54">
      <pivotArea field="4" type="button" dataOnly="0" labelOnly="1" outline="0"/>
    </format>
    <format dxfId="53">
      <pivotArea dataOnly="0" labelOnly="1" outline="0" axis="axisValues" fieldPosition="0"/>
    </format>
    <format dxfId="52">
      <pivotArea type="all" dataOnly="0" outline="0" fieldPosition="0"/>
    </format>
    <format dxfId="51">
      <pivotArea field="6" type="button" dataOnly="0" labelOnly="1" outline="0"/>
    </format>
    <format dxfId="50">
      <pivotArea field="6" type="button" dataOnly="0" labelOnly="1" outline="0"/>
    </format>
    <format dxfId="49">
      <pivotArea field="4" type="button" dataOnly="0" labelOnly="1" outline="0"/>
    </format>
    <format dxfId="48">
      <pivotArea field="4" type="button" dataOnly="0" labelOnly="1" outline="0"/>
    </format>
    <format dxfId="47">
      <pivotArea field="11" type="button" dataOnly="0" labelOnly="1" outline="0"/>
    </format>
    <format dxfId="46">
      <pivotArea field="11" type="button" dataOnly="0" labelOnly="1" outline="0"/>
    </format>
    <format dxfId="45">
      <pivotArea field="18" type="button" dataOnly="0" labelOnly="1" outline="0"/>
    </format>
    <format dxfId="44">
      <pivotArea type="origin" dataOnly="0" labelOnly="1" outline="0" fieldPosition="0"/>
    </format>
    <format dxfId="43">
      <pivotArea field="12" type="button" dataOnly="0" labelOnly="1" outline="0" axis="axisPage" fieldPosition="0"/>
    </format>
    <format dxfId="42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PivotTable16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47:K49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Erlotinib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1">
    <i t="grand">
      <x/>
    </i>
  </rowItems>
  <colFields count="1">
    <field x="24"/>
  </colFields>
  <colItems count="1"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69">
      <pivotArea dataOnly="0" labelOnly="1" outline="0" axis="axisValues" fieldPosition="0"/>
    </format>
    <format dxfId="68">
      <pivotArea field="4" type="button" dataOnly="0" labelOnly="1" outline="0"/>
    </format>
    <format dxfId="67">
      <pivotArea dataOnly="0" labelOnly="1" outline="0" axis="axisValues" fieldPosition="0"/>
    </format>
    <format dxfId="66">
      <pivotArea type="all" dataOnly="0" outline="0" fieldPosition="0"/>
    </format>
    <format dxfId="65">
      <pivotArea field="6" type="button" dataOnly="0" labelOnly="1" outline="0"/>
    </format>
    <format dxfId="64">
      <pivotArea field="6" type="button" dataOnly="0" labelOnly="1" outline="0"/>
    </format>
    <format dxfId="63">
      <pivotArea field="4" type="button" dataOnly="0" labelOnly="1" outline="0"/>
    </format>
    <format dxfId="62">
      <pivotArea field="4" type="button" dataOnly="0" labelOnly="1" outline="0"/>
    </format>
    <format dxfId="61">
      <pivotArea field="11" type="button" dataOnly="0" labelOnly="1" outline="0"/>
    </format>
    <format dxfId="60">
      <pivotArea field="11" type="button" dataOnly="0" labelOnly="1" outline="0"/>
    </format>
    <format dxfId="59">
      <pivotArea field="18" type="button" dataOnly="0" labelOnly="1" outline="0"/>
    </format>
    <format dxfId="58">
      <pivotArea field="12" type="button" dataOnly="0" labelOnly="1" outline="0" axis="axisPage" fieldPosition="0"/>
    </format>
    <format dxfId="57">
      <pivotArea field="12" type="button" dataOnly="0" labelOnly="1" outline="0" axis="axisPage" fieldPosition="0"/>
    </format>
    <format dxfId="56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PivotTable12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F40:G42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Oxaliplatin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1">
    <i t="grand">
      <x/>
    </i>
  </rowItems>
  <colFields count="1">
    <field x="25"/>
  </colFields>
  <colItems count="1"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83">
      <pivotArea dataOnly="0" labelOnly="1" outline="0" axis="axisValues" fieldPosition="0"/>
    </format>
    <format dxfId="82">
      <pivotArea field="4" type="button" dataOnly="0" labelOnly="1" outline="0"/>
    </format>
    <format dxfId="81">
      <pivotArea dataOnly="0" labelOnly="1" outline="0" axis="axisValues" fieldPosition="0"/>
    </format>
    <format dxfId="80">
      <pivotArea type="all" dataOnly="0" outline="0" fieldPosition="0"/>
    </format>
    <format dxfId="79">
      <pivotArea field="6" type="button" dataOnly="0" labelOnly="1" outline="0"/>
    </format>
    <format dxfId="78">
      <pivotArea field="6" type="button" dataOnly="0" labelOnly="1" outline="0"/>
    </format>
    <format dxfId="77">
      <pivotArea field="4" type="button" dataOnly="0" labelOnly="1" outline="0"/>
    </format>
    <format dxfId="76">
      <pivotArea field="4" type="button" dataOnly="0" labelOnly="1" outline="0"/>
    </format>
    <format dxfId="75">
      <pivotArea field="11" type="button" dataOnly="0" labelOnly="1" outline="0"/>
    </format>
    <format dxfId="74">
      <pivotArea field="11" type="button" dataOnly="0" labelOnly="1" outline="0"/>
    </format>
    <format dxfId="73">
      <pivotArea field="18" type="button" dataOnly="0" labelOnly="1" outline="0"/>
    </format>
    <format dxfId="72">
      <pivotArea type="origin" dataOnly="0" labelOnly="1" outline="0" fieldPosition="0"/>
    </format>
    <format dxfId="71">
      <pivotArea field="12" type="button" dataOnly="0" labelOnly="1" outline="0" axis="axisPage" fieldPosition="0"/>
    </format>
    <format dxfId="70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C6:D99" firstHeaderRow="1" firstDataRow="1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axis="axisRow"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axis="axisRow" showAll="0">
      <items count="4">
        <item x="0"/>
        <item x="1"/>
        <item x="2"/>
        <item t="default"/>
      </items>
    </pivotField>
    <pivotField name="Complete Response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308"/>
        <item x="309"/>
        <item x="163"/>
        <item x="119"/>
        <item x="210"/>
        <item x="212"/>
        <item x="340"/>
        <item x="341"/>
        <item x="473"/>
        <item x="477"/>
        <item x="476"/>
        <item x="472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194"/>
        <item x="205"/>
        <item x="468"/>
        <item x="456"/>
        <item x="459"/>
        <item x="224"/>
        <item x="143"/>
        <item x="383"/>
        <item x="363"/>
        <item x="457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202"/>
        <item x="237"/>
        <item x="0"/>
        <item x="405"/>
        <item x="44"/>
        <item x="1"/>
        <item x="2"/>
        <item x="139"/>
        <item x="417"/>
        <item x="418"/>
        <item x="419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34"/>
        <item x="502"/>
        <item x="503"/>
        <item x="432"/>
        <item x="430"/>
        <item x="431"/>
        <item x="265"/>
        <item x="72"/>
        <item x="312"/>
        <item x="313"/>
        <item x="223"/>
        <item x="365"/>
        <item x="366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445"/>
        <item x="482"/>
        <item x="446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3">
    <field x="11"/>
    <field x="17"/>
    <field x="6"/>
  </rowFields>
  <rowItems count="93">
    <i>
      <x/>
    </i>
    <i r="1">
      <x v="294"/>
    </i>
    <i r="2">
      <x v="6"/>
    </i>
    <i r="1">
      <x v="580"/>
    </i>
    <i r="2">
      <x v="18"/>
    </i>
    <i r="1">
      <x v="581"/>
    </i>
    <i r="2">
      <x v="18"/>
    </i>
    <i>
      <x v="1"/>
    </i>
    <i r="1">
      <x v="42"/>
    </i>
    <i r="2">
      <x v="3"/>
    </i>
    <i r="2">
      <x v="8"/>
    </i>
    <i r="1">
      <x v="44"/>
    </i>
    <i r="2">
      <x v="19"/>
    </i>
    <i r="1">
      <x v="45"/>
    </i>
    <i r="2">
      <x v="82"/>
    </i>
    <i r="1">
      <x v="152"/>
    </i>
    <i r="2">
      <x v="24"/>
    </i>
    <i r="2">
      <x v="27"/>
    </i>
    <i r="1">
      <x v="226"/>
    </i>
    <i r="2">
      <x v="19"/>
    </i>
    <i r="2">
      <x v="35"/>
    </i>
    <i r="1">
      <x v="232"/>
    </i>
    <i r="2">
      <x v="3"/>
    </i>
    <i r="2">
      <x v="8"/>
    </i>
    <i r="2">
      <x v="19"/>
    </i>
    <i r="1">
      <x v="254"/>
    </i>
    <i r="2">
      <x v="19"/>
    </i>
    <i r="1">
      <x v="259"/>
    </i>
    <i r="2">
      <x v="24"/>
    </i>
    <i r="2">
      <x v="27"/>
    </i>
    <i r="1">
      <x v="272"/>
    </i>
    <i r="2">
      <x v="8"/>
    </i>
    <i r="1">
      <x v="287"/>
    </i>
    <i r="2">
      <x v="19"/>
    </i>
    <i r="1">
      <x v="288"/>
    </i>
    <i r="2">
      <x v="3"/>
    </i>
    <i r="2">
      <x v="19"/>
    </i>
    <i r="1">
      <x v="292"/>
    </i>
    <i r="2">
      <x v="8"/>
    </i>
    <i r="1">
      <x v="323"/>
    </i>
    <i r="2">
      <x v="9"/>
    </i>
    <i r="1">
      <x v="399"/>
    </i>
    <i r="2">
      <x v="19"/>
    </i>
    <i r="1">
      <x v="415"/>
    </i>
    <i r="2">
      <x v="33"/>
    </i>
    <i r="1">
      <x v="422"/>
    </i>
    <i r="2">
      <x v="8"/>
    </i>
    <i r="1">
      <x v="423"/>
    </i>
    <i r="2">
      <x v="3"/>
    </i>
    <i r="2">
      <x v="8"/>
    </i>
    <i r="1">
      <x v="424"/>
    </i>
    <i r="2">
      <x v="3"/>
    </i>
    <i r="2">
      <x v="8"/>
    </i>
    <i r="1">
      <x v="433"/>
    </i>
    <i r="2">
      <x v="70"/>
    </i>
    <i r="1">
      <x v="436"/>
    </i>
    <i r="2">
      <x v="3"/>
    </i>
    <i r="1">
      <x v="437"/>
    </i>
    <i r="2">
      <x v="3"/>
    </i>
    <i r="1">
      <x v="438"/>
    </i>
    <i r="2">
      <x v="3"/>
    </i>
    <i r="1">
      <x v="441"/>
    </i>
    <i r="2">
      <x v="19"/>
    </i>
    <i r="1">
      <x v="488"/>
    </i>
    <i r="2">
      <x v="19"/>
    </i>
    <i r="2">
      <x v="35"/>
    </i>
    <i r="1">
      <x v="489"/>
    </i>
    <i r="2">
      <x v="35"/>
    </i>
    <i r="1">
      <x v="496"/>
    </i>
    <i r="2">
      <x v="1"/>
    </i>
    <i r="1">
      <x v="513"/>
    </i>
    <i r="2">
      <x v="19"/>
    </i>
    <i r="1">
      <x v="514"/>
    </i>
    <i r="2">
      <x v="19"/>
    </i>
    <i r="1">
      <x v="515"/>
    </i>
    <i r="2">
      <x v="19"/>
    </i>
    <i r="1">
      <x v="576"/>
    </i>
    <i r="2">
      <x v="78"/>
    </i>
    <i r="1">
      <x v="614"/>
    </i>
    <i r="2">
      <x v="105"/>
    </i>
    <i r="1">
      <x v="617"/>
    </i>
    <i r="2">
      <x v="32"/>
    </i>
    <i r="1">
      <x v="620"/>
    </i>
    <i r="2">
      <x v="32"/>
    </i>
    <i r="1">
      <x v="689"/>
    </i>
    <i r="2">
      <x v="112"/>
    </i>
    <i r="1">
      <x v="721"/>
    </i>
    <i r="2">
      <x v="19"/>
    </i>
    <i r="1">
      <x v="722"/>
    </i>
    <i r="2">
      <x v="19"/>
    </i>
    <i r="1">
      <x v="730"/>
    </i>
    <i r="2">
      <x v="19"/>
    </i>
    <i t="grand">
      <x/>
    </i>
  </rowItems>
  <colItems count="1">
    <i/>
  </colItems>
  <pageFields count="1">
    <pageField fld="12" hier="-1"/>
  </pageFields>
  <dataFields count="1">
    <dataField name="Sum of % CR" fld="12" baseField="6" baseItem="19"/>
  </dataFields>
  <formats count="10">
    <format dxfId="93">
      <pivotArea dataOnly="0" labelOnly="1" outline="0" axis="axisValues" fieldPosition="0"/>
    </format>
    <format dxfId="92">
      <pivotArea field="4" type="button" dataOnly="0" labelOnly="1" outline="0"/>
    </format>
    <format dxfId="91">
      <pivotArea dataOnly="0" labelOnly="1" outline="0" axis="axisValues" fieldPosition="0"/>
    </format>
    <format dxfId="90">
      <pivotArea type="all" dataOnly="0" outline="0" fieldPosition="0"/>
    </format>
    <format dxfId="89">
      <pivotArea field="6" type="button" dataOnly="0" labelOnly="1" outline="0" axis="axisRow" fieldPosition="2"/>
    </format>
    <format dxfId="88">
      <pivotArea field="6" type="button" dataOnly="0" labelOnly="1" outline="0" axis="axisRow" fieldPosition="2"/>
    </format>
    <format dxfId="87">
      <pivotArea field="4" type="button" dataOnly="0" labelOnly="1" outline="0"/>
    </format>
    <format dxfId="86">
      <pivotArea field="4" type="button" dataOnly="0" labelOnly="1" outline="0"/>
    </format>
    <format dxfId="85">
      <pivotArea field="12" type="button" dataOnly="0" labelOnly="1" outline="0" axis="axisPage" fieldPosition="0"/>
    </format>
    <format dxfId="84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B000000}" name="PivotTable9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23:L27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Cisplatin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3">
    <i>
      <x v="158"/>
    </i>
    <i>
      <x v="340"/>
    </i>
    <i t="grand">
      <x/>
    </i>
  </rowItems>
  <colFields count="1">
    <field x="22"/>
  </colFields>
  <colItems count="2">
    <i>
      <x/>
    </i>
    <i t="grand">
      <x/>
    </i>
  </colItems>
  <pageFields count="1">
    <pageField fld="12" hier="-1"/>
  </pageFields>
  <dataFields count="1">
    <dataField name="Sum of Complete Responses" fld="12" baseField="19" baseItem="340"/>
  </dataFields>
  <formats count="14">
    <format dxfId="107">
      <pivotArea dataOnly="0" labelOnly="1" outline="0" axis="axisValues" fieldPosition="0"/>
    </format>
    <format dxfId="106">
      <pivotArea field="4" type="button" dataOnly="0" labelOnly="1" outline="0"/>
    </format>
    <format dxfId="105">
      <pivotArea dataOnly="0" labelOnly="1" outline="0" axis="axisValues" fieldPosition="0"/>
    </format>
    <format dxfId="104">
      <pivotArea type="all" dataOnly="0" outline="0" fieldPosition="0"/>
    </format>
    <format dxfId="103">
      <pivotArea field="6" type="button" dataOnly="0" labelOnly="1" outline="0"/>
    </format>
    <format dxfId="102">
      <pivotArea field="6" type="button" dataOnly="0" labelOnly="1" outline="0"/>
    </format>
    <format dxfId="101">
      <pivotArea field="4" type="button" dataOnly="0" labelOnly="1" outline="0"/>
    </format>
    <format dxfId="100">
      <pivotArea field="4" type="button" dataOnly="0" labelOnly="1" outline="0"/>
    </format>
    <format dxfId="99">
      <pivotArea field="11" type="button" dataOnly="0" labelOnly="1" outline="0"/>
    </format>
    <format dxfId="98">
      <pivotArea field="11" type="button" dataOnly="0" labelOnly="1" outline="0"/>
    </format>
    <format dxfId="97">
      <pivotArea field="18" type="button" dataOnly="0" labelOnly="1" outline="0"/>
    </format>
    <format dxfId="96">
      <pivotArea field="12" type="button" dataOnly="0" labelOnly="1" outline="0" axis="axisPage" fieldPosition="0"/>
    </format>
    <format dxfId="95">
      <pivotArea type="origin" dataOnly="0" labelOnly="1" outline="0" fieldPosition="0"/>
    </format>
    <format dxfId="94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PivotTable17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40:K42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5-FU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1">
    <i t="grand">
      <x/>
    </i>
  </rowItems>
  <colFields count="1">
    <field x="23"/>
  </colFields>
  <colItems count="1">
    <i t="grand">
      <x/>
    </i>
  </colItems>
  <pageFields count="1">
    <pageField fld="12" hier="-1"/>
  </pageFields>
  <dataFields count="1">
    <dataField name="Sum of Complete Responses" fld="12" baseField="19" baseItem="340"/>
  </dataFields>
  <formats count="14">
    <format dxfId="121">
      <pivotArea dataOnly="0" labelOnly="1" outline="0" axis="axisValues" fieldPosition="0"/>
    </format>
    <format dxfId="120">
      <pivotArea field="4" type="button" dataOnly="0" labelOnly="1" outline="0"/>
    </format>
    <format dxfId="119">
      <pivotArea dataOnly="0" labelOnly="1" outline="0" axis="axisValues" fieldPosition="0"/>
    </format>
    <format dxfId="118">
      <pivotArea type="all" dataOnly="0" outline="0" fieldPosition="0"/>
    </format>
    <format dxfId="117">
      <pivotArea field="6" type="button" dataOnly="0" labelOnly="1" outline="0"/>
    </format>
    <format dxfId="116">
      <pivotArea field="6" type="button" dataOnly="0" labelOnly="1" outline="0"/>
    </format>
    <format dxfId="115">
      <pivotArea field="4" type="button" dataOnly="0" labelOnly="1" outline="0"/>
    </format>
    <format dxfId="114">
      <pivotArea field="4" type="button" dataOnly="0" labelOnly="1" outline="0"/>
    </format>
    <format dxfId="113">
      <pivotArea field="12" type="button" dataOnly="0" labelOnly="1" outline="0" axis="axisPage" fieldPosition="0"/>
    </format>
    <format dxfId="112">
      <pivotArea field="11" type="button" dataOnly="0" labelOnly="1" outline="0"/>
    </format>
    <format dxfId="111">
      <pivotArea field="11" type="button" dataOnly="0" labelOnly="1" outline="0"/>
    </format>
    <format dxfId="110">
      <pivotArea field="18" type="button" dataOnly="0" labelOnly="1" outline="0"/>
    </format>
    <format dxfId="109">
      <pivotArea field="12" type="button" dataOnly="0" labelOnly="1" outline="0" axis="axisPage" fieldPosition="0"/>
    </format>
    <format dxfId="108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9000000}" name="PivotTable7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F27:H37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Gemcitabine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9">
    <i>
      <x v="232"/>
    </i>
    <i>
      <x v="238"/>
    </i>
    <i>
      <x v="262"/>
    </i>
    <i>
      <x v="270"/>
    </i>
    <i>
      <x v="298"/>
    </i>
    <i>
      <x v="533"/>
    </i>
    <i>
      <x v="581"/>
    </i>
    <i>
      <x v="614"/>
    </i>
    <i t="grand">
      <x/>
    </i>
  </rowItems>
  <colFields count="1">
    <field x="21"/>
  </colFields>
  <colItems count="2">
    <i>
      <x/>
    </i>
    <i t="grand">
      <x/>
    </i>
  </colItems>
  <pageFields count="1">
    <pageField fld="12" hier="-1"/>
  </pageFields>
  <dataFields count="1">
    <dataField name="Sum of Complete Response" fld="12" baseField="19" baseItem="42"/>
  </dataFields>
  <formats count="14">
    <format dxfId="135">
      <pivotArea dataOnly="0" labelOnly="1" outline="0" axis="axisValues" fieldPosition="0"/>
    </format>
    <format dxfId="134">
      <pivotArea field="4" type="button" dataOnly="0" labelOnly="1" outline="0"/>
    </format>
    <format dxfId="133">
      <pivotArea dataOnly="0" labelOnly="1" outline="0" axis="axisValues" fieldPosition="0"/>
    </format>
    <format dxfId="132">
      <pivotArea type="all" dataOnly="0" outline="0" fieldPosition="0"/>
    </format>
    <format dxfId="131">
      <pivotArea field="6" type="button" dataOnly="0" labelOnly="1" outline="0"/>
    </format>
    <format dxfId="130">
      <pivotArea field="6" type="button" dataOnly="0" labelOnly="1" outline="0"/>
    </format>
    <format dxfId="129">
      <pivotArea field="4" type="button" dataOnly="0" labelOnly="1" outline="0"/>
    </format>
    <format dxfId="128">
      <pivotArea field="4" type="button" dataOnly="0" labelOnly="1" outline="0"/>
    </format>
    <format dxfId="127">
      <pivotArea field="11" type="button" dataOnly="0" labelOnly="1" outline="0"/>
    </format>
    <format dxfId="126">
      <pivotArea field="11" type="button" dataOnly="0" labelOnly="1" outline="0"/>
    </format>
    <format dxfId="125">
      <pivotArea field="18" type="button" dataOnly="0" labelOnly="1" outline="0"/>
    </format>
    <format dxfId="124">
      <pivotArea field="12" type="button" dataOnly="0" labelOnly="1" outline="0" axis="axisPage" fieldPosition="0"/>
    </format>
    <format dxfId="123">
      <pivotArea type="origin" dataOnly="0" labelOnly="1" outline="0" fieldPosition="0"/>
    </format>
    <format dxfId="122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A000000}" name="PivotTable8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J14:L18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Abraxane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axis="axisCol"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17"/>
  </rowFields>
  <rowItems count="3">
    <i>
      <x v="232"/>
    </i>
    <i>
      <x v="533"/>
    </i>
    <i t="grand">
      <x/>
    </i>
  </rowItems>
  <colFields count="1">
    <field x="20"/>
  </colFields>
  <colItems count="2">
    <i>
      <x/>
    </i>
    <i t="grand">
      <x/>
    </i>
  </colItems>
  <pageFields count="1">
    <pageField fld="12" hier="-1"/>
  </pageFields>
  <dataFields count="1">
    <dataField name="Sum of Complete Responses" fld="12" baseField="19" baseItem="232"/>
  </dataFields>
  <formats count="14">
    <format dxfId="149">
      <pivotArea dataOnly="0" labelOnly="1" outline="0" axis="axisValues" fieldPosition="0"/>
    </format>
    <format dxfId="148">
      <pivotArea field="4" type="button" dataOnly="0" labelOnly="1" outline="0"/>
    </format>
    <format dxfId="147">
      <pivotArea dataOnly="0" labelOnly="1" outline="0" axis="axisValues" fieldPosition="0"/>
    </format>
    <format dxfId="146">
      <pivotArea type="all" dataOnly="0" outline="0" fieldPosition="0"/>
    </format>
    <format dxfId="145">
      <pivotArea field="6" type="button" dataOnly="0" labelOnly="1" outline="0"/>
    </format>
    <format dxfId="144">
      <pivotArea field="6" type="button" dataOnly="0" labelOnly="1" outline="0"/>
    </format>
    <format dxfId="143">
      <pivotArea field="4" type="button" dataOnly="0" labelOnly="1" outline="0"/>
    </format>
    <format dxfId="142">
      <pivotArea field="4" type="button" dataOnly="0" labelOnly="1" outline="0"/>
    </format>
    <format dxfId="141">
      <pivotArea field="11" type="button" dataOnly="0" labelOnly="1" outline="0"/>
    </format>
    <format dxfId="140">
      <pivotArea field="11" type="button" dataOnly="0" labelOnly="1" outline="0"/>
    </format>
    <format dxfId="139">
      <pivotArea field="18" type="button" dataOnly="0" labelOnly="1" outline="0"/>
    </format>
    <format dxfId="138">
      <pivotArea field="12" type="button" dataOnly="0" labelOnly="1" outline="0" axis="axisPage" fieldPosition="0"/>
    </format>
    <format dxfId="137">
      <pivotArea field="12" type="button" dataOnly="0" labelOnly="1" outline="0" axis="axisPage" fieldPosition="0"/>
    </format>
    <format dxfId="136">
      <pivotArea type="origin" dataOnly="0" labelOnly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PivotTable1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 colHeaderCaption="CR Rate">
  <location ref="F54:G56" firstHeaderRow="1" firstDataRow="2" firstDataCol="1" rowPageCount="1" colPageCount="1"/>
  <pivotFields count="35">
    <pivotField showAll="0"/>
    <pivotField showAll="0"/>
    <pivotField showAll="0"/>
    <pivotField showAll="0" sortType="descending"/>
    <pivotField showAll="0">
      <items count="4">
        <item x="1"/>
        <item x="0"/>
        <item x="2"/>
        <item t="default"/>
      </items>
    </pivotField>
    <pivotField showAll="0"/>
    <pivotField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>
      <items count="4">
        <item x="0"/>
        <item x="1"/>
        <item x="2"/>
        <item t="default"/>
      </items>
    </pivotField>
    <pivotField name="Kinase Inhibitors Treatments" axis="axisPage" dataField="1" multipleItemSelectionAllowed="1" showAll="0">
      <items count="18">
        <item h="1" x="7"/>
        <item x="5"/>
        <item x="11"/>
        <item x="10"/>
        <item x="3"/>
        <item x="9"/>
        <item x="0"/>
        <item x="8"/>
        <item x="6"/>
        <item x="12"/>
        <item x="14"/>
        <item x="2"/>
        <item x="4"/>
        <item h="1" x="1"/>
        <item h="1" x="13"/>
        <item h="1" x="15"/>
        <item h="1" x="16"/>
        <item t="default"/>
      </items>
    </pivotField>
    <pivotField showAll="0"/>
    <pivotField showAll="0"/>
    <pivotField showAll="0"/>
    <pivotField showAll="0"/>
    <pivotField axis="axisRow" showAll="0">
      <items count="745">
        <item x="267"/>
        <item x="266"/>
        <item x="268"/>
        <item x="269"/>
        <item x="496"/>
        <item x="499"/>
        <item x="497"/>
        <item x="9"/>
        <item x="351"/>
        <item x="352"/>
        <item x="348"/>
        <item x="349"/>
        <item x="353"/>
        <item x="350"/>
        <item x="173"/>
        <item x="174"/>
        <item x="61"/>
        <item x="386"/>
        <item x="436"/>
        <item x="437"/>
        <item x="421"/>
        <item x="422"/>
        <item x="392"/>
        <item x="394"/>
        <item x="397"/>
        <item x="395"/>
        <item x="69"/>
        <item x="301"/>
        <item x="303"/>
        <item x="467"/>
        <item x="483"/>
        <item x="284"/>
        <item x="56"/>
        <item x="275"/>
        <item x="393"/>
        <item x="158"/>
        <item x="440"/>
        <item x="400"/>
        <item x="396"/>
        <item x="38"/>
        <item x="39"/>
        <item x="40"/>
        <item x="198"/>
        <item x="511"/>
        <item x="510"/>
        <item x="435"/>
        <item x="281"/>
        <item x="283"/>
        <item x="136"/>
        <item x="14"/>
        <item x="115"/>
        <item x="17"/>
        <item x="522"/>
        <item x="523"/>
        <item x="376"/>
        <item x="372"/>
        <item x="374"/>
        <item x="375"/>
        <item x="371"/>
        <item x="373"/>
        <item x="110"/>
        <item x="111"/>
        <item x="263"/>
        <item x="97"/>
        <item x="99"/>
        <item x="408"/>
        <item x="409"/>
        <item x="226"/>
        <item x="220"/>
        <item x="262"/>
        <item x="75"/>
        <item x="117"/>
        <item x="118"/>
        <item x="297"/>
        <item x="298"/>
        <item x="423"/>
        <item x="424"/>
        <item x="296"/>
        <item x="425"/>
        <item x="426"/>
        <item x="541"/>
        <item x="308"/>
        <item x="309"/>
        <item x="163"/>
        <item x="119"/>
        <item x="210"/>
        <item x="212"/>
        <item x="340"/>
        <item x="341"/>
        <item x="545"/>
        <item x="473"/>
        <item x="477"/>
        <item x="476"/>
        <item x="472"/>
        <item x="538"/>
        <item x="554"/>
        <item x="128"/>
        <item x="292"/>
        <item x="293"/>
        <item x="225"/>
        <item x="91"/>
        <item x="92"/>
        <item x="47"/>
        <item x="48"/>
        <item x="171"/>
        <item x="285"/>
        <item x="504"/>
        <item x="506"/>
        <item x="164"/>
        <item x="273"/>
        <item x="318"/>
        <item x="317"/>
        <item x="274"/>
        <item x="277"/>
        <item x="276"/>
        <item x="189"/>
        <item x="186"/>
        <item x="188"/>
        <item x="451"/>
        <item x="282"/>
        <item x="120"/>
        <item x="310"/>
        <item x="121"/>
        <item x="311"/>
        <item x="231"/>
        <item x="234"/>
        <item x="235"/>
        <item x="232"/>
        <item x="233"/>
        <item x="299"/>
        <item x="87"/>
        <item x="89"/>
        <item x="326"/>
        <item x="107"/>
        <item x="524"/>
        <item x="259"/>
        <item x="565"/>
        <item x="567"/>
        <item x="166"/>
        <item x="168"/>
        <item x="401"/>
        <item x="130"/>
        <item x="402"/>
        <item x="165"/>
        <item x="270"/>
        <item x="280"/>
        <item x="146"/>
        <item x="152"/>
        <item x="245"/>
        <item x="141"/>
        <item x="125"/>
        <item x="148"/>
        <item x="144"/>
        <item x="244"/>
        <item x="420"/>
        <item x="150"/>
        <item x="103"/>
        <item x="88"/>
        <item x="28"/>
        <item x="94"/>
        <item x="181"/>
        <item x="160"/>
        <item x="325"/>
        <item x="403"/>
        <item x="389"/>
        <item x="391"/>
        <item x="295"/>
        <item x="429"/>
        <item x="70"/>
        <item x="193"/>
        <item x="123"/>
        <item x="414"/>
        <item x="416"/>
        <item x="415"/>
        <item x="461"/>
        <item x="242"/>
        <item x="229"/>
        <item x="444"/>
        <item x="230"/>
        <item x="448"/>
        <item x="411"/>
        <item x="412"/>
        <item x="153"/>
        <item x="154"/>
        <item x="278"/>
        <item x="16"/>
        <item x="13"/>
        <item x="367"/>
        <item x="369"/>
        <item x="370"/>
        <item x="236"/>
        <item x="462"/>
        <item x="466"/>
        <item x="464"/>
        <item x="449"/>
        <item x="137"/>
        <item x="109"/>
        <item x="64"/>
        <item x="65"/>
        <item x="316"/>
        <item x="305"/>
        <item x="304"/>
        <item x="60"/>
        <item x="50"/>
        <item x="49"/>
        <item x="36"/>
        <item x="37"/>
        <item x="126"/>
        <item x="206"/>
        <item x="140"/>
        <item x="240"/>
        <item x="217"/>
        <item x="149"/>
        <item x="145"/>
        <item x="57"/>
        <item x="147"/>
        <item x="58"/>
        <item x="54"/>
        <item x="404"/>
        <item x="83"/>
        <item x="385"/>
        <item x="23"/>
        <item x="279"/>
        <item x="22"/>
        <item x="21"/>
        <item x="294"/>
        <item x="133"/>
        <item x="155"/>
        <item x="492"/>
        <item x="493"/>
        <item x="494"/>
        <item x="85"/>
        <item x="6"/>
        <item x="124"/>
        <item x="177"/>
        <item x="330"/>
        <item x="329"/>
        <item x="331"/>
        <item x="151"/>
        <item x="15"/>
        <item x="46"/>
        <item x="162"/>
        <item x="52"/>
        <item x="167"/>
        <item x="243"/>
        <item x="41"/>
        <item x="90"/>
        <item x="307"/>
        <item x="192"/>
        <item x="62"/>
        <item x="63"/>
        <item x="302"/>
        <item x="561"/>
        <item x="194"/>
        <item x="205"/>
        <item x="468"/>
        <item x="456"/>
        <item x="459"/>
        <item x="224"/>
        <item x="571"/>
        <item x="143"/>
        <item x="383"/>
        <item x="363"/>
        <item x="570"/>
        <item x="457"/>
        <item x="562"/>
        <item x="563"/>
        <item x="254"/>
        <item x="191"/>
        <item x="475"/>
        <item x="19"/>
        <item x="359"/>
        <item x="114"/>
        <item x="176"/>
        <item x="481"/>
        <item x="480"/>
        <item x="469"/>
        <item x="453"/>
        <item x="454"/>
        <item x="59"/>
        <item x="31"/>
        <item x="30"/>
        <item x="29"/>
        <item x="199"/>
        <item x="332"/>
        <item x="333"/>
        <item x="132"/>
        <item x="135"/>
        <item x="204"/>
        <item x="246"/>
        <item x="161"/>
        <item x="324"/>
        <item x="238"/>
        <item x="74"/>
        <item x="73"/>
        <item x="498"/>
        <item x="358"/>
        <item x="361"/>
        <item x="364"/>
        <item x="362"/>
        <item x="518"/>
        <item x="306"/>
        <item x="465"/>
        <item x="527"/>
        <item x="202"/>
        <item x="528"/>
        <item x="237"/>
        <item x="0"/>
        <item x="405"/>
        <item x="44"/>
        <item x="1"/>
        <item x="2"/>
        <item x="536"/>
        <item x="537"/>
        <item x="139"/>
        <item x="417"/>
        <item x="418"/>
        <item x="419"/>
        <item x="532"/>
        <item x="535"/>
        <item x="438"/>
        <item x="439"/>
        <item x="441"/>
        <item x="300"/>
        <item x="95"/>
        <item x="346"/>
        <item x="96"/>
        <item x="106"/>
        <item x="108"/>
        <item x="78"/>
        <item x="79"/>
        <item x="76"/>
        <item x="77"/>
        <item x="180"/>
        <item x="184"/>
        <item x="68"/>
        <item x="7"/>
        <item x="8"/>
        <item x="344"/>
        <item x="102"/>
        <item x="104"/>
        <item x="67"/>
        <item x="327"/>
        <item x="328"/>
        <item x="433"/>
        <item x="463"/>
        <item x="45"/>
        <item x="24"/>
        <item x="25"/>
        <item x="455"/>
        <item x="458"/>
        <item x="520"/>
        <item x="521"/>
        <item x="26"/>
        <item x="27"/>
        <item x="20"/>
        <item x="127"/>
        <item x="51"/>
        <item x="525"/>
        <item x="526"/>
        <item x="315"/>
        <item x="314"/>
        <item x="413"/>
        <item x="460"/>
        <item x="255"/>
        <item x="98"/>
        <item x="322"/>
        <item x="551"/>
        <item x="550"/>
        <item x="179"/>
        <item x="183"/>
        <item x="182"/>
        <item x="185"/>
        <item x="159"/>
        <item x="286"/>
        <item x="289"/>
        <item x="82"/>
        <item x="81"/>
        <item x="80"/>
        <item x="84"/>
        <item x="342"/>
        <item x="42"/>
        <item x="43"/>
        <item x="339"/>
        <item x="533"/>
        <item x="34"/>
        <item x="502"/>
        <item x="503"/>
        <item x="534"/>
        <item x="432"/>
        <item x="430"/>
        <item x="431"/>
        <item x="265"/>
        <item x="72"/>
        <item x="312"/>
        <item x="313"/>
        <item x="223"/>
        <item x="365"/>
        <item x="366"/>
        <item x="566"/>
        <item x="568"/>
        <item x="569"/>
        <item x="509"/>
        <item x="336"/>
        <item x="434"/>
        <item x="112"/>
        <item x="290"/>
        <item x="410"/>
        <item x="169"/>
        <item x="172"/>
        <item x="122"/>
        <item x="71"/>
        <item x="500"/>
        <item x="360"/>
        <item x="195"/>
        <item x="529"/>
        <item x="250"/>
        <item x="368"/>
        <item x="142"/>
        <item x="197"/>
        <item x="478"/>
        <item x="479"/>
        <item x="251"/>
        <item x="484"/>
        <item x="470"/>
        <item x="450"/>
        <item x="196"/>
        <item x="380"/>
        <item x="519"/>
        <item x="249"/>
        <item m="1" x="743"/>
        <item x="505"/>
        <item x="501"/>
        <item x="288"/>
        <item x="287"/>
        <item x="345"/>
        <item x="355"/>
        <item x="442"/>
        <item x="516"/>
        <item x="517"/>
        <item x="515"/>
        <item x="557"/>
        <item x="559"/>
        <item x="549"/>
        <item x="548"/>
        <item x="543"/>
        <item x="546"/>
        <item x="544"/>
        <item x="547"/>
        <item x="553"/>
        <item x="556"/>
        <item x="558"/>
        <item x="560"/>
        <item x="445"/>
        <item x="482"/>
        <item x="446"/>
        <item x="539"/>
        <item x="542"/>
        <item x="540"/>
        <item x="552"/>
        <item x="555"/>
        <item x="447"/>
        <item x="227"/>
        <item x="228"/>
        <item x="201"/>
        <item x="200"/>
        <item x="203"/>
        <item x="190"/>
        <item x="187"/>
        <item x="486"/>
        <item x="156"/>
        <item x="343"/>
        <item x="564"/>
        <item x="86"/>
        <item x="443"/>
        <item x="321"/>
        <item x="323"/>
        <item x="113"/>
        <item x="116"/>
        <item x="207"/>
        <item x="209"/>
        <item x="208"/>
        <item x="334"/>
        <item x="93"/>
        <item x="471"/>
        <item x="452"/>
        <item x="485"/>
        <item x="507"/>
        <item x="508"/>
        <item x="406"/>
        <item x="175"/>
        <item x="407"/>
        <item x="178"/>
        <item x="264"/>
        <item x="487"/>
        <item x="253"/>
        <item x="252"/>
        <item x="219"/>
        <item x="101"/>
        <item x="100"/>
        <item x="489"/>
        <item x="490"/>
        <item x="491"/>
        <item x="157"/>
        <item x="33"/>
        <item x="32"/>
        <item x="319"/>
        <item x="530"/>
        <item x="531"/>
        <item x="11"/>
        <item x="12"/>
        <item x="10"/>
        <item x="170"/>
        <item x="239"/>
        <item x="337"/>
        <item x="53"/>
        <item x="55"/>
        <item x="258"/>
        <item x="129"/>
        <item x="131"/>
        <item x="320"/>
        <item x="354"/>
        <item x="138"/>
        <item x="241"/>
        <item x="291"/>
        <item x="357"/>
        <item x="356"/>
        <item x="211"/>
        <item x="216"/>
        <item x="213"/>
        <item x="214"/>
        <item x="215"/>
        <item x="218"/>
        <item x="4"/>
        <item x="5"/>
        <item x="134"/>
        <item x="272"/>
        <item x="271"/>
        <item x="390"/>
        <item x="3"/>
        <item x="387"/>
        <item x="388"/>
        <item x="257"/>
        <item x="256"/>
        <item x="260"/>
        <item x="261"/>
        <item x="221"/>
        <item x="222"/>
        <item x="66"/>
        <item x="18"/>
        <item x="398"/>
        <item x="399"/>
        <item x="495"/>
        <item x="347"/>
        <item x="35"/>
        <item x="105"/>
        <item x="488"/>
        <item x="335"/>
        <item x="514"/>
        <item x="513"/>
        <item x="512"/>
        <item x="377"/>
        <item x="378"/>
        <item x="379"/>
        <item x="384"/>
        <item x="381"/>
        <item x="382"/>
        <item x="338"/>
        <item x="247"/>
        <item x="248"/>
        <item x="427"/>
        <item x="428"/>
        <item x="474"/>
        <item x="742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t="default"/>
      </items>
    </pivotField>
    <pivotField showAll="0">
      <items count="3">
        <item x="1"/>
        <item h="1"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Col" showAll="0">
      <items count="3">
        <item x="1"/>
        <item h="1" x="0"/>
        <item t="default"/>
      </items>
    </pivotField>
  </pivotFields>
  <rowFields count="1">
    <field x="17"/>
  </rowFields>
  <rowItems count="1">
    <i t="grand">
      <x/>
    </i>
  </rowItems>
  <colFields count="1">
    <field x="34"/>
  </colFields>
  <colItems count="1">
    <i t="grand">
      <x/>
    </i>
  </colItems>
  <pageFields count="1">
    <pageField fld="12" hier="-1"/>
  </pageFields>
  <dataFields count="1">
    <dataField name="Sum of Complete Responses" fld="12" baseField="19" baseItem="476"/>
  </dataFields>
  <formats count="14">
    <format dxfId="163">
      <pivotArea dataOnly="0" labelOnly="1" outline="0" axis="axisValues" fieldPosition="0"/>
    </format>
    <format dxfId="162">
      <pivotArea field="4" type="button" dataOnly="0" labelOnly="1" outline="0"/>
    </format>
    <format dxfId="161">
      <pivotArea dataOnly="0" labelOnly="1" outline="0" axis="axisValues" fieldPosition="0"/>
    </format>
    <format dxfId="160">
      <pivotArea type="all" dataOnly="0" outline="0" fieldPosition="0"/>
    </format>
    <format dxfId="159">
      <pivotArea field="6" type="button" dataOnly="0" labelOnly="1" outline="0"/>
    </format>
    <format dxfId="158">
      <pivotArea field="6" type="button" dataOnly="0" labelOnly="1" outline="0"/>
    </format>
    <format dxfId="157">
      <pivotArea field="4" type="button" dataOnly="0" labelOnly="1" outline="0"/>
    </format>
    <format dxfId="156">
      <pivotArea field="4" type="button" dataOnly="0" labelOnly="1" outline="0"/>
    </format>
    <format dxfId="155">
      <pivotArea field="11" type="button" dataOnly="0" labelOnly="1" outline="0"/>
    </format>
    <format dxfId="154">
      <pivotArea field="11" type="button" dataOnly="0" labelOnly="1" outline="0"/>
    </format>
    <format dxfId="153">
      <pivotArea field="18" type="button" dataOnly="0" labelOnly="1" outline="0"/>
    </format>
    <format dxfId="152">
      <pivotArea type="origin" dataOnly="0" labelOnly="1" outline="0" fieldPosition="0"/>
    </format>
    <format dxfId="151">
      <pivotArea field="12" type="button" dataOnly="0" labelOnly="1" outline="0" axis="axisPage" fieldPosition="0"/>
    </format>
    <format dxfId="150">
      <pivotArea field="1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9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D8:J130" firstHeaderRow="0" firstDataRow="1" firstDataCol="1" rowPageCount="1" colPageCount="1"/>
  <pivotFields count="35">
    <pivotField showAll="0"/>
    <pivotField showAll="0"/>
    <pivotField showAll="0"/>
    <pivotField showAll="0" sortType="descending"/>
    <pivotField axis="axisPage" showAll="0">
      <items count="4">
        <item x="1"/>
        <item x="0"/>
        <item x="2"/>
        <item t="default"/>
      </items>
    </pivotField>
    <pivotField showAll="0"/>
    <pivotField axis="axisRow" showAll="0">
      <items count="123">
        <item x="62"/>
        <item x="8"/>
        <item x="66"/>
        <item x="7"/>
        <item x="34"/>
        <item x="33"/>
        <item x="0"/>
        <item m="1" x="121"/>
        <item x="26"/>
        <item x="37"/>
        <item x="43"/>
        <item x="56"/>
        <item x="25"/>
        <item x="64"/>
        <item x="4"/>
        <item x="58"/>
        <item x="59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55"/>
        <item x="46"/>
        <item x="45"/>
        <item x="97"/>
        <item x="35"/>
        <item x="31"/>
        <item x="6"/>
        <item x="61"/>
        <item x="40"/>
        <item x="14"/>
        <item x="42"/>
        <item x="12"/>
        <item x="44"/>
        <item x="13"/>
        <item x="63"/>
        <item x="60"/>
        <item x="47"/>
        <item x="65"/>
        <item x="15"/>
        <item x="9"/>
        <item x="57"/>
        <item x="16"/>
        <item x="17"/>
        <item x="41"/>
        <item x="10"/>
        <item x="48"/>
        <item x="51"/>
        <item x="52"/>
        <item x="53"/>
        <item x="49"/>
        <item x="50"/>
        <item x="54"/>
        <item x="2"/>
        <item x="3"/>
        <item x="1"/>
        <item x="32"/>
        <item x="38"/>
        <item x="39"/>
        <item x="28"/>
        <item x="27"/>
        <item x="105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/>
  </pivotFields>
  <rowFields count="1">
    <field x="6"/>
  </rowFields>
  <rowItems count="122">
    <i>
      <x/>
    </i>
    <i>
      <x v="1"/>
    </i>
    <i>
      <x v="2"/>
    </i>
    <i>
      <x v="3"/>
    </i>
    <i>
      <x v="4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4" hier="-1"/>
  </pageFields>
  <dataFields count="6">
    <dataField name="Treatments" fld="17" subtotal="count" baseField="0" baseItem="0"/>
    <dataField name="CR" fld="12" baseField="6" baseItem="12" numFmtId="165"/>
    <dataField name="PR" fld="13" baseField="6" baseItem="12" numFmtId="165"/>
    <dataField name="SD" fld="14" baseField="6" baseItem="12" numFmtId="165"/>
    <dataField name="GI" fld="15" baseField="6" baseItem="12" numFmtId="165"/>
    <dataField name="PD" fld="16" baseField="6" baseItem="12" numFmtId="165"/>
  </dataFields>
  <formats count="15">
    <format dxfId="331">
      <pivotArea dataOnly="0" labelOnly="1" outline="0" axis="axisValues" fieldPosition="0"/>
    </format>
    <format dxfId="330">
      <pivotArea field="4" type="button" dataOnly="0" labelOnly="1" outline="0" axis="axisPage" fieldPosition="0"/>
    </format>
    <format dxfId="329">
      <pivotArea dataOnly="0" labelOnly="1" outline="0" fieldPosition="0">
        <references count="1">
          <reference field="4" count="0"/>
        </references>
      </pivotArea>
    </format>
    <format dxfId="328">
      <pivotArea dataOnly="0" labelOnly="1" outline="0" axis="axisValues" fieldPosition="0"/>
    </format>
    <format dxfId="327">
      <pivotArea type="all" dataOnly="0" outline="0" fieldPosition="0"/>
    </format>
    <format dxfId="326">
      <pivotArea field="6" type="button" dataOnly="0" labelOnly="1" outline="0" axis="axisRow" fieldPosition="0"/>
    </format>
    <format dxfId="325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24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23">
      <pivotArea field="6" type="button" dataOnly="0" labelOnly="1" outline="0" axis="axisRow" fieldPosition="0"/>
    </format>
    <format dxfId="322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21">
      <pivotArea field="4" type="button" dataOnly="0" labelOnly="1" outline="0" axis="axisPage" fieldPosition="0"/>
    </format>
    <format dxfId="320">
      <pivotArea field="4" type="button" dataOnly="0" labelOnly="1" outline="0" axis="axisPage" fieldPosition="0"/>
    </format>
    <format dxfId="319">
      <pivotArea dataOnly="0" labelOnly="1" outline="0" fieldPosition="0">
        <references count="1">
          <reference field="4" count="0"/>
        </references>
      </pivotArea>
    </format>
    <format dxfId="318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17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T8:Z11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axis="axisRow" showAll="0">
      <items count="123">
        <item x="8"/>
        <item x="7"/>
        <item x="34"/>
        <item x="33"/>
        <item x="0"/>
        <item m="1" x="121"/>
        <item x="26"/>
        <item x="37"/>
        <item x="25"/>
        <item x="4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97"/>
        <item x="31"/>
        <item x="6"/>
        <item x="14"/>
        <item x="12"/>
        <item x="13"/>
        <item x="15"/>
        <item x="9"/>
        <item x="16"/>
        <item x="17"/>
        <item x="10"/>
        <item x="2"/>
        <item x="3"/>
        <item x="1"/>
        <item x="32"/>
        <item x="38"/>
        <item x="28"/>
        <item x="27"/>
        <item x="105"/>
        <item x="39"/>
        <item x="35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showAll="0"/>
    <pivotField showAll="0"/>
    <pivotField showAll="0"/>
    <pivotField axis="axisRow" showAll="0">
      <items count="4">
        <item sd="0" x="0"/>
        <item sd="0" x="1"/>
        <item h="1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2">
    <field x="11"/>
    <field x="6"/>
  </rowFields>
  <rowItems count="3">
    <i>
      <x/>
    </i>
    <i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#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9">
    <format dxfId="34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3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38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37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3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3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34">
      <pivotArea collapsedLevelsAreSubtotals="1" fieldPosition="0">
        <references count="1">
          <reference field="11" count="1">
            <x v="0"/>
          </reference>
        </references>
      </pivotArea>
    </format>
    <format dxfId="333">
      <pivotArea collapsedLevelsAreSubtotals="1" fieldPosition="0">
        <references count="1">
          <reference field="11" count="1">
            <x v="1"/>
          </reference>
        </references>
      </pivotArea>
    </format>
    <format dxfId="33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1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L8:R20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axis="axisRow" showAll="0">
      <items count="123">
        <item x="8"/>
        <item x="7"/>
        <item h="1" x="34"/>
        <item h="1" x="33"/>
        <item x="0"/>
        <item h="1" m="1" x="121"/>
        <item h="1" x="26"/>
        <item h="1" x="37"/>
        <item h="1" x="25"/>
        <item h="1" x="4"/>
        <item h="1" x="11"/>
        <item h="1" x="36"/>
        <item x="5"/>
        <item h="1" x="29"/>
        <item h="1" x="30"/>
        <item h="1" x="20"/>
        <item h="1" x="18"/>
        <item h="1" x="22"/>
        <item h="1" x="19"/>
        <item h="1" x="23"/>
        <item h="1" x="21"/>
        <item h="1" x="24"/>
        <item h="1" x="97"/>
        <item h="1" x="31"/>
        <item h="1" x="6"/>
        <item h="1" x="14"/>
        <item h="1" x="12"/>
        <item h="1" x="13"/>
        <item h="1" x="15"/>
        <item h="1" x="9"/>
        <item h="1" x="16"/>
        <item h="1" x="17"/>
        <item h="1" x="10"/>
        <item h="1" x="2"/>
        <item h="1" x="3"/>
        <item h="1" x="1"/>
        <item h="1" x="32"/>
        <item h="1" x="38"/>
        <item h="1" x="28"/>
        <item h="1" x="27"/>
        <item h="1" x="105"/>
        <item h="1" x="39"/>
        <item h="1" x="35"/>
        <item h="1" x="40"/>
        <item h="1" x="41"/>
        <item h="1" x="42"/>
        <item h="1" x="43"/>
        <item h="1" x="44"/>
        <item h="1" x="45"/>
        <item h="1" x="46"/>
        <item h="1" x="47"/>
        <item h="1" x="48"/>
        <item h="1" x="49"/>
        <item h="1" x="50"/>
        <item h="1" x="51"/>
        <item h="1" x="52"/>
        <item h="1" x="53"/>
        <item h="1" x="54"/>
        <item h="1" x="55"/>
        <item h="1" x="56"/>
        <item h="1" x="57"/>
        <item h="1" x="58"/>
        <item h="1" x="59"/>
        <item h="1" x="60"/>
        <item h="1" x="61"/>
        <item h="1" x="62"/>
        <item h="1" x="63"/>
        <item h="1" x="64"/>
        <item h="1" x="65"/>
        <item h="1" x="66"/>
        <item h="1" x="67"/>
        <item h="1" x="68"/>
        <item h="1" x="69"/>
        <item h="1" x="70"/>
        <item h="1" x="71"/>
        <item h="1" x="72"/>
        <item h="1" x="73"/>
        <item h="1" x="74"/>
        <item h="1" x="75"/>
        <item h="1" x="76"/>
        <item h="1" x="77"/>
        <item h="1" x="78"/>
        <item h="1" x="79"/>
        <item h="1" x="80"/>
        <item h="1" x="81"/>
        <item h="1" x="82"/>
        <item h="1" x="83"/>
        <item h="1" x="84"/>
        <item h="1" x="85"/>
        <item h="1" x="86"/>
        <item h="1" x="87"/>
        <item h="1" x="88"/>
        <item h="1" x="89"/>
        <item h="1" x="90"/>
        <item h="1" x="91"/>
        <item h="1" x="92"/>
        <item h="1" x="93"/>
        <item h="1" x="94"/>
        <item h="1" x="95"/>
        <item h="1" x="96"/>
        <item h="1" x="98"/>
        <item h="1" x="99"/>
        <item h="1" x="100"/>
        <item h="1" x="101"/>
        <item h="1" x="102"/>
        <item h="1" x="103"/>
        <item h="1" x="104"/>
        <item h="1" x="106"/>
        <item h="1" x="107"/>
        <item h="1" x="108"/>
        <item h="1" x="109"/>
        <item h="1" x="110"/>
        <item h="1" x="111"/>
        <item h="1" x="112"/>
        <item h="1" x="113"/>
        <item h="1" x="114"/>
        <item h="1" x="115"/>
        <item h="1" x="116"/>
        <item h="1" x="117"/>
        <item h="1" x="118"/>
        <item h="1" x="119"/>
        <item h="1" x="120"/>
        <item t="default"/>
      </items>
    </pivotField>
    <pivotField showAll="0"/>
    <pivotField showAll="0"/>
    <pivotField showAll="0"/>
    <pivotField showAll="0"/>
    <pivotField axis="axisRow" showAll="0">
      <items count="4">
        <item sd="0" x="0"/>
        <item sd="0" x="1"/>
        <item h="1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2">
    <field x="6"/>
    <field x="11"/>
  </rowFields>
  <rowItems count="12">
    <i>
      <x/>
    </i>
    <i r="1">
      <x/>
    </i>
    <i r="1">
      <x v="1"/>
    </i>
    <i>
      <x v="1"/>
    </i>
    <i r="1">
      <x/>
    </i>
    <i r="1">
      <x v="1"/>
    </i>
    <i>
      <x v="4"/>
    </i>
    <i r="1">
      <x/>
    </i>
    <i>
      <x v="12"/>
    </i>
    <i r="1">
      <x/>
    </i>
    <i r="1">
      <x v="1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# Treatments" fld="17" subtotal="count" baseField="11" baseItem="1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20">
    <format dxfId="36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59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58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57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56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5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54">
      <pivotArea collapsedLevelsAreSubtotals="1" fieldPosition="0">
        <references count="1">
          <reference field="11" count="1">
            <x v="0"/>
          </reference>
        </references>
      </pivotArea>
    </format>
    <format dxfId="353">
      <pivotArea collapsedLevelsAreSubtotals="1" fieldPosition="0">
        <references count="1">
          <reference field="11" count="1">
            <x v="1"/>
          </reference>
        </references>
      </pivotArea>
    </format>
    <format dxfId="352">
      <pivotArea grandRow="1" outline="0" collapsedLevelsAreSubtotals="1" fieldPosition="0"/>
    </format>
    <format dxfId="351">
      <pivotArea dataOnly="0" labelOnly="1" grandRow="1" outline="0" fieldPosition="0"/>
    </format>
    <format dxfId="350">
      <pivotArea field="6" type="button" dataOnly="0" labelOnly="1" outline="0" axis="axisRow" fieldPosition="0"/>
    </format>
    <format dxfId="349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48">
      <pivotArea collapsedLevelsAreSubtotals="1" fieldPosition="0">
        <references count="1">
          <reference field="6" count="1">
            <x v="0"/>
          </reference>
        </references>
      </pivotArea>
    </format>
    <format dxfId="347">
      <pivotArea collapsedLevelsAreSubtotals="1" fieldPosition="0">
        <references count="2">
          <reference field="6" count="1" selected="0">
            <x v="0"/>
          </reference>
          <reference field="11" count="0"/>
        </references>
      </pivotArea>
    </format>
    <format dxfId="346">
      <pivotArea collapsedLevelsAreSubtotals="1" fieldPosition="0">
        <references count="1">
          <reference field="6" count="1">
            <x v="1"/>
          </reference>
        </references>
      </pivotArea>
    </format>
    <format dxfId="345">
      <pivotArea collapsedLevelsAreSubtotals="1" fieldPosition="0">
        <references count="2">
          <reference field="6" count="1" selected="0">
            <x v="1"/>
          </reference>
          <reference field="11" count="0"/>
        </references>
      </pivotArea>
    </format>
    <format dxfId="344">
      <pivotArea collapsedLevelsAreSubtotals="1" fieldPosition="0">
        <references count="1">
          <reference field="6" count="1">
            <x v="4"/>
          </reference>
        </references>
      </pivotArea>
    </format>
    <format dxfId="343">
      <pivotArea collapsedLevelsAreSubtotals="1" fieldPosition="0">
        <references count="2">
          <reference field="6" count="1" selected="0">
            <x v="4"/>
          </reference>
          <reference field="11" count="1">
            <x v="0"/>
          </reference>
        </references>
      </pivotArea>
    </format>
    <format dxfId="342">
      <pivotArea collapsedLevelsAreSubtotals="1" fieldPosition="0">
        <references count="1">
          <reference field="6" count="1">
            <x v="12"/>
          </reference>
        </references>
      </pivotArea>
    </format>
    <format dxfId="341">
      <pivotArea collapsedLevelsAreSubtotals="1" fieldPosition="0">
        <references count="2">
          <reference field="6" count="1" selected="0">
            <x v="12"/>
          </reference>
          <reference field="11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Table10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T16:Z19" firstHeaderRow="0" firstDataRow="1" firstDataCol="1"/>
  <pivotFields count="35">
    <pivotField showAll="0"/>
    <pivotField showAll="0"/>
    <pivotField showAll="0"/>
    <pivotField showAll="0"/>
    <pivotField showAll="0"/>
    <pivotField showAll="0"/>
    <pivotField axis="axisRow" showAll="0">
      <items count="123">
        <item x="8"/>
        <item x="7"/>
        <item x="34"/>
        <item x="33"/>
        <item x="0"/>
        <item m="1" x="121"/>
        <item x="26"/>
        <item x="37"/>
        <item x="25"/>
        <item x="4"/>
        <item x="11"/>
        <item x="36"/>
        <item x="5"/>
        <item x="29"/>
        <item x="30"/>
        <item x="20"/>
        <item x="18"/>
        <item x="22"/>
        <item x="19"/>
        <item x="23"/>
        <item x="21"/>
        <item x="24"/>
        <item x="97"/>
        <item x="31"/>
        <item x="6"/>
        <item x="14"/>
        <item x="12"/>
        <item x="13"/>
        <item x="15"/>
        <item x="9"/>
        <item x="16"/>
        <item x="17"/>
        <item x="10"/>
        <item x="2"/>
        <item x="3"/>
        <item x="1"/>
        <item x="32"/>
        <item x="38"/>
        <item x="28"/>
        <item x="27"/>
        <item x="105"/>
        <item x="39"/>
        <item x="35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t="default"/>
      </items>
    </pivotField>
    <pivotField showAll="0"/>
    <pivotField axis="axisRow" showAll="0" sortType="descending">
      <items count="4">
        <item h="1" sd="0" x="2"/>
        <item sd="0" x="1"/>
        <item sd="0" x="0"/>
        <item t="default"/>
      </items>
    </pivotField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2">
    <field x="8"/>
    <field x="6"/>
  </rowFields>
  <rowItems count="3">
    <i>
      <x v="1"/>
    </i>
    <i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#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9">
    <format dxfId="36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6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6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366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36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363">
      <pivotArea collapsedLevelsAreSubtotals="1" fieldPosition="0">
        <references count="1">
          <reference field="8" count="1">
            <x v="2"/>
          </reference>
        </references>
      </pivotArea>
    </format>
    <format dxfId="362">
      <pivotArea collapsedLevelsAreSubtotals="1" fieldPosition="0">
        <references count="1">
          <reference field="8" count="1">
            <x v="1"/>
          </reference>
        </references>
      </pivotArea>
    </format>
    <format dxfId="36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PivotTable3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I14:N15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axis="axisPage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0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3">
    <format dxfId="176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75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74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73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7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0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69">
      <pivotArea dataOnly="0" labelOnly="1" outline="0" fieldPosition="0">
        <references count="1">
          <reference field="20" count="1">
            <x v="0"/>
          </reference>
        </references>
      </pivotArea>
    </format>
    <format dxfId="16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67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66">
      <pivotArea field="20" type="button" dataOnly="0" labelOnly="1" outline="0" axis="axisPage" fieldPosition="0"/>
    </format>
    <format dxfId="16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64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B7:G8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axis="axisPage" showAll="0" includeNewItemsInFilter="1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8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3">
    <format dxfId="18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8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8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86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8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3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82">
      <pivotArea dataOnly="0" labelOnly="1" outline="0" fieldPosition="0">
        <references count="1">
          <reference field="18" count="1">
            <x v="0"/>
          </reference>
        </references>
      </pivotArea>
    </format>
    <format dxfId="181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80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79">
      <pivotArea field="18" type="button" dataOnly="0" labelOnly="1" outline="0" axis="axisPage" fieldPosition="0"/>
    </format>
    <format dxfId="17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15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P14:U15" firstHeaderRow="0" firstDataRow="1" firstDataCol="0" rowPageCount="1" colPageCount="1"/>
  <pivotFields count="35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 defaultSubtotal="0"/>
    <pivotField showAll="0" includeNewItemsInFilter="1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axis="axisPage" showAll="0" defaultSubtotal="0">
      <items count="2">
        <item x="1"/>
        <item x="0"/>
      </items>
    </pivotField>
  </pivotFields>
  <rowItems count="1">
    <i/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34" item="0" hier="-1"/>
  </pageFields>
  <dataFields count="6">
    <dataField name="# of Treatments" fld="17" subtotal="count" baseField="0" baseItem="0"/>
    <dataField name="CR" fld="12" baseField="11" baseItem="0" numFmtId="165"/>
    <dataField name="PR" fld="13" baseField="11" baseItem="0" numFmtId="165"/>
    <dataField name="SD" fld="14" baseField="11" baseItem="0" numFmtId="165"/>
    <dataField name="GI" fld="15" baseField="11" baseItem="0" numFmtId="165"/>
    <dataField name="PD" fld="16" baseField="11" baseItem="0" numFmtId="165"/>
  </dataFields>
  <formats count="10">
    <format dxfId="199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98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97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96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95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9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3">
      <pivotArea outline="0" collapsedLevelsAreSubtotals="1" fieldPosition="0">
        <references count="1">
          <reference field="4294967294" count="5" selected="0">
            <x v="1"/>
            <x v="2"/>
            <x v="3"/>
            <x v="4"/>
            <x v="5"/>
          </reference>
        </references>
      </pivotArea>
    </format>
    <format dxfId="192">
      <pivotArea dataOnly="0" labelOnly="1" outline="0" fieldPosition="0">
        <references count="1">
          <reference field="4294967294" count="5">
            <x v="1"/>
            <x v="2"/>
            <x v="3"/>
            <x v="4"/>
            <x v="5"/>
          </reference>
        </references>
      </pivotArea>
    </format>
    <format dxfId="191">
      <pivotArea outline="0" collapsedLevelsAreSubtotals="1" fieldPosition="0"/>
    </format>
    <format dxfId="190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5.xml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Relationship Id="rId5" Type="http://schemas.openxmlformats.org/officeDocument/2006/relationships/printerSettings" Target="../printerSettings/printerSettings3.bin"/><Relationship Id="rId4" Type="http://schemas.openxmlformats.org/officeDocument/2006/relationships/pivotTable" Target="../pivotTables/pivotTable6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14.xml"/><Relationship Id="rId3" Type="http://schemas.openxmlformats.org/officeDocument/2006/relationships/pivotTable" Target="../pivotTables/pivotTable9.xml"/><Relationship Id="rId7" Type="http://schemas.openxmlformats.org/officeDocument/2006/relationships/pivotTable" Target="../pivotTables/pivotTable13.xml"/><Relationship Id="rId12" Type="http://schemas.openxmlformats.org/officeDocument/2006/relationships/printerSettings" Target="../printerSettings/printerSettings4.bin"/><Relationship Id="rId2" Type="http://schemas.openxmlformats.org/officeDocument/2006/relationships/pivotTable" Target="../pivotTables/pivotTable8.xml"/><Relationship Id="rId1" Type="http://schemas.openxmlformats.org/officeDocument/2006/relationships/pivotTable" Target="../pivotTables/pivotTable7.xml"/><Relationship Id="rId6" Type="http://schemas.openxmlformats.org/officeDocument/2006/relationships/pivotTable" Target="../pivotTables/pivotTable12.xml"/><Relationship Id="rId11" Type="http://schemas.openxmlformats.org/officeDocument/2006/relationships/pivotTable" Target="../pivotTables/pivotTable17.xml"/><Relationship Id="rId5" Type="http://schemas.openxmlformats.org/officeDocument/2006/relationships/pivotTable" Target="../pivotTables/pivotTable11.xml"/><Relationship Id="rId10" Type="http://schemas.openxmlformats.org/officeDocument/2006/relationships/pivotTable" Target="../pivotTables/pivotTable16.xml"/><Relationship Id="rId4" Type="http://schemas.openxmlformats.org/officeDocument/2006/relationships/pivotTable" Target="../pivotTables/pivotTable10.xml"/><Relationship Id="rId9" Type="http://schemas.openxmlformats.org/officeDocument/2006/relationships/pivotTable" Target="../pivotTables/pivotTable15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25.xml"/><Relationship Id="rId13" Type="http://schemas.openxmlformats.org/officeDocument/2006/relationships/printerSettings" Target="../printerSettings/printerSettings5.bin"/><Relationship Id="rId3" Type="http://schemas.openxmlformats.org/officeDocument/2006/relationships/pivotTable" Target="../pivotTables/pivotTable20.xml"/><Relationship Id="rId7" Type="http://schemas.openxmlformats.org/officeDocument/2006/relationships/pivotTable" Target="../pivotTables/pivotTable24.xml"/><Relationship Id="rId12" Type="http://schemas.openxmlformats.org/officeDocument/2006/relationships/pivotTable" Target="../pivotTables/pivotTable29.xml"/><Relationship Id="rId2" Type="http://schemas.openxmlformats.org/officeDocument/2006/relationships/pivotTable" Target="../pivotTables/pivotTable19.xml"/><Relationship Id="rId1" Type="http://schemas.openxmlformats.org/officeDocument/2006/relationships/pivotTable" Target="../pivotTables/pivotTable18.xml"/><Relationship Id="rId6" Type="http://schemas.openxmlformats.org/officeDocument/2006/relationships/pivotTable" Target="../pivotTables/pivotTable23.xml"/><Relationship Id="rId11" Type="http://schemas.openxmlformats.org/officeDocument/2006/relationships/pivotTable" Target="../pivotTables/pivotTable28.xml"/><Relationship Id="rId5" Type="http://schemas.openxmlformats.org/officeDocument/2006/relationships/pivotTable" Target="../pivotTables/pivotTable22.xml"/><Relationship Id="rId10" Type="http://schemas.openxmlformats.org/officeDocument/2006/relationships/pivotTable" Target="../pivotTables/pivotTable27.xml"/><Relationship Id="rId4" Type="http://schemas.openxmlformats.org/officeDocument/2006/relationships/pivotTable" Target="../pivotTables/pivotTable21.xml"/><Relationship Id="rId9" Type="http://schemas.openxmlformats.org/officeDocument/2006/relationships/pivotTable" Target="../pivotTables/pivotTable2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34"/>
  <sheetViews>
    <sheetView tabSelected="1" workbookViewId="0">
      <pane xSplit="6" ySplit="6" topLeftCell="G7" activePane="bottomRight" state="frozen"/>
      <selection pane="topRight" activeCell="F1" sqref="F1"/>
      <selection pane="bottomLeft" activeCell="A5" sqref="A5"/>
      <selection pane="bottomRight" activeCell="K3" sqref="K3"/>
    </sheetView>
  </sheetViews>
  <sheetFormatPr defaultColWidth="9.140625" defaultRowHeight="12.75" x14ac:dyDescent="0.25"/>
  <cols>
    <col min="1" max="1" width="17.85546875" style="26" customWidth="1"/>
    <col min="2" max="2" width="18.7109375" style="18" customWidth="1"/>
    <col min="3" max="3" width="20.140625" style="26" customWidth="1"/>
    <col min="4" max="4" width="6.85546875" style="26" customWidth="1"/>
    <col min="5" max="5" width="6.85546875" style="69" hidden="1" customWidth="1"/>
    <col min="6" max="6" width="9.7109375" style="48" hidden="1" customWidth="1"/>
    <col min="7" max="7" width="15.140625" style="26" customWidth="1"/>
    <col min="8" max="8" width="6.7109375" style="41" hidden="1" customWidth="1"/>
    <col min="9" max="9" width="7.28515625" style="41" bestFit="1" customWidth="1"/>
    <col min="10" max="10" width="15.28515625" style="26" bestFit="1" customWidth="1"/>
    <col min="11" max="11" width="11.7109375" style="40" customWidth="1"/>
    <col min="12" max="12" width="11.7109375" style="26" customWidth="1"/>
    <col min="13" max="17" width="7.140625" style="62" customWidth="1"/>
    <col min="18" max="18" width="38.42578125" style="42" customWidth="1"/>
    <col min="19" max="19" width="9.140625" style="26" customWidth="1"/>
    <col min="20" max="20" width="8.42578125" style="26" customWidth="1"/>
    <col min="21" max="21" width="10.42578125" style="26" customWidth="1"/>
    <col min="22" max="22" width="13.140625" style="26" bestFit="1" customWidth="1"/>
    <col min="23" max="23" width="8.42578125" style="26" customWidth="1"/>
    <col min="24" max="24" width="6.85546875" style="26" bestFit="1" customWidth="1"/>
    <col min="25" max="25" width="9.85546875" style="26" bestFit="1" customWidth="1"/>
    <col min="26" max="26" width="11.42578125" style="26" bestFit="1" customWidth="1"/>
    <col min="27" max="27" width="10" style="26" bestFit="1" customWidth="1"/>
    <col min="28" max="28" width="10" style="26" customWidth="1"/>
    <col min="29" max="29" width="14.140625" style="26" bestFit="1" customWidth="1"/>
    <col min="30" max="30" width="14.42578125" style="26" customWidth="1"/>
    <col min="31" max="31" width="15.42578125" style="26" bestFit="1" customWidth="1"/>
    <col min="32" max="32" width="13.28515625" style="26" bestFit="1" customWidth="1"/>
    <col min="33" max="33" width="13.28515625" style="26" customWidth="1"/>
    <col min="34" max="34" width="19" style="26" bestFit="1" customWidth="1"/>
    <col min="35" max="35" width="16.28515625" style="26" bestFit="1" customWidth="1"/>
    <col min="36" max="36" width="9.140625" style="26"/>
    <col min="37" max="16384" width="9.140625" style="18"/>
  </cols>
  <sheetData>
    <row r="1" spans="1:36" s="79" customFormat="1" ht="18.75" x14ac:dyDescent="0.25">
      <c r="A1" s="78" t="s">
        <v>1677</v>
      </c>
      <c r="C1" s="78"/>
      <c r="D1" s="78"/>
      <c r="E1" s="80"/>
      <c r="F1" s="81"/>
      <c r="G1" s="78"/>
      <c r="H1" s="82"/>
      <c r="I1" s="82"/>
      <c r="J1" s="78"/>
      <c r="K1" s="83"/>
      <c r="L1" s="78"/>
      <c r="M1" s="84"/>
      <c r="N1" s="84"/>
      <c r="O1" s="84"/>
      <c r="P1" s="84"/>
      <c r="Q1" s="84"/>
      <c r="R1" s="85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</row>
    <row r="2" spans="1:36" ht="15" x14ac:dyDescent="0.25">
      <c r="A2" s="7" t="s">
        <v>219</v>
      </c>
      <c r="B2" s="73">
        <f>COUNTIF(E7:E1140,"Y")</f>
        <v>274</v>
      </c>
      <c r="C2" s="7" t="s">
        <v>211</v>
      </c>
      <c r="D2" s="73">
        <f>COUNTIF(H7:H1140,"Y")</f>
        <v>75</v>
      </c>
    </row>
    <row r="3" spans="1:36" ht="15" x14ac:dyDescent="0.25">
      <c r="B3" s="75" t="str">
        <f>CONCATENATE(MIN(D7:D728),"-",MAX(D7:D1140))</f>
        <v>1997-2020</v>
      </c>
      <c r="C3" s="7" t="s">
        <v>266</v>
      </c>
      <c r="D3" s="74">
        <f>COUNTA(R7:R1140)</f>
        <v>1134</v>
      </c>
      <c r="M3" s="148"/>
      <c r="N3" s="148"/>
      <c r="O3" s="148"/>
      <c r="P3" s="148"/>
      <c r="Q3" s="148"/>
    </row>
    <row r="4" spans="1:36" s="5" customFormat="1" ht="15.75" thickBot="1" x14ac:dyDescent="0.3">
      <c r="A4" s="1"/>
      <c r="B4" s="1"/>
      <c r="C4" s="1"/>
      <c r="D4" s="1"/>
      <c r="E4" s="70"/>
      <c r="F4" s="45"/>
      <c r="G4" s="1"/>
      <c r="H4" s="3"/>
      <c r="I4" s="3"/>
      <c r="J4" s="1"/>
      <c r="K4" s="2"/>
      <c r="L4" s="1"/>
      <c r="M4" s="49"/>
      <c r="N4" s="49"/>
      <c r="O4" s="49"/>
      <c r="P4" s="49"/>
      <c r="Q4" s="49"/>
      <c r="R4" s="4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s="8" customFormat="1" ht="15.75" thickBot="1" x14ac:dyDescent="0.3">
      <c r="A5" s="149" t="s">
        <v>22</v>
      </c>
      <c r="B5" s="150"/>
      <c r="C5" s="150"/>
      <c r="D5" s="150"/>
      <c r="E5" s="150"/>
      <c r="F5" s="151"/>
      <c r="G5" s="155" t="s">
        <v>14</v>
      </c>
      <c r="H5" s="156"/>
      <c r="I5" s="156"/>
      <c r="J5" s="156"/>
      <c r="K5" s="156"/>
      <c r="L5" s="157"/>
      <c r="M5" s="152" t="s">
        <v>23</v>
      </c>
      <c r="N5" s="153"/>
      <c r="O5" s="153"/>
      <c r="P5" s="153"/>
      <c r="Q5" s="154"/>
      <c r="R5" s="6"/>
      <c r="S5" s="155" t="s">
        <v>1324</v>
      </c>
      <c r="T5" s="156"/>
      <c r="U5" s="156"/>
      <c r="V5" s="156"/>
      <c r="W5" s="156"/>
      <c r="X5" s="156"/>
      <c r="Y5" s="156"/>
      <c r="Z5" s="156"/>
      <c r="AA5" s="156"/>
      <c r="AB5" s="157"/>
      <c r="AC5" s="155" t="s">
        <v>1325</v>
      </c>
      <c r="AD5" s="156"/>
      <c r="AE5" s="156"/>
      <c r="AF5" s="156"/>
      <c r="AG5" s="156"/>
      <c r="AH5" s="156"/>
      <c r="AI5" s="157"/>
      <c r="AJ5" s="7"/>
    </row>
    <row r="6" spans="1:36" s="16" customFormat="1" ht="13.5" thickBot="1" x14ac:dyDescent="0.3">
      <c r="A6" s="9" t="s">
        <v>2</v>
      </c>
      <c r="B6" s="10" t="s">
        <v>3</v>
      </c>
      <c r="C6" s="10" t="s">
        <v>1</v>
      </c>
      <c r="D6" s="10" t="s">
        <v>0</v>
      </c>
      <c r="E6" s="67" t="s">
        <v>102</v>
      </c>
      <c r="F6" s="14" t="s">
        <v>21</v>
      </c>
      <c r="G6" s="13" t="s">
        <v>4</v>
      </c>
      <c r="H6" s="68" t="s">
        <v>212</v>
      </c>
      <c r="I6" s="63" t="s">
        <v>103</v>
      </c>
      <c r="J6" s="10" t="s">
        <v>15</v>
      </c>
      <c r="K6" s="12" t="s">
        <v>13</v>
      </c>
      <c r="L6" s="11" t="s">
        <v>24</v>
      </c>
      <c r="M6" s="50" t="s">
        <v>5</v>
      </c>
      <c r="N6" s="51" t="s">
        <v>6</v>
      </c>
      <c r="O6" s="51" t="s">
        <v>7</v>
      </c>
      <c r="P6" s="51" t="s">
        <v>8</v>
      </c>
      <c r="Q6" s="52" t="s">
        <v>9</v>
      </c>
      <c r="R6" s="145" t="s">
        <v>437</v>
      </c>
      <c r="S6" s="147" t="s">
        <v>10</v>
      </c>
      <c r="T6" s="10" t="s">
        <v>11</v>
      </c>
      <c r="U6" s="10" t="s">
        <v>49</v>
      </c>
      <c r="V6" s="10" t="s">
        <v>12</v>
      </c>
      <c r="W6" s="10" t="s">
        <v>268</v>
      </c>
      <c r="X6" s="10" t="s">
        <v>17</v>
      </c>
      <c r="Y6" s="10" t="s">
        <v>16</v>
      </c>
      <c r="Z6" s="10" t="s">
        <v>18</v>
      </c>
      <c r="AA6" s="10" t="s">
        <v>19</v>
      </c>
      <c r="AB6" s="11" t="s">
        <v>20</v>
      </c>
      <c r="AC6" s="146" t="s">
        <v>710</v>
      </c>
      <c r="AD6" s="93" t="s">
        <v>1267</v>
      </c>
      <c r="AE6" s="93" t="s">
        <v>1326</v>
      </c>
      <c r="AF6" s="93" t="s">
        <v>1327</v>
      </c>
      <c r="AG6" s="93" t="s">
        <v>1337</v>
      </c>
      <c r="AH6" s="93" t="s">
        <v>1386</v>
      </c>
      <c r="AI6" s="11" t="s">
        <v>714</v>
      </c>
      <c r="AJ6" s="15"/>
    </row>
    <row r="7" spans="1:36" x14ac:dyDescent="0.25">
      <c r="A7" s="17" t="s">
        <v>29</v>
      </c>
      <c r="B7" s="18" t="s">
        <v>30</v>
      </c>
      <c r="C7" s="18" t="s">
        <v>31</v>
      </c>
      <c r="D7" s="18">
        <v>2012</v>
      </c>
      <c r="E7" s="71" t="str">
        <f>IF(COUNTIF($F$7:F7,F7)=1,"Y","N")</f>
        <v>Y</v>
      </c>
      <c r="F7" s="46" t="str">
        <f>CONCATENATE(D7,"-",C7,"-",A7)</f>
        <v>2012-Cancer Letters-Jose, Anabel</v>
      </c>
      <c r="G7" s="20" t="s">
        <v>26</v>
      </c>
      <c r="H7" s="38" t="str">
        <f>IF(COUNTIF($G$7:G7,G7)=1,"Y","N")</f>
        <v>Y</v>
      </c>
      <c r="I7" s="64" t="s">
        <v>104</v>
      </c>
      <c r="J7" s="21" t="s">
        <v>27</v>
      </c>
      <c r="K7" s="22">
        <v>65</v>
      </c>
      <c r="L7" s="23" t="s">
        <v>28</v>
      </c>
      <c r="M7" s="53">
        <v>0.44</v>
      </c>
      <c r="N7" s="54">
        <v>0.06</v>
      </c>
      <c r="O7" s="54"/>
      <c r="P7" s="54"/>
      <c r="Q7" s="55">
        <v>0.19</v>
      </c>
      <c r="R7" s="24" t="s">
        <v>25</v>
      </c>
      <c r="S7" s="21"/>
      <c r="T7" s="21"/>
      <c r="U7" s="21"/>
      <c r="V7" s="21"/>
      <c r="W7" s="21"/>
      <c r="X7" s="21"/>
      <c r="Y7" s="21"/>
      <c r="Z7" s="21"/>
      <c r="AA7" s="21"/>
      <c r="AB7" s="21"/>
      <c r="AC7" s="20"/>
      <c r="AD7" s="21"/>
      <c r="AE7" s="21"/>
      <c r="AF7" s="21"/>
      <c r="AG7" s="21"/>
      <c r="AH7" s="21"/>
      <c r="AI7" s="25"/>
    </row>
    <row r="8" spans="1:36" x14ac:dyDescent="0.25">
      <c r="A8" s="17" t="s">
        <v>32</v>
      </c>
      <c r="B8" s="18" t="s">
        <v>33</v>
      </c>
      <c r="C8" s="18" t="s">
        <v>34</v>
      </c>
      <c r="D8" s="18">
        <v>2013</v>
      </c>
      <c r="E8" s="71" t="str">
        <f>IF(COUNTIF($F$7:F8,F8)=1,"Y","N")</f>
        <v>Y</v>
      </c>
      <c r="F8" s="46" t="str">
        <f>CONCATENATE(D8,"-",C8,"-",A8)</f>
        <v>2013-Neoplasia-Walters, Dustin M.</v>
      </c>
      <c r="G8" s="27" t="s">
        <v>36</v>
      </c>
      <c r="H8" s="38" t="str">
        <f>IF(COUNTIF($G$7:G8,G8)=1,"Y","N")</f>
        <v>Y</v>
      </c>
      <c r="I8" s="38" t="s">
        <v>105</v>
      </c>
      <c r="J8" s="18" t="s">
        <v>27</v>
      </c>
      <c r="K8" s="28" t="s">
        <v>39</v>
      </c>
      <c r="L8" s="19" t="s">
        <v>28</v>
      </c>
      <c r="M8" s="56"/>
      <c r="N8" s="57">
        <v>1</v>
      </c>
      <c r="O8" s="57"/>
      <c r="P8" s="57"/>
      <c r="Q8" s="58"/>
      <c r="R8" s="29" t="s">
        <v>38</v>
      </c>
      <c r="S8" s="18"/>
      <c r="T8" s="18"/>
      <c r="U8" s="18"/>
      <c r="V8" s="18"/>
      <c r="W8" s="18"/>
      <c r="X8" s="18"/>
      <c r="Y8" s="18"/>
      <c r="Z8" s="18"/>
      <c r="AA8" s="18"/>
      <c r="AB8" s="18"/>
      <c r="AC8" s="27"/>
      <c r="AD8" s="18"/>
      <c r="AE8" s="18"/>
      <c r="AF8" s="18"/>
      <c r="AG8" s="18"/>
      <c r="AH8" s="18"/>
      <c r="AI8" s="30"/>
      <c r="AJ8" s="18"/>
    </row>
    <row r="9" spans="1:36" x14ac:dyDescent="0.25">
      <c r="A9" s="17" t="s">
        <v>32</v>
      </c>
      <c r="B9" s="18" t="s">
        <v>33</v>
      </c>
      <c r="C9" s="18" t="s">
        <v>34</v>
      </c>
      <c r="D9" s="18">
        <v>2013</v>
      </c>
      <c r="E9" s="71" t="str">
        <f>IF(COUNTIF($F$7:F9,F9)=1,"Y","N")</f>
        <v>N</v>
      </c>
      <c r="F9" s="46" t="str">
        <f>CONCATENATE(D9,"-",C9,"-",A9)</f>
        <v>2013-Neoplasia-Walters, Dustin M.</v>
      </c>
      <c r="G9" s="27" t="s">
        <v>36</v>
      </c>
      <c r="H9" s="38" t="str">
        <f>IF(COUNTIF($G$7:G9,G9)=1,"Y","N")</f>
        <v>N</v>
      </c>
      <c r="I9" s="38" t="s">
        <v>105</v>
      </c>
      <c r="J9" s="18" t="s">
        <v>27</v>
      </c>
      <c r="K9" s="28" t="s">
        <v>39</v>
      </c>
      <c r="L9" s="19" t="s">
        <v>28</v>
      </c>
      <c r="M9" s="56"/>
      <c r="N9" s="57"/>
      <c r="O9" s="57"/>
      <c r="P9" s="57"/>
      <c r="Q9" s="58">
        <v>1</v>
      </c>
      <c r="R9" s="29" t="s">
        <v>50</v>
      </c>
      <c r="S9" s="18"/>
      <c r="T9" s="18"/>
      <c r="U9" s="18"/>
      <c r="V9" s="18"/>
      <c r="W9" s="18"/>
      <c r="X9" s="18"/>
      <c r="Y9" s="18"/>
      <c r="Z9" s="18"/>
      <c r="AA9" s="18"/>
      <c r="AB9" s="18"/>
      <c r="AC9" s="27"/>
      <c r="AD9" s="18"/>
      <c r="AE9" s="18"/>
      <c r="AF9" s="18"/>
      <c r="AG9" s="18"/>
      <c r="AH9" s="18"/>
      <c r="AI9" s="30"/>
      <c r="AJ9" s="18"/>
    </row>
    <row r="10" spans="1:36" x14ac:dyDescent="0.25">
      <c r="A10" s="17" t="s">
        <v>32</v>
      </c>
      <c r="B10" s="18" t="s">
        <v>33</v>
      </c>
      <c r="C10" s="18" t="s">
        <v>34</v>
      </c>
      <c r="D10" s="18">
        <v>2013</v>
      </c>
      <c r="E10" s="71" t="str">
        <f>IF(COUNTIF($F$7:F10,F10)=1,"Y","N")</f>
        <v>N</v>
      </c>
      <c r="F10" s="46" t="str">
        <f>CONCATENATE(D10,"-",C10,"-",A10)</f>
        <v>2013-Neoplasia-Walters, Dustin M.</v>
      </c>
      <c r="G10" s="27" t="s">
        <v>36</v>
      </c>
      <c r="H10" s="38" t="str">
        <f>IF(COUNTIF($G$7:G10,G10)=1,"Y","N")</f>
        <v>N</v>
      </c>
      <c r="I10" s="38" t="s">
        <v>105</v>
      </c>
      <c r="J10" s="18" t="s">
        <v>27</v>
      </c>
      <c r="K10" s="28" t="s">
        <v>39</v>
      </c>
      <c r="L10" s="19" t="s">
        <v>28</v>
      </c>
      <c r="M10" s="56"/>
      <c r="N10" s="57"/>
      <c r="O10" s="57">
        <v>1</v>
      </c>
      <c r="P10" s="57"/>
      <c r="Q10" s="58"/>
      <c r="R10" s="29" t="s">
        <v>51</v>
      </c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27"/>
      <c r="AD10" s="18"/>
      <c r="AE10" s="18"/>
      <c r="AF10" s="18"/>
      <c r="AG10" s="18"/>
      <c r="AH10" s="18"/>
      <c r="AI10" s="30"/>
      <c r="AJ10" s="18"/>
    </row>
    <row r="11" spans="1:36" x14ac:dyDescent="0.25">
      <c r="A11" s="17" t="s">
        <v>32</v>
      </c>
      <c r="B11" s="18" t="s">
        <v>33</v>
      </c>
      <c r="C11" s="18" t="s">
        <v>34</v>
      </c>
      <c r="D11" s="18">
        <v>2013</v>
      </c>
      <c r="E11" s="71" t="str">
        <f>IF(COUNTIF($F$7:F11,F11)=1,"Y","N")</f>
        <v>N</v>
      </c>
      <c r="F11" s="46" t="str">
        <f t="shared" ref="F11" si="0">CONCATENATE(D11,"-",C11,"-",A11)</f>
        <v>2013-Neoplasia-Walters, Dustin M.</v>
      </c>
      <c r="G11" s="27" t="s">
        <v>37</v>
      </c>
      <c r="H11" s="38" t="str">
        <f>IF(COUNTIF($G$7:G11,G11)=1,"Y","N")</f>
        <v>Y</v>
      </c>
      <c r="I11" s="38" t="s">
        <v>105</v>
      </c>
      <c r="J11" s="18" t="s">
        <v>27</v>
      </c>
      <c r="K11" s="28" t="s">
        <v>39</v>
      </c>
      <c r="L11" s="19" t="s">
        <v>28</v>
      </c>
      <c r="M11" s="56"/>
      <c r="N11" s="57"/>
      <c r="O11" s="57">
        <v>1</v>
      </c>
      <c r="P11" s="57"/>
      <c r="Q11" s="58"/>
      <c r="R11" s="29" t="s">
        <v>38</v>
      </c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27"/>
      <c r="AD11" s="18"/>
      <c r="AE11" s="18"/>
      <c r="AF11" s="18"/>
      <c r="AG11" s="18"/>
      <c r="AH11" s="18"/>
      <c r="AI11" s="30"/>
      <c r="AJ11" s="18"/>
    </row>
    <row r="12" spans="1:36" x14ac:dyDescent="0.25">
      <c r="A12" s="17" t="s">
        <v>32</v>
      </c>
      <c r="B12" s="18" t="s">
        <v>33</v>
      </c>
      <c r="C12" s="18" t="s">
        <v>34</v>
      </c>
      <c r="D12" s="18">
        <v>2013</v>
      </c>
      <c r="E12" s="71" t="str">
        <f>IF(COUNTIF($F$7:F12,F12)=1,"Y","N")</f>
        <v>N</v>
      </c>
      <c r="F12" s="46" t="str">
        <f t="shared" ref="F12" si="1">CONCATENATE(D12,"-",C12,"-",A12)</f>
        <v>2013-Neoplasia-Walters, Dustin M.</v>
      </c>
      <c r="G12" s="27" t="s">
        <v>37</v>
      </c>
      <c r="H12" s="38" t="str">
        <f>IF(COUNTIF($G$7:G12,G12)=1,"Y","N")</f>
        <v>N</v>
      </c>
      <c r="I12" s="38" t="s">
        <v>105</v>
      </c>
      <c r="J12" s="18" t="s">
        <v>27</v>
      </c>
      <c r="K12" s="28" t="s">
        <v>39</v>
      </c>
      <c r="L12" s="19" t="s">
        <v>28</v>
      </c>
      <c r="M12" s="56"/>
      <c r="N12" s="57"/>
      <c r="O12" s="57"/>
      <c r="P12" s="57"/>
      <c r="Q12" s="58">
        <v>1</v>
      </c>
      <c r="R12" s="29" t="s">
        <v>50</v>
      </c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27"/>
      <c r="AD12" s="18"/>
      <c r="AE12" s="18"/>
      <c r="AF12" s="18"/>
      <c r="AG12" s="18"/>
      <c r="AH12" s="18"/>
      <c r="AI12" s="30"/>
      <c r="AJ12" s="18"/>
    </row>
    <row r="13" spans="1:36" x14ac:dyDescent="0.25">
      <c r="A13" s="17" t="s">
        <v>32</v>
      </c>
      <c r="B13" s="18" t="s">
        <v>33</v>
      </c>
      <c r="C13" s="18" t="s">
        <v>34</v>
      </c>
      <c r="D13" s="18">
        <v>2013</v>
      </c>
      <c r="E13" s="71" t="str">
        <f>IF(COUNTIF($F$7:F13,F13)=1,"Y","N")</f>
        <v>N</v>
      </c>
      <c r="F13" s="46" t="str">
        <f t="shared" ref="F13:F85" si="2">CONCATENATE(D13,"-",C13,"-",A13)</f>
        <v>2013-Neoplasia-Walters, Dustin M.</v>
      </c>
      <c r="G13" s="27" t="s">
        <v>37</v>
      </c>
      <c r="H13" s="38" t="str">
        <f>IF(COUNTIF($G$7:G13,G13)=1,"Y","N")</f>
        <v>N</v>
      </c>
      <c r="I13" s="38" t="s">
        <v>105</v>
      </c>
      <c r="J13" s="18" t="s">
        <v>27</v>
      </c>
      <c r="K13" s="28" t="s">
        <v>39</v>
      </c>
      <c r="L13" s="19" t="s">
        <v>28</v>
      </c>
      <c r="M13" s="56"/>
      <c r="N13" s="57"/>
      <c r="O13" s="57"/>
      <c r="P13" s="57"/>
      <c r="Q13" s="58">
        <v>1</v>
      </c>
      <c r="R13" s="29" t="s">
        <v>51</v>
      </c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27"/>
      <c r="AD13" s="18"/>
      <c r="AE13" s="18"/>
      <c r="AF13" s="18"/>
      <c r="AG13" s="18"/>
      <c r="AH13" s="18"/>
      <c r="AI13" s="30"/>
      <c r="AJ13" s="18"/>
    </row>
    <row r="14" spans="1:36" x14ac:dyDescent="0.25">
      <c r="A14" s="17" t="s">
        <v>32</v>
      </c>
      <c r="B14" s="18" t="s">
        <v>33</v>
      </c>
      <c r="C14" s="18" t="s">
        <v>34</v>
      </c>
      <c r="D14" s="18">
        <v>2013</v>
      </c>
      <c r="E14" s="71" t="str">
        <f>IF(COUNTIF($F$7:F14,F14)=1,"Y","N")</f>
        <v>N</v>
      </c>
      <c r="F14" s="46" t="str">
        <f t="shared" si="2"/>
        <v>2013-Neoplasia-Walters, Dustin M.</v>
      </c>
      <c r="G14" s="27" t="s">
        <v>35</v>
      </c>
      <c r="H14" s="38" t="str">
        <f>IF(COUNTIF($G$7:G14,G14)=1,"Y","N")</f>
        <v>Y</v>
      </c>
      <c r="I14" s="38" t="s">
        <v>105</v>
      </c>
      <c r="J14" s="18" t="s">
        <v>27</v>
      </c>
      <c r="K14" s="28" t="s">
        <v>39</v>
      </c>
      <c r="L14" s="19" t="s">
        <v>28</v>
      </c>
      <c r="M14" s="56"/>
      <c r="N14" s="57"/>
      <c r="O14" s="57">
        <v>1</v>
      </c>
      <c r="P14" s="57"/>
      <c r="Q14" s="58"/>
      <c r="R14" s="29" t="s">
        <v>38</v>
      </c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27"/>
      <c r="AD14" s="18"/>
      <c r="AE14" s="18"/>
      <c r="AF14" s="18"/>
      <c r="AG14" s="18"/>
      <c r="AH14" s="18"/>
      <c r="AI14" s="30"/>
      <c r="AJ14" s="18"/>
    </row>
    <row r="15" spans="1:36" x14ac:dyDescent="0.25">
      <c r="A15" s="17" t="s">
        <v>32</v>
      </c>
      <c r="B15" s="18" t="s">
        <v>33</v>
      </c>
      <c r="C15" s="18" t="s">
        <v>34</v>
      </c>
      <c r="D15" s="18">
        <v>2013</v>
      </c>
      <c r="E15" s="71" t="str">
        <f>IF(COUNTIF($F$7:F15,F15)=1,"Y","N")</f>
        <v>N</v>
      </c>
      <c r="F15" s="46" t="str">
        <f t="shared" ref="F15" si="3">CONCATENATE(D15,"-",C15,"-",A15)</f>
        <v>2013-Neoplasia-Walters, Dustin M.</v>
      </c>
      <c r="G15" s="27" t="s">
        <v>35</v>
      </c>
      <c r="H15" s="38" t="str">
        <f>IF(COUNTIF($G$7:G15,G15)=1,"Y","N")</f>
        <v>N</v>
      </c>
      <c r="I15" s="38" t="s">
        <v>105</v>
      </c>
      <c r="J15" s="18" t="s">
        <v>27</v>
      </c>
      <c r="K15" s="28" t="s">
        <v>39</v>
      </c>
      <c r="L15" s="19" t="s">
        <v>28</v>
      </c>
      <c r="M15" s="56"/>
      <c r="N15" s="57"/>
      <c r="O15" s="57"/>
      <c r="P15" s="57"/>
      <c r="Q15" s="58">
        <v>1</v>
      </c>
      <c r="R15" s="29" t="s">
        <v>50</v>
      </c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27"/>
      <c r="AD15" s="18"/>
      <c r="AE15" s="18"/>
      <c r="AF15" s="18"/>
      <c r="AG15" s="18"/>
      <c r="AH15" s="18"/>
      <c r="AI15" s="30"/>
      <c r="AJ15" s="18"/>
    </row>
    <row r="16" spans="1:36" x14ac:dyDescent="0.25">
      <c r="A16" s="17" t="s">
        <v>32</v>
      </c>
      <c r="B16" s="18" t="s">
        <v>33</v>
      </c>
      <c r="C16" s="18" t="s">
        <v>34</v>
      </c>
      <c r="D16" s="18">
        <v>2013</v>
      </c>
      <c r="E16" s="71" t="str">
        <f>IF(COUNTIF($F$7:F16,F16)=1,"Y","N")</f>
        <v>N</v>
      </c>
      <c r="F16" s="46" t="str">
        <f t="shared" si="2"/>
        <v>2013-Neoplasia-Walters, Dustin M.</v>
      </c>
      <c r="G16" s="27" t="s">
        <v>35</v>
      </c>
      <c r="H16" s="38" t="str">
        <f>IF(COUNTIF($G$7:G16,G16)=1,"Y","N")</f>
        <v>N</v>
      </c>
      <c r="I16" s="38" t="s">
        <v>105</v>
      </c>
      <c r="J16" s="18" t="s">
        <v>27</v>
      </c>
      <c r="K16" s="28" t="s">
        <v>39</v>
      </c>
      <c r="L16" s="19" t="s">
        <v>28</v>
      </c>
      <c r="M16" s="56"/>
      <c r="N16" s="57"/>
      <c r="O16" s="57"/>
      <c r="P16" s="57"/>
      <c r="Q16" s="58">
        <v>1</v>
      </c>
      <c r="R16" s="29" t="s">
        <v>51</v>
      </c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27"/>
      <c r="AD16" s="18"/>
      <c r="AE16" s="18"/>
      <c r="AF16" s="18"/>
      <c r="AG16" s="18"/>
      <c r="AH16" s="18"/>
      <c r="AI16" s="30"/>
      <c r="AJ16" s="18"/>
    </row>
    <row r="17" spans="1:36" x14ac:dyDescent="0.25">
      <c r="A17" s="17" t="s">
        <v>40</v>
      </c>
      <c r="B17" s="18" t="s">
        <v>41</v>
      </c>
      <c r="C17" s="18" t="s">
        <v>42</v>
      </c>
      <c r="D17" s="18">
        <v>2015</v>
      </c>
      <c r="E17" s="71" t="str">
        <f>IF(COUNTIF($F$7:F17,F17)=1,"Y","N")</f>
        <v>Y</v>
      </c>
      <c r="F17" s="46" t="str">
        <f t="shared" ref="F17:F18" si="4">CONCATENATE(D17,"-",C17,"-",A17)</f>
        <v>2015-Cancer Bioloty &amp; Therapy-Sun, Jessica D.</v>
      </c>
      <c r="G17" s="27" t="s">
        <v>43</v>
      </c>
      <c r="H17" s="38" t="str">
        <f>IF(COUNTIF($G$7:G17,G17)=1,"Y","N")</f>
        <v>Y</v>
      </c>
      <c r="I17" s="38" t="s">
        <v>104</v>
      </c>
      <c r="J17" s="18" t="s">
        <v>27</v>
      </c>
      <c r="K17" s="28">
        <v>150</v>
      </c>
      <c r="L17" s="19" t="s">
        <v>47</v>
      </c>
      <c r="M17" s="56"/>
      <c r="N17" s="57"/>
      <c r="O17" s="57"/>
      <c r="P17" s="57">
        <v>1</v>
      </c>
      <c r="Q17" s="58"/>
      <c r="R17" s="29" t="s">
        <v>269</v>
      </c>
      <c r="S17" s="18"/>
      <c r="T17" s="18"/>
      <c r="U17" s="18" t="s">
        <v>48</v>
      </c>
      <c r="V17" s="18" t="s">
        <v>48</v>
      </c>
      <c r="W17" s="18"/>
      <c r="X17" s="18"/>
      <c r="Y17" s="18"/>
      <c r="Z17" s="18"/>
      <c r="AA17" s="18"/>
      <c r="AB17" s="18"/>
      <c r="AC17" s="27"/>
      <c r="AD17" s="18"/>
      <c r="AE17" s="18"/>
      <c r="AF17" s="18"/>
      <c r="AG17" s="18"/>
      <c r="AH17" s="18"/>
      <c r="AI17" s="30"/>
      <c r="AJ17" s="18"/>
    </row>
    <row r="18" spans="1:36" x14ac:dyDescent="0.25">
      <c r="A18" s="17" t="s">
        <v>40</v>
      </c>
      <c r="B18" s="18" t="s">
        <v>41</v>
      </c>
      <c r="C18" s="18" t="s">
        <v>42</v>
      </c>
      <c r="D18" s="18">
        <v>2015</v>
      </c>
      <c r="E18" s="71" t="str">
        <f>IF(COUNTIF($F$7:F18,F18)=1,"Y","N")</f>
        <v>N</v>
      </c>
      <c r="F18" s="46" t="str">
        <f t="shared" si="4"/>
        <v>2015-Cancer Bioloty &amp; Therapy-Sun, Jessica D.</v>
      </c>
      <c r="G18" s="27" t="s">
        <v>43</v>
      </c>
      <c r="H18" s="38" t="str">
        <f>IF(COUNTIF($G$7:G18,G18)=1,"Y","N")</f>
        <v>N</v>
      </c>
      <c r="I18" s="38" t="s">
        <v>104</v>
      </c>
      <c r="J18" s="18" t="s">
        <v>27</v>
      </c>
      <c r="K18" s="28">
        <v>150</v>
      </c>
      <c r="L18" s="19" t="s">
        <v>47</v>
      </c>
      <c r="M18" s="56"/>
      <c r="N18" s="57"/>
      <c r="O18" s="57"/>
      <c r="P18" s="57">
        <v>1</v>
      </c>
      <c r="Q18" s="58"/>
      <c r="R18" s="29" t="s">
        <v>56</v>
      </c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27"/>
      <c r="AD18" s="18"/>
      <c r="AE18" s="18"/>
      <c r="AF18" s="18"/>
      <c r="AG18" s="18"/>
      <c r="AH18" s="18"/>
      <c r="AI18" s="30"/>
      <c r="AJ18" s="18"/>
    </row>
    <row r="19" spans="1:36" x14ac:dyDescent="0.25">
      <c r="A19" s="17" t="s">
        <v>40</v>
      </c>
      <c r="B19" s="18" t="s">
        <v>41</v>
      </c>
      <c r="C19" s="18" t="s">
        <v>42</v>
      </c>
      <c r="D19" s="18">
        <v>2015</v>
      </c>
      <c r="E19" s="71" t="str">
        <f>IF(COUNTIF($F$7:F19,F19)=1,"Y","N")</f>
        <v>N</v>
      </c>
      <c r="F19" s="46" t="str">
        <f t="shared" si="2"/>
        <v>2015-Cancer Bioloty &amp; Therapy-Sun, Jessica D.</v>
      </c>
      <c r="G19" s="27" t="s">
        <v>43</v>
      </c>
      <c r="H19" s="38" t="str">
        <f>IF(COUNTIF($G$7:G19,G19)=1,"Y","N")</f>
        <v>N</v>
      </c>
      <c r="I19" s="38" t="s">
        <v>104</v>
      </c>
      <c r="J19" s="18" t="s">
        <v>27</v>
      </c>
      <c r="K19" s="28">
        <v>150</v>
      </c>
      <c r="L19" s="19" t="s">
        <v>47</v>
      </c>
      <c r="M19" s="56"/>
      <c r="N19" s="57"/>
      <c r="O19" s="57"/>
      <c r="P19" s="57">
        <v>1</v>
      </c>
      <c r="Q19" s="58"/>
      <c r="R19" s="29" t="s">
        <v>207</v>
      </c>
      <c r="S19" s="18"/>
      <c r="T19" s="18"/>
      <c r="U19" s="18" t="s">
        <v>48</v>
      </c>
      <c r="V19" s="18" t="s">
        <v>48</v>
      </c>
      <c r="W19" s="18"/>
      <c r="X19" s="18"/>
      <c r="Y19" s="18"/>
      <c r="Z19" s="18"/>
      <c r="AA19" s="18"/>
      <c r="AB19" s="18"/>
      <c r="AC19" s="27"/>
      <c r="AD19" s="18"/>
      <c r="AE19" s="18"/>
      <c r="AF19" s="18"/>
      <c r="AG19" s="18"/>
      <c r="AH19" s="18"/>
      <c r="AI19" s="30"/>
      <c r="AJ19" s="18"/>
    </row>
    <row r="20" spans="1:36" x14ac:dyDescent="0.25">
      <c r="A20" s="17" t="s">
        <v>40</v>
      </c>
      <c r="B20" s="18" t="s">
        <v>41</v>
      </c>
      <c r="C20" s="18" t="s">
        <v>42</v>
      </c>
      <c r="D20" s="18">
        <v>2015</v>
      </c>
      <c r="E20" s="71" t="str">
        <f>IF(COUNTIF($F$7:F20,F20)=1,"Y","N")</f>
        <v>N</v>
      </c>
      <c r="F20" s="46" t="str">
        <f t="shared" si="2"/>
        <v>2015-Cancer Bioloty &amp; Therapy-Sun, Jessica D.</v>
      </c>
      <c r="G20" s="27" t="s">
        <v>44</v>
      </c>
      <c r="H20" s="38" t="str">
        <f>IF(COUNTIF($G$7:G20,G20)=1,"Y","N")</f>
        <v>Y</v>
      </c>
      <c r="I20" s="38" t="s">
        <v>104</v>
      </c>
      <c r="J20" s="18" t="s">
        <v>27</v>
      </c>
      <c r="K20" s="28">
        <v>150</v>
      </c>
      <c r="L20" s="19" t="s">
        <v>47</v>
      </c>
      <c r="M20" s="56">
        <v>0.9</v>
      </c>
      <c r="N20" s="57">
        <v>0.1</v>
      </c>
      <c r="O20" s="57"/>
      <c r="P20" s="57"/>
      <c r="Q20" s="58"/>
      <c r="R20" s="29" t="s">
        <v>269</v>
      </c>
      <c r="S20" s="18"/>
      <c r="T20" s="18"/>
      <c r="U20" s="18" t="s">
        <v>48</v>
      </c>
      <c r="V20" s="18" t="s">
        <v>48</v>
      </c>
      <c r="W20" s="18"/>
      <c r="X20" s="18"/>
      <c r="Y20" s="18"/>
      <c r="Z20" s="18"/>
      <c r="AA20" s="18"/>
      <c r="AB20" s="18"/>
      <c r="AC20" s="27"/>
      <c r="AD20" s="18"/>
      <c r="AE20" s="18"/>
      <c r="AF20" s="18"/>
      <c r="AG20" s="18"/>
      <c r="AH20" s="18"/>
      <c r="AI20" s="30"/>
      <c r="AJ20" s="18"/>
    </row>
    <row r="21" spans="1:36" x14ac:dyDescent="0.25">
      <c r="A21" s="17" t="s">
        <v>40</v>
      </c>
      <c r="B21" s="18" t="s">
        <v>41</v>
      </c>
      <c r="C21" s="18" t="s">
        <v>42</v>
      </c>
      <c r="D21" s="18">
        <v>2015</v>
      </c>
      <c r="E21" s="71" t="str">
        <f>IF(COUNTIF($F$7:F21,F21)=1,"Y","N")</f>
        <v>N</v>
      </c>
      <c r="F21" s="46" t="str">
        <f t="shared" ref="F21" si="5">CONCATENATE(D21,"-",C21,"-",A21)</f>
        <v>2015-Cancer Bioloty &amp; Therapy-Sun, Jessica D.</v>
      </c>
      <c r="G21" s="27" t="s">
        <v>44</v>
      </c>
      <c r="H21" s="38" t="str">
        <f>IF(COUNTIF($G$7:G21,G21)=1,"Y","N")</f>
        <v>N</v>
      </c>
      <c r="I21" s="38" t="s">
        <v>104</v>
      </c>
      <c r="J21" s="18" t="s">
        <v>27</v>
      </c>
      <c r="K21" s="28">
        <v>150</v>
      </c>
      <c r="L21" s="19" t="s">
        <v>47</v>
      </c>
      <c r="M21" s="56"/>
      <c r="N21" s="57"/>
      <c r="O21" s="57"/>
      <c r="P21" s="57"/>
      <c r="Q21" s="58">
        <v>0.1</v>
      </c>
      <c r="R21" s="29" t="s">
        <v>56</v>
      </c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27"/>
      <c r="AD21" s="18"/>
      <c r="AE21" s="18"/>
      <c r="AF21" s="18"/>
      <c r="AG21" s="18"/>
      <c r="AH21" s="18"/>
      <c r="AI21" s="30"/>
      <c r="AJ21" s="18"/>
    </row>
    <row r="22" spans="1:36" x14ac:dyDescent="0.25">
      <c r="A22" s="17" t="s">
        <v>40</v>
      </c>
      <c r="B22" s="18" t="s">
        <v>41</v>
      </c>
      <c r="C22" s="18" t="s">
        <v>42</v>
      </c>
      <c r="D22" s="18">
        <v>2015</v>
      </c>
      <c r="E22" s="71" t="str">
        <f>IF(COUNTIF($F$7:F22,F22)=1,"Y","N")</f>
        <v>N</v>
      </c>
      <c r="F22" s="46" t="str">
        <f t="shared" si="2"/>
        <v>2015-Cancer Bioloty &amp; Therapy-Sun, Jessica D.</v>
      </c>
      <c r="G22" s="27" t="s">
        <v>44</v>
      </c>
      <c r="H22" s="38" t="str">
        <f>IF(COUNTIF($G$7:G22,G22)=1,"Y","N")</f>
        <v>N</v>
      </c>
      <c r="I22" s="38" t="s">
        <v>104</v>
      </c>
      <c r="J22" s="18" t="s">
        <v>27</v>
      </c>
      <c r="K22" s="28">
        <v>150</v>
      </c>
      <c r="L22" s="19" t="s">
        <v>47</v>
      </c>
      <c r="M22" s="56">
        <v>0.3</v>
      </c>
      <c r="N22" s="57">
        <v>0.7</v>
      </c>
      <c r="O22" s="57"/>
      <c r="P22" s="57"/>
      <c r="Q22" s="58"/>
      <c r="R22" s="29" t="s">
        <v>207</v>
      </c>
      <c r="S22" s="18"/>
      <c r="T22" s="18"/>
      <c r="U22" s="18" t="s">
        <v>48</v>
      </c>
      <c r="V22" s="18" t="s">
        <v>48</v>
      </c>
      <c r="W22" s="18"/>
      <c r="X22" s="18"/>
      <c r="Y22" s="18"/>
      <c r="Z22" s="18"/>
      <c r="AA22" s="18"/>
      <c r="AB22" s="18"/>
      <c r="AC22" s="27"/>
      <c r="AD22" s="18"/>
      <c r="AE22" s="18"/>
      <c r="AF22" s="18"/>
      <c r="AG22" s="18"/>
      <c r="AH22" s="18"/>
      <c r="AI22" s="30"/>
      <c r="AJ22" s="18"/>
    </row>
    <row r="23" spans="1:36" x14ac:dyDescent="0.25">
      <c r="A23" s="17" t="s">
        <v>40</v>
      </c>
      <c r="B23" s="18" t="s">
        <v>41</v>
      </c>
      <c r="C23" s="18" t="s">
        <v>42</v>
      </c>
      <c r="D23" s="18">
        <v>2015</v>
      </c>
      <c r="E23" s="71" t="str">
        <f>IF(COUNTIF($F$7:F23,F23)=1,"Y","N")</f>
        <v>N</v>
      </c>
      <c r="F23" s="46" t="str">
        <f t="shared" si="2"/>
        <v>2015-Cancer Bioloty &amp; Therapy-Sun, Jessica D.</v>
      </c>
      <c r="G23" s="27" t="s">
        <v>45</v>
      </c>
      <c r="H23" s="38" t="str">
        <f>IF(COUNTIF($G$7:G23,G23)=1,"Y","N")</f>
        <v>Y</v>
      </c>
      <c r="I23" s="38" t="s">
        <v>104</v>
      </c>
      <c r="J23" s="18" t="s">
        <v>27</v>
      </c>
      <c r="K23" s="28">
        <v>150</v>
      </c>
      <c r="L23" s="19" t="s">
        <v>47</v>
      </c>
      <c r="M23" s="56">
        <v>1</v>
      </c>
      <c r="N23" s="57"/>
      <c r="O23" s="57"/>
      <c r="P23" s="57"/>
      <c r="Q23" s="58"/>
      <c r="R23" s="29" t="s">
        <v>269</v>
      </c>
      <c r="S23" s="18"/>
      <c r="T23" s="18"/>
      <c r="U23" s="18" t="s">
        <v>48</v>
      </c>
      <c r="V23" s="18" t="s">
        <v>48</v>
      </c>
      <c r="W23" s="18"/>
      <c r="X23" s="18"/>
      <c r="Y23" s="18"/>
      <c r="Z23" s="18"/>
      <c r="AA23" s="18"/>
      <c r="AB23" s="18"/>
      <c r="AC23" s="27"/>
      <c r="AD23" s="18"/>
      <c r="AE23" s="18"/>
      <c r="AF23" s="18"/>
      <c r="AG23" s="18"/>
      <c r="AH23" s="18"/>
      <c r="AI23" s="30"/>
      <c r="AJ23" s="18"/>
    </row>
    <row r="24" spans="1:36" x14ac:dyDescent="0.25">
      <c r="A24" s="17" t="s">
        <v>40</v>
      </c>
      <c r="B24" s="18" t="s">
        <v>41</v>
      </c>
      <c r="C24" s="18" t="s">
        <v>42</v>
      </c>
      <c r="D24" s="18">
        <v>2015</v>
      </c>
      <c r="E24" s="71" t="str">
        <f>IF(COUNTIF($F$7:F24,F24)=1,"Y","N")</f>
        <v>N</v>
      </c>
      <c r="F24" s="46" t="str">
        <f t="shared" ref="F24" si="6">CONCATENATE(D24,"-",C24,"-",A24)</f>
        <v>2015-Cancer Bioloty &amp; Therapy-Sun, Jessica D.</v>
      </c>
      <c r="G24" s="27" t="s">
        <v>45</v>
      </c>
      <c r="H24" s="38" t="str">
        <f>IF(COUNTIF($G$7:G24,G24)=1,"Y","N")</f>
        <v>N</v>
      </c>
      <c r="I24" s="38" t="s">
        <v>104</v>
      </c>
      <c r="J24" s="18" t="s">
        <v>27</v>
      </c>
      <c r="K24" s="28">
        <v>150</v>
      </c>
      <c r="L24" s="19" t="s">
        <v>47</v>
      </c>
      <c r="M24" s="56">
        <v>0.1</v>
      </c>
      <c r="N24" s="57"/>
      <c r="O24" s="57"/>
      <c r="P24" s="57"/>
      <c r="Q24" s="58">
        <v>0.9</v>
      </c>
      <c r="R24" s="29" t="s">
        <v>56</v>
      </c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27"/>
      <c r="AD24" s="18"/>
      <c r="AE24" s="18"/>
      <c r="AF24" s="18"/>
      <c r="AG24" s="18"/>
      <c r="AH24" s="18"/>
      <c r="AI24" s="30"/>
      <c r="AJ24" s="18"/>
    </row>
    <row r="25" spans="1:36" x14ac:dyDescent="0.25">
      <c r="A25" s="17" t="s">
        <v>40</v>
      </c>
      <c r="B25" s="18" t="s">
        <v>41</v>
      </c>
      <c r="C25" s="18" t="s">
        <v>42</v>
      </c>
      <c r="D25" s="18">
        <v>2015</v>
      </c>
      <c r="E25" s="71" t="str">
        <f>IF(COUNTIF($F$7:F25,F25)=1,"Y","N")</f>
        <v>N</v>
      </c>
      <c r="F25" s="46" t="str">
        <f t="shared" si="2"/>
        <v>2015-Cancer Bioloty &amp; Therapy-Sun, Jessica D.</v>
      </c>
      <c r="G25" s="27" t="s">
        <v>45</v>
      </c>
      <c r="H25" s="38" t="str">
        <f>IF(COUNTIF($G$7:G25,G25)=1,"Y","N")</f>
        <v>N</v>
      </c>
      <c r="I25" s="38" t="s">
        <v>104</v>
      </c>
      <c r="J25" s="18" t="s">
        <v>27</v>
      </c>
      <c r="K25" s="28">
        <v>150</v>
      </c>
      <c r="L25" s="19" t="s">
        <v>47</v>
      </c>
      <c r="M25" s="56">
        <v>0.6</v>
      </c>
      <c r="N25" s="57">
        <v>0.4</v>
      </c>
      <c r="O25" s="57"/>
      <c r="P25" s="57"/>
      <c r="Q25" s="58"/>
      <c r="R25" s="29" t="s">
        <v>207</v>
      </c>
      <c r="S25" s="18"/>
      <c r="T25" s="18"/>
      <c r="U25" s="18" t="s">
        <v>48</v>
      </c>
      <c r="V25" s="18" t="s">
        <v>48</v>
      </c>
      <c r="W25" s="18"/>
      <c r="X25" s="18"/>
      <c r="Y25" s="18"/>
      <c r="Z25" s="18"/>
      <c r="AA25" s="18"/>
      <c r="AB25" s="18"/>
      <c r="AC25" s="27"/>
      <c r="AD25" s="18"/>
      <c r="AE25" s="18"/>
      <c r="AF25" s="18"/>
      <c r="AG25" s="18"/>
      <c r="AH25" s="18"/>
      <c r="AI25" s="30"/>
      <c r="AJ25" s="18"/>
    </row>
    <row r="26" spans="1:36" x14ac:dyDescent="0.25">
      <c r="A26" s="17" t="s">
        <v>40</v>
      </c>
      <c r="B26" s="18" t="s">
        <v>41</v>
      </c>
      <c r="C26" s="18" t="s">
        <v>42</v>
      </c>
      <c r="D26" s="18">
        <v>2015</v>
      </c>
      <c r="E26" s="71" t="str">
        <f>IF(COUNTIF($F$7:F26,F26)=1,"Y","N")</f>
        <v>N</v>
      </c>
      <c r="F26" s="46" t="str">
        <f t="shared" si="2"/>
        <v>2015-Cancer Bioloty &amp; Therapy-Sun, Jessica D.</v>
      </c>
      <c r="G26" s="27" t="s">
        <v>46</v>
      </c>
      <c r="H26" s="38" t="str">
        <f>IF(COUNTIF($G$7:G26,G26)=1,"Y","N")</f>
        <v>Y</v>
      </c>
      <c r="I26" s="38" t="s">
        <v>104</v>
      </c>
      <c r="J26" s="18" t="s">
        <v>27</v>
      </c>
      <c r="K26" s="28">
        <v>150</v>
      </c>
      <c r="L26" s="19" t="s">
        <v>47</v>
      </c>
      <c r="M26" s="56">
        <v>0</v>
      </c>
      <c r="N26" s="57"/>
      <c r="O26" s="57">
        <v>1</v>
      </c>
      <c r="P26" s="57"/>
      <c r="Q26" s="58"/>
      <c r="R26" s="29" t="s">
        <v>269</v>
      </c>
      <c r="S26" s="18"/>
      <c r="T26" s="18"/>
      <c r="U26" s="18" t="s">
        <v>48</v>
      </c>
      <c r="V26" s="18" t="s">
        <v>48</v>
      </c>
      <c r="W26" s="18"/>
      <c r="X26" s="18"/>
      <c r="Y26" s="18"/>
      <c r="Z26" s="18"/>
      <c r="AA26" s="18"/>
      <c r="AB26" s="18"/>
      <c r="AC26" s="27"/>
      <c r="AD26" s="18"/>
      <c r="AE26" s="18"/>
      <c r="AF26" s="18"/>
      <c r="AG26" s="18"/>
      <c r="AH26" s="18"/>
      <c r="AI26" s="30"/>
      <c r="AJ26" s="18"/>
    </row>
    <row r="27" spans="1:36" x14ac:dyDescent="0.25">
      <c r="A27" s="17" t="s">
        <v>40</v>
      </c>
      <c r="B27" s="18" t="s">
        <v>41</v>
      </c>
      <c r="C27" s="18" t="s">
        <v>42</v>
      </c>
      <c r="D27" s="18">
        <v>2015</v>
      </c>
      <c r="E27" s="71" t="str">
        <f>IF(COUNTIF($F$7:F27,F27)=1,"Y","N")</f>
        <v>N</v>
      </c>
      <c r="F27" s="46" t="str">
        <f t="shared" ref="F27:F28" si="7">CONCATENATE(D27,"-",C27,"-",A27)</f>
        <v>2015-Cancer Bioloty &amp; Therapy-Sun, Jessica D.</v>
      </c>
      <c r="G27" s="27" t="s">
        <v>46</v>
      </c>
      <c r="H27" s="38" t="str">
        <f>IF(COUNTIF($G$7:G27,G27)=1,"Y","N")</f>
        <v>N</v>
      </c>
      <c r="I27" s="38" t="s">
        <v>104</v>
      </c>
      <c r="J27" s="18" t="s">
        <v>27</v>
      </c>
      <c r="K27" s="28">
        <v>150</v>
      </c>
      <c r="L27" s="19" t="s">
        <v>47</v>
      </c>
      <c r="M27" s="56">
        <v>0</v>
      </c>
      <c r="N27" s="57"/>
      <c r="O27" s="57"/>
      <c r="P27" s="57"/>
      <c r="Q27" s="58">
        <v>1</v>
      </c>
      <c r="R27" s="29" t="s">
        <v>56</v>
      </c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27"/>
      <c r="AD27" s="18"/>
      <c r="AE27" s="18"/>
      <c r="AF27" s="18"/>
      <c r="AG27" s="18"/>
      <c r="AH27" s="18"/>
      <c r="AI27" s="30"/>
      <c r="AJ27" s="18"/>
    </row>
    <row r="28" spans="1:36" x14ac:dyDescent="0.25">
      <c r="A28" s="17" t="s">
        <v>40</v>
      </c>
      <c r="B28" s="18" t="s">
        <v>41</v>
      </c>
      <c r="C28" s="18" t="s">
        <v>42</v>
      </c>
      <c r="D28" s="18">
        <v>2015</v>
      </c>
      <c r="E28" s="71" t="str">
        <f>IF(COUNTIF($F$7:F28,F28)=1,"Y","N")</f>
        <v>N</v>
      </c>
      <c r="F28" s="46" t="str">
        <f t="shared" si="7"/>
        <v>2015-Cancer Bioloty &amp; Therapy-Sun, Jessica D.</v>
      </c>
      <c r="G28" s="27" t="s">
        <v>46</v>
      </c>
      <c r="H28" s="38" t="str">
        <f>IF(COUNTIF($G$7:G28,G28)=1,"Y","N")</f>
        <v>N</v>
      </c>
      <c r="I28" s="38" t="s">
        <v>104</v>
      </c>
      <c r="J28" s="18" t="s">
        <v>27</v>
      </c>
      <c r="K28" s="28">
        <v>150</v>
      </c>
      <c r="L28" s="19" t="s">
        <v>47</v>
      </c>
      <c r="M28" s="56">
        <v>0</v>
      </c>
      <c r="N28" s="57"/>
      <c r="O28" s="57">
        <v>1</v>
      </c>
      <c r="P28" s="57"/>
      <c r="Q28" s="58"/>
      <c r="R28" s="29" t="s">
        <v>207</v>
      </c>
      <c r="S28" s="18"/>
      <c r="T28" s="18"/>
      <c r="U28" s="18" t="s">
        <v>48</v>
      </c>
      <c r="V28" s="18" t="s">
        <v>48</v>
      </c>
      <c r="W28" s="18"/>
      <c r="X28" s="18"/>
      <c r="Y28" s="18"/>
      <c r="Z28" s="18"/>
      <c r="AA28" s="18"/>
      <c r="AB28" s="18"/>
      <c r="AC28" s="27"/>
      <c r="AD28" s="18"/>
      <c r="AE28" s="18"/>
      <c r="AF28" s="18"/>
      <c r="AG28" s="18"/>
      <c r="AH28" s="18"/>
      <c r="AI28" s="30"/>
      <c r="AJ28" s="18"/>
    </row>
    <row r="29" spans="1:36" ht="25.5" x14ac:dyDescent="0.25">
      <c r="A29" s="17" t="s">
        <v>52</v>
      </c>
      <c r="B29" s="18" t="s">
        <v>53</v>
      </c>
      <c r="C29" s="18" t="s">
        <v>54</v>
      </c>
      <c r="D29" s="18">
        <v>2015</v>
      </c>
      <c r="E29" s="71" t="str">
        <f>IF(COUNTIF($F$7:F29,F29)=1,"Y","N")</f>
        <v>Y</v>
      </c>
      <c r="F29" s="46" t="str">
        <f t="shared" si="2"/>
        <v>2015-ACS Nano-Meng, Huan</v>
      </c>
      <c r="G29" s="27" t="s">
        <v>45</v>
      </c>
      <c r="H29" s="38" t="str">
        <f>IF(COUNTIF($G$7:G29,G29)=1,"Y","N")</f>
        <v>N</v>
      </c>
      <c r="I29" s="38" t="s">
        <v>104</v>
      </c>
      <c r="J29" s="18" t="s">
        <v>27</v>
      </c>
      <c r="K29" s="28"/>
      <c r="L29" s="19" t="s">
        <v>47</v>
      </c>
      <c r="M29" s="56"/>
      <c r="N29" s="57"/>
      <c r="O29" s="57">
        <v>1</v>
      </c>
      <c r="P29" s="57"/>
      <c r="Q29" s="58"/>
      <c r="R29" s="29" t="s">
        <v>271</v>
      </c>
      <c r="S29" s="18"/>
      <c r="T29" s="18"/>
      <c r="U29" s="18" t="s">
        <v>48</v>
      </c>
      <c r="V29" s="18" t="s">
        <v>48</v>
      </c>
      <c r="W29" s="18"/>
      <c r="X29" s="18"/>
      <c r="Y29" s="18"/>
      <c r="Z29" s="18"/>
      <c r="AA29" s="18"/>
      <c r="AB29" s="18"/>
      <c r="AC29" s="27"/>
      <c r="AD29" s="18"/>
      <c r="AE29" s="18"/>
      <c r="AF29" s="18"/>
      <c r="AG29" s="18"/>
      <c r="AH29" s="18"/>
      <c r="AI29" s="30"/>
      <c r="AJ29" s="18"/>
    </row>
    <row r="30" spans="1:36" x14ac:dyDescent="0.25">
      <c r="A30" s="17" t="s">
        <v>52</v>
      </c>
      <c r="B30" s="18" t="s">
        <v>53</v>
      </c>
      <c r="C30" s="18" t="s">
        <v>54</v>
      </c>
      <c r="D30" s="18">
        <v>2015</v>
      </c>
      <c r="E30" s="71" t="str">
        <f>IF(COUNTIF($F$7:F30,F30)=1,"Y","N")</f>
        <v>N</v>
      </c>
      <c r="F30" s="46" t="str">
        <f t="shared" ref="F30" si="8">CONCATENATE(D30,"-",C30,"-",A30)</f>
        <v>2015-ACS Nano-Meng, Huan</v>
      </c>
      <c r="G30" s="27" t="s">
        <v>45</v>
      </c>
      <c r="H30" s="38" t="str">
        <f>IF(COUNTIF($G$7:G30,G30)=1,"Y","N")</f>
        <v>N</v>
      </c>
      <c r="I30" s="38" t="s">
        <v>104</v>
      </c>
      <c r="J30" s="18" t="s">
        <v>27</v>
      </c>
      <c r="K30" s="28"/>
      <c r="L30" s="19" t="s">
        <v>47</v>
      </c>
      <c r="M30" s="56"/>
      <c r="N30" s="57"/>
      <c r="O30" s="57"/>
      <c r="P30" s="57">
        <v>1</v>
      </c>
      <c r="Q30" s="58"/>
      <c r="R30" s="29" t="s">
        <v>55</v>
      </c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27"/>
      <c r="AD30" s="18"/>
      <c r="AE30" s="18"/>
      <c r="AF30" s="18"/>
      <c r="AG30" s="18"/>
      <c r="AH30" s="18"/>
      <c r="AI30" s="30"/>
      <c r="AJ30" s="18"/>
    </row>
    <row r="31" spans="1:36" x14ac:dyDescent="0.25">
      <c r="A31" s="17" t="s">
        <v>52</v>
      </c>
      <c r="B31" s="18" t="s">
        <v>53</v>
      </c>
      <c r="C31" s="18" t="s">
        <v>54</v>
      </c>
      <c r="D31" s="18">
        <v>2015</v>
      </c>
      <c r="E31" s="71" t="str">
        <f>IF(COUNTIF($F$7:F31,F31)=1,"Y","N")</f>
        <v>N</v>
      </c>
      <c r="F31" s="46" t="str">
        <f t="shared" ref="F31" si="9">CONCATENATE(D31,"-",C31,"-",A31)</f>
        <v>2015-ACS Nano-Meng, Huan</v>
      </c>
      <c r="G31" s="27" t="s">
        <v>45</v>
      </c>
      <c r="H31" s="38" t="str">
        <f>IF(COUNTIF($G$7:G31,G31)=1,"Y","N")</f>
        <v>N</v>
      </c>
      <c r="I31" s="38" t="s">
        <v>104</v>
      </c>
      <c r="J31" s="18" t="s">
        <v>27</v>
      </c>
      <c r="K31" s="28"/>
      <c r="L31" s="19" t="s">
        <v>47</v>
      </c>
      <c r="M31" s="56"/>
      <c r="N31" s="57"/>
      <c r="O31" s="57">
        <v>1</v>
      </c>
      <c r="P31" s="57"/>
      <c r="Q31" s="58"/>
      <c r="R31" s="29" t="s">
        <v>270</v>
      </c>
      <c r="S31" s="18"/>
      <c r="T31" s="18"/>
      <c r="U31" s="18" t="s">
        <v>48</v>
      </c>
      <c r="V31" s="18" t="s">
        <v>48</v>
      </c>
      <c r="W31" s="18"/>
      <c r="X31" s="18"/>
      <c r="Y31" s="18"/>
      <c r="Z31" s="18"/>
      <c r="AA31" s="18"/>
      <c r="AB31" s="18"/>
      <c r="AC31" s="27"/>
      <c r="AD31" s="18"/>
      <c r="AE31" s="18"/>
      <c r="AF31" s="18"/>
      <c r="AG31" s="18"/>
      <c r="AH31" s="18"/>
      <c r="AI31" s="30"/>
      <c r="AJ31" s="18"/>
    </row>
    <row r="32" spans="1:36" x14ac:dyDescent="0.25">
      <c r="A32" s="17" t="s">
        <v>52</v>
      </c>
      <c r="B32" s="18" t="s">
        <v>53</v>
      </c>
      <c r="C32" s="18" t="s">
        <v>54</v>
      </c>
      <c r="D32" s="18">
        <v>2015</v>
      </c>
      <c r="E32" s="71" t="str">
        <f>IF(COUNTIF($F$7:F32,F32)=1,"Y","N")</f>
        <v>N</v>
      </c>
      <c r="F32" s="46" t="str">
        <f t="shared" ref="F32" si="10">CONCATENATE(D32,"-",C32,"-",A32)</f>
        <v>2015-ACS Nano-Meng, Huan</v>
      </c>
      <c r="G32" s="27" t="s">
        <v>45</v>
      </c>
      <c r="H32" s="38" t="str">
        <f>IF(COUNTIF($G$7:G32,G32)=1,"Y","N")</f>
        <v>N</v>
      </c>
      <c r="I32" s="38" t="s">
        <v>104</v>
      </c>
      <c r="J32" s="18" t="s">
        <v>27</v>
      </c>
      <c r="K32" s="28"/>
      <c r="L32" s="19" t="s">
        <v>47</v>
      </c>
      <c r="M32" s="56"/>
      <c r="N32" s="57"/>
      <c r="O32" s="57"/>
      <c r="P32" s="57">
        <v>1</v>
      </c>
      <c r="Q32" s="58"/>
      <c r="R32" s="29" t="s">
        <v>275</v>
      </c>
      <c r="S32" s="18"/>
      <c r="T32" s="18"/>
      <c r="U32" s="18" t="s">
        <v>48</v>
      </c>
      <c r="V32" s="18" t="s">
        <v>48</v>
      </c>
      <c r="W32" s="18"/>
      <c r="X32" s="18"/>
      <c r="Y32" s="18"/>
      <c r="Z32" s="18"/>
      <c r="AA32" s="18"/>
      <c r="AB32" s="18"/>
      <c r="AC32" s="27"/>
      <c r="AD32" s="18"/>
      <c r="AE32" s="18"/>
      <c r="AF32" s="18"/>
      <c r="AG32" s="18"/>
      <c r="AH32" s="18"/>
      <c r="AI32" s="30"/>
      <c r="AJ32" s="18"/>
    </row>
    <row r="33" spans="1:36" x14ac:dyDescent="0.25">
      <c r="A33" s="17" t="s">
        <v>52</v>
      </c>
      <c r="B33" s="18" t="s">
        <v>53</v>
      </c>
      <c r="C33" s="18" t="s">
        <v>54</v>
      </c>
      <c r="D33" s="18">
        <v>2015</v>
      </c>
      <c r="E33" s="71" t="str">
        <f>IF(COUNTIF($F$7:F33,F33)=1,"Y","N")</f>
        <v>N</v>
      </c>
      <c r="F33" s="46" t="str">
        <f t="shared" ref="F33:F35" si="11">CONCATENATE(D33,"-",C33,"-",A33)</f>
        <v>2015-ACS Nano-Meng, Huan</v>
      </c>
      <c r="G33" s="27" t="s">
        <v>45</v>
      </c>
      <c r="H33" s="38" t="str">
        <f>IF(COUNTIF($G$7:G33,G33)=1,"Y","N")</f>
        <v>N</v>
      </c>
      <c r="I33" s="38" t="s">
        <v>104</v>
      </c>
      <c r="J33" s="18" t="s">
        <v>27</v>
      </c>
      <c r="K33" s="28"/>
      <c r="L33" s="19" t="s">
        <v>47</v>
      </c>
      <c r="M33" s="56"/>
      <c r="N33" s="57"/>
      <c r="O33" s="57"/>
      <c r="P33" s="57"/>
      <c r="Q33" s="58">
        <v>1</v>
      </c>
      <c r="R33" s="29" t="s">
        <v>272</v>
      </c>
      <c r="S33" s="18"/>
      <c r="T33" s="18"/>
      <c r="U33" s="18" t="s">
        <v>48</v>
      </c>
      <c r="V33" s="18"/>
      <c r="W33" s="18"/>
      <c r="X33" s="18"/>
      <c r="Y33" s="18"/>
      <c r="Z33" s="18"/>
      <c r="AA33" s="18"/>
      <c r="AB33" s="18"/>
      <c r="AC33" s="27"/>
      <c r="AD33" s="18"/>
      <c r="AE33" s="18"/>
      <c r="AF33" s="18"/>
      <c r="AG33" s="18"/>
      <c r="AH33" s="18"/>
      <c r="AI33" s="30"/>
      <c r="AJ33" s="18"/>
    </row>
    <row r="34" spans="1:36" x14ac:dyDescent="0.25">
      <c r="A34" s="17" t="s">
        <v>52</v>
      </c>
      <c r="B34" s="18" t="s">
        <v>53</v>
      </c>
      <c r="C34" s="18" t="s">
        <v>54</v>
      </c>
      <c r="D34" s="18">
        <v>2015</v>
      </c>
      <c r="E34" s="71" t="str">
        <f>IF(COUNTIF($F$7:F34,F34)=1,"Y","N")</f>
        <v>N</v>
      </c>
      <c r="F34" s="46" t="str">
        <f t="shared" si="11"/>
        <v>2015-ACS Nano-Meng, Huan</v>
      </c>
      <c r="G34" s="27" t="s">
        <v>45</v>
      </c>
      <c r="H34" s="38" t="str">
        <f>IF(COUNTIF($G$7:G34,G34)=1,"Y","N")</f>
        <v>N</v>
      </c>
      <c r="I34" s="38" t="s">
        <v>104</v>
      </c>
      <c r="J34" s="18" t="s">
        <v>27</v>
      </c>
      <c r="K34" s="28"/>
      <c r="L34" s="19" t="s">
        <v>47</v>
      </c>
      <c r="M34" s="56"/>
      <c r="N34" s="57"/>
      <c r="O34" s="57"/>
      <c r="P34" s="57"/>
      <c r="Q34" s="58">
        <v>1</v>
      </c>
      <c r="R34" s="29" t="s">
        <v>273</v>
      </c>
      <c r="S34" s="18"/>
      <c r="T34" s="18"/>
      <c r="U34" s="18"/>
      <c r="V34" s="18" t="s">
        <v>48</v>
      </c>
      <c r="W34" s="18"/>
      <c r="X34" s="18"/>
      <c r="Y34" s="18"/>
      <c r="Z34" s="18"/>
      <c r="AA34" s="18"/>
      <c r="AB34" s="18"/>
      <c r="AC34" s="27"/>
      <c r="AD34" s="18"/>
      <c r="AE34" s="18"/>
      <c r="AF34" s="18"/>
      <c r="AG34" s="18"/>
      <c r="AH34" s="18"/>
      <c r="AI34" s="30"/>
      <c r="AJ34" s="18"/>
    </row>
    <row r="35" spans="1:36" x14ac:dyDescent="0.25">
      <c r="A35" s="17" t="s">
        <v>52</v>
      </c>
      <c r="B35" s="18" t="s">
        <v>53</v>
      </c>
      <c r="C35" s="18" t="s">
        <v>54</v>
      </c>
      <c r="D35" s="18">
        <v>2015</v>
      </c>
      <c r="E35" s="71" t="str">
        <f>IF(COUNTIF($F$7:F35,F35)=1,"Y","N")</f>
        <v>N</v>
      </c>
      <c r="F35" s="46" t="str">
        <f t="shared" si="11"/>
        <v>2015-ACS Nano-Meng, Huan</v>
      </c>
      <c r="G35" s="27" t="s">
        <v>45</v>
      </c>
      <c r="H35" s="38" t="str">
        <f>IF(COUNTIF($G$7:G35,G35)=1,"Y","N")</f>
        <v>N</v>
      </c>
      <c r="I35" s="38" t="s">
        <v>104</v>
      </c>
      <c r="J35" s="18" t="s">
        <v>27</v>
      </c>
      <c r="K35" s="28"/>
      <c r="L35" s="19" t="s">
        <v>28</v>
      </c>
      <c r="M35" s="56"/>
      <c r="N35" s="57"/>
      <c r="O35" s="57">
        <v>1</v>
      </c>
      <c r="P35" s="57"/>
      <c r="Q35" s="58"/>
      <c r="R35" s="29" t="s">
        <v>55</v>
      </c>
      <c r="S35" s="18"/>
      <c r="T35" s="18"/>
      <c r="U35" s="18" t="s">
        <v>48</v>
      </c>
      <c r="V35" s="18" t="s">
        <v>48</v>
      </c>
      <c r="W35" s="18"/>
      <c r="X35" s="18"/>
      <c r="Y35" s="18"/>
      <c r="Z35" s="18"/>
      <c r="AA35" s="18"/>
      <c r="AB35" s="18"/>
      <c r="AC35" s="27"/>
      <c r="AD35" s="18"/>
      <c r="AE35" s="18"/>
      <c r="AF35" s="18"/>
      <c r="AG35" s="18"/>
      <c r="AH35" s="18"/>
      <c r="AI35" s="30"/>
      <c r="AJ35" s="18"/>
    </row>
    <row r="36" spans="1:36" x14ac:dyDescent="0.25">
      <c r="A36" s="17" t="s">
        <v>52</v>
      </c>
      <c r="B36" s="18" t="s">
        <v>53</v>
      </c>
      <c r="C36" s="18" t="s">
        <v>54</v>
      </c>
      <c r="D36" s="18">
        <v>2015</v>
      </c>
      <c r="E36" s="71" t="str">
        <f>IF(COUNTIF($F$7:F36,F36)=1,"Y","N")</f>
        <v>N</v>
      </c>
      <c r="F36" s="46" t="str">
        <f t="shared" ref="F36:F39" si="12">CONCATENATE(D36,"-",C36,"-",A36)</f>
        <v>2015-ACS Nano-Meng, Huan</v>
      </c>
      <c r="G36" s="27" t="s">
        <v>45</v>
      </c>
      <c r="H36" s="38" t="str">
        <f>IF(COUNTIF($G$7:G36,G36)=1,"Y","N")</f>
        <v>N</v>
      </c>
      <c r="I36" s="38" t="s">
        <v>104</v>
      </c>
      <c r="J36" s="18" t="s">
        <v>27</v>
      </c>
      <c r="K36" s="28"/>
      <c r="L36" s="19" t="s">
        <v>28</v>
      </c>
      <c r="M36" s="56"/>
      <c r="N36" s="57"/>
      <c r="O36" s="57"/>
      <c r="P36" s="57">
        <v>1</v>
      </c>
      <c r="Q36" s="58"/>
      <c r="R36" s="29" t="s">
        <v>274</v>
      </c>
      <c r="S36" s="18"/>
      <c r="T36" s="18"/>
      <c r="U36" s="18"/>
      <c r="V36" s="18" t="s">
        <v>48</v>
      </c>
      <c r="W36" s="18"/>
      <c r="X36" s="18"/>
      <c r="Y36" s="18"/>
      <c r="Z36" s="18"/>
      <c r="AA36" s="18"/>
      <c r="AB36" s="18"/>
      <c r="AC36" s="27"/>
      <c r="AD36" s="18"/>
      <c r="AE36" s="18"/>
      <c r="AF36" s="18"/>
      <c r="AG36" s="18"/>
      <c r="AH36" s="18"/>
      <c r="AI36" s="30"/>
      <c r="AJ36" s="18"/>
    </row>
    <row r="37" spans="1:36" x14ac:dyDescent="0.25">
      <c r="A37" s="17" t="s">
        <v>52</v>
      </c>
      <c r="B37" s="18" t="s">
        <v>53</v>
      </c>
      <c r="C37" s="18" t="s">
        <v>54</v>
      </c>
      <c r="D37" s="18">
        <v>2015</v>
      </c>
      <c r="E37" s="71" t="str">
        <f>IF(COUNTIF($F$7:F37,F37)=1,"Y","N")</f>
        <v>N</v>
      </c>
      <c r="F37" s="46" t="str">
        <f t="shared" si="12"/>
        <v>2015-ACS Nano-Meng, Huan</v>
      </c>
      <c r="G37" s="27" t="s">
        <v>45</v>
      </c>
      <c r="H37" s="38" t="str">
        <f>IF(COUNTIF($G$7:G37,G37)=1,"Y","N")</f>
        <v>N</v>
      </c>
      <c r="I37" s="38" t="s">
        <v>104</v>
      </c>
      <c r="J37" s="18" t="s">
        <v>27</v>
      </c>
      <c r="K37" s="28"/>
      <c r="L37" s="19" t="s">
        <v>28</v>
      </c>
      <c r="M37" s="56"/>
      <c r="N37" s="57"/>
      <c r="O37" s="57"/>
      <c r="P37" s="57">
        <v>1</v>
      </c>
      <c r="Q37" s="58"/>
      <c r="R37" s="29" t="s">
        <v>275</v>
      </c>
      <c r="S37" s="18"/>
      <c r="T37" s="18"/>
      <c r="U37" s="18" t="s">
        <v>48</v>
      </c>
      <c r="V37" s="18" t="s">
        <v>48</v>
      </c>
      <c r="W37" s="18"/>
      <c r="X37" s="18"/>
      <c r="Y37" s="18"/>
      <c r="Z37" s="18"/>
      <c r="AA37" s="18"/>
      <c r="AB37" s="18"/>
      <c r="AC37" s="27"/>
      <c r="AD37" s="18"/>
      <c r="AE37" s="18"/>
      <c r="AF37" s="18"/>
      <c r="AG37" s="18"/>
      <c r="AH37" s="18"/>
      <c r="AI37" s="30"/>
      <c r="AJ37" s="18"/>
    </row>
    <row r="38" spans="1:36" x14ac:dyDescent="0.25">
      <c r="A38" s="17" t="s">
        <v>58</v>
      </c>
      <c r="B38" s="18" t="s">
        <v>59</v>
      </c>
      <c r="C38" s="18" t="s">
        <v>60</v>
      </c>
      <c r="D38" s="18">
        <v>2013</v>
      </c>
      <c r="E38" s="71" t="str">
        <f>IF(COUNTIF($F$7:F38,F38)=1,"Y","N")</f>
        <v>Y</v>
      </c>
      <c r="F38" s="46" t="str">
        <f t="shared" ref="F38" si="13">CONCATENATE(D38,"-",C38,"-",A38)</f>
        <v>2013-Carcinogenesis-Awasthi, Niranjan</v>
      </c>
      <c r="G38" s="27" t="s">
        <v>57</v>
      </c>
      <c r="H38" s="38" t="str">
        <f>IF(COUNTIF($G$7:G38,G38)=1,"Y","N")</f>
        <v>Y</v>
      </c>
      <c r="I38" s="38" t="s">
        <v>104</v>
      </c>
      <c r="J38" s="18" t="s">
        <v>27</v>
      </c>
      <c r="K38" s="28"/>
      <c r="L38" s="19" t="s">
        <v>47</v>
      </c>
      <c r="M38" s="56"/>
      <c r="N38" s="57"/>
      <c r="O38" s="57"/>
      <c r="P38" s="57">
        <v>1</v>
      </c>
      <c r="Q38" s="58"/>
      <c r="R38" s="29" t="s">
        <v>61</v>
      </c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27"/>
      <c r="AD38" s="18"/>
      <c r="AE38" s="18"/>
      <c r="AF38" s="18"/>
      <c r="AG38" s="18"/>
      <c r="AH38" s="18"/>
      <c r="AI38" s="30"/>
      <c r="AJ38" s="18"/>
    </row>
    <row r="39" spans="1:36" x14ac:dyDescent="0.25">
      <c r="A39" s="17" t="s">
        <v>58</v>
      </c>
      <c r="B39" s="18" t="s">
        <v>59</v>
      </c>
      <c r="C39" s="18" t="s">
        <v>60</v>
      </c>
      <c r="D39" s="18">
        <v>2013</v>
      </c>
      <c r="E39" s="71" t="str">
        <f>IF(COUNTIF($F$7:F39,F39)=1,"Y","N")</f>
        <v>N</v>
      </c>
      <c r="F39" s="46" t="str">
        <f t="shared" si="12"/>
        <v>2013-Carcinogenesis-Awasthi, Niranjan</v>
      </c>
      <c r="G39" s="27" t="s">
        <v>57</v>
      </c>
      <c r="H39" s="38" t="str">
        <f>IF(COUNTIF($G$7:G39,G39)=1,"Y","N")</f>
        <v>N</v>
      </c>
      <c r="I39" s="38" t="s">
        <v>104</v>
      </c>
      <c r="J39" s="18" t="s">
        <v>27</v>
      </c>
      <c r="K39" s="28"/>
      <c r="L39" s="19" t="s">
        <v>47</v>
      </c>
      <c r="M39" s="56"/>
      <c r="N39" s="57"/>
      <c r="O39" s="57"/>
      <c r="P39" s="57">
        <v>1</v>
      </c>
      <c r="Q39" s="58"/>
      <c r="R39" s="29" t="s">
        <v>49</v>
      </c>
      <c r="S39" s="18"/>
      <c r="T39" s="18"/>
      <c r="U39" s="18" t="s">
        <v>48</v>
      </c>
      <c r="V39" s="18"/>
      <c r="W39" s="18"/>
      <c r="X39" s="18"/>
      <c r="Y39" s="18"/>
      <c r="Z39" s="18"/>
      <c r="AA39" s="18"/>
      <c r="AB39" s="18"/>
      <c r="AC39" s="27"/>
      <c r="AD39" s="18"/>
      <c r="AE39" s="18"/>
      <c r="AF39" s="18"/>
      <c r="AG39" s="18"/>
      <c r="AH39" s="18"/>
      <c r="AI39" s="30"/>
      <c r="AJ39" s="18"/>
    </row>
    <row r="40" spans="1:36" x14ac:dyDescent="0.25">
      <c r="A40" s="17" t="s">
        <v>58</v>
      </c>
      <c r="B40" s="18" t="s">
        <v>59</v>
      </c>
      <c r="C40" s="18" t="s">
        <v>60</v>
      </c>
      <c r="D40" s="18">
        <v>2013</v>
      </c>
      <c r="E40" s="71" t="str">
        <f>IF(COUNTIF($F$7:F40,F40)=1,"Y","N")</f>
        <v>N</v>
      </c>
      <c r="F40" s="46" t="str">
        <f t="shared" si="2"/>
        <v>2013-Carcinogenesis-Awasthi, Niranjan</v>
      </c>
      <c r="G40" s="27" t="s">
        <v>57</v>
      </c>
      <c r="H40" s="38" t="str">
        <f>IF(COUNTIF($G$7:G40,G40)=1,"Y","N")</f>
        <v>N</v>
      </c>
      <c r="I40" s="38" t="s">
        <v>104</v>
      </c>
      <c r="J40" s="18" t="s">
        <v>27</v>
      </c>
      <c r="K40" s="28"/>
      <c r="L40" s="19" t="s">
        <v>47</v>
      </c>
      <c r="M40" s="56"/>
      <c r="N40" s="57"/>
      <c r="O40" s="57"/>
      <c r="P40" s="57">
        <v>1</v>
      </c>
      <c r="Q40" s="58"/>
      <c r="R40" s="29" t="s">
        <v>12</v>
      </c>
      <c r="S40" s="18"/>
      <c r="T40" s="18"/>
      <c r="U40" s="18"/>
      <c r="V40" s="18" t="s">
        <v>48</v>
      </c>
      <c r="W40" s="18"/>
      <c r="X40" s="18"/>
      <c r="Y40" s="18"/>
      <c r="Z40" s="18"/>
      <c r="AA40" s="18"/>
      <c r="AB40" s="18"/>
      <c r="AC40" s="27"/>
      <c r="AD40" s="18"/>
      <c r="AE40" s="18"/>
      <c r="AF40" s="18"/>
      <c r="AG40" s="18"/>
      <c r="AH40" s="18"/>
      <c r="AI40" s="30"/>
      <c r="AJ40" s="18"/>
    </row>
    <row r="41" spans="1:36" x14ac:dyDescent="0.25">
      <c r="A41" s="17" t="s">
        <v>58</v>
      </c>
      <c r="B41" s="18" t="s">
        <v>59</v>
      </c>
      <c r="C41" s="18" t="s">
        <v>60</v>
      </c>
      <c r="D41" s="18">
        <v>2013</v>
      </c>
      <c r="E41" s="71" t="str">
        <f>IF(COUNTIF($F$7:F41,F41)=1,"Y","N")</f>
        <v>N</v>
      </c>
      <c r="F41" s="46" t="str">
        <f t="shared" ref="F41" si="14">CONCATENATE(D41,"-",C41,"-",A41)</f>
        <v>2013-Carcinogenesis-Awasthi, Niranjan</v>
      </c>
      <c r="G41" s="27" t="s">
        <v>57</v>
      </c>
      <c r="H41" s="38" t="str">
        <f>IF(COUNTIF($G$7:G41,G41)=1,"Y","N")</f>
        <v>N</v>
      </c>
      <c r="I41" s="38" t="s">
        <v>104</v>
      </c>
      <c r="J41" s="18" t="s">
        <v>27</v>
      </c>
      <c r="K41" s="28"/>
      <c r="L41" s="19" t="s">
        <v>47</v>
      </c>
      <c r="M41" s="56"/>
      <c r="N41" s="57"/>
      <c r="O41" s="57"/>
      <c r="P41" s="57">
        <v>1</v>
      </c>
      <c r="Q41" s="58"/>
      <c r="R41" s="29" t="s">
        <v>62</v>
      </c>
      <c r="S41" s="18"/>
      <c r="T41" s="18"/>
      <c r="U41" s="18"/>
      <c r="V41" s="18" t="s">
        <v>48</v>
      </c>
      <c r="W41" s="18"/>
      <c r="X41" s="18"/>
      <c r="Y41" s="18"/>
      <c r="Z41" s="18"/>
      <c r="AA41" s="18"/>
      <c r="AB41" s="18"/>
      <c r="AC41" s="27"/>
      <c r="AD41" s="18"/>
      <c r="AE41" s="18"/>
      <c r="AF41" s="18"/>
      <c r="AG41" s="18"/>
      <c r="AH41" s="18"/>
      <c r="AI41" s="30"/>
      <c r="AJ41" s="18"/>
    </row>
    <row r="42" spans="1:36" x14ac:dyDescent="0.25">
      <c r="A42" s="17" t="s">
        <v>58</v>
      </c>
      <c r="B42" s="18" t="s">
        <v>59</v>
      </c>
      <c r="C42" s="18" t="s">
        <v>60</v>
      </c>
      <c r="D42" s="18">
        <v>2013</v>
      </c>
      <c r="E42" s="71" t="str">
        <f>IF(COUNTIF($F$7:F42,F42)=1,"Y","N")</f>
        <v>N</v>
      </c>
      <c r="F42" s="46" t="str">
        <f t="shared" ref="F42" si="15">CONCATENATE(D42,"-",C42,"-",A42)</f>
        <v>2013-Carcinogenesis-Awasthi, Niranjan</v>
      </c>
      <c r="G42" s="27" t="s">
        <v>57</v>
      </c>
      <c r="H42" s="38" t="str">
        <f>IF(COUNTIF($G$7:G42,G42)=1,"Y","N")</f>
        <v>N</v>
      </c>
      <c r="I42" s="38" t="s">
        <v>104</v>
      </c>
      <c r="J42" s="18" t="s">
        <v>27</v>
      </c>
      <c r="K42" s="28"/>
      <c r="L42" s="19" t="s">
        <v>47</v>
      </c>
      <c r="M42" s="56"/>
      <c r="N42" s="57"/>
      <c r="O42" s="57"/>
      <c r="P42" s="57">
        <v>1</v>
      </c>
      <c r="Q42" s="58"/>
      <c r="R42" s="29" t="s">
        <v>63</v>
      </c>
      <c r="S42" s="18"/>
      <c r="T42" s="18"/>
      <c r="U42" s="18" t="s">
        <v>48</v>
      </c>
      <c r="V42" s="18" t="s">
        <v>48</v>
      </c>
      <c r="W42" s="18"/>
      <c r="X42" s="18"/>
      <c r="Y42" s="18"/>
      <c r="Z42" s="18"/>
      <c r="AA42" s="18"/>
      <c r="AB42" s="18"/>
      <c r="AC42" s="27"/>
      <c r="AD42" s="18"/>
      <c r="AE42" s="18"/>
      <c r="AF42" s="18"/>
      <c r="AG42" s="18"/>
      <c r="AH42" s="18"/>
      <c r="AI42" s="30"/>
      <c r="AJ42" s="18"/>
    </row>
    <row r="43" spans="1:36" ht="15" x14ac:dyDescent="0.25">
      <c r="A43" s="17" t="s">
        <v>64</v>
      </c>
      <c r="B43" s="18" t="s">
        <v>65</v>
      </c>
      <c r="C43" s="18" t="s">
        <v>66</v>
      </c>
      <c r="D43" s="18">
        <v>2013</v>
      </c>
      <c r="E43" s="71" t="str">
        <f>IF(COUNTIF($F$7:F43,F43)=1,"Y","N")</f>
        <v>Y</v>
      </c>
      <c r="F43" s="46" t="str">
        <f t="shared" si="2"/>
        <v>2013-Molecular Imaging and Biology-Kotopoulis, Spiros</v>
      </c>
      <c r="G43" s="27" t="s">
        <v>44</v>
      </c>
      <c r="H43" s="38" t="str">
        <f>IF(COUNTIF($G$7:G43,G43)=1,"Y","N")</f>
        <v>N</v>
      </c>
      <c r="I43" s="38" t="s">
        <v>104</v>
      </c>
      <c r="J43" s="18" t="s">
        <v>67</v>
      </c>
      <c r="K43" s="28"/>
      <c r="L43" s="19" t="s">
        <v>28</v>
      </c>
      <c r="M43" s="56"/>
      <c r="N43" s="57"/>
      <c r="O43" s="57"/>
      <c r="P43" s="57">
        <v>1</v>
      </c>
      <c r="Q43" s="58"/>
      <c r="R43" s="29" t="s">
        <v>68</v>
      </c>
      <c r="S43" s="18"/>
      <c r="T43" s="18"/>
      <c r="U43" s="18"/>
      <c r="V43" s="18" t="s">
        <v>48</v>
      </c>
      <c r="W43" s="18"/>
      <c r="X43" s="18"/>
      <c r="Y43" s="18"/>
      <c r="Z43" s="18"/>
      <c r="AA43" s="18"/>
      <c r="AB43" s="18"/>
      <c r="AC43" s="27"/>
      <c r="AD43" s="18"/>
      <c r="AE43" s="18"/>
      <c r="AF43" s="18"/>
      <c r="AG43" s="18"/>
      <c r="AH43" s="18"/>
      <c r="AI43" s="30"/>
      <c r="AJ43" s="18"/>
    </row>
    <row r="44" spans="1:36" ht="15" x14ac:dyDescent="0.25">
      <c r="A44" s="17" t="s">
        <v>64</v>
      </c>
      <c r="B44" s="18" t="s">
        <v>65</v>
      </c>
      <c r="C44" s="18" t="s">
        <v>66</v>
      </c>
      <c r="D44" s="18">
        <v>2013</v>
      </c>
      <c r="E44" s="71" t="str">
        <f>IF(COUNTIF($F$7:F44,F44)=1,"Y","N")</f>
        <v>N</v>
      </c>
      <c r="F44" s="46" t="str">
        <f t="shared" ref="F44" si="16">CONCATENATE(D44,"-",C44,"-",A44)</f>
        <v>2013-Molecular Imaging and Biology-Kotopoulis, Spiros</v>
      </c>
      <c r="G44" s="27" t="s">
        <v>44</v>
      </c>
      <c r="H44" s="38" t="str">
        <f>IF(COUNTIF($G$7:G44,G44)=1,"Y","N")</f>
        <v>N</v>
      </c>
      <c r="I44" s="38" t="s">
        <v>104</v>
      </c>
      <c r="J44" s="18" t="s">
        <v>67</v>
      </c>
      <c r="K44" s="28"/>
      <c r="L44" s="19" t="s">
        <v>28</v>
      </c>
      <c r="M44" s="56"/>
      <c r="N44" s="57"/>
      <c r="O44" s="57"/>
      <c r="P44" s="57">
        <v>1</v>
      </c>
      <c r="Q44" s="58"/>
      <c r="R44" s="29" t="s">
        <v>86</v>
      </c>
      <c r="S44" s="18"/>
      <c r="T44" s="18"/>
      <c r="U44" s="18"/>
      <c r="V44" s="18" t="s">
        <v>48</v>
      </c>
      <c r="W44" s="18"/>
      <c r="X44" s="18"/>
      <c r="Y44" s="18"/>
      <c r="Z44" s="18"/>
      <c r="AA44" s="18"/>
      <c r="AB44" s="18"/>
      <c r="AC44" s="27"/>
      <c r="AD44" s="18"/>
      <c r="AE44" s="18"/>
      <c r="AF44" s="18"/>
      <c r="AG44" s="18"/>
      <c r="AH44" s="18"/>
      <c r="AI44" s="30"/>
      <c r="AJ44" s="18"/>
    </row>
    <row r="45" spans="1:36" x14ac:dyDescent="0.25">
      <c r="A45" s="17" t="s">
        <v>69</v>
      </c>
      <c r="B45" s="18" t="s">
        <v>70</v>
      </c>
      <c r="C45" s="18" t="s">
        <v>71</v>
      </c>
      <c r="D45" s="18">
        <v>2014</v>
      </c>
      <c r="E45" s="71" t="str">
        <f>IF(COUNTIF($F$7:F45,F45)=1,"Y","N")</f>
        <v>Y</v>
      </c>
      <c r="F45" s="46" t="str">
        <f t="shared" si="2"/>
        <v xml:space="preserve">2014-European Journal of Cancer-Trieu, V. </v>
      </c>
      <c r="G45" s="27" t="s">
        <v>44</v>
      </c>
      <c r="H45" s="38" t="str">
        <f>IF(COUNTIF($G$7:G45,G45)=1,"Y","N")</f>
        <v>N</v>
      </c>
      <c r="I45" s="38" t="s">
        <v>104</v>
      </c>
      <c r="J45" s="18" t="s">
        <v>27</v>
      </c>
      <c r="K45" s="28"/>
      <c r="L45" s="19" t="s">
        <v>28</v>
      </c>
      <c r="M45" s="56"/>
      <c r="N45" s="57">
        <v>1</v>
      </c>
      <c r="O45" s="57"/>
      <c r="P45" s="57"/>
      <c r="Q45" s="58"/>
      <c r="R45" s="29" t="s">
        <v>72</v>
      </c>
      <c r="S45" s="18"/>
      <c r="T45" s="18" t="s">
        <v>48</v>
      </c>
      <c r="U45" s="18"/>
      <c r="V45" s="18"/>
      <c r="W45" s="18"/>
      <c r="X45" s="18"/>
      <c r="Y45" s="18"/>
      <c r="Z45" s="18"/>
      <c r="AA45" s="18"/>
      <c r="AB45" s="18"/>
      <c r="AC45" s="27"/>
      <c r="AD45" s="18"/>
      <c r="AE45" s="18"/>
      <c r="AF45" s="18"/>
      <c r="AG45" s="18"/>
      <c r="AH45" s="18"/>
      <c r="AI45" s="30"/>
      <c r="AJ45" s="18"/>
    </row>
    <row r="46" spans="1:36" x14ac:dyDescent="0.25">
      <c r="A46" s="17" t="s">
        <v>69</v>
      </c>
      <c r="B46" s="18" t="s">
        <v>70</v>
      </c>
      <c r="C46" s="18" t="s">
        <v>71</v>
      </c>
      <c r="D46" s="18">
        <v>2014</v>
      </c>
      <c r="E46" s="71" t="str">
        <f>IF(COUNTIF($F$7:F46,F46)=1,"Y","N")</f>
        <v>N</v>
      </c>
      <c r="F46" s="46" t="str">
        <f t="shared" ref="F46" si="17">CONCATENATE(D46,"-",C46,"-",A46)</f>
        <v xml:space="preserve">2014-European Journal of Cancer-Trieu, V. </v>
      </c>
      <c r="G46" s="27" t="s">
        <v>44</v>
      </c>
      <c r="H46" s="38" t="str">
        <f>IF(COUNTIF($G$7:G46,G46)=1,"Y","N")</f>
        <v>N</v>
      </c>
      <c r="I46" s="38" t="s">
        <v>104</v>
      </c>
      <c r="J46" s="18" t="s">
        <v>27</v>
      </c>
      <c r="K46" s="28"/>
      <c r="L46" s="19" t="s">
        <v>28</v>
      </c>
      <c r="M46" s="56"/>
      <c r="N46" s="57">
        <v>1</v>
      </c>
      <c r="O46" s="57"/>
      <c r="P46" s="57"/>
      <c r="Q46" s="58"/>
      <c r="R46" s="29" t="s">
        <v>73</v>
      </c>
      <c r="S46" s="18"/>
      <c r="T46" s="18" t="s">
        <v>48</v>
      </c>
      <c r="U46" s="18"/>
      <c r="V46" s="18"/>
      <c r="W46" s="18"/>
      <c r="X46" s="18"/>
      <c r="Y46" s="18"/>
      <c r="Z46" s="18"/>
      <c r="AA46" s="18"/>
      <c r="AB46" s="18"/>
      <c r="AC46" s="27"/>
      <c r="AD46" s="18"/>
      <c r="AE46" s="18"/>
      <c r="AF46" s="18"/>
      <c r="AG46" s="18"/>
      <c r="AH46" s="18"/>
      <c r="AI46" s="30"/>
      <c r="AJ46" s="18"/>
    </row>
    <row r="47" spans="1:36" x14ac:dyDescent="0.25">
      <c r="A47" s="17" t="s">
        <v>69</v>
      </c>
      <c r="B47" s="18" t="s">
        <v>70</v>
      </c>
      <c r="C47" s="18" t="s">
        <v>71</v>
      </c>
      <c r="D47" s="18">
        <v>2014</v>
      </c>
      <c r="E47" s="71" t="str">
        <f>IF(COUNTIF($F$7:F47,F47)=1,"Y","N")</f>
        <v>N</v>
      </c>
      <c r="F47" s="46" t="str">
        <f t="shared" si="2"/>
        <v xml:space="preserve">2014-European Journal of Cancer-Trieu, V. </v>
      </c>
      <c r="G47" s="27" t="s">
        <v>57</v>
      </c>
      <c r="H47" s="38" t="str">
        <f>IF(COUNTIF($G$7:G47,G47)=1,"Y","N")</f>
        <v>N</v>
      </c>
      <c r="I47" s="38" t="s">
        <v>104</v>
      </c>
      <c r="J47" s="18" t="s">
        <v>27</v>
      </c>
      <c r="K47" s="28"/>
      <c r="L47" s="19" t="s">
        <v>28</v>
      </c>
      <c r="M47" s="56"/>
      <c r="N47" s="57"/>
      <c r="O47" s="57"/>
      <c r="P47" s="57">
        <v>1</v>
      </c>
      <c r="Q47" s="58"/>
      <c r="R47" s="29" t="s">
        <v>72</v>
      </c>
      <c r="S47" s="18"/>
      <c r="T47" s="18" t="s">
        <v>48</v>
      </c>
      <c r="U47" s="18"/>
      <c r="V47" s="18"/>
      <c r="W47" s="18"/>
      <c r="X47" s="18"/>
      <c r="Y47" s="18"/>
      <c r="Z47" s="18"/>
      <c r="AA47" s="18"/>
      <c r="AB47" s="18"/>
      <c r="AC47" s="27"/>
      <c r="AD47" s="18"/>
      <c r="AE47" s="18"/>
      <c r="AF47" s="18"/>
      <c r="AG47" s="18"/>
      <c r="AH47" s="18"/>
      <c r="AI47" s="30"/>
      <c r="AJ47" s="18"/>
    </row>
    <row r="48" spans="1:36" x14ac:dyDescent="0.25">
      <c r="A48" s="17" t="s">
        <v>69</v>
      </c>
      <c r="B48" s="18" t="s">
        <v>70</v>
      </c>
      <c r="C48" s="18" t="s">
        <v>71</v>
      </c>
      <c r="D48" s="18">
        <v>2014</v>
      </c>
      <c r="E48" s="71" t="str">
        <f>IF(COUNTIF($F$7:F48,F48)=1,"Y","N")</f>
        <v>N</v>
      </c>
      <c r="F48" s="46" t="str">
        <f t="shared" si="2"/>
        <v xml:space="preserve">2014-European Journal of Cancer-Trieu, V. </v>
      </c>
      <c r="G48" s="27" t="s">
        <v>57</v>
      </c>
      <c r="H48" s="38" t="str">
        <f>IF(COUNTIF($G$7:G48,G48)=1,"Y","N")</f>
        <v>N</v>
      </c>
      <c r="I48" s="38" t="s">
        <v>104</v>
      </c>
      <c r="J48" s="18" t="s">
        <v>27</v>
      </c>
      <c r="K48" s="28"/>
      <c r="L48" s="19" t="s">
        <v>28</v>
      </c>
      <c r="M48" s="56"/>
      <c r="N48" s="57"/>
      <c r="O48" s="57"/>
      <c r="P48" s="57">
        <v>1</v>
      </c>
      <c r="Q48" s="58"/>
      <c r="R48" s="29" t="s">
        <v>73</v>
      </c>
      <c r="S48" s="18"/>
      <c r="T48" s="18" t="s">
        <v>48</v>
      </c>
      <c r="U48" s="18"/>
      <c r="V48" s="18"/>
      <c r="W48" s="18"/>
      <c r="X48" s="18"/>
      <c r="Y48" s="18"/>
      <c r="Z48" s="18"/>
      <c r="AA48" s="18"/>
      <c r="AB48" s="18"/>
      <c r="AC48" s="27"/>
      <c r="AD48" s="18"/>
      <c r="AE48" s="18"/>
      <c r="AF48" s="18"/>
      <c r="AG48" s="18"/>
      <c r="AH48" s="18"/>
      <c r="AI48" s="30"/>
      <c r="AJ48" s="18"/>
    </row>
    <row r="49" spans="1:36" x14ac:dyDescent="0.25">
      <c r="A49" s="17" t="s">
        <v>69</v>
      </c>
      <c r="B49" s="18" t="s">
        <v>70</v>
      </c>
      <c r="C49" s="18" t="s">
        <v>71</v>
      </c>
      <c r="D49" s="18">
        <v>2014</v>
      </c>
      <c r="E49" s="71" t="str">
        <f>IF(COUNTIF($F$7:F49,F49)=1,"Y","N")</f>
        <v>N</v>
      </c>
      <c r="F49" s="46" t="str">
        <f t="shared" si="2"/>
        <v xml:space="preserve">2014-European Journal of Cancer-Trieu, V. </v>
      </c>
      <c r="G49" s="27" t="s">
        <v>57</v>
      </c>
      <c r="H49" s="38" t="str">
        <f>IF(COUNTIF($G$7:G49,G49)=1,"Y","N")</f>
        <v>N</v>
      </c>
      <c r="I49" s="38" t="s">
        <v>104</v>
      </c>
      <c r="J49" s="18" t="s">
        <v>27</v>
      </c>
      <c r="K49" s="28"/>
      <c r="L49" s="19" t="s">
        <v>28</v>
      </c>
      <c r="M49" s="56"/>
      <c r="N49" s="57"/>
      <c r="O49" s="57"/>
      <c r="P49" s="57">
        <v>1</v>
      </c>
      <c r="Q49" s="58"/>
      <c r="R49" s="29" t="s">
        <v>74</v>
      </c>
      <c r="S49" s="18"/>
      <c r="T49" s="18"/>
      <c r="U49" s="18"/>
      <c r="V49" s="18" t="s">
        <v>48</v>
      </c>
      <c r="W49" s="18"/>
      <c r="X49" s="18"/>
      <c r="Y49" s="18"/>
      <c r="Z49" s="18"/>
      <c r="AA49" s="18"/>
      <c r="AB49" s="18"/>
      <c r="AC49" s="27"/>
      <c r="AD49" s="18"/>
      <c r="AE49" s="18"/>
      <c r="AF49" s="18"/>
      <c r="AG49" s="18"/>
      <c r="AH49" s="18"/>
      <c r="AI49" s="30"/>
      <c r="AJ49" s="18"/>
    </row>
    <row r="50" spans="1:36" x14ac:dyDescent="0.25">
      <c r="A50" s="17" t="s">
        <v>76</v>
      </c>
      <c r="B50" s="18" t="s">
        <v>77</v>
      </c>
      <c r="C50" s="18" t="s">
        <v>78</v>
      </c>
      <c r="D50" s="18">
        <v>2016</v>
      </c>
      <c r="E50" s="71" t="str">
        <f>IF(COUNTIF($F$7:F50,F50)=1,"Y","N")</f>
        <v>Y</v>
      </c>
      <c r="F50" s="46" t="str">
        <f t="shared" si="2"/>
        <v>2016-Oncotarget-Liu, Lu</v>
      </c>
      <c r="G50" s="27" t="s">
        <v>45</v>
      </c>
      <c r="H50" s="38" t="str">
        <f>IF(COUNTIF($G$7:G50,G50)=1,"Y","N")</f>
        <v>N</v>
      </c>
      <c r="I50" s="38" t="s">
        <v>104</v>
      </c>
      <c r="J50" s="18" t="s">
        <v>27</v>
      </c>
      <c r="K50" s="28"/>
      <c r="L50" s="19" t="s">
        <v>47</v>
      </c>
      <c r="M50" s="56"/>
      <c r="N50" s="57"/>
      <c r="O50" s="57"/>
      <c r="P50" s="57">
        <v>1</v>
      </c>
      <c r="Q50" s="58"/>
      <c r="R50" s="29" t="s">
        <v>75</v>
      </c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27"/>
      <c r="AD50" s="18"/>
      <c r="AE50" s="18"/>
      <c r="AF50" s="18"/>
      <c r="AG50" s="18"/>
      <c r="AH50" s="18"/>
      <c r="AI50" s="30"/>
      <c r="AJ50" s="18"/>
    </row>
    <row r="51" spans="1:36" x14ac:dyDescent="0.25">
      <c r="A51" s="17" t="s">
        <v>79</v>
      </c>
      <c r="B51" s="18" t="s">
        <v>80</v>
      </c>
      <c r="C51" s="18" t="s">
        <v>81</v>
      </c>
      <c r="D51" s="18">
        <v>2011</v>
      </c>
      <c r="E51" s="71" t="str">
        <f>IF(COUNTIF($F$7:F51,F51)=1,"Y","N")</f>
        <v>Y</v>
      </c>
      <c r="F51" s="46" t="str">
        <f t="shared" si="2"/>
        <v>2011-Clinical Cancer Research-Rajeshkumar, N.V.</v>
      </c>
      <c r="G51" s="27" t="s">
        <v>87</v>
      </c>
      <c r="H51" s="38" t="str">
        <f>IF(COUNTIF($G$7:G51,G51)=1,"Y","N")</f>
        <v>Y</v>
      </c>
      <c r="I51" s="38" t="s">
        <v>105</v>
      </c>
      <c r="J51" s="18" t="s">
        <v>27</v>
      </c>
      <c r="K51" s="28"/>
      <c r="L51" s="19" t="s">
        <v>47</v>
      </c>
      <c r="M51" s="56"/>
      <c r="N51" s="57">
        <v>0</v>
      </c>
      <c r="O51" s="57"/>
      <c r="P51" s="57"/>
      <c r="Q51" s="58"/>
      <c r="R51" s="29" t="s">
        <v>96</v>
      </c>
      <c r="S51" s="18"/>
      <c r="T51" s="18"/>
      <c r="U51" s="18"/>
      <c r="V51" s="18" t="s">
        <v>48</v>
      </c>
      <c r="W51" s="18"/>
      <c r="X51" s="18"/>
      <c r="Y51" s="18"/>
      <c r="Z51" s="18"/>
      <c r="AA51" s="18"/>
      <c r="AB51" s="18"/>
      <c r="AC51" s="27"/>
      <c r="AD51" s="18"/>
      <c r="AE51" s="18"/>
      <c r="AF51" s="18"/>
      <c r="AG51" s="18"/>
      <c r="AH51" s="18"/>
      <c r="AI51" s="30"/>
      <c r="AJ51" s="18"/>
    </row>
    <row r="52" spans="1:36" x14ac:dyDescent="0.25">
      <c r="A52" s="17" t="s">
        <v>79</v>
      </c>
      <c r="B52" s="18" t="s">
        <v>80</v>
      </c>
      <c r="C52" s="18" t="s">
        <v>81</v>
      </c>
      <c r="D52" s="18">
        <v>2011</v>
      </c>
      <c r="E52" s="71" t="str">
        <f>IF(COUNTIF($F$7:F52,F52)=1,"Y","N")</f>
        <v>N</v>
      </c>
      <c r="F52" s="46" t="str">
        <f t="shared" si="2"/>
        <v>2011-Clinical Cancer Research-Rajeshkumar, N.V.</v>
      </c>
      <c r="G52" s="27" t="s">
        <v>87</v>
      </c>
      <c r="H52" s="38" t="str">
        <f>IF(COUNTIF($G$7:G52,G52)=1,"Y","N")</f>
        <v>N</v>
      </c>
      <c r="I52" s="38" t="s">
        <v>105</v>
      </c>
      <c r="J52" s="18" t="s">
        <v>27</v>
      </c>
      <c r="K52" s="28"/>
      <c r="L52" s="19" t="s">
        <v>47</v>
      </c>
      <c r="M52" s="56"/>
      <c r="N52" s="57">
        <v>0</v>
      </c>
      <c r="O52" s="57"/>
      <c r="P52" s="57"/>
      <c r="Q52" s="58"/>
      <c r="R52" s="29" t="s">
        <v>86</v>
      </c>
      <c r="S52" s="18"/>
      <c r="T52" s="18"/>
      <c r="U52" s="18"/>
      <c r="V52" s="18" t="s">
        <v>48</v>
      </c>
      <c r="W52" s="18"/>
      <c r="X52" s="18"/>
      <c r="Y52" s="18"/>
      <c r="Z52" s="18"/>
      <c r="AA52" s="18"/>
      <c r="AB52" s="18"/>
      <c r="AC52" s="27"/>
      <c r="AD52" s="18"/>
      <c r="AE52" s="18"/>
      <c r="AF52" s="18"/>
      <c r="AG52" s="18"/>
      <c r="AH52" s="18"/>
      <c r="AI52" s="30"/>
      <c r="AJ52" s="18"/>
    </row>
    <row r="53" spans="1:36" x14ac:dyDescent="0.25">
      <c r="A53" s="17" t="s">
        <v>79</v>
      </c>
      <c r="B53" s="18" t="s">
        <v>80</v>
      </c>
      <c r="C53" s="18" t="s">
        <v>81</v>
      </c>
      <c r="D53" s="18">
        <v>2011</v>
      </c>
      <c r="E53" s="71" t="str">
        <f>IF(COUNTIF($F$7:F53,F53)=1,"Y","N")</f>
        <v>N</v>
      </c>
      <c r="F53" s="46" t="str">
        <f t="shared" si="2"/>
        <v>2011-Clinical Cancer Research-Rajeshkumar, N.V.</v>
      </c>
      <c r="G53" s="27" t="s">
        <v>88</v>
      </c>
      <c r="H53" s="38" t="str">
        <f>IF(COUNTIF($G$7:G53,G53)=1,"Y","N")</f>
        <v>Y</v>
      </c>
      <c r="I53" s="38" t="s">
        <v>105</v>
      </c>
      <c r="J53" s="18" t="s">
        <v>27</v>
      </c>
      <c r="K53" s="28"/>
      <c r="L53" s="19" t="s">
        <v>47</v>
      </c>
      <c r="M53" s="56"/>
      <c r="N53" s="57">
        <v>0</v>
      </c>
      <c r="O53" s="57"/>
      <c r="P53" s="57"/>
      <c r="Q53" s="58"/>
      <c r="R53" s="29" t="s">
        <v>85</v>
      </c>
      <c r="S53" s="18"/>
      <c r="T53" s="18"/>
      <c r="U53" s="18"/>
      <c r="V53" s="18" t="s">
        <v>48</v>
      </c>
      <c r="W53" s="18"/>
      <c r="X53" s="18"/>
      <c r="Y53" s="18"/>
      <c r="Z53" s="18"/>
      <c r="AA53" s="18"/>
      <c r="AB53" s="18"/>
      <c r="AC53" s="27"/>
      <c r="AD53" s="18"/>
      <c r="AE53" s="18"/>
      <c r="AF53" s="18"/>
      <c r="AG53" s="18"/>
      <c r="AH53" s="18"/>
      <c r="AI53" s="30"/>
      <c r="AJ53" s="18"/>
    </row>
    <row r="54" spans="1:36" x14ac:dyDescent="0.25">
      <c r="A54" s="17" t="s">
        <v>79</v>
      </c>
      <c r="B54" s="18" t="s">
        <v>80</v>
      </c>
      <c r="C54" s="18" t="s">
        <v>81</v>
      </c>
      <c r="D54" s="18">
        <v>2011</v>
      </c>
      <c r="E54" s="71" t="str">
        <f>IF(COUNTIF($F$7:F54,F54)=1,"Y","N")</f>
        <v>N</v>
      </c>
      <c r="F54" s="46" t="str">
        <f t="shared" si="2"/>
        <v>2011-Clinical Cancer Research-Rajeshkumar, N.V.</v>
      </c>
      <c r="G54" s="27" t="s">
        <v>88</v>
      </c>
      <c r="H54" s="38" t="str">
        <f>IF(COUNTIF($G$7:G54,G54)=1,"Y","N")</f>
        <v>N</v>
      </c>
      <c r="I54" s="38" t="s">
        <v>105</v>
      </c>
      <c r="J54" s="18" t="s">
        <v>27</v>
      </c>
      <c r="K54" s="28"/>
      <c r="L54" s="19" t="s">
        <v>47</v>
      </c>
      <c r="M54" s="56"/>
      <c r="N54" s="57">
        <v>0</v>
      </c>
      <c r="O54" s="57"/>
      <c r="P54" s="57"/>
      <c r="Q54" s="58"/>
      <c r="R54" s="29" t="s">
        <v>86</v>
      </c>
      <c r="S54" s="18"/>
      <c r="T54" s="18"/>
      <c r="U54" s="18"/>
      <c r="V54" s="18" t="s">
        <v>48</v>
      </c>
      <c r="W54" s="18"/>
      <c r="X54" s="18"/>
      <c r="Y54" s="18"/>
      <c r="Z54" s="18"/>
      <c r="AA54" s="18"/>
      <c r="AB54" s="18"/>
      <c r="AC54" s="27"/>
      <c r="AD54" s="18"/>
      <c r="AE54" s="18"/>
      <c r="AF54" s="18"/>
      <c r="AG54" s="18"/>
      <c r="AH54" s="18"/>
      <c r="AI54" s="30"/>
      <c r="AJ54" s="18"/>
    </row>
    <row r="55" spans="1:36" x14ac:dyDescent="0.25">
      <c r="A55" s="17" t="s">
        <v>79</v>
      </c>
      <c r="B55" s="18" t="s">
        <v>80</v>
      </c>
      <c r="C55" s="18" t="s">
        <v>81</v>
      </c>
      <c r="D55" s="18">
        <v>2011</v>
      </c>
      <c r="E55" s="71" t="str">
        <f>IF(COUNTIF($F$7:F55,F55)=1,"Y","N")</f>
        <v>N</v>
      </c>
      <c r="F55" s="46" t="str">
        <f t="shared" si="2"/>
        <v>2011-Clinical Cancer Research-Rajeshkumar, N.V.</v>
      </c>
      <c r="G55" s="27" t="s">
        <v>89</v>
      </c>
      <c r="H55" s="38" t="str">
        <f>IF(COUNTIF($G$7:G55,G55)=1,"Y","N")</f>
        <v>Y</v>
      </c>
      <c r="I55" s="38" t="s">
        <v>105</v>
      </c>
      <c r="J55" s="18" t="s">
        <v>27</v>
      </c>
      <c r="K55" s="28"/>
      <c r="L55" s="19" t="s">
        <v>47</v>
      </c>
      <c r="M55" s="56"/>
      <c r="N55" s="57">
        <v>0</v>
      </c>
      <c r="O55" s="57"/>
      <c r="P55" s="57"/>
      <c r="Q55" s="58"/>
      <c r="R55" s="29" t="s">
        <v>85</v>
      </c>
      <c r="S55" s="18"/>
      <c r="T55" s="18"/>
      <c r="U55" s="18"/>
      <c r="V55" s="18" t="s">
        <v>48</v>
      </c>
      <c r="W55" s="18"/>
      <c r="X55" s="18"/>
      <c r="Y55" s="18"/>
      <c r="Z55" s="18"/>
      <c r="AA55" s="18"/>
      <c r="AB55" s="18"/>
      <c r="AC55" s="27"/>
      <c r="AD55" s="18"/>
      <c r="AE55" s="18"/>
      <c r="AF55" s="18"/>
      <c r="AG55" s="18"/>
      <c r="AH55" s="18"/>
      <c r="AI55" s="30"/>
      <c r="AJ55" s="18"/>
    </row>
    <row r="56" spans="1:36" x14ac:dyDescent="0.25">
      <c r="A56" s="17" t="s">
        <v>79</v>
      </c>
      <c r="B56" s="18" t="s">
        <v>80</v>
      </c>
      <c r="C56" s="18" t="s">
        <v>81</v>
      </c>
      <c r="D56" s="18">
        <v>2011</v>
      </c>
      <c r="E56" s="71" t="str">
        <f>IF(COUNTIF($F$7:F56,F56)=1,"Y","N")</f>
        <v>N</v>
      </c>
      <c r="F56" s="46" t="str">
        <f t="shared" si="2"/>
        <v>2011-Clinical Cancer Research-Rajeshkumar, N.V.</v>
      </c>
      <c r="G56" s="27" t="s">
        <v>89</v>
      </c>
      <c r="H56" s="38" t="str">
        <f>IF(COUNTIF($G$7:G56,G56)=1,"Y","N")</f>
        <v>N</v>
      </c>
      <c r="I56" s="38" t="s">
        <v>105</v>
      </c>
      <c r="J56" s="18" t="s">
        <v>27</v>
      </c>
      <c r="K56" s="28"/>
      <c r="L56" s="19" t="s">
        <v>47</v>
      </c>
      <c r="M56" s="56"/>
      <c r="N56" s="57">
        <v>0</v>
      </c>
      <c r="O56" s="57"/>
      <c r="P56" s="57"/>
      <c r="Q56" s="58"/>
      <c r="R56" s="29" t="s">
        <v>86</v>
      </c>
      <c r="S56" s="18"/>
      <c r="T56" s="18"/>
      <c r="U56" s="18"/>
      <c r="V56" s="18" t="s">
        <v>48</v>
      </c>
      <c r="W56" s="18"/>
      <c r="X56" s="18"/>
      <c r="Y56" s="18"/>
      <c r="Z56" s="18"/>
      <c r="AA56" s="18"/>
      <c r="AB56" s="18"/>
      <c r="AC56" s="27"/>
      <c r="AD56" s="18"/>
      <c r="AE56" s="18"/>
      <c r="AF56" s="18"/>
      <c r="AG56" s="18"/>
      <c r="AH56" s="18"/>
      <c r="AI56" s="30"/>
      <c r="AJ56" s="18"/>
    </row>
    <row r="57" spans="1:36" x14ac:dyDescent="0.25">
      <c r="A57" s="17" t="s">
        <v>79</v>
      </c>
      <c r="B57" s="18" t="s">
        <v>80</v>
      </c>
      <c r="C57" s="18" t="s">
        <v>81</v>
      </c>
      <c r="D57" s="18">
        <v>2011</v>
      </c>
      <c r="E57" s="71" t="str">
        <f>IF(COUNTIF($F$7:F57,F57)=1,"Y","N")</f>
        <v>N</v>
      </c>
      <c r="F57" s="46" t="str">
        <f t="shared" si="2"/>
        <v>2011-Clinical Cancer Research-Rajeshkumar, N.V.</v>
      </c>
      <c r="G57" s="27" t="s">
        <v>90</v>
      </c>
      <c r="H57" s="38" t="str">
        <f>IF(COUNTIF($G$7:G57,G57)=1,"Y","N")</f>
        <v>Y</v>
      </c>
      <c r="I57" s="38" t="s">
        <v>105</v>
      </c>
      <c r="J57" s="18" t="s">
        <v>27</v>
      </c>
      <c r="K57" s="28"/>
      <c r="L57" s="19" t="s">
        <v>47</v>
      </c>
      <c r="M57" s="56"/>
      <c r="N57" s="57">
        <v>1</v>
      </c>
      <c r="O57" s="57"/>
      <c r="P57" s="57"/>
      <c r="Q57" s="58"/>
      <c r="R57" s="29" t="s">
        <v>85</v>
      </c>
      <c r="S57" s="18"/>
      <c r="T57" s="18"/>
      <c r="U57" s="18"/>
      <c r="V57" s="18" t="s">
        <v>48</v>
      </c>
      <c r="W57" s="18"/>
      <c r="X57" s="18"/>
      <c r="Y57" s="18"/>
      <c r="Z57" s="18"/>
      <c r="AA57" s="18"/>
      <c r="AB57" s="18"/>
      <c r="AC57" s="27"/>
      <c r="AD57" s="18"/>
      <c r="AE57" s="18"/>
      <c r="AF57" s="18"/>
      <c r="AG57" s="18"/>
      <c r="AH57" s="18"/>
      <c r="AI57" s="30"/>
      <c r="AJ57" s="18"/>
    </row>
    <row r="58" spans="1:36" x14ac:dyDescent="0.25">
      <c r="A58" s="17" t="s">
        <v>79</v>
      </c>
      <c r="B58" s="18" t="s">
        <v>80</v>
      </c>
      <c r="C58" s="18" t="s">
        <v>81</v>
      </c>
      <c r="D58" s="18">
        <v>2011</v>
      </c>
      <c r="E58" s="71" t="str">
        <f>IF(COUNTIF($F$7:F58,F58)=1,"Y","N")</f>
        <v>N</v>
      </c>
      <c r="F58" s="46" t="str">
        <f t="shared" si="2"/>
        <v>2011-Clinical Cancer Research-Rajeshkumar, N.V.</v>
      </c>
      <c r="G58" s="27" t="s">
        <v>90</v>
      </c>
      <c r="H58" s="38" t="str">
        <f>IF(COUNTIF($G$7:G58,G58)=1,"Y","N")</f>
        <v>N</v>
      </c>
      <c r="I58" s="38" t="s">
        <v>105</v>
      </c>
      <c r="J58" s="18" t="s">
        <v>27</v>
      </c>
      <c r="K58" s="28"/>
      <c r="L58" s="19" t="s">
        <v>47</v>
      </c>
      <c r="M58" s="56"/>
      <c r="N58" s="57">
        <f>1/8</f>
        <v>0.125</v>
      </c>
      <c r="O58" s="57"/>
      <c r="P58" s="57">
        <f>7/8</f>
        <v>0.875</v>
      </c>
      <c r="Q58" s="58"/>
      <c r="R58" s="29" t="s">
        <v>86</v>
      </c>
      <c r="S58" s="18"/>
      <c r="T58" s="18"/>
      <c r="U58" s="18"/>
      <c r="V58" s="18" t="s">
        <v>48</v>
      </c>
      <c r="W58" s="18"/>
      <c r="X58" s="18"/>
      <c r="Y58" s="18"/>
      <c r="Z58" s="18"/>
      <c r="AA58" s="18"/>
      <c r="AB58" s="18"/>
      <c r="AC58" s="27"/>
      <c r="AD58" s="18"/>
      <c r="AE58" s="18"/>
      <c r="AF58" s="18"/>
      <c r="AG58" s="18"/>
      <c r="AH58" s="18"/>
      <c r="AI58" s="30"/>
      <c r="AJ58" s="18"/>
    </row>
    <row r="59" spans="1:36" x14ac:dyDescent="0.25">
      <c r="A59" s="17" t="s">
        <v>79</v>
      </c>
      <c r="B59" s="18" t="s">
        <v>80</v>
      </c>
      <c r="C59" s="18" t="s">
        <v>81</v>
      </c>
      <c r="D59" s="18">
        <v>2011</v>
      </c>
      <c r="E59" s="71" t="str">
        <f>IF(COUNTIF($F$7:F59,F59)=1,"Y","N")</f>
        <v>N</v>
      </c>
      <c r="F59" s="46" t="str">
        <f t="shared" si="2"/>
        <v>2011-Clinical Cancer Research-Rajeshkumar, N.V.</v>
      </c>
      <c r="G59" s="27" t="s">
        <v>91</v>
      </c>
      <c r="H59" s="38" t="str">
        <f>IF(COUNTIF($G$7:G59,G59)=1,"Y","N")</f>
        <v>Y</v>
      </c>
      <c r="I59" s="38" t="s">
        <v>105</v>
      </c>
      <c r="J59" s="18" t="s">
        <v>27</v>
      </c>
      <c r="K59" s="28"/>
      <c r="L59" s="19" t="s">
        <v>47</v>
      </c>
      <c r="M59" s="56"/>
      <c r="N59" s="57">
        <f>5/7</f>
        <v>0.7142857142857143</v>
      </c>
      <c r="O59" s="57"/>
      <c r="P59" s="57">
        <f>2/7</f>
        <v>0.2857142857142857</v>
      </c>
      <c r="Q59" s="58"/>
      <c r="R59" s="29" t="s">
        <v>85</v>
      </c>
      <c r="S59" s="18"/>
      <c r="T59" s="18"/>
      <c r="U59" s="18"/>
      <c r="V59" s="18" t="s">
        <v>48</v>
      </c>
      <c r="W59" s="18"/>
      <c r="X59" s="18"/>
      <c r="Y59" s="18"/>
      <c r="Z59" s="18"/>
      <c r="AA59" s="18"/>
      <c r="AB59" s="18"/>
      <c r="AC59" s="27"/>
      <c r="AD59" s="18"/>
      <c r="AE59" s="18"/>
      <c r="AF59" s="18"/>
      <c r="AG59" s="18"/>
      <c r="AH59" s="18"/>
      <c r="AI59" s="30"/>
      <c r="AJ59" s="18"/>
    </row>
    <row r="60" spans="1:36" x14ac:dyDescent="0.25">
      <c r="A60" s="17" t="s">
        <v>79</v>
      </c>
      <c r="B60" s="18" t="s">
        <v>80</v>
      </c>
      <c r="C60" s="18" t="s">
        <v>81</v>
      </c>
      <c r="D60" s="18">
        <v>2011</v>
      </c>
      <c r="E60" s="71" t="str">
        <f>IF(COUNTIF($F$7:F60,F60)=1,"Y","N")</f>
        <v>N</v>
      </c>
      <c r="F60" s="46" t="str">
        <f t="shared" si="2"/>
        <v>2011-Clinical Cancer Research-Rajeshkumar, N.V.</v>
      </c>
      <c r="G60" s="27" t="s">
        <v>91</v>
      </c>
      <c r="H60" s="38" t="str">
        <f>IF(COUNTIF($G$7:G60,G60)=1,"Y","N")</f>
        <v>N</v>
      </c>
      <c r="I60" s="38" t="s">
        <v>105</v>
      </c>
      <c r="J60" s="18" t="s">
        <v>27</v>
      </c>
      <c r="K60" s="28"/>
      <c r="L60" s="19" t="s">
        <v>47</v>
      </c>
      <c r="M60" s="56"/>
      <c r="N60" s="57">
        <f>1/9</f>
        <v>0.1111111111111111</v>
      </c>
      <c r="O60" s="57"/>
      <c r="P60" s="57">
        <f>8/9</f>
        <v>0.88888888888888884</v>
      </c>
      <c r="Q60" s="58"/>
      <c r="R60" s="29" t="s">
        <v>86</v>
      </c>
      <c r="S60" s="18"/>
      <c r="T60" s="18"/>
      <c r="U60" s="18"/>
      <c r="V60" s="18" t="s">
        <v>48</v>
      </c>
      <c r="W60" s="18"/>
      <c r="X60" s="18"/>
      <c r="Y60" s="18"/>
      <c r="Z60" s="18"/>
      <c r="AA60" s="18"/>
      <c r="AB60" s="18"/>
      <c r="AC60" s="27"/>
      <c r="AD60" s="18"/>
      <c r="AE60" s="18"/>
      <c r="AF60" s="18"/>
      <c r="AG60" s="18"/>
      <c r="AH60" s="18"/>
      <c r="AI60" s="30"/>
      <c r="AJ60" s="18"/>
    </row>
    <row r="61" spans="1:36" x14ac:dyDescent="0.25">
      <c r="A61" s="17" t="s">
        <v>79</v>
      </c>
      <c r="B61" s="18" t="s">
        <v>80</v>
      </c>
      <c r="C61" s="18" t="s">
        <v>81</v>
      </c>
      <c r="D61" s="18">
        <v>2011</v>
      </c>
      <c r="E61" s="71" t="str">
        <f>IF(COUNTIF($F$7:F61,F61)=1,"Y","N")</f>
        <v>N</v>
      </c>
      <c r="F61" s="46" t="str">
        <f t="shared" si="2"/>
        <v>2011-Clinical Cancer Research-Rajeshkumar, N.V.</v>
      </c>
      <c r="G61" s="27" t="s">
        <v>92</v>
      </c>
      <c r="H61" s="38" t="str">
        <f>IF(COUNTIF($G$7:G61,G61)=1,"Y","N")</f>
        <v>Y</v>
      </c>
      <c r="I61" s="38" t="s">
        <v>105</v>
      </c>
      <c r="J61" s="18" t="s">
        <v>27</v>
      </c>
      <c r="K61" s="28"/>
      <c r="L61" s="19" t="s">
        <v>47</v>
      </c>
      <c r="M61" s="56"/>
      <c r="N61" s="57">
        <f>3/8</f>
        <v>0.375</v>
      </c>
      <c r="O61" s="57"/>
      <c r="P61" s="57">
        <f>5/8</f>
        <v>0.625</v>
      </c>
      <c r="Q61" s="58"/>
      <c r="R61" s="29" t="s">
        <v>85</v>
      </c>
      <c r="S61" s="18"/>
      <c r="T61" s="18"/>
      <c r="U61" s="18"/>
      <c r="V61" s="18" t="s">
        <v>48</v>
      </c>
      <c r="W61" s="18"/>
      <c r="X61" s="18"/>
      <c r="Y61" s="18"/>
      <c r="Z61" s="18"/>
      <c r="AA61" s="18"/>
      <c r="AB61" s="18"/>
      <c r="AC61" s="27"/>
      <c r="AD61" s="18"/>
      <c r="AE61" s="18"/>
      <c r="AF61" s="18"/>
      <c r="AG61" s="18"/>
      <c r="AH61" s="18"/>
      <c r="AI61" s="30"/>
      <c r="AJ61" s="18"/>
    </row>
    <row r="62" spans="1:36" x14ac:dyDescent="0.25">
      <c r="A62" s="17" t="s">
        <v>79</v>
      </c>
      <c r="B62" s="18" t="s">
        <v>80</v>
      </c>
      <c r="C62" s="18" t="s">
        <v>81</v>
      </c>
      <c r="D62" s="18">
        <v>2011</v>
      </c>
      <c r="E62" s="71" t="str">
        <f>IF(COUNTIF($F$7:F62,F62)=1,"Y","N")</f>
        <v>N</v>
      </c>
      <c r="F62" s="46" t="str">
        <f t="shared" si="2"/>
        <v>2011-Clinical Cancer Research-Rajeshkumar, N.V.</v>
      </c>
      <c r="G62" s="27" t="s">
        <v>92</v>
      </c>
      <c r="H62" s="38" t="str">
        <f>IF(COUNTIF($G$7:G62,G62)=1,"Y","N")</f>
        <v>N</v>
      </c>
      <c r="I62" s="38" t="s">
        <v>105</v>
      </c>
      <c r="J62" s="18" t="s">
        <v>27</v>
      </c>
      <c r="K62" s="28"/>
      <c r="L62" s="19" t="s">
        <v>47</v>
      </c>
      <c r="M62" s="56"/>
      <c r="N62" s="57">
        <f>1/10</f>
        <v>0.1</v>
      </c>
      <c r="O62" s="57"/>
      <c r="P62" s="57">
        <f>9/10</f>
        <v>0.9</v>
      </c>
      <c r="Q62" s="58"/>
      <c r="R62" s="29" t="s">
        <v>86</v>
      </c>
      <c r="S62" s="18"/>
      <c r="T62" s="18"/>
      <c r="U62" s="18"/>
      <c r="V62" s="18" t="s">
        <v>48</v>
      </c>
      <c r="W62" s="18"/>
      <c r="X62" s="18"/>
      <c r="Y62" s="18"/>
      <c r="Z62" s="18"/>
      <c r="AA62" s="18"/>
      <c r="AB62" s="18"/>
      <c r="AC62" s="27"/>
      <c r="AD62" s="18"/>
      <c r="AE62" s="18"/>
      <c r="AF62" s="18"/>
      <c r="AG62" s="18"/>
      <c r="AH62" s="18"/>
      <c r="AI62" s="30"/>
      <c r="AJ62" s="18"/>
    </row>
    <row r="63" spans="1:36" x14ac:dyDescent="0.25">
      <c r="A63" s="17" t="s">
        <v>79</v>
      </c>
      <c r="B63" s="18" t="s">
        <v>80</v>
      </c>
      <c r="C63" s="18" t="s">
        <v>81</v>
      </c>
      <c r="D63" s="18">
        <v>2011</v>
      </c>
      <c r="E63" s="71" t="str">
        <f>IF(COUNTIF($F$7:F63,F63)=1,"Y","N")</f>
        <v>N</v>
      </c>
      <c r="F63" s="46" t="str">
        <f t="shared" si="2"/>
        <v>2011-Clinical Cancer Research-Rajeshkumar, N.V.</v>
      </c>
      <c r="G63" s="27" t="s">
        <v>93</v>
      </c>
      <c r="H63" s="38" t="str">
        <f>IF(COUNTIF($G$7:G63,G63)=1,"Y","N")</f>
        <v>Y</v>
      </c>
      <c r="I63" s="38" t="s">
        <v>105</v>
      </c>
      <c r="J63" s="18" t="s">
        <v>27</v>
      </c>
      <c r="K63" s="28"/>
      <c r="L63" s="19" t="s">
        <v>47</v>
      </c>
      <c r="M63" s="56"/>
      <c r="N63" s="57">
        <f>8/10</f>
        <v>0.8</v>
      </c>
      <c r="O63" s="57"/>
      <c r="P63" s="57">
        <f>2/10</f>
        <v>0.2</v>
      </c>
      <c r="Q63" s="58"/>
      <c r="R63" s="29" t="s">
        <v>85</v>
      </c>
      <c r="S63" s="18"/>
      <c r="T63" s="18"/>
      <c r="U63" s="18"/>
      <c r="V63" s="18" t="s">
        <v>48</v>
      </c>
      <c r="W63" s="18"/>
      <c r="X63" s="18"/>
      <c r="Y63" s="18"/>
      <c r="Z63" s="18"/>
      <c r="AA63" s="18"/>
      <c r="AB63" s="18"/>
      <c r="AC63" s="27"/>
      <c r="AD63" s="18"/>
      <c r="AE63" s="18"/>
      <c r="AF63" s="18"/>
      <c r="AG63" s="18"/>
      <c r="AH63" s="18"/>
      <c r="AI63" s="30"/>
      <c r="AJ63" s="18"/>
    </row>
    <row r="64" spans="1:36" x14ac:dyDescent="0.25">
      <c r="A64" s="17" t="s">
        <v>79</v>
      </c>
      <c r="B64" s="18" t="s">
        <v>80</v>
      </c>
      <c r="C64" s="18" t="s">
        <v>81</v>
      </c>
      <c r="D64" s="18">
        <v>2011</v>
      </c>
      <c r="E64" s="71" t="str">
        <f>IF(COUNTIF($F$7:F64,F64)=1,"Y","N")</f>
        <v>N</v>
      </c>
      <c r="F64" s="46" t="str">
        <f t="shared" si="2"/>
        <v>2011-Clinical Cancer Research-Rajeshkumar, N.V.</v>
      </c>
      <c r="G64" s="27" t="s">
        <v>93</v>
      </c>
      <c r="H64" s="38" t="str">
        <f>IF(COUNTIF($G$7:G64,G64)=1,"Y","N")</f>
        <v>N</v>
      </c>
      <c r="I64" s="38" t="s">
        <v>105</v>
      </c>
      <c r="J64" s="18" t="s">
        <v>27</v>
      </c>
      <c r="K64" s="28"/>
      <c r="L64" s="19" t="s">
        <v>47</v>
      </c>
      <c r="M64" s="56"/>
      <c r="N64" s="57">
        <f>3/10</f>
        <v>0.3</v>
      </c>
      <c r="O64" s="57"/>
      <c r="P64" s="57">
        <f>7/10</f>
        <v>0.7</v>
      </c>
      <c r="Q64" s="58"/>
      <c r="R64" s="29" t="s">
        <v>86</v>
      </c>
      <c r="S64" s="18"/>
      <c r="T64" s="18"/>
      <c r="U64" s="18"/>
      <c r="V64" s="18" t="s">
        <v>48</v>
      </c>
      <c r="W64" s="18"/>
      <c r="X64" s="18"/>
      <c r="Y64" s="18"/>
      <c r="Z64" s="18"/>
      <c r="AA64" s="18"/>
      <c r="AB64" s="18"/>
      <c r="AC64" s="27"/>
      <c r="AD64" s="18"/>
      <c r="AE64" s="18"/>
      <c r="AF64" s="18"/>
      <c r="AG64" s="18"/>
      <c r="AH64" s="18"/>
      <c r="AI64" s="30"/>
      <c r="AJ64" s="18"/>
    </row>
    <row r="65" spans="1:36" x14ac:dyDescent="0.25">
      <c r="A65" s="17" t="s">
        <v>79</v>
      </c>
      <c r="B65" s="18" t="s">
        <v>80</v>
      </c>
      <c r="C65" s="18" t="s">
        <v>81</v>
      </c>
      <c r="D65" s="18">
        <v>2011</v>
      </c>
      <c r="E65" s="71" t="str">
        <f>IF(COUNTIF($F$7:F65,F65)=1,"Y","N")</f>
        <v>N</v>
      </c>
      <c r="F65" s="46" t="str">
        <f t="shared" si="2"/>
        <v>2011-Clinical Cancer Research-Rajeshkumar, N.V.</v>
      </c>
      <c r="G65" s="27" t="s">
        <v>94</v>
      </c>
      <c r="H65" s="38" t="str">
        <f>IF(COUNTIF($G$7:G65,G65)=1,"Y","N")</f>
        <v>Y</v>
      </c>
      <c r="I65" s="38" t="s">
        <v>105</v>
      </c>
      <c r="J65" s="18" t="s">
        <v>27</v>
      </c>
      <c r="K65" s="28"/>
      <c r="L65" s="19" t="s">
        <v>47</v>
      </c>
      <c r="M65" s="56"/>
      <c r="N65" s="57">
        <v>0</v>
      </c>
      <c r="O65" s="57"/>
      <c r="P65" s="57">
        <v>1</v>
      </c>
      <c r="Q65" s="58"/>
      <c r="R65" s="29" t="s">
        <v>85</v>
      </c>
      <c r="S65" s="18"/>
      <c r="T65" s="18"/>
      <c r="U65" s="18"/>
      <c r="V65" s="18" t="s">
        <v>48</v>
      </c>
      <c r="W65" s="18"/>
      <c r="X65" s="18"/>
      <c r="Y65" s="18"/>
      <c r="Z65" s="18"/>
      <c r="AA65" s="18"/>
      <c r="AB65" s="18"/>
      <c r="AC65" s="27"/>
      <c r="AD65" s="18"/>
      <c r="AE65" s="18"/>
      <c r="AF65" s="18"/>
      <c r="AG65" s="18"/>
      <c r="AH65" s="18"/>
      <c r="AI65" s="30"/>
      <c r="AJ65" s="18"/>
    </row>
    <row r="66" spans="1:36" x14ac:dyDescent="0.25">
      <c r="A66" s="17" t="s">
        <v>79</v>
      </c>
      <c r="B66" s="18" t="s">
        <v>80</v>
      </c>
      <c r="C66" s="18" t="s">
        <v>81</v>
      </c>
      <c r="D66" s="18">
        <v>2011</v>
      </c>
      <c r="E66" s="71" t="str">
        <f>IF(COUNTIF($F$7:F66,F66)=1,"Y","N")</f>
        <v>N</v>
      </c>
      <c r="F66" s="46" t="str">
        <f t="shared" si="2"/>
        <v>2011-Clinical Cancer Research-Rajeshkumar, N.V.</v>
      </c>
      <c r="G66" s="27" t="s">
        <v>94</v>
      </c>
      <c r="H66" s="38" t="str">
        <f>IF(COUNTIF($G$7:G66,G66)=1,"Y","N")</f>
        <v>N</v>
      </c>
      <c r="I66" s="38" t="s">
        <v>105</v>
      </c>
      <c r="J66" s="18" t="s">
        <v>27</v>
      </c>
      <c r="K66" s="28"/>
      <c r="L66" s="19" t="s">
        <v>47</v>
      </c>
      <c r="M66" s="56"/>
      <c r="N66" s="57">
        <f>1/10</f>
        <v>0.1</v>
      </c>
      <c r="O66" s="57"/>
      <c r="P66" s="57">
        <f>9/10</f>
        <v>0.9</v>
      </c>
      <c r="Q66" s="58"/>
      <c r="R66" s="29" t="s">
        <v>86</v>
      </c>
      <c r="S66" s="18"/>
      <c r="T66" s="18"/>
      <c r="U66" s="18"/>
      <c r="V66" s="18" t="s">
        <v>48</v>
      </c>
      <c r="W66" s="18"/>
      <c r="X66" s="18"/>
      <c r="Y66" s="18"/>
      <c r="Z66" s="18"/>
      <c r="AA66" s="18"/>
      <c r="AB66" s="18"/>
      <c r="AC66" s="27"/>
      <c r="AD66" s="18"/>
      <c r="AE66" s="18"/>
      <c r="AF66" s="18"/>
      <c r="AG66" s="18"/>
      <c r="AH66" s="18"/>
      <c r="AI66" s="30"/>
      <c r="AJ66" s="18"/>
    </row>
    <row r="67" spans="1:36" x14ac:dyDescent="0.25">
      <c r="A67" s="17" t="s">
        <v>79</v>
      </c>
      <c r="B67" s="18" t="s">
        <v>80</v>
      </c>
      <c r="C67" s="18" t="s">
        <v>81</v>
      </c>
      <c r="D67" s="18">
        <v>2011</v>
      </c>
      <c r="E67" s="71" t="str">
        <f>IF(COUNTIF($F$7:F67,F67)=1,"Y","N")</f>
        <v>N</v>
      </c>
      <c r="F67" s="46" t="str">
        <f t="shared" si="2"/>
        <v>2011-Clinical Cancer Research-Rajeshkumar, N.V.</v>
      </c>
      <c r="G67" s="27" t="s">
        <v>95</v>
      </c>
      <c r="H67" s="38" t="str">
        <f>IF(COUNTIF($G$7:G67,G67)=1,"Y","N")</f>
        <v>Y</v>
      </c>
      <c r="I67" s="38" t="s">
        <v>105</v>
      </c>
      <c r="J67" s="18" t="s">
        <v>27</v>
      </c>
      <c r="K67" s="28"/>
      <c r="L67" s="19" t="s">
        <v>47</v>
      </c>
      <c r="M67" s="56"/>
      <c r="N67" s="57">
        <f>1/8</f>
        <v>0.125</v>
      </c>
      <c r="O67" s="57"/>
      <c r="P67" s="57">
        <f>7/8</f>
        <v>0.875</v>
      </c>
      <c r="Q67" s="58"/>
      <c r="R67" s="29" t="s">
        <v>85</v>
      </c>
      <c r="S67" s="18"/>
      <c r="T67" s="18"/>
      <c r="U67" s="18"/>
      <c r="V67" s="18" t="s">
        <v>48</v>
      </c>
      <c r="W67" s="18"/>
      <c r="X67" s="18"/>
      <c r="Y67" s="18"/>
      <c r="Z67" s="18"/>
      <c r="AA67" s="18"/>
      <c r="AB67" s="18"/>
      <c r="AC67" s="27"/>
      <c r="AD67" s="18"/>
      <c r="AE67" s="18"/>
      <c r="AF67" s="18"/>
      <c r="AG67" s="18"/>
      <c r="AH67" s="18"/>
      <c r="AI67" s="30"/>
      <c r="AJ67" s="18"/>
    </row>
    <row r="68" spans="1:36" x14ac:dyDescent="0.25">
      <c r="A68" s="17" t="s">
        <v>79</v>
      </c>
      <c r="B68" s="18" t="s">
        <v>80</v>
      </c>
      <c r="C68" s="18" t="s">
        <v>81</v>
      </c>
      <c r="D68" s="18">
        <v>2011</v>
      </c>
      <c r="E68" s="71" t="str">
        <f>IF(COUNTIF($F$7:F68,F68)=1,"Y","N")</f>
        <v>N</v>
      </c>
      <c r="F68" s="46" t="str">
        <f t="shared" si="2"/>
        <v>2011-Clinical Cancer Research-Rajeshkumar, N.V.</v>
      </c>
      <c r="G68" s="27" t="s">
        <v>95</v>
      </c>
      <c r="H68" s="38" t="str">
        <f>IF(COUNTIF($G$7:G68,G68)=1,"Y","N")</f>
        <v>N</v>
      </c>
      <c r="I68" s="38" t="s">
        <v>105</v>
      </c>
      <c r="J68" s="18" t="s">
        <v>27</v>
      </c>
      <c r="K68" s="28"/>
      <c r="L68" s="19" t="s">
        <v>47</v>
      </c>
      <c r="M68" s="56"/>
      <c r="N68" s="57">
        <f>0</f>
        <v>0</v>
      </c>
      <c r="O68" s="57"/>
      <c r="P68" s="57">
        <f>1</f>
        <v>1</v>
      </c>
      <c r="Q68" s="58"/>
      <c r="R68" s="29" t="s">
        <v>86</v>
      </c>
      <c r="S68" s="18"/>
      <c r="T68" s="18"/>
      <c r="U68" s="18"/>
      <c r="V68" s="18" t="s">
        <v>48</v>
      </c>
      <c r="W68" s="18"/>
      <c r="X68" s="18"/>
      <c r="Y68" s="18"/>
      <c r="Z68" s="18"/>
      <c r="AA68" s="18"/>
      <c r="AB68" s="18"/>
      <c r="AC68" s="27"/>
      <c r="AD68" s="18"/>
      <c r="AE68" s="18"/>
      <c r="AF68" s="18"/>
      <c r="AG68" s="18"/>
      <c r="AH68" s="18"/>
      <c r="AI68" s="30"/>
      <c r="AJ68" s="18"/>
    </row>
    <row r="69" spans="1:36" x14ac:dyDescent="0.25">
      <c r="A69" s="17" t="s">
        <v>97</v>
      </c>
      <c r="B69" s="18" t="s">
        <v>98</v>
      </c>
      <c r="C69" s="18" t="s">
        <v>99</v>
      </c>
      <c r="D69" s="18">
        <v>2016</v>
      </c>
      <c r="E69" s="71" t="str">
        <f>IF(COUNTIF($F$7:F69,F69)=1,"Y","N")</f>
        <v>Y</v>
      </c>
      <c r="F69" s="46" t="str">
        <f t="shared" si="2"/>
        <v>2016-Cancer Research-Ragupathi, Govind</v>
      </c>
      <c r="G69" s="27" t="s">
        <v>46</v>
      </c>
      <c r="H69" s="38" t="str">
        <f>IF(COUNTIF($G$7:G69,G69)=1,"Y","N")</f>
        <v>N</v>
      </c>
      <c r="I69" s="38" t="s">
        <v>104</v>
      </c>
      <c r="J69" s="18" t="s">
        <v>27</v>
      </c>
      <c r="K69" s="28"/>
      <c r="L69" s="19" t="s">
        <v>47</v>
      </c>
      <c r="M69" s="56"/>
      <c r="N69" s="57"/>
      <c r="O69" s="57"/>
      <c r="P69" s="57">
        <v>1</v>
      </c>
      <c r="Q69" s="58"/>
      <c r="R69" s="29" t="s">
        <v>100</v>
      </c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27"/>
      <c r="AD69" s="18"/>
      <c r="AE69" s="18"/>
      <c r="AF69" s="18"/>
      <c r="AG69" s="18"/>
      <c r="AH69" s="18"/>
      <c r="AI69" s="30"/>
      <c r="AJ69" s="18"/>
    </row>
    <row r="70" spans="1:36" x14ac:dyDescent="0.25">
      <c r="A70" s="17" t="s">
        <v>97</v>
      </c>
      <c r="B70" s="18" t="s">
        <v>98</v>
      </c>
      <c r="C70" s="18" t="s">
        <v>99</v>
      </c>
      <c r="D70" s="18">
        <v>2016</v>
      </c>
      <c r="E70" s="71" t="str">
        <f>IF(COUNTIF($F$7:F70,F70)=1,"Y","N")</f>
        <v>N</v>
      </c>
      <c r="F70" s="46" t="str">
        <f t="shared" si="2"/>
        <v>2016-Cancer Research-Ragupathi, Govind</v>
      </c>
      <c r="G70" s="27" t="s">
        <v>46</v>
      </c>
      <c r="H70" s="38" t="str">
        <f>IF(COUNTIF($G$7:G70,G70)=1,"Y","N")</f>
        <v>N</v>
      </c>
      <c r="I70" s="38" t="s">
        <v>104</v>
      </c>
      <c r="J70" s="18" t="s">
        <v>27</v>
      </c>
      <c r="K70" s="28"/>
      <c r="L70" s="19" t="s">
        <v>47</v>
      </c>
      <c r="M70" s="56"/>
      <c r="N70" s="57"/>
      <c r="O70" s="57"/>
      <c r="P70" s="57">
        <v>1</v>
      </c>
      <c r="Q70" s="58"/>
      <c r="R70" s="29" t="s">
        <v>101</v>
      </c>
      <c r="S70" s="18"/>
      <c r="T70" s="18"/>
      <c r="U70" s="18" t="s">
        <v>48</v>
      </c>
      <c r="V70" s="18" t="s">
        <v>48</v>
      </c>
      <c r="W70" s="18"/>
      <c r="X70" s="18"/>
      <c r="Y70" s="18"/>
      <c r="Z70" s="18"/>
      <c r="AA70" s="18"/>
      <c r="AB70" s="18"/>
      <c r="AC70" s="27"/>
      <c r="AD70" s="18"/>
      <c r="AE70" s="18"/>
      <c r="AF70" s="18"/>
      <c r="AG70" s="18"/>
      <c r="AH70" s="18"/>
      <c r="AI70" s="30"/>
      <c r="AJ70" s="18"/>
    </row>
    <row r="71" spans="1:36" x14ac:dyDescent="0.25">
      <c r="A71" s="17" t="s">
        <v>106</v>
      </c>
      <c r="B71" s="18" t="s">
        <v>107</v>
      </c>
      <c r="C71" s="18" t="s">
        <v>108</v>
      </c>
      <c r="D71" s="18">
        <v>2015</v>
      </c>
      <c r="E71" s="71" t="str">
        <f>IF(COUNTIF($F$7:F71,F71)=1,"Y","N")</f>
        <v>Y</v>
      </c>
      <c r="F71" s="46" t="str">
        <f t="shared" si="2"/>
        <v>2015-British Journal of Cancer-Lohse, I</v>
      </c>
      <c r="G71" s="27" t="s">
        <v>109</v>
      </c>
      <c r="H71" s="38" t="str">
        <f>IF(COUNTIF($G$7:G71,G71)=1,"Y","N")</f>
        <v>Y</v>
      </c>
      <c r="I71" s="38" t="s">
        <v>105</v>
      </c>
      <c r="J71" s="18" t="s">
        <v>27</v>
      </c>
      <c r="K71" s="28"/>
      <c r="L71" s="19" t="s">
        <v>47</v>
      </c>
      <c r="M71" s="56"/>
      <c r="N71" s="57"/>
      <c r="O71" s="57"/>
      <c r="P71" s="57"/>
      <c r="Q71" s="58">
        <v>1</v>
      </c>
      <c r="R71" s="29" t="s">
        <v>110</v>
      </c>
      <c r="S71" s="18"/>
      <c r="T71" s="18"/>
      <c r="U71" s="18"/>
      <c r="V71" s="18"/>
      <c r="W71" s="18" t="s">
        <v>48</v>
      </c>
      <c r="X71" s="18"/>
      <c r="Y71" s="18"/>
      <c r="Z71" s="18"/>
      <c r="AA71" s="18"/>
      <c r="AB71" s="18"/>
      <c r="AC71" s="27"/>
      <c r="AD71" s="18"/>
      <c r="AE71" s="18"/>
      <c r="AF71" s="18"/>
      <c r="AG71" s="18"/>
      <c r="AH71" s="18"/>
      <c r="AI71" s="30"/>
      <c r="AJ71" s="18"/>
    </row>
    <row r="72" spans="1:36" x14ac:dyDescent="0.25">
      <c r="A72" s="17" t="s">
        <v>106</v>
      </c>
      <c r="B72" s="18" t="s">
        <v>107</v>
      </c>
      <c r="C72" s="18" t="s">
        <v>108</v>
      </c>
      <c r="D72" s="18">
        <v>2015</v>
      </c>
      <c r="E72" s="71" t="str">
        <f>IF(COUNTIF($F$7:F72,F72)=1,"Y","N")</f>
        <v>N</v>
      </c>
      <c r="F72" s="46" t="str">
        <f t="shared" ref="F72" si="18">CONCATENATE(D72,"-",C72,"-",A72)</f>
        <v>2015-British Journal of Cancer-Lohse, I</v>
      </c>
      <c r="G72" s="27" t="s">
        <v>109</v>
      </c>
      <c r="H72" s="38" t="str">
        <f>IF(COUNTIF($G$7:G72,G72)=1,"Y","N")</f>
        <v>N</v>
      </c>
      <c r="I72" s="38" t="s">
        <v>105</v>
      </c>
      <c r="J72" s="18" t="s">
        <v>27</v>
      </c>
      <c r="K72" s="28"/>
      <c r="L72" s="19" t="s">
        <v>47</v>
      </c>
      <c r="M72" s="56"/>
      <c r="N72" s="57"/>
      <c r="O72" s="57">
        <v>1</v>
      </c>
      <c r="P72" s="57"/>
      <c r="Q72" s="58"/>
      <c r="R72" s="29" t="s">
        <v>86</v>
      </c>
      <c r="S72" s="18"/>
      <c r="T72" s="18"/>
      <c r="U72" s="18"/>
      <c r="V72" s="18" t="s">
        <v>48</v>
      </c>
      <c r="W72" s="18"/>
      <c r="X72" s="18"/>
      <c r="Y72" s="18"/>
      <c r="Z72" s="18"/>
      <c r="AA72" s="18"/>
      <c r="AB72" s="18"/>
      <c r="AC72" s="27"/>
      <c r="AD72" s="18"/>
      <c r="AE72" s="18"/>
      <c r="AF72" s="18"/>
      <c r="AG72" s="18"/>
      <c r="AH72" s="18"/>
      <c r="AI72" s="30"/>
      <c r="AJ72" s="18"/>
    </row>
    <row r="73" spans="1:36" x14ac:dyDescent="0.25">
      <c r="A73" s="17" t="s">
        <v>106</v>
      </c>
      <c r="B73" s="18" t="s">
        <v>107</v>
      </c>
      <c r="C73" s="18" t="s">
        <v>108</v>
      </c>
      <c r="D73" s="18">
        <v>2015</v>
      </c>
      <c r="E73" s="71" t="str">
        <f>IF(COUNTIF($F$7:F73,F73)=1,"Y","N")</f>
        <v>N</v>
      </c>
      <c r="F73" s="46" t="str">
        <f t="shared" si="2"/>
        <v>2015-British Journal of Cancer-Lohse, I</v>
      </c>
      <c r="G73" s="27" t="s">
        <v>111</v>
      </c>
      <c r="H73" s="38" t="str">
        <f>IF(COUNTIF($G$7:G73,G73)=1,"Y","N")</f>
        <v>Y</v>
      </c>
      <c r="I73" s="38" t="s">
        <v>105</v>
      </c>
      <c r="J73" s="18" t="s">
        <v>27</v>
      </c>
      <c r="K73" s="28"/>
      <c r="L73" s="19" t="s">
        <v>47</v>
      </c>
      <c r="M73" s="56"/>
      <c r="N73" s="57"/>
      <c r="O73" s="57"/>
      <c r="P73" s="57">
        <v>1</v>
      </c>
      <c r="Q73" s="58"/>
      <c r="R73" s="29" t="s">
        <v>110</v>
      </c>
      <c r="S73" s="18"/>
      <c r="T73" s="18"/>
      <c r="U73" s="18"/>
      <c r="V73" s="18"/>
      <c r="W73" s="18" t="s">
        <v>48</v>
      </c>
      <c r="X73" s="18"/>
      <c r="Y73" s="18"/>
      <c r="Z73" s="18"/>
      <c r="AA73" s="18"/>
      <c r="AB73" s="18"/>
      <c r="AC73" s="27"/>
      <c r="AD73" s="18"/>
      <c r="AE73" s="18"/>
      <c r="AF73" s="18"/>
      <c r="AG73" s="18"/>
      <c r="AH73" s="18"/>
      <c r="AI73" s="30"/>
      <c r="AJ73" s="18"/>
    </row>
    <row r="74" spans="1:36" x14ac:dyDescent="0.25">
      <c r="A74" s="17" t="s">
        <v>106</v>
      </c>
      <c r="B74" s="18" t="s">
        <v>107</v>
      </c>
      <c r="C74" s="18" t="s">
        <v>108</v>
      </c>
      <c r="D74" s="18">
        <v>2015</v>
      </c>
      <c r="E74" s="71" t="str">
        <f>IF(COUNTIF($F$7:F74,F74)=1,"Y","N")</f>
        <v>N</v>
      </c>
      <c r="F74" s="46" t="str">
        <f t="shared" si="2"/>
        <v>2015-British Journal of Cancer-Lohse, I</v>
      </c>
      <c r="G74" s="27" t="s">
        <v>111</v>
      </c>
      <c r="H74" s="38" t="str">
        <f>IF(COUNTIF($G$7:G74,G74)=1,"Y","N")</f>
        <v>N</v>
      </c>
      <c r="I74" s="38" t="s">
        <v>105</v>
      </c>
      <c r="J74" s="18" t="s">
        <v>27</v>
      </c>
      <c r="K74" s="28"/>
      <c r="L74" s="19" t="s">
        <v>47</v>
      </c>
      <c r="M74" s="56"/>
      <c r="N74" s="57"/>
      <c r="O74" s="57"/>
      <c r="P74" s="57"/>
      <c r="Q74" s="58">
        <v>1</v>
      </c>
      <c r="R74" s="29" t="s">
        <v>86</v>
      </c>
      <c r="S74" s="18"/>
      <c r="T74" s="18"/>
      <c r="U74" s="18"/>
      <c r="V74" s="18" t="s">
        <v>48</v>
      </c>
      <c r="W74" s="18"/>
      <c r="X74" s="18"/>
      <c r="Y74" s="18"/>
      <c r="Z74" s="18"/>
      <c r="AA74" s="18"/>
      <c r="AB74" s="18"/>
      <c r="AC74" s="27"/>
      <c r="AD74" s="18"/>
      <c r="AE74" s="18"/>
      <c r="AF74" s="18"/>
      <c r="AG74" s="18"/>
      <c r="AH74" s="18"/>
      <c r="AI74" s="30"/>
      <c r="AJ74" s="18"/>
    </row>
    <row r="75" spans="1:36" x14ac:dyDescent="0.25">
      <c r="A75" s="17" t="s">
        <v>106</v>
      </c>
      <c r="B75" s="18" t="s">
        <v>107</v>
      </c>
      <c r="C75" s="18" t="s">
        <v>108</v>
      </c>
      <c r="D75" s="18">
        <v>2015</v>
      </c>
      <c r="E75" s="71" t="str">
        <f>IF(COUNTIF($F$7:F75,F75)=1,"Y","N")</f>
        <v>N</v>
      </c>
      <c r="F75" s="46" t="str">
        <f t="shared" si="2"/>
        <v>2015-British Journal of Cancer-Lohse, I</v>
      </c>
      <c r="G75" s="27" t="s">
        <v>112</v>
      </c>
      <c r="H75" s="38" t="str">
        <f>IF(COUNTIF($G$7:G75,G75)=1,"Y","N")</f>
        <v>Y</v>
      </c>
      <c r="I75" s="38" t="s">
        <v>105</v>
      </c>
      <c r="J75" s="18" t="s">
        <v>27</v>
      </c>
      <c r="K75" s="28"/>
      <c r="L75" s="19" t="s">
        <v>47</v>
      </c>
      <c r="M75" s="56"/>
      <c r="N75" s="57">
        <v>1</v>
      </c>
      <c r="O75" s="57"/>
      <c r="P75" s="57"/>
      <c r="Q75" s="58"/>
      <c r="R75" s="29" t="s">
        <v>110</v>
      </c>
      <c r="S75" s="18"/>
      <c r="T75" s="18"/>
      <c r="U75" s="18"/>
      <c r="V75" s="18"/>
      <c r="W75" s="18" t="s">
        <v>48</v>
      </c>
      <c r="X75" s="18"/>
      <c r="Y75" s="18"/>
      <c r="Z75" s="18"/>
      <c r="AA75" s="18"/>
      <c r="AB75" s="18"/>
      <c r="AC75" s="27"/>
      <c r="AD75" s="18"/>
      <c r="AE75" s="18"/>
      <c r="AF75" s="18"/>
      <c r="AG75" s="18"/>
      <c r="AH75" s="18"/>
      <c r="AI75" s="30"/>
      <c r="AJ75" s="18"/>
    </row>
    <row r="76" spans="1:36" x14ac:dyDescent="0.25">
      <c r="A76" s="17" t="s">
        <v>106</v>
      </c>
      <c r="B76" s="18" t="s">
        <v>107</v>
      </c>
      <c r="C76" s="18" t="s">
        <v>108</v>
      </c>
      <c r="D76" s="18">
        <v>2015</v>
      </c>
      <c r="E76" s="71" t="str">
        <f>IF(COUNTIF($F$7:F76,F76)=1,"Y","N")</f>
        <v>N</v>
      </c>
      <c r="F76" s="46" t="str">
        <f t="shared" si="2"/>
        <v>2015-British Journal of Cancer-Lohse, I</v>
      </c>
      <c r="G76" s="27" t="s">
        <v>112</v>
      </c>
      <c r="H76" s="38" t="str">
        <f>IF(COUNTIF($G$7:G76,G76)=1,"Y","N")</f>
        <v>N</v>
      </c>
      <c r="I76" s="38" t="s">
        <v>105</v>
      </c>
      <c r="J76" s="18" t="s">
        <v>27</v>
      </c>
      <c r="K76" s="28"/>
      <c r="L76" s="19" t="s">
        <v>47</v>
      </c>
      <c r="M76" s="56"/>
      <c r="N76" s="57"/>
      <c r="O76" s="57"/>
      <c r="P76" s="57">
        <v>1</v>
      </c>
      <c r="Q76" s="58"/>
      <c r="R76" s="29" t="s">
        <v>86</v>
      </c>
      <c r="S76" s="18"/>
      <c r="T76" s="18"/>
      <c r="U76" s="18"/>
      <c r="V76" s="18" t="s">
        <v>48</v>
      </c>
      <c r="W76" s="18"/>
      <c r="X76" s="18"/>
      <c r="Y76" s="18"/>
      <c r="Z76" s="18"/>
      <c r="AA76" s="18"/>
      <c r="AB76" s="18"/>
      <c r="AC76" s="27"/>
      <c r="AD76" s="18"/>
      <c r="AE76" s="18"/>
      <c r="AF76" s="18"/>
      <c r="AG76" s="18"/>
      <c r="AH76" s="18"/>
      <c r="AI76" s="30"/>
      <c r="AJ76" s="18"/>
    </row>
    <row r="77" spans="1:36" x14ac:dyDescent="0.25">
      <c r="A77" s="17" t="s">
        <v>106</v>
      </c>
      <c r="B77" s="18" t="s">
        <v>107</v>
      </c>
      <c r="C77" s="18" t="s">
        <v>108</v>
      </c>
      <c r="D77" s="18">
        <v>2015</v>
      </c>
      <c r="E77" s="71" t="str">
        <f>IF(COUNTIF($F$7:F77,F77)=1,"Y","N")</f>
        <v>N</v>
      </c>
      <c r="F77" s="46" t="str">
        <f t="shared" si="2"/>
        <v>2015-British Journal of Cancer-Lohse, I</v>
      </c>
      <c r="G77" s="27" t="s">
        <v>113</v>
      </c>
      <c r="H77" s="38" t="str">
        <f>IF(COUNTIF($G$7:G77,G77)=1,"Y","N")</f>
        <v>Y</v>
      </c>
      <c r="I77" s="38" t="s">
        <v>105</v>
      </c>
      <c r="J77" s="18" t="s">
        <v>27</v>
      </c>
      <c r="K77" s="28"/>
      <c r="L77" s="19" t="s">
        <v>47</v>
      </c>
      <c r="M77" s="56">
        <v>1</v>
      </c>
      <c r="N77" s="57"/>
      <c r="O77" s="57"/>
      <c r="P77" s="57"/>
      <c r="Q77" s="58"/>
      <c r="R77" s="29" t="s">
        <v>110</v>
      </c>
      <c r="S77" s="18"/>
      <c r="T77" s="18"/>
      <c r="U77" s="18"/>
      <c r="V77" s="18"/>
      <c r="W77" s="18" t="s">
        <v>48</v>
      </c>
      <c r="X77" s="18"/>
      <c r="Y77" s="18"/>
      <c r="Z77" s="18"/>
      <c r="AA77" s="18"/>
      <c r="AB77" s="18"/>
      <c r="AC77" s="27"/>
      <c r="AD77" s="18"/>
      <c r="AE77" s="18"/>
      <c r="AF77" s="18"/>
      <c r="AG77" s="18"/>
      <c r="AH77" s="18"/>
      <c r="AI77" s="30"/>
      <c r="AJ77" s="18"/>
    </row>
    <row r="78" spans="1:36" x14ac:dyDescent="0.25">
      <c r="A78" s="17" t="s">
        <v>106</v>
      </c>
      <c r="B78" s="18" t="s">
        <v>107</v>
      </c>
      <c r="C78" s="18" t="s">
        <v>108</v>
      </c>
      <c r="D78" s="18">
        <v>2015</v>
      </c>
      <c r="E78" s="71" t="str">
        <f>IF(COUNTIF($F$7:F78,F78)=1,"Y","N")</f>
        <v>N</v>
      </c>
      <c r="F78" s="46" t="str">
        <f t="shared" si="2"/>
        <v>2015-British Journal of Cancer-Lohse, I</v>
      </c>
      <c r="G78" s="27" t="s">
        <v>113</v>
      </c>
      <c r="H78" s="38" t="str">
        <f>IF(COUNTIF($G$7:G78,G78)=1,"Y","N")</f>
        <v>N</v>
      </c>
      <c r="I78" s="38" t="s">
        <v>105</v>
      </c>
      <c r="J78" s="18" t="s">
        <v>27</v>
      </c>
      <c r="K78" s="28"/>
      <c r="L78" s="19" t="s">
        <v>47</v>
      </c>
      <c r="M78" s="56">
        <v>1</v>
      </c>
      <c r="N78" s="57"/>
      <c r="O78" s="57"/>
      <c r="P78" s="57"/>
      <c r="Q78" s="58"/>
      <c r="R78" s="29" t="s">
        <v>86</v>
      </c>
      <c r="S78" s="18"/>
      <c r="T78" s="18"/>
      <c r="U78" s="18"/>
      <c r="V78" s="18" t="s">
        <v>48</v>
      </c>
      <c r="W78" s="18"/>
      <c r="X78" s="18"/>
      <c r="Y78" s="18"/>
      <c r="Z78" s="18"/>
      <c r="AA78" s="18"/>
      <c r="AB78" s="18"/>
      <c r="AC78" s="27"/>
      <c r="AD78" s="18"/>
      <c r="AE78" s="18"/>
      <c r="AF78" s="18"/>
      <c r="AG78" s="18"/>
      <c r="AH78" s="18"/>
      <c r="AI78" s="30"/>
      <c r="AJ78" s="18"/>
    </row>
    <row r="79" spans="1:36" x14ac:dyDescent="0.25">
      <c r="A79" s="17" t="s">
        <v>106</v>
      </c>
      <c r="B79" s="18" t="s">
        <v>107</v>
      </c>
      <c r="C79" s="18" t="s">
        <v>108</v>
      </c>
      <c r="D79" s="18">
        <v>2015</v>
      </c>
      <c r="E79" s="71" t="str">
        <f>IF(COUNTIF($F$7:F79,F79)=1,"Y","N")</f>
        <v>N</v>
      </c>
      <c r="F79" s="46" t="str">
        <f t="shared" si="2"/>
        <v>2015-British Journal of Cancer-Lohse, I</v>
      </c>
      <c r="G79" s="27" t="s">
        <v>114</v>
      </c>
      <c r="H79" s="38" t="str">
        <f>IF(COUNTIF($G$7:G79,G79)=1,"Y","N")</f>
        <v>Y</v>
      </c>
      <c r="I79" s="38" t="s">
        <v>105</v>
      </c>
      <c r="J79" s="18" t="s">
        <v>27</v>
      </c>
      <c r="K79" s="28"/>
      <c r="L79" s="19" t="s">
        <v>47</v>
      </c>
      <c r="M79" s="56">
        <v>1</v>
      </c>
      <c r="N79" s="57"/>
      <c r="O79" s="57"/>
      <c r="P79" s="57"/>
      <c r="Q79" s="58"/>
      <c r="R79" s="29" t="s">
        <v>110</v>
      </c>
      <c r="S79" s="18"/>
      <c r="T79" s="18"/>
      <c r="U79" s="18"/>
      <c r="V79" s="18"/>
      <c r="W79" s="18" t="s">
        <v>48</v>
      </c>
      <c r="X79" s="18"/>
      <c r="Y79" s="18"/>
      <c r="Z79" s="18"/>
      <c r="AA79" s="18"/>
      <c r="AB79" s="18"/>
      <c r="AC79" s="27"/>
      <c r="AD79" s="18"/>
      <c r="AE79" s="18"/>
      <c r="AF79" s="18"/>
      <c r="AG79" s="18"/>
      <c r="AH79" s="18"/>
      <c r="AI79" s="30"/>
      <c r="AJ79" s="18"/>
    </row>
    <row r="80" spans="1:36" x14ac:dyDescent="0.25">
      <c r="A80" s="17" t="s">
        <v>106</v>
      </c>
      <c r="B80" s="18" t="s">
        <v>107</v>
      </c>
      <c r="C80" s="18" t="s">
        <v>108</v>
      </c>
      <c r="D80" s="18">
        <v>2015</v>
      </c>
      <c r="E80" s="71" t="str">
        <f>IF(COUNTIF($F$7:F80,F80)=1,"Y","N")</f>
        <v>N</v>
      </c>
      <c r="F80" s="46" t="str">
        <f t="shared" si="2"/>
        <v>2015-British Journal of Cancer-Lohse, I</v>
      </c>
      <c r="G80" s="27" t="s">
        <v>114</v>
      </c>
      <c r="H80" s="38" t="str">
        <f>IF(COUNTIF($G$7:G80,G80)=1,"Y","N")</f>
        <v>N</v>
      </c>
      <c r="I80" s="38" t="s">
        <v>105</v>
      </c>
      <c r="J80" s="18" t="s">
        <v>27</v>
      </c>
      <c r="K80" s="28"/>
      <c r="L80" s="19" t="s">
        <v>47</v>
      </c>
      <c r="M80" s="56">
        <v>1</v>
      </c>
      <c r="N80" s="57"/>
      <c r="O80" s="57"/>
      <c r="P80" s="57"/>
      <c r="Q80" s="58"/>
      <c r="R80" s="29" t="s">
        <v>86</v>
      </c>
      <c r="S80" s="18"/>
      <c r="T80" s="18"/>
      <c r="U80" s="18"/>
      <c r="V80" s="18" t="s">
        <v>48</v>
      </c>
      <c r="W80" s="18"/>
      <c r="X80" s="18"/>
      <c r="Y80" s="18"/>
      <c r="Z80" s="18"/>
      <c r="AA80" s="18"/>
      <c r="AB80" s="18"/>
      <c r="AC80" s="27"/>
      <c r="AD80" s="18"/>
      <c r="AE80" s="18"/>
      <c r="AF80" s="18"/>
      <c r="AG80" s="18"/>
      <c r="AH80" s="18"/>
      <c r="AI80" s="30"/>
      <c r="AJ80" s="18"/>
    </row>
    <row r="81" spans="1:36" x14ac:dyDescent="0.25">
      <c r="A81" s="17" t="s">
        <v>106</v>
      </c>
      <c r="B81" s="18" t="s">
        <v>107</v>
      </c>
      <c r="C81" s="18" t="s">
        <v>108</v>
      </c>
      <c r="D81" s="18">
        <v>2015</v>
      </c>
      <c r="E81" s="71" t="str">
        <f>IF(COUNTIF($F$7:F81,F81)=1,"Y","N")</f>
        <v>N</v>
      </c>
      <c r="F81" s="46" t="str">
        <f t="shared" si="2"/>
        <v>2015-British Journal of Cancer-Lohse, I</v>
      </c>
      <c r="G81" s="27" t="s">
        <v>115</v>
      </c>
      <c r="H81" s="38" t="str">
        <f>IF(COUNTIF($G$7:G81,G81)=1,"Y","N")</f>
        <v>Y</v>
      </c>
      <c r="I81" s="38" t="s">
        <v>105</v>
      </c>
      <c r="J81" s="18" t="s">
        <v>27</v>
      </c>
      <c r="K81" s="28"/>
      <c r="L81" s="19" t="s">
        <v>47</v>
      </c>
      <c r="M81" s="56"/>
      <c r="N81" s="57"/>
      <c r="O81" s="57">
        <v>1</v>
      </c>
      <c r="P81" s="57"/>
      <c r="Q81" s="58"/>
      <c r="R81" s="29" t="s">
        <v>110</v>
      </c>
      <c r="S81" s="18"/>
      <c r="T81" s="18"/>
      <c r="U81" s="18"/>
      <c r="V81" s="18"/>
      <c r="W81" s="18" t="s">
        <v>48</v>
      </c>
      <c r="X81" s="18"/>
      <c r="Y81" s="18"/>
      <c r="Z81" s="18"/>
      <c r="AA81" s="18"/>
      <c r="AB81" s="18"/>
      <c r="AC81" s="27"/>
      <c r="AD81" s="18"/>
      <c r="AE81" s="18"/>
      <c r="AF81" s="18"/>
      <c r="AG81" s="18"/>
      <c r="AH81" s="18"/>
      <c r="AI81" s="30"/>
      <c r="AJ81" s="18"/>
    </row>
    <row r="82" spans="1:36" x14ac:dyDescent="0.25">
      <c r="A82" s="17" t="s">
        <v>106</v>
      </c>
      <c r="B82" s="18" t="s">
        <v>107</v>
      </c>
      <c r="C82" s="18" t="s">
        <v>108</v>
      </c>
      <c r="D82" s="18">
        <v>2015</v>
      </c>
      <c r="E82" s="71" t="str">
        <f>IF(COUNTIF($F$7:F82,F82)=1,"Y","N")</f>
        <v>N</v>
      </c>
      <c r="F82" s="46" t="str">
        <f t="shared" si="2"/>
        <v>2015-British Journal of Cancer-Lohse, I</v>
      </c>
      <c r="G82" s="27" t="s">
        <v>115</v>
      </c>
      <c r="H82" s="38" t="str">
        <f>IF(COUNTIF($G$7:G82,G82)=1,"Y","N")</f>
        <v>N</v>
      </c>
      <c r="I82" s="38" t="s">
        <v>105</v>
      </c>
      <c r="J82" s="18" t="s">
        <v>27</v>
      </c>
      <c r="K82" s="28"/>
      <c r="L82" s="19" t="s">
        <v>47</v>
      </c>
      <c r="M82" s="56"/>
      <c r="N82" s="57"/>
      <c r="O82" s="57">
        <v>1</v>
      </c>
      <c r="P82" s="57"/>
      <c r="Q82" s="58"/>
      <c r="R82" s="29" t="s">
        <v>86</v>
      </c>
      <c r="S82" s="18"/>
      <c r="T82" s="18"/>
      <c r="U82" s="18"/>
      <c r="V82" s="18" t="s">
        <v>48</v>
      </c>
      <c r="W82" s="18"/>
      <c r="X82" s="18"/>
      <c r="Y82" s="18"/>
      <c r="Z82" s="18"/>
      <c r="AA82" s="18"/>
      <c r="AB82" s="18"/>
      <c r="AC82" s="27"/>
      <c r="AD82" s="18"/>
      <c r="AE82" s="18"/>
      <c r="AF82" s="18"/>
      <c r="AG82" s="18"/>
      <c r="AH82" s="18"/>
      <c r="AI82" s="30"/>
      <c r="AJ82" s="18"/>
    </row>
    <row r="83" spans="1:36" x14ac:dyDescent="0.25">
      <c r="A83" s="17" t="s">
        <v>106</v>
      </c>
      <c r="B83" s="18" t="s">
        <v>107</v>
      </c>
      <c r="C83" s="18" t="s">
        <v>108</v>
      </c>
      <c r="D83" s="18">
        <v>2015</v>
      </c>
      <c r="E83" s="71" t="str">
        <f>IF(COUNTIF($F$7:F83,F83)=1,"Y","N")</f>
        <v>N</v>
      </c>
      <c r="F83" s="46" t="str">
        <f t="shared" si="2"/>
        <v>2015-British Journal of Cancer-Lohse, I</v>
      </c>
      <c r="G83" s="27" t="s">
        <v>116</v>
      </c>
      <c r="H83" s="38" t="str">
        <f>IF(COUNTIF($G$7:G83,G83)=1,"Y","N")</f>
        <v>Y</v>
      </c>
      <c r="I83" s="38" t="s">
        <v>105</v>
      </c>
      <c r="J83" s="18" t="s">
        <v>27</v>
      </c>
      <c r="K83" s="28"/>
      <c r="L83" s="19" t="s">
        <v>47</v>
      </c>
      <c r="M83" s="56"/>
      <c r="N83" s="57"/>
      <c r="O83" s="57">
        <v>1</v>
      </c>
      <c r="P83" s="57"/>
      <c r="Q83" s="58"/>
      <c r="R83" s="29" t="s">
        <v>110</v>
      </c>
      <c r="S83" s="18"/>
      <c r="T83" s="18"/>
      <c r="U83" s="18"/>
      <c r="V83" s="18"/>
      <c r="W83" s="18" t="s">
        <v>48</v>
      </c>
      <c r="X83" s="18"/>
      <c r="Y83" s="18"/>
      <c r="Z83" s="18"/>
      <c r="AA83" s="18"/>
      <c r="AB83" s="18"/>
      <c r="AC83" s="27"/>
      <c r="AD83" s="18"/>
      <c r="AE83" s="18"/>
      <c r="AF83" s="18"/>
      <c r="AG83" s="18"/>
      <c r="AH83" s="18"/>
      <c r="AI83" s="30"/>
      <c r="AJ83" s="18"/>
    </row>
    <row r="84" spans="1:36" x14ac:dyDescent="0.25">
      <c r="A84" s="17" t="s">
        <v>106</v>
      </c>
      <c r="B84" s="18" t="s">
        <v>107</v>
      </c>
      <c r="C84" s="18" t="s">
        <v>108</v>
      </c>
      <c r="D84" s="18">
        <v>2015</v>
      </c>
      <c r="E84" s="71" t="str">
        <f>IF(COUNTIF($F$7:F84,F84)=1,"Y","N")</f>
        <v>N</v>
      </c>
      <c r="F84" s="46" t="str">
        <f t="shared" si="2"/>
        <v>2015-British Journal of Cancer-Lohse, I</v>
      </c>
      <c r="G84" s="27" t="s">
        <v>116</v>
      </c>
      <c r="H84" s="38" t="str">
        <f>IF(COUNTIF($G$7:G84,G84)=1,"Y","N")</f>
        <v>N</v>
      </c>
      <c r="I84" s="38" t="s">
        <v>105</v>
      </c>
      <c r="J84" s="18" t="s">
        <v>27</v>
      </c>
      <c r="K84" s="28"/>
      <c r="L84" s="19" t="s">
        <v>47</v>
      </c>
      <c r="M84" s="56"/>
      <c r="N84" s="57"/>
      <c r="O84" s="57">
        <v>1</v>
      </c>
      <c r="P84" s="57"/>
      <c r="Q84" s="58"/>
      <c r="R84" s="29" t="s">
        <v>86</v>
      </c>
      <c r="S84" s="18"/>
      <c r="T84" s="18"/>
      <c r="U84" s="18"/>
      <c r="V84" s="18" t="s">
        <v>48</v>
      </c>
      <c r="W84" s="18"/>
      <c r="X84" s="18"/>
      <c r="Y84" s="18"/>
      <c r="Z84" s="18"/>
      <c r="AA84" s="18"/>
      <c r="AB84" s="18"/>
      <c r="AC84" s="27"/>
      <c r="AD84" s="18"/>
      <c r="AE84" s="18"/>
      <c r="AF84" s="18"/>
      <c r="AG84" s="18"/>
      <c r="AH84" s="18"/>
      <c r="AI84" s="30"/>
      <c r="AJ84" s="18"/>
    </row>
    <row r="85" spans="1:36" x14ac:dyDescent="0.25">
      <c r="A85" s="17" t="s">
        <v>117</v>
      </c>
      <c r="B85" s="18" t="s">
        <v>118</v>
      </c>
      <c r="C85" s="18" t="s">
        <v>119</v>
      </c>
      <c r="D85" s="18">
        <v>2016</v>
      </c>
      <c r="E85" s="71" t="str">
        <f>IF(COUNTIF($F$7:F85,F85)=1,"Y","N")</f>
        <v>Y</v>
      </c>
      <c r="F85" s="46" t="str">
        <f t="shared" si="2"/>
        <v>2016-Korean Journal of Radiology-Yu, Mi Hye</v>
      </c>
      <c r="G85" s="27" t="s">
        <v>45</v>
      </c>
      <c r="H85" s="38" t="str">
        <f>IF(COUNTIF($G$7:G85,G85)=1,"Y","N")</f>
        <v>N</v>
      </c>
      <c r="I85" s="38" t="s">
        <v>104</v>
      </c>
      <c r="J85" s="18" t="s">
        <v>27</v>
      </c>
      <c r="K85" s="28"/>
      <c r="L85" s="19" t="s">
        <v>47</v>
      </c>
      <c r="M85" s="56"/>
      <c r="N85" s="57"/>
      <c r="O85" s="57"/>
      <c r="P85" s="57"/>
      <c r="Q85" s="58">
        <v>1</v>
      </c>
      <c r="R85" s="29" t="s">
        <v>86</v>
      </c>
      <c r="S85" s="18"/>
      <c r="T85" s="18"/>
      <c r="U85" s="18"/>
      <c r="V85" s="18" t="s">
        <v>48</v>
      </c>
      <c r="W85" s="18"/>
      <c r="X85" s="18"/>
      <c r="Y85" s="18"/>
      <c r="Z85" s="18"/>
      <c r="AA85" s="18"/>
      <c r="AB85" s="18"/>
      <c r="AC85" s="27"/>
      <c r="AD85" s="18"/>
      <c r="AE85" s="18"/>
      <c r="AF85" s="18"/>
      <c r="AG85" s="18"/>
      <c r="AH85" s="18"/>
      <c r="AI85" s="30"/>
      <c r="AJ85" s="18"/>
    </row>
    <row r="86" spans="1:36" x14ac:dyDescent="0.25">
      <c r="A86" s="17" t="s">
        <v>117</v>
      </c>
      <c r="B86" s="18" t="s">
        <v>118</v>
      </c>
      <c r="C86" s="18" t="s">
        <v>119</v>
      </c>
      <c r="D86" s="18">
        <v>2016</v>
      </c>
      <c r="E86" s="71" t="str">
        <f>IF(COUNTIF($F$7:F86,F86)=1,"Y","N")</f>
        <v>N</v>
      </c>
      <c r="F86" s="46" t="str">
        <f t="shared" ref="F86:F88" si="19">CONCATENATE(D86,"-",C86,"-",A86)</f>
        <v>2016-Korean Journal of Radiology-Yu, Mi Hye</v>
      </c>
      <c r="G86" s="27" t="s">
        <v>45</v>
      </c>
      <c r="H86" s="38" t="str">
        <f>IF(COUNTIF($G$7:G86,G86)=1,"Y","N")</f>
        <v>N</v>
      </c>
      <c r="I86" s="38" t="s">
        <v>104</v>
      </c>
      <c r="J86" s="18" t="s">
        <v>27</v>
      </c>
      <c r="K86" s="28"/>
      <c r="L86" s="19" t="s">
        <v>47</v>
      </c>
      <c r="M86" s="56"/>
      <c r="N86" s="57"/>
      <c r="O86" s="57"/>
      <c r="P86" s="57"/>
      <c r="Q86" s="58">
        <v>1</v>
      </c>
      <c r="R86" s="29" t="s">
        <v>120</v>
      </c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27"/>
      <c r="AD86" s="18"/>
      <c r="AE86" s="18"/>
      <c r="AF86" s="18"/>
      <c r="AG86" s="18"/>
      <c r="AH86" s="18"/>
      <c r="AI86" s="30"/>
      <c r="AJ86" s="18"/>
    </row>
    <row r="87" spans="1:36" x14ac:dyDescent="0.25">
      <c r="A87" s="17" t="s">
        <v>117</v>
      </c>
      <c r="B87" s="18" t="s">
        <v>118</v>
      </c>
      <c r="C87" s="18" t="s">
        <v>119</v>
      </c>
      <c r="D87" s="18">
        <v>2016</v>
      </c>
      <c r="E87" s="71" t="str">
        <f>IF(COUNTIF($F$7:F87,F87)=1,"Y","N")</f>
        <v>N</v>
      </c>
      <c r="F87" s="46" t="str">
        <f t="shared" si="19"/>
        <v>2016-Korean Journal of Radiology-Yu, Mi Hye</v>
      </c>
      <c r="G87" s="27" t="s">
        <v>45</v>
      </c>
      <c r="H87" s="38" t="str">
        <f>IF(COUNTIF($G$7:G87,G87)=1,"Y","N")</f>
        <v>N</v>
      </c>
      <c r="I87" s="38" t="s">
        <v>104</v>
      </c>
      <c r="J87" s="18" t="s">
        <v>27</v>
      </c>
      <c r="K87" s="28"/>
      <c r="L87" s="19" t="s">
        <v>47</v>
      </c>
      <c r="M87" s="56"/>
      <c r="N87" s="57"/>
      <c r="O87" s="57"/>
      <c r="P87" s="57">
        <v>1</v>
      </c>
      <c r="Q87" s="58"/>
      <c r="R87" s="29" t="s">
        <v>121</v>
      </c>
      <c r="S87" s="18"/>
      <c r="T87" s="18"/>
      <c r="U87" s="18"/>
      <c r="V87" s="18" t="s">
        <v>48</v>
      </c>
      <c r="W87" s="18"/>
      <c r="X87" s="18"/>
      <c r="Y87" s="18"/>
      <c r="Z87" s="18"/>
      <c r="AA87" s="18"/>
      <c r="AB87" s="18"/>
      <c r="AC87" s="27"/>
      <c r="AD87" s="18"/>
      <c r="AE87" s="18"/>
      <c r="AF87" s="18"/>
      <c r="AG87" s="18"/>
      <c r="AH87" s="18"/>
      <c r="AI87" s="30"/>
      <c r="AJ87" s="18"/>
    </row>
    <row r="88" spans="1:36" x14ac:dyDescent="0.25">
      <c r="A88" s="17" t="s">
        <v>117</v>
      </c>
      <c r="B88" s="18" t="s">
        <v>118</v>
      </c>
      <c r="C88" s="18" t="s">
        <v>119</v>
      </c>
      <c r="D88" s="18">
        <v>2016</v>
      </c>
      <c r="E88" s="71" t="str">
        <f>IF(COUNTIF($F$7:F88,F88)=1,"Y","N")</f>
        <v>N</v>
      </c>
      <c r="F88" s="46" t="str">
        <f t="shared" si="19"/>
        <v>2016-Korean Journal of Radiology-Yu, Mi Hye</v>
      </c>
      <c r="G88" s="27" t="s">
        <v>45</v>
      </c>
      <c r="H88" s="38" t="str">
        <f>IF(COUNTIF($G$7:G88,G88)=1,"Y","N")</f>
        <v>N</v>
      </c>
      <c r="I88" s="38" t="s">
        <v>104</v>
      </c>
      <c r="J88" s="18" t="s">
        <v>27</v>
      </c>
      <c r="K88" s="28"/>
      <c r="L88" s="19" t="s">
        <v>47</v>
      </c>
      <c r="M88" s="56"/>
      <c r="N88" s="57"/>
      <c r="O88" s="57"/>
      <c r="P88" s="57">
        <v>1</v>
      </c>
      <c r="Q88" s="58"/>
      <c r="R88" s="29" t="s">
        <v>122</v>
      </c>
      <c r="S88" s="18"/>
      <c r="T88" s="18"/>
      <c r="U88" s="18"/>
      <c r="V88" s="18" t="s">
        <v>48</v>
      </c>
      <c r="W88" s="18"/>
      <c r="X88" s="18"/>
      <c r="Y88" s="18"/>
      <c r="Z88" s="18"/>
      <c r="AA88" s="18"/>
      <c r="AB88" s="18"/>
      <c r="AC88" s="27"/>
      <c r="AD88" s="18"/>
      <c r="AE88" s="18"/>
      <c r="AF88" s="18"/>
      <c r="AG88" s="18"/>
      <c r="AH88" s="18"/>
      <c r="AI88" s="30"/>
      <c r="AJ88" s="18"/>
    </row>
    <row r="89" spans="1:36" x14ac:dyDescent="0.25">
      <c r="A89" s="17" t="s">
        <v>123</v>
      </c>
      <c r="B89" s="18" t="s">
        <v>124</v>
      </c>
      <c r="C89" s="18" t="s">
        <v>125</v>
      </c>
      <c r="D89" s="18">
        <v>2014</v>
      </c>
      <c r="E89" s="71" t="str">
        <f>IF(COUNTIF($F$7:F89,F89)=1,"Y","N")</f>
        <v>Y</v>
      </c>
      <c r="F89" s="46" t="str">
        <f t="shared" ref="F89:F147" si="20">CONCATENATE(D89,"-",C89,"-",A89)</f>
        <v>2014-Biochemical Pharmacology-Wang, Yongwei</v>
      </c>
      <c r="G89" s="27" t="s">
        <v>46</v>
      </c>
      <c r="H89" s="38" t="str">
        <f>IF(COUNTIF($G$7:G89,G89)=1,"Y","N")</f>
        <v>N</v>
      </c>
      <c r="I89" s="38" t="s">
        <v>104</v>
      </c>
      <c r="J89" s="18" t="s">
        <v>27</v>
      </c>
      <c r="K89" s="28">
        <v>100</v>
      </c>
      <c r="L89" s="19" t="s">
        <v>47</v>
      </c>
      <c r="M89" s="56"/>
      <c r="N89" s="57"/>
      <c r="O89" s="57"/>
      <c r="P89" s="57">
        <v>1</v>
      </c>
      <c r="Q89" s="58"/>
      <c r="R89" s="29" t="s">
        <v>126</v>
      </c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27"/>
      <c r="AD89" s="18"/>
      <c r="AE89" s="18"/>
      <c r="AF89" s="18"/>
      <c r="AG89" s="18"/>
      <c r="AH89" s="18"/>
      <c r="AI89" s="30"/>
      <c r="AJ89" s="18"/>
    </row>
    <row r="90" spans="1:36" x14ac:dyDescent="0.25">
      <c r="A90" s="17" t="s">
        <v>123</v>
      </c>
      <c r="B90" s="18" t="s">
        <v>124</v>
      </c>
      <c r="C90" s="18" t="s">
        <v>125</v>
      </c>
      <c r="D90" s="18">
        <v>2014</v>
      </c>
      <c r="E90" s="71" t="str">
        <f>IF(COUNTIF($F$7:F90,F90)=1,"Y","N")</f>
        <v>N</v>
      </c>
      <c r="F90" s="46" t="str">
        <f t="shared" ref="F90:F91" si="21">CONCATENATE(D90,"-",C90,"-",A90)</f>
        <v>2014-Biochemical Pharmacology-Wang, Yongwei</v>
      </c>
      <c r="G90" s="27" t="s">
        <v>46</v>
      </c>
      <c r="H90" s="38" t="str">
        <f>IF(COUNTIF($G$7:G90,G90)=1,"Y","N")</f>
        <v>N</v>
      </c>
      <c r="I90" s="38" t="s">
        <v>104</v>
      </c>
      <c r="J90" s="18" t="s">
        <v>27</v>
      </c>
      <c r="K90" s="28">
        <v>100</v>
      </c>
      <c r="L90" s="19" t="s">
        <v>47</v>
      </c>
      <c r="M90" s="56"/>
      <c r="N90" s="57"/>
      <c r="O90" s="57"/>
      <c r="P90" s="57">
        <v>1</v>
      </c>
      <c r="Q90" s="58"/>
      <c r="R90" s="29" t="s">
        <v>86</v>
      </c>
      <c r="S90" s="18"/>
      <c r="T90" s="18"/>
      <c r="U90" s="18"/>
      <c r="V90" s="18" t="s">
        <v>48</v>
      </c>
      <c r="W90" s="18"/>
      <c r="X90" s="18"/>
      <c r="Y90" s="18"/>
      <c r="Z90" s="18"/>
      <c r="AA90" s="18"/>
      <c r="AB90" s="18"/>
      <c r="AC90" s="27"/>
      <c r="AD90" s="18"/>
      <c r="AE90" s="18"/>
      <c r="AF90" s="18"/>
      <c r="AG90" s="18"/>
      <c r="AH90" s="18"/>
      <c r="AI90" s="30"/>
      <c r="AJ90" s="18"/>
    </row>
    <row r="91" spans="1:36" x14ac:dyDescent="0.25">
      <c r="A91" s="17" t="s">
        <v>123</v>
      </c>
      <c r="B91" s="18" t="s">
        <v>124</v>
      </c>
      <c r="C91" s="18" t="s">
        <v>125</v>
      </c>
      <c r="D91" s="18">
        <v>2014</v>
      </c>
      <c r="E91" s="71" t="str">
        <f>IF(COUNTIF($F$7:F91,F91)=1,"Y","N")</f>
        <v>N</v>
      </c>
      <c r="F91" s="46" t="str">
        <f t="shared" si="21"/>
        <v>2014-Biochemical Pharmacology-Wang, Yongwei</v>
      </c>
      <c r="G91" s="27" t="s">
        <v>46</v>
      </c>
      <c r="H91" s="38" t="str">
        <f>IF(COUNTIF($G$7:G91,G91)=1,"Y","N")</f>
        <v>N</v>
      </c>
      <c r="I91" s="38" t="s">
        <v>104</v>
      </c>
      <c r="J91" s="18" t="s">
        <v>27</v>
      </c>
      <c r="K91" s="28">
        <v>100</v>
      </c>
      <c r="L91" s="19" t="s">
        <v>47</v>
      </c>
      <c r="M91" s="56"/>
      <c r="N91" s="57"/>
      <c r="O91" s="57">
        <v>1</v>
      </c>
      <c r="P91" s="57"/>
      <c r="Q91" s="58"/>
      <c r="R91" s="29" t="s">
        <v>127</v>
      </c>
      <c r="S91" s="18"/>
      <c r="T91" s="18"/>
      <c r="U91" s="18"/>
      <c r="V91" s="18" t="s">
        <v>48</v>
      </c>
      <c r="W91" s="18"/>
      <c r="X91" s="18"/>
      <c r="Y91" s="18"/>
      <c r="Z91" s="18"/>
      <c r="AA91" s="18"/>
      <c r="AB91" s="18"/>
      <c r="AC91" s="27"/>
      <c r="AD91" s="18"/>
      <c r="AE91" s="18"/>
      <c r="AF91" s="18"/>
      <c r="AG91" s="18"/>
      <c r="AH91" s="18"/>
      <c r="AI91" s="30"/>
      <c r="AJ91" s="18"/>
    </row>
    <row r="92" spans="1:36" x14ac:dyDescent="0.25">
      <c r="A92" s="17" t="s">
        <v>128</v>
      </c>
      <c r="B92" s="18" t="s">
        <v>129</v>
      </c>
      <c r="C92" s="18" t="s">
        <v>130</v>
      </c>
      <c r="D92" s="18">
        <v>2010</v>
      </c>
      <c r="E92" s="71" t="str">
        <f>IF(COUNTIF($F$7:F92,F92)=1,"Y","N")</f>
        <v>Y</v>
      </c>
      <c r="F92" s="46" t="str">
        <f t="shared" si="20"/>
        <v>2010-Int. J. Radiation Oncology Biol. Phys.-Samkoe, Kimberley S.</v>
      </c>
      <c r="G92" s="27" t="s">
        <v>57</v>
      </c>
      <c r="H92" s="38" t="str">
        <f>IF(COUNTIF($G$7:G92,G92)=1,"Y","N")</f>
        <v>N</v>
      </c>
      <c r="I92" s="38" t="s">
        <v>104</v>
      </c>
      <c r="J92" s="18" t="s">
        <v>27</v>
      </c>
      <c r="K92" s="28"/>
      <c r="L92" s="19" t="s">
        <v>28</v>
      </c>
      <c r="M92" s="56"/>
      <c r="N92" s="57"/>
      <c r="O92" s="57"/>
      <c r="P92" s="57"/>
      <c r="Q92" s="58">
        <v>1</v>
      </c>
      <c r="R92" s="29" t="s">
        <v>131</v>
      </c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27"/>
      <c r="AD92" s="18"/>
      <c r="AE92" s="18"/>
      <c r="AF92" s="18"/>
      <c r="AG92" s="18"/>
      <c r="AH92" s="18"/>
      <c r="AI92" s="30"/>
      <c r="AJ92" s="18"/>
    </row>
    <row r="93" spans="1:36" x14ac:dyDescent="0.25">
      <c r="A93" s="17" t="s">
        <v>128</v>
      </c>
      <c r="B93" s="18" t="s">
        <v>129</v>
      </c>
      <c r="C93" s="18" t="s">
        <v>130</v>
      </c>
      <c r="D93" s="18">
        <v>2010</v>
      </c>
      <c r="E93" s="71" t="str">
        <f>IF(COUNTIF($F$7:F93,F93)=1,"Y","N")</f>
        <v>N</v>
      </c>
      <c r="F93" s="46" t="str">
        <f t="shared" si="20"/>
        <v>2010-Int. J. Radiation Oncology Biol. Phys.-Samkoe, Kimberley S.</v>
      </c>
      <c r="G93" s="27" t="s">
        <v>57</v>
      </c>
      <c r="H93" s="38" t="str">
        <f>IF(COUNTIF($G$7:G93,G93)=1,"Y","N")</f>
        <v>N</v>
      </c>
      <c r="I93" s="38" t="s">
        <v>104</v>
      </c>
      <c r="J93" s="18" t="s">
        <v>27</v>
      </c>
      <c r="K93" s="28"/>
      <c r="L93" s="19" t="s">
        <v>28</v>
      </c>
      <c r="M93" s="56"/>
      <c r="N93" s="57"/>
      <c r="O93" s="57"/>
      <c r="P93" s="57"/>
      <c r="Q93" s="58">
        <v>1</v>
      </c>
      <c r="R93" s="29" t="s">
        <v>132</v>
      </c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27"/>
      <c r="AD93" s="18"/>
      <c r="AE93" s="18"/>
      <c r="AF93" s="18"/>
      <c r="AG93" s="18"/>
      <c r="AH93" s="18"/>
      <c r="AI93" s="30"/>
      <c r="AJ93" s="18"/>
    </row>
    <row r="94" spans="1:36" x14ac:dyDescent="0.25">
      <c r="A94" s="17" t="s">
        <v>128</v>
      </c>
      <c r="B94" s="18" t="s">
        <v>129</v>
      </c>
      <c r="C94" s="18" t="s">
        <v>130</v>
      </c>
      <c r="D94" s="18">
        <v>2010</v>
      </c>
      <c r="E94" s="71" t="str">
        <f>IF(COUNTIF($F$7:F94,F94)=1,"Y","N")</f>
        <v>N</v>
      </c>
      <c r="F94" s="46" t="str">
        <f t="shared" si="20"/>
        <v>2010-Int. J. Radiation Oncology Biol. Phys.-Samkoe, Kimberley S.</v>
      </c>
      <c r="G94" s="27" t="s">
        <v>45</v>
      </c>
      <c r="H94" s="38" t="str">
        <f>IF(COUNTIF($G$7:G94,G94)=1,"Y","N")</f>
        <v>N</v>
      </c>
      <c r="I94" s="38" t="s">
        <v>104</v>
      </c>
      <c r="J94" s="18" t="s">
        <v>27</v>
      </c>
      <c r="K94" s="28"/>
      <c r="L94" s="19" t="s">
        <v>28</v>
      </c>
      <c r="M94" s="56"/>
      <c r="N94" s="57"/>
      <c r="O94" s="57"/>
      <c r="P94" s="57"/>
      <c r="Q94" s="58">
        <v>1</v>
      </c>
      <c r="R94" s="29" t="s">
        <v>131</v>
      </c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27"/>
      <c r="AD94" s="18"/>
      <c r="AE94" s="18"/>
      <c r="AF94" s="18"/>
      <c r="AG94" s="18"/>
      <c r="AH94" s="18"/>
      <c r="AI94" s="30"/>
      <c r="AJ94" s="18"/>
    </row>
    <row r="95" spans="1:36" x14ac:dyDescent="0.25">
      <c r="A95" s="17" t="s">
        <v>128</v>
      </c>
      <c r="B95" s="18" t="s">
        <v>129</v>
      </c>
      <c r="C95" s="18" t="s">
        <v>130</v>
      </c>
      <c r="D95" s="18">
        <v>2010</v>
      </c>
      <c r="E95" s="71" t="str">
        <f>IF(COUNTIF($F$7:F95,F95)=1,"Y","N")</f>
        <v>N</v>
      </c>
      <c r="F95" s="46" t="str">
        <f t="shared" si="20"/>
        <v>2010-Int. J. Radiation Oncology Biol. Phys.-Samkoe, Kimberley S.</v>
      </c>
      <c r="G95" s="27" t="s">
        <v>45</v>
      </c>
      <c r="H95" s="38" t="str">
        <f>IF(COUNTIF($G$7:G95,G95)=1,"Y","N")</f>
        <v>N</v>
      </c>
      <c r="I95" s="38" t="s">
        <v>104</v>
      </c>
      <c r="J95" s="18" t="s">
        <v>27</v>
      </c>
      <c r="K95" s="28"/>
      <c r="L95" s="19" t="s">
        <v>28</v>
      </c>
      <c r="M95" s="56"/>
      <c r="N95" s="57"/>
      <c r="O95" s="57"/>
      <c r="P95" s="57">
        <v>1</v>
      </c>
      <c r="Q95" s="58"/>
      <c r="R95" s="29" t="s">
        <v>132</v>
      </c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27"/>
      <c r="AD95" s="18"/>
      <c r="AE95" s="18"/>
      <c r="AF95" s="18"/>
      <c r="AG95" s="18"/>
      <c r="AH95" s="18"/>
      <c r="AI95" s="30"/>
      <c r="AJ95" s="18"/>
    </row>
    <row r="96" spans="1:36" x14ac:dyDescent="0.25">
      <c r="A96" s="17" t="s">
        <v>133</v>
      </c>
      <c r="B96" s="18" t="s">
        <v>134</v>
      </c>
      <c r="C96" s="18" t="s">
        <v>135</v>
      </c>
      <c r="D96" s="18">
        <v>2010</v>
      </c>
      <c r="E96" s="71" t="str">
        <f>IF(COUNTIF($F$7:F96,F96)=1,"Y","N")</f>
        <v>Y</v>
      </c>
      <c r="F96" s="46" t="str">
        <f t="shared" si="20"/>
        <v>2010-Biomedicine &amp; Pharmacotherapy-Wang, Rong-sheng</v>
      </c>
      <c r="G96" s="27" t="s">
        <v>45</v>
      </c>
      <c r="H96" s="38" t="str">
        <f>IF(COUNTIF($G$7:G96,G96)=1,"Y","N")</f>
        <v>N</v>
      </c>
      <c r="I96" s="38" t="s">
        <v>104</v>
      </c>
      <c r="J96" s="18" t="s">
        <v>27</v>
      </c>
      <c r="K96" s="28"/>
      <c r="L96" s="19" t="s">
        <v>47</v>
      </c>
      <c r="M96" s="56"/>
      <c r="N96" s="57">
        <v>1</v>
      </c>
      <c r="O96" s="57"/>
      <c r="P96" s="57"/>
      <c r="Q96" s="58"/>
      <c r="R96" s="29" t="s">
        <v>86</v>
      </c>
      <c r="S96" s="18"/>
      <c r="T96" s="18"/>
      <c r="U96" s="18"/>
      <c r="V96" s="18" t="s">
        <v>48</v>
      </c>
      <c r="W96" s="18"/>
      <c r="X96" s="18"/>
      <c r="Y96" s="18"/>
      <c r="Z96" s="18"/>
      <c r="AA96" s="18"/>
      <c r="AB96" s="18"/>
      <c r="AC96" s="27"/>
      <c r="AD96" s="18"/>
      <c r="AE96" s="18"/>
      <c r="AF96" s="18"/>
      <c r="AG96" s="18"/>
      <c r="AH96" s="18"/>
      <c r="AI96" s="30"/>
      <c r="AJ96" s="18"/>
    </row>
    <row r="97" spans="1:36" x14ac:dyDescent="0.25">
      <c r="A97" s="17" t="s">
        <v>133</v>
      </c>
      <c r="B97" s="18" t="s">
        <v>134</v>
      </c>
      <c r="C97" s="18" t="s">
        <v>135</v>
      </c>
      <c r="D97" s="18">
        <v>2010</v>
      </c>
      <c r="E97" s="71" t="str">
        <f>IF(COUNTIF($F$7:F97,F97)=1,"Y","N")</f>
        <v>N</v>
      </c>
      <c r="F97" s="46" t="str">
        <f t="shared" ref="F97:F98" si="22">CONCATENATE(D97,"-",C97,"-",A97)</f>
        <v>2010-Biomedicine &amp; Pharmacotherapy-Wang, Rong-sheng</v>
      </c>
      <c r="G97" s="27" t="s">
        <v>45</v>
      </c>
      <c r="H97" s="38" t="str">
        <f>IF(COUNTIF($G$7:G97,G97)=1,"Y","N")</f>
        <v>N</v>
      </c>
      <c r="I97" s="38" t="s">
        <v>104</v>
      </c>
      <c r="J97" s="18" t="s">
        <v>27</v>
      </c>
      <c r="K97" s="28"/>
      <c r="L97" s="19" t="s">
        <v>47</v>
      </c>
      <c r="M97" s="56"/>
      <c r="N97" s="57">
        <v>1</v>
      </c>
      <c r="O97" s="57"/>
      <c r="P97" s="57"/>
      <c r="Q97" s="58"/>
      <c r="R97" s="29" t="s">
        <v>136</v>
      </c>
      <c r="S97" s="18"/>
      <c r="T97" s="18"/>
      <c r="U97" s="18"/>
      <c r="V97" s="18" t="s">
        <v>48</v>
      </c>
      <c r="W97" s="18"/>
      <c r="X97" s="18"/>
      <c r="Y97" s="18"/>
      <c r="Z97" s="18"/>
      <c r="AA97" s="18"/>
      <c r="AB97" s="18"/>
      <c r="AC97" s="27"/>
      <c r="AD97" s="18"/>
      <c r="AE97" s="18"/>
      <c r="AF97" s="18"/>
      <c r="AG97" s="18"/>
      <c r="AH97" s="18"/>
      <c r="AI97" s="30"/>
      <c r="AJ97" s="18"/>
    </row>
    <row r="98" spans="1:36" x14ac:dyDescent="0.25">
      <c r="A98" s="17" t="s">
        <v>133</v>
      </c>
      <c r="B98" s="18" t="s">
        <v>134</v>
      </c>
      <c r="C98" s="18" t="s">
        <v>135</v>
      </c>
      <c r="D98" s="18">
        <v>2010</v>
      </c>
      <c r="E98" s="71" t="str">
        <f>IF(COUNTIF($F$7:F98,F98)=1,"Y","N")</f>
        <v>N</v>
      </c>
      <c r="F98" s="46" t="str">
        <f t="shared" si="22"/>
        <v>2010-Biomedicine &amp; Pharmacotherapy-Wang, Rong-sheng</v>
      </c>
      <c r="G98" s="27" t="s">
        <v>45</v>
      </c>
      <c r="H98" s="38" t="str">
        <f>IF(COUNTIF($G$7:G98,G98)=1,"Y","N")</f>
        <v>N</v>
      </c>
      <c r="I98" s="38" t="s">
        <v>104</v>
      </c>
      <c r="J98" s="18" t="s">
        <v>27</v>
      </c>
      <c r="K98" s="28"/>
      <c r="L98" s="19" t="s">
        <v>47</v>
      </c>
      <c r="M98" s="56"/>
      <c r="N98" s="57"/>
      <c r="O98" s="57"/>
      <c r="P98" s="57">
        <v>1</v>
      </c>
      <c r="Q98" s="58"/>
      <c r="R98" s="29" t="s">
        <v>137</v>
      </c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27"/>
      <c r="AD98" s="18"/>
      <c r="AE98" s="18"/>
      <c r="AF98" s="18"/>
      <c r="AG98" s="18"/>
      <c r="AH98" s="18"/>
      <c r="AI98" s="30"/>
      <c r="AJ98" s="18"/>
    </row>
    <row r="99" spans="1:36" x14ac:dyDescent="0.25">
      <c r="A99" s="17" t="s">
        <v>141</v>
      </c>
      <c r="B99" s="18" t="s">
        <v>142</v>
      </c>
      <c r="C99" s="18" t="s">
        <v>143</v>
      </c>
      <c r="D99" s="18">
        <v>2016</v>
      </c>
      <c r="E99" s="71" t="str">
        <f>IF(COUNTIF($F$7:F99,F99)=1,"Y","N")</f>
        <v>Y</v>
      </c>
      <c r="F99" s="46" t="str">
        <f t="shared" si="20"/>
        <v>2016-Radiation Research-Cao, Ning</v>
      </c>
      <c r="G99" s="27" t="s">
        <v>46</v>
      </c>
      <c r="H99" s="38" t="str">
        <f>IF(COUNTIF($G$7:G99,G99)=1,"Y","N")</f>
        <v>N</v>
      </c>
      <c r="I99" s="38" t="s">
        <v>104</v>
      </c>
      <c r="J99" s="18" t="s">
        <v>27</v>
      </c>
      <c r="K99" s="28"/>
      <c r="L99" s="19" t="s">
        <v>47</v>
      </c>
      <c r="M99" s="56"/>
      <c r="N99" s="57"/>
      <c r="O99" s="57"/>
      <c r="P99" s="57">
        <v>1</v>
      </c>
      <c r="Q99" s="58"/>
      <c r="R99" s="29" t="s">
        <v>144</v>
      </c>
      <c r="S99" s="18" t="s">
        <v>48</v>
      </c>
      <c r="T99" s="18"/>
      <c r="U99" s="18"/>
      <c r="V99" s="18"/>
      <c r="W99" s="18"/>
      <c r="X99" s="18"/>
      <c r="Y99" s="18"/>
      <c r="Z99" s="18"/>
      <c r="AA99" s="18"/>
      <c r="AB99" s="18"/>
      <c r="AC99" s="27"/>
      <c r="AD99" s="18"/>
      <c r="AE99" s="18"/>
      <c r="AF99" s="18"/>
      <c r="AG99" s="18"/>
      <c r="AH99" s="18"/>
      <c r="AI99" s="30"/>
      <c r="AJ99" s="18"/>
    </row>
    <row r="100" spans="1:36" x14ac:dyDescent="0.25">
      <c r="A100" s="17" t="s">
        <v>141</v>
      </c>
      <c r="B100" s="18" t="s">
        <v>142</v>
      </c>
      <c r="C100" s="18" t="s">
        <v>143</v>
      </c>
      <c r="D100" s="18">
        <v>2016</v>
      </c>
      <c r="E100" s="71" t="str">
        <f>IF(COUNTIF($F$7:F100,F100)=1,"Y","N")</f>
        <v>N</v>
      </c>
      <c r="F100" s="46" t="str">
        <f t="shared" ref="F100:F101" si="23">CONCATENATE(D100,"-",C100,"-",A100)</f>
        <v>2016-Radiation Research-Cao, Ning</v>
      </c>
      <c r="G100" s="27" t="s">
        <v>46</v>
      </c>
      <c r="H100" s="38" t="str">
        <f>IF(COUNTIF($G$7:G100,G100)=1,"Y","N")</f>
        <v>N</v>
      </c>
      <c r="I100" s="38" t="s">
        <v>104</v>
      </c>
      <c r="J100" s="18" t="s">
        <v>27</v>
      </c>
      <c r="K100" s="28"/>
      <c r="L100" s="19" t="s">
        <v>47</v>
      </c>
      <c r="M100" s="56"/>
      <c r="N100" s="57"/>
      <c r="O100" s="57"/>
      <c r="P100" s="57">
        <v>1</v>
      </c>
      <c r="Q100" s="58"/>
      <c r="R100" s="29" t="s">
        <v>145</v>
      </c>
      <c r="S100" s="18" t="s">
        <v>48</v>
      </c>
      <c r="T100" s="18"/>
      <c r="U100" s="18"/>
      <c r="V100" s="18"/>
      <c r="W100" s="18"/>
      <c r="X100" s="18"/>
      <c r="Y100" s="18"/>
      <c r="Z100" s="18"/>
      <c r="AA100" s="18"/>
      <c r="AB100" s="18"/>
      <c r="AC100" s="27"/>
      <c r="AD100" s="18"/>
      <c r="AE100" s="18"/>
      <c r="AF100" s="18"/>
      <c r="AG100" s="18"/>
      <c r="AH100" s="18"/>
      <c r="AI100" s="30"/>
      <c r="AJ100" s="18"/>
    </row>
    <row r="101" spans="1:36" x14ac:dyDescent="0.25">
      <c r="A101" s="17" t="s">
        <v>141</v>
      </c>
      <c r="B101" s="18" t="s">
        <v>142</v>
      </c>
      <c r="C101" s="18" t="s">
        <v>143</v>
      </c>
      <c r="D101" s="18">
        <v>2016</v>
      </c>
      <c r="E101" s="71" t="str">
        <f>IF(COUNTIF($F$7:F101,F101)=1,"Y","N")</f>
        <v>N</v>
      </c>
      <c r="F101" s="46" t="str">
        <f t="shared" si="23"/>
        <v>2016-Radiation Research-Cao, Ning</v>
      </c>
      <c r="G101" s="27" t="s">
        <v>46</v>
      </c>
      <c r="H101" s="38" t="str">
        <f>IF(COUNTIF($G$7:G101,G101)=1,"Y","N")</f>
        <v>N</v>
      </c>
      <c r="I101" s="38" t="s">
        <v>104</v>
      </c>
      <c r="J101" s="18" t="s">
        <v>27</v>
      </c>
      <c r="K101" s="28"/>
      <c r="L101" s="19" t="s">
        <v>47</v>
      </c>
      <c r="M101" s="56"/>
      <c r="N101" s="57"/>
      <c r="O101" s="57"/>
      <c r="P101" s="57">
        <v>1</v>
      </c>
      <c r="Q101" s="58"/>
      <c r="R101" s="29" t="s">
        <v>146</v>
      </c>
      <c r="S101" s="18" t="s">
        <v>48</v>
      </c>
      <c r="T101" s="18"/>
      <c r="U101" s="18"/>
      <c r="V101" s="18"/>
      <c r="W101" s="18"/>
      <c r="X101" s="18"/>
      <c r="Y101" s="18"/>
      <c r="Z101" s="18"/>
      <c r="AA101" s="18"/>
      <c r="AB101" s="18"/>
      <c r="AC101" s="27"/>
      <c r="AD101" s="18"/>
      <c r="AE101" s="18"/>
      <c r="AF101" s="18"/>
      <c r="AG101" s="18"/>
      <c r="AH101" s="18"/>
      <c r="AI101" s="30"/>
      <c r="AJ101" s="18"/>
    </row>
    <row r="102" spans="1:36" x14ac:dyDescent="0.25">
      <c r="A102" s="17" t="s">
        <v>151</v>
      </c>
      <c r="B102" s="18" t="s">
        <v>152</v>
      </c>
      <c r="C102" s="18" t="s">
        <v>153</v>
      </c>
      <c r="D102" s="18">
        <v>2007</v>
      </c>
      <c r="E102" s="71" t="str">
        <f>IF(COUNTIF($F$7:F102,F102)=1,"Y","N")</f>
        <v>Y</v>
      </c>
      <c r="F102" s="46" t="str">
        <f t="shared" si="20"/>
        <v>2007-Journal of Drug Tageting-Gang, Jingu</v>
      </c>
      <c r="G102" s="27" t="s">
        <v>147</v>
      </c>
      <c r="H102" s="38" t="str">
        <f>IF(COUNTIF($G$7:G102,G102)=1,"Y","N")</f>
        <v>Y</v>
      </c>
      <c r="I102" s="38" t="s">
        <v>104</v>
      </c>
      <c r="J102" s="18" t="s">
        <v>27</v>
      </c>
      <c r="K102" s="28">
        <v>64.8</v>
      </c>
      <c r="L102" s="19" t="s">
        <v>47</v>
      </c>
      <c r="M102" s="56"/>
      <c r="N102" s="57"/>
      <c r="O102" s="57"/>
      <c r="P102" s="57">
        <v>1</v>
      </c>
      <c r="Q102" s="58"/>
      <c r="R102" s="29" t="s">
        <v>148</v>
      </c>
      <c r="S102" s="18"/>
      <c r="T102" s="18"/>
      <c r="U102" s="18"/>
      <c r="V102" s="18" t="s">
        <v>48</v>
      </c>
      <c r="W102" s="18"/>
      <c r="X102" s="18"/>
      <c r="Y102" s="18"/>
      <c r="Z102" s="18"/>
      <c r="AA102" s="18"/>
      <c r="AB102" s="18"/>
      <c r="AC102" s="27"/>
      <c r="AD102" s="18"/>
      <c r="AE102" s="18"/>
      <c r="AF102" s="18"/>
      <c r="AG102" s="18"/>
      <c r="AH102" s="18"/>
      <c r="AI102" s="30"/>
      <c r="AJ102" s="18"/>
    </row>
    <row r="103" spans="1:36" x14ac:dyDescent="0.25">
      <c r="A103" s="17" t="s">
        <v>151</v>
      </c>
      <c r="B103" s="18" t="s">
        <v>152</v>
      </c>
      <c r="C103" s="18" t="s">
        <v>153</v>
      </c>
      <c r="D103" s="18">
        <v>2007</v>
      </c>
      <c r="E103" s="71" t="str">
        <f>IF(COUNTIF($F$7:F103,F103)=1,"Y","N")</f>
        <v>N</v>
      </c>
      <c r="F103" s="46" t="str">
        <f t="shared" si="20"/>
        <v>2007-Journal of Drug Tageting-Gang, Jingu</v>
      </c>
      <c r="G103" s="27" t="s">
        <v>147</v>
      </c>
      <c r="H103" s="38" t="str">
        <f>IF(COUNTIF($G$7:G103,G103)=1,"Y","N")</f>
        <v>N</v>
      </c>
      <c r="I103" s="38" t="s">
        <v>104</v>
      </c>
      <c r="J103" s="18" t="s">
        <v>27</v>
      </c>
      <c r="K103" s="28">
        <v>64.8</v>
      </c>
      <c r="L103" s="19" t="s">
        <v>47</v>
      </c>
      <c r="M103" s="56"/>
      <c r="N103" s="57"/>
      <c r="O103" s="57"/>
      <c r="P103" s="57">
        <v>1</v>
      </c>
      <c r="Q103" s="58"/>
      <c r="R103" s="29" t="s">
        <v>150</v>
      </c>
      <c r="S103" s="18"/>
      <c r="T103" s="18"/>
      <c r="U103" s="18"/>
      <c r="V103" s="18" t="s">
        <v>48</v>
      </c>
      <c r="W103" s="18"/>
      <c r="X103" s="18"/>
      <c r="Y103" s="18"/>
      <c r="Z103" s="18"/>
      <c r="AA103" s="18"/>
      <c r="AB103" s="18"/>
      <c r="AC103" s="27"/>
      <c r="AD103" s="18"/>
      <c r="AE103" s="18"/>
      <c r="AF103" s="18"/>
      <c r="AG103" s="18"/>
      <c r="AH103" s="18"/>
      <c r="AI103" s="30"/>
      <c r="AJ103" s="18"/>
    </row>
    <row r="104" spans="1:36" x14ac:dyDescent="0.25">
      <c r="A104" s="17" t="s">
        <v>151</v>
      </c>
      <c r="B104" s="18" t="s">
        <v>152</v>
      </c>
      <c r="C104" s="18" t="s">
        <v>153</v>
      </c>
      <c r="D104" s="18">
        <v>2007</v>
      </c>
      <c r="E104" s="71" t="str">
        <f>IF(COUNTIF($F$7:F104,F104)=1,"Y","N")</f>
        <v>N</v>
      </c>
      <c r="F104" s="46" t="str">
        <f t="shared" si="20"/>
        <v>2007-Journal of Drug Tageting-Gang, Jingu</v>
      </c>
      <c r="G104" s="27" t="s">
        <v>147</v>
      </c>
      <c r="H104" s="38" t="str">
        <f>IF(COUNTIF($G$7:G104,G104)=1,"Y","N")</f>
        <v>N</v>
      </c>
      <c r="I104" s="38" t="s">
        <v>104</v>
      </c>
      <c r="J104" s="18" t="s">
        <v>27</v>
      </c>
      <c r="K104" s="28">
        <v>64.8</v>
      </c>
      <c r="L104" s="19" t="s">
        <v>47</v>
      </c>
      <c r="M104" s="56"/>
      <c r="N104" s="57"/>
      <c r="O104" s="57"/>
      <c r="P104" s="57"/>
      <c r="Q104" s="58">
        <v>1</v>
      </c>
      <c r="R104" s="29" t="s">
        <v>149</v>
      </c>
      <c r="S104" s="18"/>
      <c r="T104" s="18"/>
      <c r="U104" s="18"/>
      <c r="V104" s="18" t="s">
        <v>48</v>
      </c>
      <c r="W104" s="18"/>
      <c r="X104" s="18"/>
      <c r="Y104" s="18"/>
      <c r="Z104" s="18"/>
      <c r="AA104" s="18"/>
      <c r="AB104" s="18"/>
      <c r="AC104" s="27"/>
      <c r="AD104" s="18"/>
      <c r="AE104" s="18"/>
      <c r="AF104" s="18"/>
      <c r="AG104" s="18"/>
      <c r="AH104" s="18"/>
      <c r="AI104" s="30"/>
      <c r="AJ104" s="18"/>
    </row>
    <row r="105" spans="1:36" x14ac:dyDescent="0.25">
      <c r="A105" s="17" t="s">
        <v>157</v>
      </c>
      <c r="B105" s="18" t="s">
        <v>158</v>
      </c>
      <c r="C105" s="18" t="s">
        <v>81</v>
      </c>
      <c r="D105" s="18">
        <v>2009</v>
      </c>
      <c r="E105" s="71" t="str">
        <f>IF(COUNTIF($F$7:F105,F105)=1,"Y","N")</f>
        <v>Y</v>
      </c>
      <c r="F105" s="46" t="str">
        <f t="shared" si="20"/>
        <v>2009-Clinical Cancer Research-Govindan, Serengulam V.</v>
      </c>
      <c r="G105" s="27" t="s">
        <v>380</v>
      </c>
      <c r="H105" s="38" t="str">
        <f>IF(COUNTIF($G$7:G105,G105)=1,"Y","N")</f>
        <v>Y</v>
      </c>
      <c r="I105" s="38" t="s">
        <v>104</v>
      </c>
      <c r="J105" s="18" t="s">
        <v>27</v>
      </c>
      <c r="K105" s="28" t="s">
        <v>156</v>
      </c>
      <c r="L105" s="19" t="s">
        <v>47</v>
      </c>
      <c r="M105" s="56"/>
      <c r="N105" s="57"/>
      <c r="O105" s="57"/>
      <c r="P105" s="57">
        <v>1</v>
      </c>
      <c r="Q105" s="58"/>
      <c r="R105" s="29" t="s">
        <v>154</v>
      </c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27"/>
      <c r="AD105" s="18"/>
      <c r="AE105" s="18"/>
      <c r="AF105" s="18"/>
      <c r="AG105" s="18"/>
      <c r="AH105" s="18"/>
      <c r="AI105" s="30"/>
      <c r="AJ105" s="18"/>
    </row>
    <row r="106" spans="1:36" x14ac:dyDescent="0.25">
      <c r="A106" s="17" t="s">
        <v>157</v>
      </c>
      <c r="B106" s="18" t="s">
        <v>158</v>
      </c>
      <c r="C106" s="18" t="s">
        <v>81</v>
      </c>
      <c r="D106" s="18">
        <v>2009</v>
      </c>
      <c r="E106" s="71" t="str">
        <f>IF(COUNTIF($F$7:F106,F106)=1,"Y","N")</f>
        <v>N</v>
      </c>
      <c r="F106" s="46" t="str">
        <f t="shared" si="20"/>
        <v>2009-Clinical Cancer Research-Govindan, Serengulam V.</v>
      </c>
      <c r="G106" s="27" t="s">
        <v>380</v>
      </c>
      <c r="H106" s="38" t="str">
        <f>IF(COUNTIF($G$7:G106,G106)=1,"Y","N")</f>
        <v>N</v>
      </c>
      <c r="I106" s="38" t="s">
        <v>104</v>
      </c>
      <c r="J106" s="18" t="s">
        <v>27</v>
      </c>
      <c r="K106" s="28" t="s">
        <v>156</v>
      </c>
      <c r="L106" s="19" t="s">
        <v>47</v>
      </c>
      <c r="M106" s="56"/>
      <c r="N106" s="57"/>
      <c r="O106" s="57"/>
      <c r="P106" s="57"/>
      <c r="Q106" s="58">
        <v>1</v>
      </c>
      <c r="R106" s="29" t="s">
        <v>155</v>
      </c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27"/>
      <c r="AD106" s="18"/>
      <c r="AE106" s="18"/>
      <c r="AF106" s="18"/>
      <c r="AG106" s="18"/>
      <c r="AH106" s="18"/>
      <c r="AI106" s="30"/>
      <c r="AJ106" s="18"/>
    </row>
    <row r="107" spans="1:36" x14ac:dyDescent="0.25">
      <c r="A107" s="17" t="s">
        <v>162</v>
      </c>
      <c r="B107" s="18" t="s">
        <v>163</v>
      </c>
      <c r="C107" s="18" t="s">
        <v>164</v>
      </c>
      <c r="D107" s="18">
        <v>2010</v>
      </c>
      <c r="E107" s="71" t="str">
        <f>IF(COUNTIF($F$7:F107,F107)=1,"Y","N")</f>
        <v>Y</v>
      </c>
      <c r="F107" s="46" t="str">
        <f t="shared" si="20"/>
        <v>2010-Cancer Chemotherapy Pharmacology-Du, Ji-Hui</v>
      </c>
      <c r="G107" s="27" t="s">
        <v>45</v>
      </c>
      <c r="H107" s="38" t="str">
        <f>IF(COUNTIF($G$7:G107,G107)=1,"Y","N")</f>
        <v>N</v>
      </c>
      <c r="I107" s="38" t="s">
        <v>104</v>
      </c>
      <c r="J107" s="18" t="s">
        <v>27</v>
      </c>
      <c r="K107" s="28">
        <v>130</v>
      </c>
      <c r="L107" s="19" t="s">
        <v>47</v>
      </c>
      <c r="M107" s="56"/>
      <c r="N107" s="57"/>
      <c r="O107" s="57">
        <v>1</v>
      </c>
      <c r="P107" s="57"/>
      <c r="Q107" s="58"/>
      <c r="R107" s="29" t="s">
        <v>159</v>
      </c>
      <c r="S107" s="18"/>
      <c r="T107" s="18"/>
      <c r="U107" s="18"/>
      <c r="V107" s="18" t="s">
        <v>48</v>
      </c>
      <c r="W107" s="18"/>
      <c r="X107" s="18"/>
      <c r="Y107" s="18"/>
      <c r="Z107" s="18"/>
      <c r="AA107" s="18"/>
      <c r="AB107" s="18"/>
      <c r="AC107" s="27"/>
      <c r="AD107" s="18"/>
      <c r="AE107" s="18"/>
      <c r="AF107" s="18"/>
      <c r="AG107" s="18"/>
      <c r="AH107" s="18"/>
      <c r="AI107" s="30"/>
      <c r="AJ107" s="18"/>
    </row>
    <row r="108" spans="1:36" x14ac:dyDescent="0.25">
      <c r="A108" s="17" t="s">
        <v>162</v>
      </c>
      <c r="B108" s="18" t="s">
        <v>163</v>
      </c>
      <c r="C108" s="18" t="s">
        <v>164</v>
      </c>
      <c r="D108" s="18">
        <v>2010</v>
      </c>
      <c r="E108" s="71" t="str">
        <f>IF(COUNTIF($F$7:F108,F108)=1,"Y","N")</f>
        <v>N</v>
      </c>
      <c r="F108" s="46" t="str">
        <f t="shared" si="20"/>
        <v>2010-Cancer Chemotherapy Pharmacology-Du, Ji-Hui</v>
      </c>
      <c r="G108" s="27" t="s">
        <v>45</v>
      </c>
      <c r="H108" s="38" t="str">
        <f>IF(COUNTIF($G$7:G108,G108)=1,"Y","N")</f>
        <v>N</v>
      </c>
      <c r="I108" s="38" t="s">
        <v>104</v>
      </c>
      <c r="J108" s="18" t="s">
        <v>27</v>
      </c>
      <c r="K108" s="28">
        <v>130</v>
      </c>
      <c r="L108" s="19" t="s">
        <v>47</v>
      </c>
      <c r="M108" s="56"/>
      <c r="N108" s="57"/>
      <c r="O108" s="57">
        <v>1</v>
      </c>
      <c r="P108" s="57"/>
      <c r="Q108" s="58"/>
      <c r="R108" s="29" t="s">
        <v>160</v>
      </c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27"/>
      <c r="AD108" s="18"/>
      <c r="AE108" s="18"/>
      <c r="AF108" s="18"/>
      <c r="AG108" s="18"/>
      <c r="AH108" s="18"/>
      <c r="AI108" s="30"/>
      <c r="AJ108" s="18"/>
    </row>
    <row r="109" spans="1:36" x14ac:dyDescent="0.25">
      <c r="A109" s="17" t="s">
        <v>162</v>
      </c>
      <c r="B109" s="18" t="s">
        <v>163</v>
      </c>
      <c r="C109" s="18" t="s">
        <v>164</v>
      </c>
      <c r="D109" s="18">
        <v>2010</v>
      </c>
      <c r="E109" s="71" t="str">
        <f>IF(COUNTIF($F$7:F109,F109)=1,"Y","N")</f>
        <v>N</v>
      </c>
      <c r="F109" s="46" t="str">
        <f t="shared" si="20"/>
        <v>2010-Cancer Chemotherapy Pharmacology-Du, Ji-Hui</v>
      </c>
      <c r="G109" s="27" t="s">
        <v>45</v>
      </c>
      <c r="H109" s="38" t="str">
        <f>IF(COUNTIF($G$7:G109,G109)=1,"Y","N")</f>
        <v>N</v>
      </c>
      <c r="I109" s="38" t="s">
        <v>104</v>
      </c>
      <c r="J109" s="18" t="s">
        <v>27</v>
      </c>
      <c r="K109" s="28">
        <v>130</v>
      </c>
      <c r="L109" s="19" t="s">
        <v>47</v>
      </c>
      <c r="M109" s="56"/>
      <c r="N109" s="57"/>
      <c r="O109" s="57"/>
      <c r="P109" s="57">
        <v>1</v>
      </c>
      <c r="Q109" s="58"/>
      <c r="R109" s="29" t="s">
        <v>161</v>
      </c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27"/>
      <c r="AD109" s="18"/>
      <c r="AE109" s="18"/>
      <c r="AF109" s="18"/>
      <c r="AG109" s="18"/>
      <c r="AH109" s="18"/>
      <c r="AI109" s="30"/>
      <c r="AJ109" s="18"/>
    </row>
    <row r="110" spans="1:36" x14ac:dyDescent="0.25">
      <c r="A110" s="17" t="s">
        <v>165</v>
      </c>
      <c r="B110" s="18" t="s">
        <v>166</v>
      </c>
      <c r="C110" s="18" t="s">
        <v>167</v>
      </c>
      <c r="D110" s="18">
        <v>2012</v>
      </c>
      <c r="E110" s="71" t="str">
        <f>IF(COUNTIF($F$7:F110,F110)=1,"Y","N")</f>
        <v>Y</v>
      </c>
      <c r="F110" s="46" t="str">
        <f t="shared" si="20"/>
        <v>2012-International Journal of Oncology-Guo, Hong-Chun</v>
      </c>
      <c r="G110" s="27" t="s">
        <v>45</v>
      </c>
      <c r="H110" s="38" t="str">
        <f>IF(COUNTIF($G$7:G110,G110)=1,"Y","N")</f>
        <v>N</v>
      </c>
      <c r="I110" s="38" t="s">
        <v>104</v>
      </c>
      <c r="J110" s="18" t="s">
        <v>27</v>
      </c>
      <c r="K110" s="28">
        <v>60</v>
      </c>
      <c r="L110" s="19" t="s">
        <v>47</v>
      </c>
      <c r="M110" s="56"/>
      <c r="N110" s="57"/>
      <c r="O110" s="57"/>
      <c r="P110" s="57">
        <v>1</v>
      </c>
      <c r="Q110" s="58"/>
      <c r="R110" s="29" t="s">
        <v>86</v>
      </c>
      <c r="S110" s="18"/>
      <c r="T110" s="18"/>
      <c r="U110" s="18"/>
      <c r="V110" s="18" t="s">
        <v>48</v>
      </c>
      <c r="W110" s="18"/>
      <c r="X110" s="18"/>
      <c r="Y110" s="18"/>
      <c r="Z110" s="18"/>
      <c r="AA110" s="18"/>
      <c r="AB110" s="18"/>
      <c r="AC110" s="27"/>
      <c r="AD110" s="18"/>
      <c r="AE110" s="18"/>
      <c r="AF110" s="18"/>
      <c r="AG110" s="18"/>
      <c r="AH110" s="18"/>
      <c r="AI110" s="30"/>
      <c r="AJ110" s="18"/>
    </row>
    <row r="111" spans="1:36" x14ac:dyDescent="0.25">
      <c r="A111" s="17" t="s">
        <v>165</v>
      </c>
      <c r="B111" s="18" t="s">
        <v>166</v>
      </c>
      <c r="C111" s="18" t="s">
        <v>167</v>
      </c>
      <c r="D111" s="18">
        <v>2012</v>
      </c>
      <c r="E111" s="71" t="str">
        <f>IF(COUNTIF($F$7:F111,F111)=1,"Y","N")</f>
        <v>N</v>
      </c>
      <c r="F111" s="46" t="str">
        <f t="shared" ref="F111:F112" si="24">CONCATENATE(D111,"-",C111,"-",A111)</f>
        <v>2012-International Journal of Oncology-Guo, Hong-Chun</v>
      </c>
      <c r="G111" s="27" t="s">
        <v>45</v>
      </c>
      <c r="H111" s="38" t="str">
        <f>IF(COUNTIF($G$7:G111,G111)=1,"Y","N")</f>
        <v>N</v>
      </c>
      <c r="I111" s="38" t="s">
        <v>104</v>
      </c>
      <c r="J111" s="18" t="s">
        <v>27</v>
      </c>
      <c r="K111" s="28">
        <v>60</v>
      </c>
      <c r="L111" s="19" t="s">
        <v>47</v>
      </c>
      <c r="M111" s="56"/>
      <c r="N111" s="57"/>
      <c r="O111" s="57"/>
      <c r="P111" s="57">
        <v>1</v>
      </c>
      <c r="Q111" s="58"/>
      <c r="R111" s="29" t="s">
        <v>168</v>
      </c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27"/>
      <c r="AD111" s="18"/>
      <c r="AE111" s="18"/>
      <c r="AF111" s="18"/>
      <c r="AG111" s="18"/>
      <c r="AH111" s="18"/>
      <c r="AI111" s="30"/>
      <c r="AJ111" s="18"/>
    </row>
    <row r="112" spans="1:36" x14ac:dyDescent="0.25">
      <c r="A112" s="17" t="s">
        <v>165</v>
      </c>
      <c r="B112" s="18" t="s">
        <v>166</v>
      </c>
      <c r="C112" s="18" t="s">
        <v>167</v>
      </c>
      <c r="D112" s="18">
        <v>2012</v>
      </c>
      <c r="E112" s="71" t="str">
        <f>IF(COUNTIF($F$7:F112,F112)=1,"Y","N")</f>
        <v>N</v>
      </c>
      <c r="F112" s="46" t="str">
        <f t="shared" si="24"/>
        <v>2012-International Journal of Oncology-Guo, Hong-Chun</v>
      </c>
      <c r="G112" s="27" t="s">
        <v>45</v>
      </c>
      <c r="H112" s="38" t="str">
        <f>IF(COUNTIF($G$7:G112,G112)=1,"Y","N")</f>
        <v>N</v>
      </c>
      <c r="I112" s="38" t="s">
        <v>104</v>
      </c>
      <c r="J112" s="18" t="s">
        <v>27</v>
      </c>
      <c r="K112" s="28">
        <v>60</v>
      </c>
      <c r="L112" s="19" t="s">
        <v>47</v>
      </c>
      <c r="M112" s="56"/>
      <c r="N112" s="57"/>
      <c r="O112" s="57"/>
      <c r="P112" s="57">
        <v>1</v>
      </c>
      <c r="Q112" s="58"/>
      <c r="R112" s="29" t="s">
        <v>169</v>
      </c>
      <c r="S112" s="18"/>
      <c r="T112" s="18"/>
      <c r="U112" s="18"/>
      <c r="V112" s="18" t="s">
        <v>48</v>
      </c>
      <c r="W112" s="18"/>
      <c r="X112" s="18"/>
      <c r="Y112" s="18"/>
      <c r="Z112" s="18"/>
      <c r="AA112" s="18"/>
      <c r="AB112" s="18"/>
      <c r="AC112" s="27"/>
      <c r="AD112" s="18"/>
      <c r="AE112" s="18"/>
      <c r="AF112" s="18"/>
      <c r="AG112" s="18"/>
      <c r="AH112" s="18"/>
      <c r="AI112" s="30"/>
      <c r="AJ112" s="18"/>
    </row>
    <row r="113" spans="1:36" x14ac:dyDescent="0.25">
      <c r="A113" s="17" t="s">
        <v>172</v>
      </c>
      <c r="B113" s="18" t="s">
        <v>173</v>
      </c>
      <c r="C113" s="18" t="s">
        <v>140</v>
      </c>
      <c r="D113" s="18">
        <v>2013</v>
      </c>
      <c r="E113" s="71" t="str">
        <f>IF(COUNTIF($F$7:F113,F113)=1,"Y","N")</f>
        <v>Y</v>
      </c>
      <c r="F113" s="46" t="str">
        <f t="shared" si="20"/>
        <v>2013-PLOS One-Wolf, Robert J.</v>
      </c>
      <c r="G113" s="27" t="s">
        <v>44</v>
      </c>
      <c r="H113" s="38" t="str">
        <f>IF(COUNTIF($G$7:G113,G113)=1,"Y","N")</f>
        <v>N</v>
      </c>
      <c r="I113" s="38" t="s">
        <v>104</v>
      </c>
      <c r="J113" s="18" t="s">
        <v>27</v>
      </c>
      <c r="K113" s="28">
        <v>100</v>
      </c>
      <c r="L113" s="19" t="s">
        <v>47</v>
      </c>
      <c r="M113" s="56"/>
      <c r="N113" s="57"/>
      <c r="O113" s="57">
        <v>1</v>
      </c>
      <c r="P113" s="57"/>
      <c r="Q113" s="58"/>
      <c r="R113" s="29" t="s">
        <v>171</v>
      </c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27"/>
      <c r="AD113" s="18"/>
      <c r="AE113" s="18"/>
      <c r="AF113" s="18"/>
      <c r="AG113" s="18"/>
      <c r="AH113" s="18"/>
      <c r="AI113" s="30"/>
      <c r="AJ113" s="18"/>
    </row>
    <row r="114" spans="1:36" x14ac:dyDescent="0.25">
      <c r="A114" s="17" t="s">
        <v>172</v>
      </c>
      <c r="B114" s="18" t="s">
        <v>173</v>
      </c>
      <c r="C114" s="18" t="s">
        <v>140</v>
      </c>
      <c r="D114" s="18">
        <v>2013</v>
      </c>
      <c r="E114" s="71" t="str">
        <f>IF(COUNTIF($F$7:F114,F114)=1,"Y","N")</f>
        <v>N</v>
      </c>
      <c r="F114" s="46" t="str">
        <f t="shared" si="20"/>
        <v>2013-PLOS One-Wolf, Robert J.</v>
      </c>
      <c r="G114" s="27" t="s">
        <v>44</v>
      </c>
      <c r="H114" s="38" t="str">
        <f>IF(COUNTIF($G$7:G114,G114)=1,"Y","N")</f>
        <v>N</v>
      </c>
      <c r="I114" s="38" t="s">
        <v>104</v>
      </c>
      <c r="J114" s="18" t="s">
        <v>27</v>
      </c>
      <c r="K114" s="28">
        <v>100</v>
      </c>
      <c r="L114" s="19" t="s">
        <v>47</v>
      </c>
      <c r="M114" s="56"/>
      <c r="N114" s="57"/>
      <c r="O114" s="57">
        <v>1</v>
      </c>
      <c r="P114" s="57"/>
      <c r="Q114" s="58"/>
      <c r="R114" s="29" t="s">
        <v>170</v>
      </c>
      <c r="S114" s="18"/>
      <c r="T114" s="18"/>
      <c r="U114" s="18"/>
      <c r="V114" s="18" t="s">
        <v>48</v>
      </c>
      <c r="W114" s="18"/>
      <c r="X114" s="18"/>
      <c r="Y114" s="18"/>
      <c r="Z114" s="18"/>
      <c r="AA114" s="18"/>
      <c r="AB114" s="18"/>
      <c r="AC114" s="27"/>
      <c r="AD114" s="18"/>
      <c r="AE114" s="18"/>
      <c r="AF114" s="18"/>
      <c r="AG114" s="18"/>
      <c r="AH114" s="18"/>
      <c r="AI114" s="30"/>
      <c r="AJ114" s="18"/>
    </row>
    <row r="115" spans="1:36" x14ac:dyDescent="0.25">
      <c r="A115" s="17" t="s">
        <v>174</v>
      </c>
      <c r="B115" s="18" t="s">
        <v>175</v>
      </c>
      <c r="C115" s="18" t="s">
        <v>164</v>
      </c>
      <c r="D115" s="18">
        <v>2013</v>
      </c>
      <c r="E115" s="71" t="str">
        <f>IF(COUNTIF($F$7:F115,F115)=1,"Y","N")</f>
        <v>Y</v>
      </c>
      <c r="F115" s="46" t="str">
        <f t="shared" si="20"/>
        <v>2013-Cancer Chemotherapy Pharmacology-Pawaskar, Dipti K.</v>
      </c>
      <c r="G115" s="27" t="s">
        <v>176</v>
      </c>
      <c r="H115" s="38" t="str">
        <f>IF(COUNTIF($G$7:G115,G115)=1,"Y","N")</f>
        <v>Y</v>
      </c>
      <c r="I115" s="38" t="s">
        <v>105</v>
      </c>
      <c r="J115" s="18" t="s">
        <v>178</v>
      </c>
      <c r="K115" s="28" t="s">
        <v>156</v>
      </c>
      <c r="L115" s="19" t="s">
        <v>47</v>
      </c>
      <c r="M115" s="56"/>
      <c r="N115" s="57"/>
      <c r="O115" s="57"/>
      <c r="P115" s="57"/>
      <c r="Q115" s="58">
        <v>1</v>
      </c>
      <c r="R115" s="29" t="s">
        <v>179</v>
      </c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27"/>
      <c r="AD115" s="18"/>
      <c r="AE115" s="18"/>
      <c r="AF115" s="18"/>
      <c r="AG115" s="18"/>
      <c r="AH115" s="18"/>
      <c r="AI115" s="30" t="s">
        <v>48</v>
      </c>
      <c r="AJ115" s="18"/>
    </row>
    <row r="116" spans="1:36" x14ac:dyDescent="0.25">
      <c r="A116" s="17" t="s">
        <v>174</v>
      </c>
      <c r="B116" s="18" t="s">
        <v>175</v>
      </c>
      <c r="C116" s="18" t="s">
        <v>164</v>
      </c>
      <c r="D116" s="18">
        <v>2013</v>
      </c>
      <c r="E116" s="71" t="str">
        <f>IF(COUNTIF($F$7:F116,F116)=1,"Y","N")</f>
        <v>N</v>
      </c>
      <c r="F116" s="46" t="str">
        <f t="shared" ref="F116:F117" si="25">CONCATENATE(D116,"-",C116,"-",A116)</f>
        <v>2013-Cancer Chemotherapy Pharmacology-Pawaskar, Dipti K.</v>
      </c>
      <c r="G116" s="27" t="s">
        <v>176</v>
      </c>
      <c r="H116" s="38" t="str">
        <f>IF(COUNTIF($G$7:G116,G116)=1,"Y","N")</f>
        <v>N</v>
      </c>
      <c r="I116" s="38" t="s">
        <v>105</v>
      </c>
      <c r="J116" s="18" t="s">
        <v>178</v>
      </c>
      <c r="K116" s="28" t="s">
        <v>156</v>
      </c>
      <c r="L116" s="19" t="s">
        <v>47</v>
      </c>
      <c r="M116" s="56"/>
      <c r="N116" s="57"/>
      <c r="O116" s="57"/>
      <c r="P116" s="57"/>
      <c r="Q116" s="58">
        <v>1</v>
      </c>
      <c r="R116" s="29" t="s">
        <v>180</v>
      </c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27"/>
      <c r="AD116" s="18"/>
      <c r="AE116" s="18"/>
      <c r="AF116" s="18"/>
      <c r="AG116" s="18"/>
      <c r="AH116" s="18"/>
      <c r="AI116" s="30"/>
      <c r="AJ116" s="18"/>
    </row>
    <row r="117" spans="1:36" x14ac:dyDescent="0.25">
      <c r="A117" s="17" t="s">
        <v>174</v>
      </c>
      <c r="B117" s="18" t="s">
        <v>175</v>
      </c>
      <c r="C117" s="18" t="s">
        <v>164</v>
      </c>
      <c r="D117" s="18">
        <v>2013</v>
      </c>
      <c r="E117" s="71" t="str">
        <f>IF(COUNTIF($F$7:F117,F117)=1,"Y","N")</f>
        <v>N</v>
      </c>
      <c r="F117" s="46" t="str">
        <f t="shared" si="25"/>
        <v>2013-Cancer Chemotherapy Pharmacology-Pawaskar, Dipti K.</v>
      </c>
      <c r="G117" s="27" t="s">
        <v>176</v>
      </c>
      <c r="H117" s="38" t="str">
        <f>IF(COUNTIF($G$7:G117,G117)=1,"Y","N")</f>
        <v>N</v>
      </c>
      <c r="I117" s="38" t="s">
        <v>105</v>
      </c>
      <c r="J117" s="18" t="s">
        <v>178</v>
      </c>
      <c r="K117" s="28" t="s">
        <v>156</v>
      </c>
      <c r="L117" s="19" t="s">
        <v>47</v>
      </c>
      <c r="M117" s="56"/>
      <c r="N117" s="57"/>
      <c r="O117" s="57"/>
      <c r="P117" s="57"/>
      <c r="Q117" s="58">
        <v>1</v>
      </c>
      <c r="R117" s="29" t="s">
        <v>181</v>
      </c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27"/>
      <c r="AD117" s="18"/>
      <c r="AE117" s="18"/>
      <c r="AF117" s="18"/>
      <c r="AG117" s="18"/>
      <c r="AH117" s="18"/>
      <c r="AI117" s="30" t="s">
        <v>48</v>
      </c>
      <c r="AJ117" s="18"/>
    </row>
    <row r="118" spans="1:36" x14ac:dyDescent="0.25">
      <c r="A118" s="17" t="s">
        <v>174</v>
      </c>
      <c r="B118" s="18" t="s">
        <v>175</v>
      </c>
      <c r="C118" s="18" t="s">
        <v>164</v>
      </c>
      <c r="D118" s="18">
        <v>2013</v>
      </c>
      <c r="E118" s="71" t="str">
        <f>IF(COUNTIF($F$7:F118,F118)=1,"Y","N")</f>
        <v>N</v>
      </c>
      <c r="F118" s="46" t="str">
        <f t="shared" si="20"/>
        <v>2013-Cancer Chemotherapy Pharmacology-Pawaskar, Dipti K.</v>
      </c>
      <c r="G118" s="27" t="s">
        <v>177</v>
      </c>
      <c r="H118" s="38" t="str">
        <f>IF(COUNTIF($G$7:G118,G118)=1,"Y","N")</f>
        <v>Y</v>
      </c>
      <c r="I118" s="38" t="s">
        <v>105</v>
      </c>
      <c r="J118" s="18" t="s">
        <v>178</v>
      </c>
      <c r="K118" s="28" t="s">
        <v>156</v>
      </c>
      <c r="L118" s="19" t="s">
        <v>47</v>
      </c>
      <c r="M118" s="56"/>
      <c r="N118" s="57"/>
      <c r="O118" s="57"/>
      <c r="P118" s="57"/>
      <c r="Q118" s="58">
        <v>1</v>
      </c>
      <c r="R118" s="29" t="s">
        <v>179</v>
      </c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27"/>
      <c r="AD118" s="18"/>
      <c r="AE118" s="18"/>
      <c r="AF118" s="18"/>
      <c r="AG118" s="18"/>
      <c r="AH118" s="18"/>
      <c r="AI118" s="30" t="s">
        <v>48</v>
      </c>
      <c r="AJ118" s="18"/>
    </row>
    <row r="119" spans="1:36" x14ac:dyDescent="0.25">
      <c r="A119" s="17" t="s">
        <v>174</v>
      </c>
      <c r="B119" s="18" t="s">
        <v>175</v>
      </c>
      <c r="C119" s="18" t="s">
        <v>164</v>
      </c>
      <c r="D119" s="18">
        <v>2013</v>
      </c>
      <c r="E119" s="71" t="str">
        <f>IF(COUNTIF($F$7:F119,F119)=1,"Y","N")</f>
        <v>N</v>
      </c>
      <c r="F119" s="46" t="str">
        <f t="shared" ref="F119:F120" si="26">CONCATENATE(D119,"-",C119,"-",A119)</f>
        <v>2013-Cancer Chemotherapy Pharmacology-Pawaskar, Dipti K.</v>
      </c>
      <c r="G119" s="27" t="s">
        <v>176</v>
      </c>
      <c r="H119" s="38" t="str">
        <f>IF(COUNTIF($G$7:G119,G119)=1,"Y","N")</f>
        <v>N</v>
      </c>
      <c r="I119" s="38" t="s">
        <v>105</v>
      </c>
      <c r="J119" s="18" t="s">
        <v>178</v>
      </c>
      <c r="K119" s="28" t="s">
        <v>156</v>
      </c>
      <c r="L119" s="19" t="s">
        <v>47</v>
      </c>
      <c r="M119" s="56"/>
      <c r="N119" s="57"/>
      <c r="O119" s="57"/>
      <c r="P119" s="57"/>
      <c r="Q119" s="58">
        <v>1</v>
      </c>
      <c r="R119" s="29" t="s">
        <v>180</v>
      </c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27"/>
      <c r="AD119" s="18"/>
      <c r="AE119" s="18"/>
      <c r="AF119" s="18"/>
      <c r="AG119" s="18"/>
      <c r="AH119" s="18"/>
      <c r="AI119" s="30"/>
      <c r="AJ119" s="18"/>
    </row>
    <row r="120" spans="1:36" x14ac:dyDescent="0.25">
      <c r="A120" s="17" t="s">
        <v>174</v>
      </c>
      <c r="B120" s="18" t="s">
        <v>175</v>
      </c>
      <c r="C120" s="18" t="s">
        <v>164</v>
      </c>
      <c r="D120" s="18">
        <v>2013</v>
      </c>
      <c r="E120" s="71" t="str">
        <f>IF(COUNTIF($F$7:F120,F120)=1,"Y","N")</f>
        <v>N</v>
      </c>
      <c r="F120" s="46" t="str">
        <f t="shared" si="26"/>
        <v>2013-Cancer Chemotherapy Pharmacology-Pawaskar, Dipti K.</v>
      </c>
      <c r="G120" s="27" t="s">
        <v>176</v>
      </c>
      <c r="H120" s="38" t="str">
        <f>IF(COUNTIF($G$7:G120,G120)=1,"Y","N")</f>
        <v>N</v>
      </c>
      <c r="I120" s="38" t="s">
        <v>105</v>
      </c>
      <c r="J120" s="18" t="s">
        <v>178</v>
      </c>
      <c r="K120" s="28" t="s">
        <v>156</v>
      </c>
      <c r="L120" s="19" t="s">
        <v>47</v>
      </c>
      <c r="M120" s="56"/>
      <c r="N120" s="57"/>
      <c r="O120" s="57"/>
      <c r="P120" s="57">
        <v>1</v>
      </c>
      <c r="Q120" s="58"/>
      <c r="R120" s="29" t="s">
        <v>181</v>
      </c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27"/>
      <c r="AD120" s="18"/>
      <c r="AE120" s="18"/>
      <c r="AF120" s="18"/>
      <c r="AG120" s="18"/>
      <c r="AH120" s="18"/>
      <c r="AI120" s="30" t="s">
        <v>48</v>
      </c>
      <c r="AJ120" s="18"/>
    </row>
    <row r="121" spans="1:36" x14ac:dyDescent="0.25">
      <c r="A121" s="17" t="s">
        <v>185</v>
      </c>
      <c r="B121" s="18" t="s">
        <v>186</v>
      </c>
      <c r="C121" s="18" t="s">
        <v>187</v>
      </c>
      <c r="D121" s="18">
        <v>2012</v>
      </c>
      <c r="E121" s="71" t="str">
        <f>IF(COUNTIF($F$7:F121,F121)=1,"Y","N")</f>
        <v>Y</v>
      </c>
      <c r="F121" s="46" t="str">
        <f t="shared" si="20"/>
        <v>2012-International Journal of Cancer-Chang, Qing</v>
      </c>
      <c r="G121" s="27" t="s">
        <v>183</v>
      </c>
      <c r="H121" s="38" t="str">
        <f>IF(COUNTIF($G$7:G121,G121)=1,"Y","N")</f>
        <v>Y</v>
      </c>
      <c r="I121" s="38" t="s">
        <v>105</v>
      </c>
      <c r="J121" s="18" t="s">
        <v>178</v>
      </c>
      <c r="K121" s="28"/>
      <c r="L121" s="19" t="s">
        <v>28</v>
      </c>
      <c r="M121" s="56"/>
      <c r="N121" s="57"/>
      <c r="O121" s="57"/>
      <c r="P121" s="57">
        <v>1</v>
      </c>
      <c r="Q121" s="58"/>
      <c r="R121" s="29" t="s">
        <v>184</v>
      </c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27"/>
      <c r="AD121" s="18"/>
      <c r="AE121" s="18"/>
      <c r="AF121" s="18"/>
      <c r="AG121" s="18"/>
      <c r="AH121" s="18"/>
      <c r="AI121" s="30"/>
      <c r="AJ121" s="18"/>
    </row>
    <row r="122" spans="1:36" x14ac:dyDescent="0.25">
      <c r="A122" s="17" t="s">
        <v>185</v>
      </c>
      <c r="B122" s="18" t="s">
        <v>186</v>
      </c>
      <c r="C122" s="18" t="s">
        <v>187</v>
      </c>
      <c r="D122" s="18">
        <v>2012</v>
      </c>
      <c r="E122" s="71" t="str">
        <f>IF(COUNTIF($F$7:F122,F122)=1,"Y","N")</f>
        <v>N</v>
      </c>
      <c r="F122" s="46" t="str">
        <f t="shared" si="20"/>
        <v>2012-International Journal of Cancer-Chang, Qing</v>
      </c>
      <c r="G122" s="27" t="s">
        <v>182</v>
      </c>
      <c r="H122" s="38" t="str">
        <f>IF(COUNTIF($G$7:G122,G122)=1,"Y","N")</f>
        <v>Y</v>
      </c>
      <c r="I122" s="38" t="s">
        <v>105</v>
      </c>
      <c r="J122" s="18" t="s">
        <v>178</v>
      </c>
      <c r="K122" s="28"/>
      <c r="L122" s="19" t="s">
        <v>28</v>
      </c>
      <c r="M122" s="56"/>
      <c r="N122" s="57"/>
      <c r="O122" s="57"/>
      <c r="P122" s="57"/>
      <c r="Q122" s="58">
        <v>1</v>
      </c>
      <c r="R122" s="29" t="s">
        <v>184</v>
      </c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27"/>
      <c r="AD122" s="18"/>
      <c r="AE122" s="18"/>
      <c r="AF122" s="18"/>
      <c r="AG122" s="18"/>
      <c r="AH122" s="18"/>
      <c r="AI122" s="30"/>
      <c r="AJ122" s="18"/>
    </row>
    <row r="123" spans="1:36" x14ac:dyDescent="0.25">
      <c r="A123" s="17" t="s">
        <v>188</v>
      </c>
      <c r="B123" s="18" t="s">
        <v>189</v>
      </c>
      <c r="C123" s="18" t="s">
        <v>190</v>
      </c>
      <c r="D123" s="18">
        <v>2014</v>
      </c>
      <c r="E123" s="71" t="str">
        <f>IF(COUNTIF($F$7:F123,F123)=1,"Y","N")</f>
        <v>Y</v>
      </c>
      <c r="F123" s="46" t="str">
        <f t="shared" si="20"/>
        <v>2014-Annals of Surgical Oncology-Yamamura, Kazuo</v>
      </c>
      <c r="G123" s="27" t="s">
        <v>46</v>
      </c>
      <c r="H123" s="38" t="str">
        <f>IF(COUNTIF($G$7:G123,G123)=1,"Y","N")</f>
        <v>N</v>
      </c>
      <c r="I123" s="38" t="s">
        <v>104</v>
      </c>
      <c r="J123" s="18" t="s">
        <v>27</v>
      </c>
      <c r="K123" s="28">
        <v>100</v>
      </c>
      <c r="L123" s="19" t="s">
        <v>47</v>
      </c>
      <c r="M123" s="56"/>
      <c r="N123" s="57"/>
      <c r="O123" s="57"/>
      <c r="P123" s="57">
        <v>1</v>
      </c>
      <c r="Q123" s="58"/>
      <c r="R123" s="29" t="s">
        <v>191</v>
      </c>
      <c r="S123" s="18"/>
      <c r="T123" s="18"/>
      <c r="U123" s="18"/>
      <c r="V123" s="18"/>
      <c r="W123" s="18"/>
      <c r="X123" s="18"/>
      <c r="Y123" s="18" t="s">
        <v>48</v>
      </c>
      <c r="Z123" s="18"/>
      <c r="AA123" s="18"/>
      <c r="AB123" s="18"/>
      <c r="AC123" s="27"/>
      <c r="AD123" s="18"/>
      <c r="AE123" s="18"/>
      <c r="AF123" s="18"/>
      <c r="AG123" s="18"/>
      <c r="AH123" s="18"/>
      <c r="AI123" s="30" t="s">
        <v>48</v>
      </c>
      <c r="AJ123" s="18"/>
    </row>
    <row r="124" spans="1:36" x14ac:dyDescent="0.25">
      <c r="A124" s="17" t="s">
        <v>188</v>
      </c>
      <c r="B124" s="18" t="s">
        <v>189</v>
      </c>
      <c r="C124" s="18" t="s">
        <v>190</v>
      </c>
      <c r="D124" s="18">
        <v>2014</v>
      </c>
      <c r="E124" s="71" t="str">
        <f>IF(COUNTIF($F$7:F124,F124)=1,"Y","N")</f>
        <v>N</v>
      </c>
      <c r="F124" s="46" t="str">
        <f t="shared" ref="F124:F125" si="27">CONCATENATE(D124,"-",C124,"-",A124)</f>
        <v>2014-Annals of Surgical Oncology-Yamamura, Kazuo</v>
      </c>
      <c r="G124" s="27" t="s">
        <v>46</v>
      </c>
      <c r="H124" s="38" t="str">
        <f>IF(COUNTIF($G$7:G124,G124)=1,"Y","N")</f>
        <v>N</v>
      </c>
      <c r="I124" s="38" t="s">
        <v>104</v>
      </c>
      <c r="J124" s="18" t="s">
        <v>27</v>
      </c>
      <c r="K124" s="28">
        <v>100</v>
      </c>
      <c r="L124" s="19" t="s">
        <v>47</v>
      </c>
      <c r="M124" s="56"/>
      <c r="N124" s="57"/>
      <c r="O124" s="57"/>
      <c r="P124" s="57">
        <v>1</v>
      </c>
      <c r="Q124" s="58"/>
      <c r="R124" s="29" t="s">
        <v>192</v>
      </c>
      <c r="S124" s="18"/>
      <c r="T124" s="18"/>
      <c r="U124" s="18"/>
      <c r="V124" s="18"/>
      <c r="W124" s="18"/>
      <c r="X124" s="18"/>
      <c r="Y124" s="18" t="s">
        <v>48</v>
      </c>
      <c r="Z124" s="18"/>
      <c r="AA124" s="18"/>
      <c r="AB124" s="18"/>
      <c r="AC124" s="27"/>
      <c r="AD124" s="18"/>
      <c r="AE124" s="18"/>
      <c r="AF124" s="18"/>
      <c r="AG124" s="18"/>
      <c r="AH124" s="18"/>
      <c r="AI124" s="30" t="s">
        <v>48</v>
      </c>
      <c r="AJ124" s="18"/>
    </row>
    <row r="125" spans="1:36" x14ac:dyDescent="0.25">
      <c r="A125" s="17" t="s">
        <v>188</v>
      </c>
      <c r="B125" s="18" t="s">
        <v>189</v>
      </c>
      <c r="C125" s="18" t="s">
        <v>190</v>
      </c>
      <c r="D125" s="18">
        <v>2014</v>
      </c>
      <c r="E125" s="71" t="str">
        <f>IF(COUNTIF($F$7:F125,F125)=1,"Y","N")</f>
        <v>N</v>
      </c>
      <c r="F125" s="46" t="str">
        <f t="shared" si="27"/>
        <v>2014-Annals of Surgical Oncology-Yamamura, Kazuo</v>
      </c>
      <c r="G125" s="27" t="s">
        <v>46</v>
      </c>
      <c r="H125" s="38" t="str">
        <f>IF(COUNTIF($G$7:G125,G125)=1,"Y","N")</f>
        <v>N</v>
      </c>
      <c r="I125" s="38" t="s">
        <v>104</v>
      </c>
      <c r="J125" s="18" t="s">
        <v>27</v>
      </c>
      <c r="K125" s="28">
        <v>100</v>
      </c>
      <c r="L125" s="19" t="s">
        <v>47</v>
      </c>
      <c r="M125" s="56"/>
      <c r="N125" s="57"/>
      <c r="O125" s="57"/>
      <c r="P125" s="57">
        <v>1</v>
      </c>
      <c r="Q125" s="58"/>
      <c r="R125" s="29" t="s">
        <v>193</v>
      </c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27"/>
      <c r="AD125" s="18"/>
      <c r="AE125" s="18"/>
      <c r="AF125" s="18"/>
      <c r="AG125" s="18"/>
      <c r="AH125" s="18"/>
      <c r="AI125" s="30"/>
      <c r="AJ125" s="18"/>
    </row>
    <row r="126" spans="1:36" x14ac:dyDescent="0.25">
      <c r="A126" s="17" t="s">
        <v>195</v>
      </c>
      <c r="B126" s="18" t="s">
        <v>196</v>
      </c>
      <c r="C126" s="18" t="s">
        <v>140</v>
      </c>
      <c r="D126" s="18">
        <v>2014</v>
      </c>
      <c r="E126" s="71" t="str">
        <f>IF(COUNTIF($F$7:F126,F126)=1,"Y","N")</f>
        <v>Y</v>
      </c>
      <c r="F126" s="46" t="str">
        <f t="shared" si="20"/>
        <v>2014-PLOS One-Huang, Minzhao</v>
      </c>
      <c r="G126" s="27" t="s">
        <v>57</v>
      </c>
      <c r="H126" s="38" t="str">
        <f>IF(COUNTIF($G$7:G126,G126)=1,"Y","N")</f>
        <v>N</v>
      </c>
      <c r="I126" s="38" t="s">
        <v>104</v>
      </c>
      <c r="J126" s="18" t="s">
        <v>27</v>
      </c>
      <c r="K126" s="28"/>
      <c r="L126" s="19" t="s">
        <v>47</v>
      </c>
      <c r="M126" s="56"/>
      <c r="N126" s="57"/>
      <c r="O126" s="57"/>
      <c r="P126" s="57">
        <v>1</v>
      </c>
      <c r="Q126" s="58"/>
      <c r="R126" s="29" t="s">
        <v>194</v>
      </c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27"/>
      <c r="AD126" s="18"/>
      <c r="AE126" s="18"/>
      <c r="AF126" s="18"/>
      <c r="AG126" s="18"/>
      <c r="AH126" s="18"/>
      <c r="AI126" s="30"/>
      <c r="AJ126" s="18"/>
    </row>
    <row r="127" spans="1:36" x14ac:dyDescent="0.25">
      <c r="A127" s="17" t="s">
        <v>202</v>
      </c>
      <c r="B127" s="18" t="s">
        <v>203</v>
      </c>
      <c r="C127" s="18" t="s">
        <v>204</v>
      </c>
      <c r="D127" s="18">
        <v>2015</v>
      </c>
      <c r="E127" s="71" t="str">
        <f>IF(COUNTIF($F$7:F127,F127)=1,"Y","N")</f>
        <v>Y</v>
      </c>
      <c r="F127" s="46" t="str">
        <f t="shared" si="20"/>
        <v>2015-Genetics and Molecular Research-Shen, Z.T.</v>
      </c>
      <c r="G127" s="27" t="s">
        <v>45</v>
      </c>
      <c r="H127" s="38" t="str">
        <f>IF(COUNTIF($G$7:G127,G127)=1,"Y","N")</f>
        <v>N</v>
      </c>
      <c r="I127" s="38" t="s">
        <v>104</v>
      </c>
      <c r="J127" s="18" t="s">
        <v>27</v>
      </c>
      <c r="K127" s="28">
        <v>62.5</v>
      </c>
      <c r="L127" s="19" t="s">
        <v>47</v>
      </c>
      <c r="M127" s="56"/>
      <c r="N127" s="57"/>
      <c r="O127" s="57"/>
      <c r="P127" s="57">
        <v>1</v>
      </c>
      <c r="Q127" s="58"/>
      <c r="R127" s="29" t="s">
        <v>197</v>
      </c>
      <c r="S127" s="18" t="s">
        <v>48</v>
      </c>
      <c r="T127" s="18"/>
      <c r="U127" s="18"/>
      <c r="V127" s="18"/>
      <c r="W127" s="18"/>
      <c r="X127" s="18"/>
      <c r="Y127" s="18"/>
      <c r="Z127" s="18"/>
      <c r="AA127" s="18"/>
      <c r="AB127" s="18"/>
      <c r="AC127" s="27"/>
      <c r="AD127" s="18"/>
      <c r="AE127" s="18"/>
      <c r="AF127" s="18"/>
      <c r="AG127" s="18"/>
      <c r="AH127" s="18"/>
      <c r="AI127" s="30"/>
      <c r="AJ127" s="18"/>
    </row>
    <row r="128" spans="1:36" x14ac:dyDescent="0.25">
      <c r="A128" s="17" t="s">
        <v>202</v>
      </c>
      <c r="B128" s="18" t="s">
        <v>203</v>
      </c>
      <c r="C128" s="18" t="s">
        <v>204</v>
      </c>
      <c r="D128" s="18">
        <v>2015</v>
      </c>
      <c r="E128" s="71" t="str">
        <f>IF(COUNTIF($F$7:F128,F128)=1,"Y","N")</f>
        <v>N</v>
      </c>
      <c r="F128" s="46" t="str">
        <f t="shared" si="20"/>
        <v>2015-Genetics and Molecular Research-Shen, Z.T.</v>
      </c>
      <c r="G128" s="27" t="s">
        <v>45</v>
      </c>
      <c r="H128" s="38" t="str">
        <f>IF(COUNTIF($G$7:G128,G128)=1,"Y","N")</f>
        <v>N</v>
      </c>
      <c r="I128" s="38" t="s">
        <v>104</v>
      </c>
      <c r="J128" s="18" t="s">
        <v>27</v>
      </c>
      <c r="K128" s="28">
        <v>62.5</v>
      </c>
      <c r="L128" s="19" t="s">
        <v>47</v>
      </c>
      <c r="M128" s="56"/>
      <c r="N128" s="57"/>
      <c r="O128" s="57"/>
      <c r="P128" s="57">
        <v>1</v>
      </c>
      <c r="Q128" s="58"/>
      <c r="R128" s="29" t="s">
        <v>199</v>
      </c>
      <c r="S128" s="18"/>
      <c r="T128" s="18"/>
      <c r="U128" s="18"/>
      <c r="V128" s="18" t="s">
        <v>48</v>
      </c>
      <c r="W128" s="18"/>
      <c r="X128" s="18"/>
      <c r="Y128" s="18"/>
      <c r="Z128" s="18"/>
      <c r="AA128" s="18"/>
      <c r="AB128" s="18"/>
      <c r="AC128" s="27"/>
      <c r="AD128" s="18"/>
      <c r="AE128" s="18"/>
      <c r="AF128" s="18"/>
      <c r="AG128" s="18"/>
      <c r="AH128" s="18"/>
      <c r="AI128" s="30"/>
      <c r="AJ128" s="18"/>
    </row>
    <row r="129" spans="1:36" x14ac:dyDescent="0.25">
      <c r="A129" s="17" t="s">
        <v>202</v>
      </c>
      <c r="B129" s="18" t="s">
        <v>203</v>
      </c>
      <c r="C129" s="18" t="s">
        <v>204</v>
      </c>
      <c r="D129" s="18">
        <v>2015</v>
      </c>
      <c r="E129" s="71" t="str">
        <f>IF(COUNTIF($F$7:F129,F129)=1,"Y","N")</f>
        <v>N</v>
      </c>
      <c r="F129" s="46" t="str">
        <f t="shared" si="20"/>
        <v>2015-Genetics and Molecular Research-Shen, Z.T.</v>
      </c>
      <c r="G129" s="27" t="s">
        <v>45</v>
      </c>
      <c r="H129" s="38" t="str">
        <f>IF(COUNTIF($G$7:G129,G129)=1,"Y","N")</f>
        <v>N</v>
      </c>
      <c r="I129" s="38" t="s">
        <v>104</v>
      </c>
      <c r="J129" s="18" t="s">
        <v>27</v>
      </c>
      <c r="K129" s="28">
        <v>62.5</v>
      </c>
      <c r="L129" s="19" t="s">
        <v>47</v>
      </c>
      <c r="M129" s="56"/>
      <c r="N129" s="57"/>
      <c r="O129" s="57"/>
      <c r="P129" s="57">
        <v>1</v>
      </c>
      <c r="Q129" s="58"/>
      <c r="R129" s="29" t="s">
        <v>198</v>
      </c>
      <c r="S129" s="18"/>
      <c r="T129" s="18"/>
      <c r="U129" s="18"/>
      <c r="V129" s="18" t="s">
        <v>48</v>
      </c>
      <c r="W129" s="18"/>
      <c r="X129" s="18"/>
      <c r="Y129" s="18"/>
      <c r="Z129" s="18"/>
      <c r="AA129" s="18"/>
      <c r="AB129" s="18"/>
      <c r="AC129" s="27"/>
      <c r="AD129" s="18"/>
      <c r="AE129" s="18"/>
      <c r="AF129" s="18"/>
      <c r="AG129" s="18"/>
      <c r="AH129" s="18"/>
      <c r="AI129" s="30"/>
      <c r="AJ129" s="18"/>
    </row>
    <row r="130" spans="1:36" x14ac:dyDescent="0.25">
      <c r="A130" s="17" t="s">
        <v>202</v>
      </c>
      <c r="B130" s="18" t="s">
        <v>203</v>
      </c>
      <c r="C130" s="18" t="s">
        <v>204</v>
      </c>
      <c r="D130" s="18">
        <v>2015</v>
      </c>
      <c r="E130" s="71" t="str">
        <f>IF(COUNTIF($F$7:F130,F130)=1,"Y","N")</f>
        <v>N</v>
      </c>
      <c r="F130" s="46" t="str">
        <f t="shared" si="20"/>
        <v>2015-Genetics and Molecular Research-Shen, Z.T.</v>
      </c>
      <c r="G130" s="27" t="s">
        <v>45</v>
      </c>
      <c r="H130" s="38" t="str">
        <f>IF(COUNTIF($G$7:G130,G130)=1,"Y","N")</f>
        <v>N</v>
      </c>
      <c r="I130" s="38" t="s">
        <v>104</v>
      </c>
      <c r="J130" s="18" t="s">
        <v>27</v>
      </c>
      <c r="K130" s="28">
        <v>62.5</v>
      </c>
      <c r="L130" s="19" t="s">
        <v>47</v>
      </c>
      <c r="M130" s="56"/>
      <c r="N130" s="57"/>
      <c r="O130" s="57">
        <v>1</v>
      </c>
      <c r="P130" s="57"/>
      <c r="Q130" s="58"/>
      <c r="R130" s="29" t="s">
        <v>200</v>
      </c>
      <c r="S130" s="18" t="s">
        <v>48</v>
      </c>
      <c r="T130" s="18"/>
      <c r="U130" s="18"/>
      <c r="V130" s="18" t="s">
        <v>48</v>
      </c>
      <c r="W130" s="18"/>
      <c r="X130" s="18"/>
      <c r="Y130" s="18"/>
      <c r="Z130" s="18"/>
      <c r="AA130" s="18"/>
      <c r="AB130" s="18"/>
      <c r="AC130" s="27"/>
      <c r="AD130" s="18"/>
      <c r="AE130" s="18"/>
      <c r="AF130" s="18"/>
      <c r="AG130" s="18"/>
      <c r="AH130" s="18"/>
      <c r="AI130" s="30"/>
      <c r="AJ130" s="18"/>
    </row>
    <row r="131" spans="1:36" x14ac:dyDescent="0.25">
      <c r="A131" s="17" t="s">
        <v>202</v>
      </c>
      <c r="B131" s="18" t="s">
        <v>203</v>
      </c>
      <c r="C131" s="18" t="s">
        <v>204</v>
      </c>
      <c r="D131" s="18">
        <v>2015</v>
      </c>
      <c r="E131" s="71" t="str">
        <f>IF(COUNTIF($F$7:F131,F131)=1,"Y","N")</f>
        <v>N</v>
      </c>
      <c r="F131" s="46" t="str">
        <f t="shared" si="20"/>
        <v>2015-Genetics and Molecular Research-Shen, Z.T.</v>
      </c>
      <c r="G131" s="27" t="s">
        <v>45</v>
      </c>
      <c r="H131" s="38" t="str">
        <f>IF(COUNTIF($G$7:G131,G131)=1,"Y","N")</f>
        <v>N</v>
      </c>
      <c r="I131" s="38" t="s">
        <v>104</v>
      </c>
      <c r="J131" s="18" t="s">
        <v>27</v>
      </c>
      <c r="K131" s="28">
        <v>62.5</v>
      </c>
      <c r="L131" s="19" t="s">
        <v>47</v>
      </c>
      <c r="M131" s="56"/>
      <c r="N131" s="57"/>
      <c r="O131" s="57">
        <v>1</v>
      </c>
      <c r="P131" s="57"/>
      <c r="Q131" s="58"/>
      <c r="R131" s="29" t="s">
        <v>201</v>
      </c>
      <c r="S131" s="18" t="s">
        <v>48</v>
      </c>
      <c r="T131" s="18"/>
      <c r="U131" s="18"/>
      <c r="V131" s="18" t="s">
        <v>48</v>
      </c>
      <c r="W131" s="18"/>
      <c r="X131" s="18"/>
      <c r="Y131" s="18"/>
      <c r="Z131" s="18"/>
      <c r="AA131" s="18"/>
      <c r="AB131" s="18"/>
      <c r="AC131" s="27"/>
      <c r="AD131" s="18"/>
      <c r="AE131" s="18"/>
      <c r="AF131" s="18"/>
      <c r="AG131" s="18"/>
      <c r="AH131" s="18"/>
      <c r="AI131" s="30"/>
      <c r="AJ131" s="18"/>
    </row>
    <row r="132" spans="1:36" x14ac:dyDescent="0.25">
      <c r="A132" s="17" t="s">
        <v>208</v>
      </c>
      <c r="B132" s="18" t="s">
        <v>209</v>
      </c>
      <c r="C132" s="18" t="s">
        <v>210</v>
      </c>
      <c r="D132" s="18">
        <v>2016</v>
      </c>
      <c r="E132" s="71" t="str">
        <f>IF(COUNTIF($F$7:F132,F132)=1,"Y","N")</f>
        <v>Y</v>
      </c>
      <c r="F132" s="46" t="str">
        <f t="shared" si="20"/>
        <v>2016-Molecular Cancer Therapeutics-Kim, Harrison</v>
      </c>
      <c r="G132" s="27" t="s">
        <v>205</v>
      </c>
      <c r="H132" s="38" t="str">
        <f>IF(COUNTIF($G$7:G132,G132)=1,"Y","N")</f>
        <v>Y</v>
      </c>
      <c r="I132" s="38" t="s">
        <v>105</v>
      </c>
      <c r="J132" s="18" t="s">
        <v>27</v>
      </c>
      <c r="K132" s="28">
        <v>230</v>
      </c>
      <c r="L132" s="19" t="s">
        <v>47</v>
      </c>
      <c r="M132" s="56"/>
      <c r="N132" s="57">
        <v>1</v>
      </c>
      <c r="O132" s="57"/>
      <c r="P132" s="57"/>
      <c r="Q132" s="58"/>
      <c r="R132" s="29" t="s">
        <v>12</v>
      </c>
      <c r="S132" s="18"/>
      <c r="T132" s="18"/>
      <c r="U132" s="18"/>
      <c r="V132" s="18" t="s">
        <v>48</v>
      </c>
      <c r="W132" s="18"/>
      <c r="X132" s="18"/>
      <c r="Y132" s="18"/>
      <c r="Z132" s="18"/>
      <c r="AA132" s="18"/>
      <c r="AB132" s="18"/>
      <c r="AC132" s="27"/>
      <c r="AD132" s="18"/>
      <c r="AE132" s="18"/>
      <c r="AF132" s="18"/>
      <c r="AG132" s="18"/>
      <c r="AH132" s="18"/>
      <c r="AI132" s="30"/>
      <c r="AJ132" s="18"/>
    </row>
    <row r="133" spans="1:36" x14ac:dyDescent="0.25">
      <c r="A133" s="17" t="s">
        <v>208</v>
      </c>
      <c r="B133" s="18" t="s">
        <v>209</v>
      </c>
      <c r="C133" s="18" t="s">
        <v>210</v>
      </c>
      <c r="D133" s="18">
        <v>2016</v>
      </c>
      <c r="E133" s="71" t="str">
        <f>IF(COUNTIF($F$7:F133,F133)=1,"Y","N")</f>
        <v>N</v>
      </c>
      <c r="F133" s="46" t="str">
        <f t="shared" si="20"/>
        <v>2016-Molecular Cancer Therapeutics-Kim, Harrison</v>
      </c>
      <c r="G133" s="27" t="s">
        <v>205</v>
      </c>
      <c r="H133" s="38" t="str">
        <f>IF(COUNTIF($G$7:G133,G133)=1,"Y","N")</f>
        <v>N</v>
      </c>
      <c r="I133" s="38" t="s">
        <v>105</v>
      </c>
      <c r="J133" s="18" t="s">
        <v>27</v>
      </c>
      <c r="K133" s="28">
        <v>230</v>
      </c>
      <c r="L133" s="19" t="s">
        <v>47</v>
      </c>
      <c r="M133" s="56"/>
      <c r="N133" s="57"/>
      <c r="O133" s="57"/>
      <c r="P133" s="57">
        <v>1</v>
      </c>
      <c r="Q133" s="58"/>
      <c r="R133" s="29" t="s">
        <v>49</v>
      </c>
      <c r="S133" s="18"/>
      <c r="T133" s="18"/>
      <c r="U133" s="18" t="s">
        <v>48</v>
      </c>
      <c r="V133" s="18"/>
      <c r="W133" s="18"/>
      <c r="X133" s="18"/>
      <c r="Y133" s="18"/>
      <c r="Z133" s="18"/>
      <c r="AA133" s="18"/>
      <c r="AB133" s="18"/>
      <c r="AC133" s="27"/>
      <c r="AD133" s="18"/>
      <c r="AE133" s="18"/>
      <c r="AF133" s="18"/>
      <c r="AG133" s="18"/>
      <c r="AH133" s="18"/>
      <c r="AI133" s="30"/>
      <c r="AJ133" s="18"/>
    </row>
    <row r="134" spans="1:36" x14ac:dyDescent="0.25">
      <c r="A134" s="17" t="s">
        <v>208</v>
      </c>
      <c r="B134" s="18" t="s">
        <v>209</v>
      </c>
      <c r="C134" s="18" t="s">
        <v>210</v>
      </c>
      <c r="D134" s="18">
        <v>2016</v>
      </c>
      <c r="E134" s="71" t="str">
        <f>IF(COUNTIF($F$7:F134,F134)=1,"Y","N")</f>
        <v>N</v>
      </c>
      <c r="F134" s="46" t="str">
        <f t="shared" si="20"/>
        <v>2016-Molecular Cancer Therapeutics-Kim, Harrison</v>
      </c>
      <c r="G134" s="27" t="s">
        <v>205</v>
      </c>
      <c r="H134" s="38" t="str">
        <f>IF(COUNTIF($G$7:G134,G134)=1,"Y","N")</f>
        <v>N</v>
      </c>
      <c r="I134" s="38" t="s">
        <v>105</v>
      </c>
      <c r="J134" s="18" t="s">
        <v>27</v>
      </c>
      <c r="K134" s="28">
        <v>230</v>
      </c>
      <c r="L134" s="19" t="s">
        <v>47</v>
      </c>
      <c r="M134" s="56"/>
      <c r="N134" s="57">
        <v>1</v>
      </c>
      <c r="O134" s="57"/>
      <c r="P134" s="57"/>
      <c r="Q134" s="58"/>
      <c r="R134" s="29" t="s">
        <v>207</v>
      </c>
      <c r="S134" s="18"/>
      <c r="T134" s="18"/>
      <c r="U134" s="18" t="s">
        <v>48</v>
      </c>
      <c r="V134" s="18" t="s">
        <v>48</v>
      </c>
      <c r="W134" s="18"/>
      <c r="X134" s="18"/>
      <c r="Y134" s="18"/>
      <c r="Z134" s="18"/>
      <c r="AA134" s="18"/>
      <c r="AB134" s="18"/>
      <c r="AC134" s="27"/>
      <c r="AD134" s="18"/>
      <c r="AE134" s="18"/>
      <c r="AF134" s="18"/>
      <c r="AG134" s="18"/>
      <c r="AH134" s="18"/>
      <c r="AI134" s="30"/>
      <c r="AJ134" s="18"/>
    </row>
    <row r="135" spans="1:36" x14ac:dyDescent="0.25">
      <c r="A135" s="17" t="s">
        <v>208</v>
      </c>
      <c r="B135" s="18" t="s">
        <v>209</v>
      </c>
      <c r="C135" s="18" t="s">
        <v>210</v>
      </c>
      <c r="D135" s="18">
        <v>2016</v>
      </c>
      <c r="E135" s="71" t="str">
        <f>IF(COUNTIF($F$7:F135,F135)=1,"Y","N")</f>
        <v>N</v>
      </c>
      <c r="F135" s="46" t="str">
        <f t="shared" si="20"/>
        <v>2016-Molecular Cancer Therapeutics-Kim, Harrison</v>
      </c>
      <c r="G135" s="27" t="s">
        <v>206</v>
      </c>
      <c r="H135" s="38" t="str">
        <f>IF(COUNTIF($G$7:G135,G135)=1,"Y","N")</f>
        <v>N</v>
      </c>
      <c r="I135" s="38" t="s">
        <v>105</v>
      </c>
      <c r="J135" s="18" t="s">
        <v>27</v>
      </c>
      <c r="K135" s="28">
        <v>276</v>
      </c>
      <c r="L135" s="19" t="s">
        <v>47</v>
      </c>
      <c r="M135" s="56"/>
      <c r="N135" s="57">
        <v>1</v>
      </c>
      <c r="O135" s="57"/>
      <c r="P135" s="57"/>
      <c r="Q135" s="58"/>
      <c r="R135" s="29" t="s">
        <v>12</v>
      </c>
      <c r="S135" s="18"/>
      <c r="T135" s="18"/>
      <c r="U135" s="18"/>
      <c r="V135" s="18" t="s">
        <v>48</v>
      </c>
      <c r="W135" s="18"/>
      <c r="X135" s="18"/>
      <c r="Y135" s="18"/>
      <c r="Z135" s="18"/>
      <c r="AA135" s="18"/>
      <c r="AB135" s="18"/>
      <c r="AC135" s="27"/>
      <c r="AD135" s="18"/>
      <c r="AE135" s="18"/>
      <c r="AF135" s="18"/>
      <c r="AG135" s="18"/>
      <c r="AH135" s="18"/>
      <c r="AI135" s="30"/>
      <c r="AJ135" s="18"/>
    </row>
    <row r="136" spans="1:36" x14ac:dyDescent="0.25">
      <c r="A136" s="17" t="s">
        <v>208</v>
      </c>
      <c r="B136" s="18" t="s">
        <v>209</v>
      </c>
      <c r="C136" s="18" t="s">
        <v>210</v>
      </c>
      <c r="D136" s="18">
        <v>2016</v>
      </c>
      <c r="E136" s="71" t="str">
        <f>IF(COUNTIF($F$7:F136,F136)=1,"Y","N")</f>
        <v>N</v>
      </c>
      <c r="F136" s="46" t="str">
        <f t="shared" si="20"/>
        <v>2016-Molecular Cancer Therapeutics-Kim, Harrison</v>
      </c>
      <c r="G136" s="27" t="s">
        <v>206</v>
      </c>
      <c r="H136" s="38" t="str">
        <f>IF(COUNTIF($G$7:G136,G136)=1,"Y","N")</f>
        <v>N</v>
      </c>
      <c r="I136" s="38" t="s">
        <v>105</v>
      </c>
      <c r="J136" s="18" t="s">
        <v>27</v>
      </c>
      <c r="K136" s="28">
        <v>276</v>
      </c>
      <c r="L136" s="19" t="s">
        <v>47</v>
      </c>
      <c r="M136" s="56"/>
      <c r="N136" s="57">
        <v>1</v>
      </c>
      <c r="O136" s="57"/>
      <c r="P136" s="57"/>
      <c r="Q136" s="58"/>
      <c r="R136" s="29" t="s">
        <v>49</v>
      </c>
      <c r="S136" s="18"/>
      <c r="T136" s="18"/>
      <c r="U136" s="18" t="s">
        <v>48</v>
      </c>
      <c r="V136" s="18"/>
      <c r="W136" s="18"/>
      <c r="X136" s="18"/>
      <c r="Y136" s="18"/>
      <c r="Z136" s="18"/>
      <c r="AA136" s="18"/>
      <c r="AB136" s="18"/>
      <c r="AC136" s="27"/>
      <c r="AD136" s="18"/>
      <c r="AE136" s="18"/>
      <c r="AF136" s="18"/>
      <c r="AG136" s="18"/>
      <c r="AH136" s="18"/>
      <c r="AI136" s="30"/>
      <c r="AJ136" s="18"/>
    </row>
    <row r="137" spans="1:36" x14ac:dyDescent="0.25">
      <c r="A137" s="17" t="s">
        <v>208</v>
      </c>
      <c r="B137" s="18" t="s">
        <v>209</v>
      </c>
      <c r="C137" s="18" t="s">
        <v>210</v>
      </c>
      <c r="D137" s="18">
        <v>2016</v>
      </c>
      <c r="E137" s="71" t="str">
        <f>IF(COUNTIF($F$7:F137,F137)=1,"Y","N")</f>
        <v>N</v>
      </c>
      <c r="F137" s="46" t="str">
        <f t="shared" si="20"/>
        <v>2016-Molecular Cancer Therapeutics-Kim, Harrison</v>
      </c>
      <c r="G137" s="27" t="s">
        <v>206</v>
      </c>
      <c r="H137" s="38" t="str">
        <f>IF(COUNTIF($G$7:G137,G137)=1,"Y","N")</f>
        <v>N</v>
      </c>
      <c r="I137" s="38" t="s">
        <v>105</v>
      </c>
      <c r="J137" s="18" t="s">
        <v>27</v>
      </c>
      <c r="K137" s="28">
        <v>276</v>
      </c>
      <c r="L137" s="19" t="s">
        <v>47</v>
      </c>
      <c r="M137" s="56"/>
      <c r="N137" s="57">
        <v>1</v>
      </c>
      <c r="O137" s="57"/>
      <c r="P137" s="57"/>
      <c r="Q137" s="58"/>
      <c r="R137" s="29" t="s">
        <v>207</v>
      </c>
      <c r="S137" s="18"/>
      <c r="T137" s="18"/>
      <c r="U137" s="18" t="s">
        <v>48</v>
      </c>
      <c r="V137" s="18" t="s">
        <v>48</v>
      </c>
      <c r="W137" s="18"/>
      <c r="X137" s="18"/>
      <c r="Y137" s="18"/>
      <c r="Z137" s="18"/>
      <c r="AA137" s="18"/>
      <c r="AB137" s="18"/>
      <c r="AC137" s="27"/>
      <c r="AD137" s="18"/>
      <c r="AE137" s="18"/>
      <c r="AF137" s="18"/>
      <c r="AG137" s="18"/>
      <c r="AH137" s="18"/>
      <c r="AI137" s="30"/>
      <c r="AJ137" s="18"/>
    </row>
    <row r="138" spans="1:36" x14ac:dyDescent="0.25">
      <c r="A138" s="17" t="s">
        <v>213</v>
      </c>
      <c r="B138" s="18" t="s">
        <v>214</v>
      </c>
      <c r="C138" s="18" t="s">
        <v>215</v>
      </c>
      <c r="D138" s="18">
        <v>2017</v>
      </c>
      <c r="E138" s="71" t="str">
        <f>IF(COUNTIF($F$7:F138,F138)=1,"Y","N")</f>
        <v>Y</v>
      </c>
      <c r="F138" s="46" t="str">
        <f t="shared" si="20"/>
        <v>2017-Oncology Research-Zhang, Xiaobo</v>
      </c>
      <c r="G138" s="27" t="s">
        <v>216</v>
      </c>
      <c r="H138" s="38" t="str">
        <f>IF(COUNTIF($G$7:G138,G138)=1,"Y","N")</f>
        <v>Y</v>
      </c>
      <c r="I138" s="38" t="s">
        <v>104</v>
      </c>
      <c r="J138" s="18" t="s">
        <v>27</v>
      </c>
      <c r="K138" s="28" t="s">
        <v>217</v>
      </c>
      <c r="L138" s="19" t="s">
        <v>47</v>
      </c>
      <c r="M138" s="56"/>
      <c r="N138" s="57"/>
      <c r="O138" s="57"/>
      <c r="P138" s="57">
        <v>1</v>
      </c>
      <c r="Q138" s="58"/>
      <c r="R138" s="29" t="s">
        <v>218</v>
      </c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27"/>
      <c r="AD138" s="18"/>
      <c r="AE138" s="18"/>
      <c r="AF138" s="18"/>
      <c r="AG138" s="18"/>
      <c r="AH138" s="18"/>
      <c r="AI138" s="30"/>
      <c r="AJ138" s="18"/>
    </row>
    <row r="139" spans="1:36" x14ac:dyDescent="0.25">
      <c r="A139" s="17" t="s">
        <v>226</v>
      </c>
      <c r="B139" s="18" t="s">
        <v>227</v>
      </c>
      <c r="C139" s="18" t="s">
        <v>228</v>
      </c>
      <c r="D139" s="18">
        <v>2016</v>
      </c>
      <c r="E139" s="71" t="str">
        <f>IF(COUNTIF($F$7:F139,F139)=1,"Y","N")</f>
        <v>Y</v>
      </c>
      <c r="F139" s="46" t="str">
        <f t="shared" si="20"/>
        <v>2016-Cancer Cell International-Wang, Hao</v>
      </c>
      <c r="G139" s="27" t="s">
        <v>45</v>
      </c>
      <c r="H139" s="38"/>
      <c r="I139" s="38" t="s">
        <v>104</v>
      </c>
      <c r="J139" s="18" t="s">
        <v>27</v>
      </c>
      <c r="K139" s="28">
        <v>500</v>
      </c>
      <c r="L139" s="19" t="s">
        <v>47</v>
      </c>
      <c r="M139" s="56"/>
      <c r="N139" s="57">
        <v>1</v>
      </c>
      <c r="O139" s="57"/>
      <c r="P139" s="57"/>
      <c r="Q139" s="58"/>
      <c r="R139" s="29" t="s">
        <v>229</v>
      </c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27"/>
      <c r="AD139" s="18"/>
      <c r="AE139" s="18"/>
      <c r="AF139" s="18"/>
      <c r="AG139" s="18"/>
      <c r="AH139" s="18"/>
      <c r="AI139" s="30"/>
      <c r="AJ139" s="18"/>
    </row>
    <row r="140" spans="1:36" x14ac:dyDescent="0.25">
      <c r="A140" s="17" t="s">
        <v>230</v>
      </c>
      <c r="B140" s="18" t="s">
        <v>231</v>
      </c>
      <c r="C140" s="18" t="s">
        <v>232</v>
      </c>
      <c r="D140" s="18">
        <v>2004</v>
      </c>
      <c r="E140" s="71" t="str">
        <f>IF(COUNTIF($F$7:F140,F140)=1,"Y","N")</f>
        <v>Y</v>
      </c>
      <c r="F140" s="46" t="str">
        <f t="shared" si="20"/>
        <v>2004-Pancreas-Deharvengt, Sophie</v>
      </c>
      <c r="G140" s="27" t="s">
        <v>46</v>
      </c>
      <c r="H140" s="38"/>
      <c r="I140" s="38" t="s">
        <v>104</v>
      </c>
      <c r="J140" s="18" t="s">
        <v>27</v>
      </c>
      <c r="K140" s="28" t="s">
        <v>233</v>
      </c>
      <c r="L140" s="19" t="s">
        <v>47</v>
      </c>
      <c r="M140" s="56"/>
      <c r="N140" s="57"/>
      <c r="O140" s="57"/>
      <c r="P140" s="57">
        <v>1</v>
      </c>
      <c r="Q140" s="58"/>
      <c r="R140" s="29" t="s">
        <v>234</v>
      </c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27"/>
      <c r="AD140" s="18"/>
      <c r="AE140" s="18"/>
      <c r="AF140" s="18"/>
      <c r="AG140" s="18"/>
      <c r="AH140" s="18"/>
      <c r="AI140" s="30"/>
      <c r="AJ140" s="18"/>
    </row>
    <row r="141" spans="1:36" x14ac:dyDescent="0.25">
      <c r="A141" s="17" t="s">
        <v>230</v>
      </c>
      <c r="B141" s="18" t="s">
        <v>231</v>
      </c>
      <c r="C141" s="18" t="s">
        <v>232</v>
      </c>
      <c r="D141" s="18">
        <v>2004</v>
      </c>
      <c r="E141" s="71" t="str">
        <f>IF(COUNTIF($F$7:F141,F141)=1,"Y","N")</f>
        <v>N</v>
      </c>
      <c r="F141" s="46" t="str">
        <f t="shared" si="20"/>
        <v>2004-Pancreas-Deharvengt, Sophie</v>
      </c>
      <c r="G141" s="27" t="s">
        <v>235</v>
      </c>
      <c r="H141" s="38" t="str">
        <f>IF(COUNTIF($G$7:G141,G141)=1,"Y","N")</f>
        <v>Y</v>
      </c>
      <c r="I141" s="38" t="s">
        <v>104</v>
      </c>
      <c r="J141" s="18" t="s">
        <v>27</v>
      </c>
      <c r="K141" s="28" t="s">
        <v>233</v>
      </c>
      <c r="L141" s="19" t="s">
        <v>47</v>
      </c>
      <c r="M141" s="56"/>
      <c r="N141" s="57"/>
      <c r="O141" s="57"/>
      <c r="P141" s="57">
        <v>1</v>
      </c>
      <c r="Q141" s="58"/>
      <c r="R141" s="29" t="s">
        <v>234</v>
      </c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27"/>
      <c r="AD141" s="18"/>
      <c r="AE141" s="18"/>
      <c r="AF141" s="18"/>
      <c r="AG141" s="18"/>
      <c r="AH141" s="18"/>
      <c r="AI141" s="30"/>
      <c r="AJ141" s="18"/>
    </row>
    <row r="142" spans="1:36" ht="15" x14ac:dyDescent="0.25">
      <c r="A142" s="17" t="s">
        <v>230</v>
      </c>
      <c r="B142" s="18" t="s">
        <v>231</v>
      </c>
      <c r="C142" s="18" t="s">
        <v>232</v>
      </c>
      <c r="D142" s="18">
        <v>2004</v>
      </c>
      <c r="E142" s="71" t="str">
        <f>IF(COUNTIF($F$7:F142,F142)=1,"Y","N")</f>
        <v>N</v>
      </c>
      <c r="F142" s="46" t="str">
        <f t="shared" si="20"/>
        <v>2004-Pancreas-Deharvengt, Sophie</v>
      </c>
      <c r="G142" s="27" t="s">
        <v>236</v>
      </c>
      <c r="H142" s="38" t="str">
        <f>IF(COUNTIF($G$7:G142,G142)=1,"Y","N")</f>
        <v>Y</v>
      </c>
      <c r="I142" s="38" t="s">
        <v>104</v>
      </c>
      <c r="J142" s="18" t="s">
        <v>27</v>
      </c>
      <c r="K142" s="28" t="s">
        <v>233</v>
      </c>
      <c r="L142" s="19" t="s">
        <v>47</v>
      </c>
      <c r="M142" s="56"/>
      <c r="N142" s="57">
        <v>1</v>
      </c>
      <c r="O142" s="57"/>
      <c r="P142" s="57"/>
      <c r="Q142" s="58"/>
      <c r="R142" s="29" t="s">
        <v>234</v>
      </c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27"/>
      <c r="AD142" s="18"/>
      <c r="AE142" s="18"/>
      <c r="AF142" s="18"/>
      <c r="AG142" s="18"/>
      <c r="AH142" s="18"/>
      <c r="AI142" s="30"/>
      <c r="AJ142" s="18"/>
    </row>
    <row r="143" spans="1:36" x14ac:dyDescent="0.25">
      <c r="A143" s="17" t="s">
        <v>237</v>
      </c>
      <c r="B143" s="18" t="s">
        <v>238</v>
      </c>
      <c r="C143" s="18" t="s">
        <v>239</v>
      </c>
      <c r="D143" s="18">
        <v>2014</v>
      </c>
      <c r="E143" s="71" t="str">
        <f>IF(COUNTIF($F$7:F143,F143)=1,"Y","N")</f>
        <v>Y</v>
      </c>
      <c r="F143" s="46" t="str">
        <f t="shared" si="20"/>
        <v>2014-Oncogenesis-Dakhel, S</v>
      </c>
      <c r="G143" s="27" t="s">
        <v>46</v>
      </c>
      <c r="H143" s="38" t="str">
        <f>IF(COUNTIF($G$7:G143,G143)=1,"Y","N")</f>
        <v>N</v>
      </c>
      <c r="I143" s="38" t="s">
        <v>104</v>
      </c>
      <c r="J143" s="18" t="s">
        <v>27</v>
      </c>
      <c r="K143" s="28" t="s">
        <v>241</v>
      </c>
      <c r="L143" s="19" t="s">
        <v>47</v>
      </c>
      <c r="M143" s="56"/>
      <c r="N143" s="57"/>
      <c r="O143" s="57"/>
      <c r="P143" s="57">
        <v>1</v>
      </c>
      <c r="Q143" s="58"/>
      <c r="R143" s="29" t="s">
        <v>562</v>
      </c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27"/>
      <c r="AD143" s="18"/>
      <c r="AE143" s="18"/>
      <c r="AF143" s="18"/>
      <c r="AG143" s="18"/>
      <c r="AH143" s="18"/>
      <c r="AI143" s="30"/>
      <c r="AJ143" s="18"/>
    </row>
    <row r="144" spans="1:36" x14ac:dyDescent="0.25">
      <c r="A144" s="17" t="s">
        <v>237</v>
      </c>
      <c r="B144" s="18" t="s">
        <v>238</v>
      </c>
      <c r="C144" s="18" t="s">
        <v>239</v>
      </c>
      <c r="D144" s="18">
        <v>2014</v>
      </c>
      <c r="E144" s="71" t="str">
        <f>IF(COUNTIF($F$7:F144,F144)=1,"Y","N")</f>
        <v>N</v>
      </c>
      <c r="F144" s="46" t="str">
        <f t="shared" si="20"/>
        <v>2014-Oncogenesis-Dakhel, S</v>
      </c>
      <c r="G144" s="27" t="s">
        <v>46</v>
      </c>
      <c r="H144" s="38" t="str">
        <f>IF(COUNTIF($G$7:G144,G144)=1,"Y","N")</f>
        <v>N</v>
      </c>
      <c r="I144" s="38" t="s">
        <v>104</v>
      </c>
      <c r="J144" s="18" t="s">
        <v>27</v>
      </c>
      <c r="K144" s="28" t="s">
        <v>241</v>
      </c>
      <c r="L144" s="19" t="s">
        <v>47</v>
      </c>
      <c r="M144" s="56"/>
      <c r="N144" s="57"/>
      <c r="O144" s="57"/>
      <c r="P144" s="57">
        <v>1</v>
      </c>
      <c r="Q144" s="58"/>
      <c r="R144" s="29" t="s">
        <v>240</v>
      </c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27"/>
      <c r="AD144" s="18"/>
      <c r="AE144" s="18"/>
      <c r="AF144" s="18"/>
      <c r="AG144" s="18"/>
      <c r="AH144" s="18"/>
      <c r="AI144" s="30"/>
      <c r="AJ144" s="18"/>
    </row>
    <row r="145" spans="1:36" x14ac:dyDescent="0.25">
      <c r="A145" s="17" t="s">
        <v>242</v>
      </c>
      <c r="B145" s="18" t="s">
        <v>243</v>
      </c>
      <c r="C145" s="18" t="s">
        <v>244</v>
      </c>
      <c r="D145" s="18">
        <v>2014</v>
      </c>
      <c r="E145" s="71" t="str">
        <f>IF(COUNTIF($F$7:F145,F145)=1,"Y","N")</f>
        <v>Y</v>
      </c>
      <c r="F145" s="46" t="str">
        <f t="shared" si="20"/>
        <v>2014-British Journal of Pharmacology-Pathania, Divya</v>
      </c>
      <c r="G145" s="27" t="s">
        <v>44</v>
      </c>
      <c r="H145" s="38" t="str">
        <f>IF(COUNTIF($G$7:G145,G145)=1,"Y","N")</f>
        <v>N</v>
      </c>
      <c r="I145" s="38" t="s">
        <v>104</v>
      </c>
      <c r="J145" s="18" t="s">
        <v>27</v>
      </c>
      <c r="K145" s="28">
        <v>100</v>
      </c>
      <c r="L145" s="19" t="s">
        <v>47</v>
      </c>
      <c r="M145" s="56"/>
      <c r="N145" s="57"/>
      <c r="O145" s="57">
        <v>1</v>
      </c>
      <c r="P145" s="57"/>
      <c r="Q145" s="58"/>
      <c r="R145" s="29" t="s">
        <v>245</v>
      </c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27"/>
      <c r="AD145" s="18"/>
      <c r="AE145" s="18"/>
      <c r="AF145" s="18"/>
      <c r="AG145" s="18"/>
      <c r="AH145" s="18"/>
      <c r="AI145" s="30"/>
      <c r="AJ145" s="18"/>
    </row>
    <row r="146" spans="1:36" x14ac:dyDescent="0.25">
      <c r="A146" s="17" t="s">
        <v>246</v>
      </c>
      <c r="B146" s="18" t="s">
        <v>247</v>
      </c>
      <c r="C146" s="18" t="s">
        <v>153</v>
      </c>
      <c r="D146" s="18">
        <v>2012</v>
      </c>
      <c r="E146" s="71" t="str">
        <f>IF(COUNTIF($F$7:F146,F146)=1,"Y","N")</f>
        <v>Y</v>
      </c>
      <c r="F146" s="46" t="str">
        <f t="shared" si="20"/>
        <v>2012-Journal of Drug Tageting-Kim, Hyun Jin</v>
      </c>
      <c r="G146" s="27" t="s">
        <v>46</v>
      </c>
      <c r="H146" s="38" t="str">
        <f>IF(COUNTIF($G$7:G146,G146)=1,"Y","N")</f>
        <v>N</v>
      </c>
      <c r="I146" s="38" t="s">
        <v>104</v>
      </c>
      <c r="J146" s="18" t="s">
        <v>27</v>
      </c>
      <c r="K146" s="28"/>
      <c r="L146" s="19" t="s">
        <v>47</v>
      </c>
      <c r="M146" s="56"/>
      <c r="N146" s="57"/>
      <c r="O146" s="57"/>
      <c r="P146" s="57">
        <v>1</v>
      </c>
      <c r="Q146" s="58"/>
      <c r="R146" s="29" t="s">
        <v>248</v>
      </c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27"/>
      <c r="AD146" s="18"/>
      <c r="AE146" s="18"/>
      <c r="AF146" s="18"/>
      <c r="AG146" s="18"/>
      <c r="AH146" s="18"/>
      <c r="AI146" s="30"/>
      <c r="AJ146" s="18"/>
    </row>
    <row r="147" spans="1:36" x14ac:dyDescent="0.25">
      <c r="A147" s="17" t="s">
        <v>249</v>
      </c>
      <c r="B147" s="18" t="s">
        <v>250</v>
      </c>
      <c r="C147" s="18" t="s">
        <v>251</v>
      </c>
      <c r="D147" s="18">
        <v>2014</v>
      </c>
      <c r="E147" s="71" t="str">
        <f>IF(COUNTIF($F$7:F147,F147)=1,"Y","N")</f>
        <v>Y</v>
      </c>
      <c r="F147" s="46" t="str">
        <f t="shared" si="20"/>
        <v>2014-OncoImmunology-Foy, Kevin Chu</v>
      </c>
      <c r="G147" s="27" t="s">
        <v>46</v>
      </c>
      <c r="H147" s="38" t="str">
        <f>IF(COUNTIF($G$7:G147,G147)=1,"Y","N")</f>
        <v>N</v>
      </c>
      <c r="I147" s="38" t="s">
        <v>104</v>
      </c>
      <c r="J147" s="18" t="s">
        <v>178</v>
      </c>
      <c r="K147" s="28"/>
      <c r="L147" s="19" t="s">
        <v>47</v>
      </c>
      <c r="M147" s="56"/>
      <c r="N147" s="57"/>
      <c r="O147" s="57"/>
      <c r="P147" s="57">
        <v>1</v>
      </c>
      <c r="Q147" s="58"/>
      <c r="R147" s="29" t="s">
        <v>252</v>
      </c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27"/>
      <c r="AD147" s="18"/>
      <c r="AE147" s="18"/>
      <c r="AF147" s="18"/>
      <c r="AG147" s="18"/>
      <c r="AH147" s="18"/>
      <c r="AI147" s="30"/>
      <c r="AJ147" s="18"/>
    </row>
    <row r="148" spans="1:36" x14ac:dyDescent="0.25">
      <c r="A148" s="17" t="s">
        <v>249</v>
      </c>
      <c r="B148" s="18" t="s">
        <v>250</v>
      </c>
      <c r="C148" s="18" t="s">
        <v>251</v>
      </c>
      <c r="D148" s="18">
        <v>2014</v>
      </c>
      <c r="E148" s="71" t="str">
        <f>IF(COUNTIF($F$7:F148,F148)=1,"Y","N")</f>
        <v>N</v>
      </c>
      <c r="F148" s="46" t="str">
        <f t="shared" ref="F148:F201" si="28">CONCATENATE(D148,"-",C148,"-",A148)</f>
        <v>2014-OncoImmunology-Foy, Kevin Chu</v>
      </c>
      <c r="G148" s="27" t="s">
        <v>46</v>
      </c>
      <c r="H148" s="38" t="str">
        <f>IF(COUNTIF($G$7:G148,G148)=1,"Y","N")</f>
        <v>N</v>
      </c>
      <c r="I148" s="38" t="s">
        <v>104</v>
      </c>
      <c r="J148" s="18" t="s">
        <v>178</v>
      </c>
      <c r="K148" s="28"/>
      <c r="L148" s="19" t="s">
        <v>47</v>
      </c>
      <c r="M148" s="56"/>
      <c r="N148" s="57"/>
      <c r="O148" s="57"/>
      <c r="P148" s="57">
        <v>1</v>
      </c>
      <c r="Q148" s="58"/>
      <c r="R148" s="29" t="s">
        <v>253</v>
      </c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27"/>
      <c r="AD148" s="18"/>
      <c r="AE148" s="18"/>
      <c r="AF148" s="18"/>
      <c r="AG148" s="18"/>
      <c r="AH148" s="18"/>
      <c r="AI148" s="30"/>
      <c r="AJ148" s="18"/>
    </row>
    <row r="149" spans="1:36" x14ac:dyDescent="0.25">
      <c r="A149" s="17" t="s">
        <v>254</v>
      </c>
      <c r="B149" s="18" t="s">
        <v>255</v>
      </c>
      <c r="C149" s="18" t="s">
        <v>256</v>
      </c>
      <c r="D149" s="18">
        <v>2001</v>
      </c>
      <c r="E149" s="71" t="str">
        <f>IF(COUNTIF($F$7:F149,F149)=1,"Y","N")</f>
        <v>Y</v>
      </c>
      <c r="F149" s="46" t="str">
        <f t="shared" si="28"/>
        <v>2001-PNAS-Kuo, Calvin J.</v>
      </c>
      <c r="G149" s="27" t="s">
        <v>46</v>
      </c>
      <c r="H149" s="38" t="str">
        <f>IF(COUNTIF($G$7:G149,G149)=1,"Y","N")</f>
        <v>N</v>
      </c>
      <c r="I149" s="38" t="s">
        <v>104</v>
      </c>
      <c r="J149" s="18" t="s">
        <v>178</v>
      </c>
      <c r="K149" s="28">
        <v>60</v>
      </c>
      <c r="L149" s="19" t="s">
        <v>47</v>
      </c>
      <c r="M149" s="56"/>
      <c r="N149" s="57"/>
      <c r="O149" s="57">
        <v>1</v>
      </c>
      <c r="P149" s="57"/>
      <c r="Q149" s="58"/>
      <c r="R149" s="29" t="s">
        <v>257</v>
      </c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27" t="s">
        <v>48</v>
      </c>
      <c r="AD149" s="18"/>
      <c r="AE149" s="18"/>
      <c r="AF149" s="18"/>
      <c r="AG149" s="18"/>
      <c r="AH149" s="18"/>
      <c r="AI149" s="30"/>
      <c r="AJ149" s="18"/>
    </row>
    <row r="150" spans="1:36" x14ac:dyDescent="0.25">
      <c r="A150" s="17" t="s">
        <v>262</v>
      </c>
      <c r="B150" s="18" t="s">
        <v>263</v>
      </c>
      <c r="C150" s="18" t="s">
        <v>256</v>
      </c>
      <c r="D150" s="18">
        <v>2010</v>
      </c>
      <c r="E150" s="71" t="str">
        <f>IF(COUNTIF($F$7:F150,F150)=1,"Y","N")</f>
        <v>Y</v>
      </c>
      <c r="F150" s="46" t="str">
        <f t="shared" si="28"/>
        <v>2010-PNAS-Lindzen, Moshit</v>
      </c>
      <c r="G150" s="27" t="s">
        <v>46</v>
      </c>
      <c r="H150" s="38" t="str">
        <f>IF(COUNTIF($G$7:G150,G150)=1,"Y","N")</f>
        <v>N</v>
      </c>
      <c r="I150" s="38" t="s">
        <v>104</v>
      </c>
      <c r="J150" s="18" t="s">
        <v>27</v>
      </c>
      <c r="K150" s="28"/>
      <c r="L150" s="19" t="s">
        <v>47</v>
      </c>
      <c r="M150" s="56"/>
      <c r="N150" s="57"/>
      <c r="O150" s="57"/>
      <c r="P150" s="57"/>
      <c r="Q150" s="58">
        <v>1</v>
      </c>
      <c r="R150" s="29" t="s">
        <v>260</v>
      </c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27"/>
      <c r="AD150" s="18"/>
      <c r="AE150" s="18"/>
      <c r="AF150" s="18"/>
      <c r="AG150" s="18"/>
      <c r="AH150" s="18"/>
      <c r="AI150" s="30"/>
      <c r="AJ150" s="18"/>
    </row>
    <row r="151" spans="1:36" x14ac:dyDescent="0.25">
      <c r="A151" s="17" t="s">
        <v>262</v>
      </c>
      <c r="B151" s="18" t="s">
        <v>263</v>
      </c>
      <c r="C151" s="18" t="s">
        <v>256</v>
      </c>
      <c r="D151" s="18">
        <v>2010</v>
      </c>
      <c r="E151" s="71" t="str">
        <f>IF(COUNTIF($F$7:F151,F151)=1,"Y","N")</f>
        <v>N</v>
      </c>
      <c r="F151" s="46" t="str">
        <f t="shared" ref="F151:F154" si="29">CONCATENATE(D151,"-",C151,"-",A151)</f>
        <v>2010-PNAS-Lindzen, Moshit</v>
      </c>
      <c r="G151" s="27" t="s">
        <v>46</v>
      </c>
      <c r="H151" s="38" t="str">
        <f>IF(COUNTIF($G$7:G151,G151)=1,"Y","N")</f>
        <v>N</v>
      </c>
      <c r="I151" s="38" t="s">
        <v>104</v>
      </c>
      <c r="J151" s="18" t="s">
        <v>27</v>
      </c>
      <c r="K151" s="28"/>
      <c r="L151" s="19" t="s">
        <v>47</v>
      </c>
      <c r="M151" s="56"/>
      <c r="N151" s="57"/>
      <c r="O151" s="57"/>
      <c r="P151" s="57"/>
      <c r="Q151" s="58">
        <v>1</v>
      </c>
      <c r="R151" s="29" t="s">
        <v>259</v>
      </c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27"/>
      <c r="AD151" s="18"/>
      <c r="AE151" s="18"/>
      <c r="AF151" s="18"/>
      <c r="AG151" s="18"/>
      <c r="AH151" s="18"/>
      <c r="AI151" s="30"/>
      <c r="AJ151" s="18"/>
    </row>
    <row r="152" spans="1:36" x14ac:dyDescent="0.25">
      <c r="A152" s="17" t="s">
        <v>262</v>
      </c>
      <c r="B152" s="18" t="s">
        <v>263</v>
      </c>
      <c r="C152" s="18" t="s">
        <v>256</v>
      </c>
      <c r="D152" s="18">
        <v>2010</v>
      </c>
      <c r="E152" s="71" t="str">
        <f>IF(COUNTIF($F$7:F152,F152)=1,"Y","N")</f>
        <v>N</v>
      </c>
      <c r="F152" s="46" t="str">
        <f t="shared" si="29"/>
        <v>2010-PNAS-Lindzen, Moshit</v>
      </c>
      <c r="G152" s="27" t="s">
        <v>46</v>
      </c>
      <c r="H152" s="38" t="str">
        <f>IF(COUNTIF($G$7:G152,G152)=1,"Y","N")</f>
        <v>N</v>
      </c>
      <c r="I152" s="38" t="s">
        <v>104</v>
      </c>
      <c r="J152" s="18" t="s">
        <v>27</v>
      </c>
      <c r="K152" s="28"/>
      <c r="L152" s="19" t="s">
        <v>47</v>
      </c>
      <c r="M152" s="56"/>
      <c r="N152" s="57"/>
      <c r="O152" s="57"/>
      <c r="P152" s="57">
        <v>1</v>
      </c>
      <c r="Q152" s="58"/>
      <c r="R152" s="29" t="s">
        <v>258</v>
      </c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27"/>
      <c r="AD152" s="18"/>
      <c r="AE152" s="18"/>
      <c r="AF152" s="18"/>
      <c r="AG152" s="18"/>
      <c r="AH152" s="18"/>
      <c r="AI152" s="30"/>
      <c r="AJ152" s="18"/>
    </row>
    <row r="153" spans="1:36" x14ac:dyDescent="0.25">
      <c r="A153" s="17" t="s">
        <v>262</v>
      </c>
      <c r="B153" s="18" t="s">
        <v>263</v>
      </c>
      <c r="C153" s="18" t="s">
        <v>256</v>
      </c>
      <c r="D153" s="18">
        <v>2010</v>
      </c>
      <c r="E153" s="71" t="str">
        <f>IF(COUNTIF($F$7:F153,F153)=1,"Y","N")</f>
        <v>N</v>
      </c>
      <c r="F153" s="46" t="str">
        <f t="shared" si="29"/>
        <v>2010-PNAS-Lindzen, Moshit</v>
      </c>
      <c r="G153" s="27" t="s">
        <v>46</v>
      </c>
      <c r="H153" s="38" t="str">
        <f>IF(COUNTIF($G$7:G153,G153)=1,"Y","N")</f>
        <v>N</v>
      </c>
      <c r="I153" s="38" t="s">
        <v>104</v>
      </c>
      <c r="J153" s="18" t="s">
        <v>27</v>
      </c>
      <c r="K153" s="28"/>
      <c r="L153" s="19" t="s">
        <v>47</v>
      </c>
      <c r="M153" s="56"/>
      <c r="N153" s="57"/>
      <c r="O153" s="57">
        <v>1</v>
      </c>
      <c r="P153" s="57"/>
      <c r="Q153" s="58"/>
      <c r="R153" s="29" t="s">
        <v>261</v>
      </c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27"/>
      <c r="AD153" s="18"/>
      <c r="AE153" s="18"/>
      <c r="AF153" s="18"/>
      <c r="AG153" s="18"/>
      <c r="AH153" s="18"/>
      <c r="AI153" s="30"/>
      <c r="AJ153" s="18"/>
    </row>
    <row r="154" spans="1:36" x14ac:dyDescent="0.25">
      <c r="A154" s="17" t="s">
        <v>262</v>
      </c>
      <c r="B154" s="18" t="s">
        <v>263</v>
      </c>
      <c r="C154" s="18" t="s">
        <v>256</v>
      </c>
      <c r="D154" s="18">
        <v>2010</v>
      </c>
      <c r="E154" s="71" t="str">
        <f>IF(COUNTIF($F$7:F154,F154)=1,"Y","N")</f>
        <v>N</v>
      </c>
      <c r="F154" s="46" t="str">
        <f t="shared" si="29"/>
        <v>2010-PNAS-Lindzen, Moshit</v>
      </c>
      <c r="G154" s="27" t="s">
        <v>46</v>
      </c>
      <c r="H154" s="38" t="str">
        <f>IF(COUNTIF($G$7:G154,G154)=1,"Y","N")</f>
        <v>N</v>
      </c>
      <c r="I154" s="38" t="s">
        <v>104</v>
      </c>
      <c r="J154" s="18" t="s">
        <v>27</v>
      </c>
      <c r="K154" s="28"/>
      <c r="L154" s="19" t="s">
        <v>47</v>
      </c>
      <c r="M154" s="56"/>
      <c r="N154" s="57"/>
      <c r="O154" s="57"/>
      <c r="P154" s="57">
        <v>1</v>
      </c>
      <c r="Q154" s="58"/>
      <c r="R154" s="29" t="s">
        <v>148</v>
      </c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27"/>
      <c r="AD154" s="18"/>
      <c r="AE154" s="18"/>
      <c r="AF154" s="18"/>
      <c r="AG154" s="18"/>
      <c r="AH154" s="18"/>
      <c r="AI154" s="30"/>
      <c r="AJ154" s="18"/>
    </row>
    <row r="155" spans="1:36" x14ac:dyDescent="0.25">
      <c r="A155" s="17" t="s">
        <v>276</v>
      </c>
      <c r="B155" s="18" t="s">
        <v>277</v>
      </c>
      <c r="C155" s="18" t="s">
        <v>278</v>
      </c>
      <c r="D155" s="18">
        <v>2017</v>
      </c>
      <c r="E155" s="71" t="str">
        <f>IF(COUNTIF($F$7:F155,F155)=1,"Y","N")</f>
        <v>Y</v>
      </c>
      <c r="F155" s="46" t="str">
        <f t="shared" si="28"/>
        <v>2017-BMC Cancer-Pati, Maria L.</v>
      </c>
      <c r="G155" s="27" t="s">
        <v>485</v>
      </c>
      <c r="H155" s="38" t="str">
        <f>IF(COUNTIF($G$7:G155,G155)=1,"Y","N")</f>
        <v>Y</v>
      </c>
      <c r="I155" s="38" t="s">
        <v>104</v>
      </c>
      <c r="J155" s="18" t="s">
        <v>279</v>
      </c>
      <c r="K155" s="28">
        <v>62.5</v>
      </c>
      <c r="L155" s="19" t="s">
        <v>47</v>
      </c>
      <c r="M155" s="56"/>
      <c r="N155" s="57"/>
      <c r="O155" s="57"/>
      <c r="P155" s="57">
        <v>1</v>
      </c>
      <c r="Q155" s="58"/>
      <c r="R155" s="29" t="s">
        <v>281</v>
      </c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27"/>
      <c r="AD155" s="18"/>
      <c r="AE155" s="18"/>
      <c r="AF155" s="18"/>
      <c r="AG155" s="18"/>
      <c r="AH155" s="18"/>
      <c r="AI155" s="30"/>
      <c r="AJ155" s="18"/>
    </row>
    <row r="156" spans="1:36" x14ac:dyDescent="0.25">
      <c r="A156" s="17" t="s">
        <v>276</v>
      </c>
      <c r="B156" s="18" t="s">
        <v>277</v>
      </c>
      <c r="C156" s="18" t="s">
        <v>278</v>
      </c>
      <c r="D156" s="18">
        <v>2017</v>
      </c>
      <c r="E156" s="71" t="str">
        <f>IF(COUNTIF($F$7:F156,F156)=1,"Y","N")</f>
        <v>N</v>
      </c>
      <c r="F156" s="46" t="str">
        <f t="shared" ref="F156:F160" si="30">CONCATENATE(D156,"-",C156,"-",A156)</f>
        <v>2017-BMC Cancer-Pati, Maria L.</v>
      </c>
      <c r="G156" s="27" t="s">
        <v>485</v>
      </c>
      <c r="H156" s="38" t="str">
        <f>IF(COUNTIF($G$7:G156,G156)=1,"Y","N")</f>
        <v>N</v>
      </c>
      <c r="I156" s="38" t="s">
        <v>104</v>
      </c>
      <c r="J156" s="18" t="s">
        <v>279</v>
      </c>
      <c r="K156" s="28">
        <v>62.5</v>
      </c>
      <c r="L156" s="19" t="s">
        <v>47</v>
      </c>
      <c r="M156" s="56"/>
      <c r="N156" s="57"/>
      <c r="O156" s="57"/>
      <c r="P156" s="57">
        <v>1</v>
      </c>
      <c r="Q156" s="58"/>
      <c r="R156" s="29" t="s">
        <v>282</v>
      </c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27"/>
      <c r="AD156" s="18"/>
      <c r="AE156" s="18"/>
      <c r="AF156" s="18"/>
      <c r="AG156" s="18"/>
      <c r="AH156" s="18"/>
      <c r="AI156" s="30"/>
      <c r="AJ156" s="18"/>
    </row>
    <row r="157" spans="1:36" x14ac:dyDescent="0.25">
      <c r="A157" s="17" t="s">
        <v>276</v>
      </c>
      <c r="B157" s="18" t="s">
        <v>277</v>
      </c>
      <c r="C157" s="18" t="s">
        <v>278</v>
      </c>
      <c r="D157" s="18">
        <v>2017</v>
      </c>
      <c r="E157" s="71" t="str">
        <f>IF(COUNTIF($F$7:F157,F157)=1,"Y","N")</f>
        <v>N</v>
      </c>
      <c r="F157" s="46" t="str">
        <f t="shared" si="30"/>
        <v>2017-BMC Cancer-Pati, Maria L.</v>
      </c>
      <c r="G157" s="27" t="s">
        <v>485</v>
      </c>
      <c r="H157" s="38" t="str">
        <f>IF(COUNTIF($G$7:G157,G157)=1,"Y","N")</f>
        <v>N</v>
      </c>
      <c r="I157" s="38" t="s">
        <v>104</v>
      </c>
      <c r="J157" s="18" t="s">
        <v>279</v>
      </c>
      <c r="K157" s="28">
        <v>62.5</v>
      </c>
      <c r="L157" s="19" t="s">
        <v>47</v>
      </c>
      <c r="M157" s="56"/>
      <c r="N157" s="57"/>
      <c r="O157" s="57"/>
      <c r="P157" s="57">
        <v>1</v>
      </c>
      <c r="Q157" s="58"/>
      <c r="R157" s="29" t="s">
        <v>283</v>
      </c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27"/>
      <c r="AD157" s="18"/>
      <c r="AE157" s="18"/>
      <c r="AF157" s="18"/>
      <c r="AG157" s="18"/>
      <c r="AH157" s="18"/>
      <c r="AI157" s="30"/>
      <c r="AJ157" s="18"/>
    </row>
    <row r="158" spans="1:36" x14ac:dyDescent="0.25">
      <c r="A158" s="17" t="s">
        <v>276</v>
      </c>
      <c r="B158" s="18" t="s">
        <v>277</v>
      </c>
      <c r="C158" s="18" t="s">
        <v>278</v>
      </c>
      <c r="D158" s="18">
        <v>2017</v>
      </c>
      <c r="E158" s="71" t="str">
        <f>IF(COUNTIF($F$7:F158,F158)=1,"Y","N")</f>
        <v>N</v>
      </c>
      <c r="F158" s="46" t="str">
        <f t="shared" si="30"/>
        <v>2017-BMC Cancer-Pati, Maria L.</v>
      </c>
      <c r="G158" s="27" t="s">
        <v>485</v>
      </c>
      <c r="H158" s="38" t="str">
        <f>IF(COUNTIF($G$7:G158,G158)=1,"Y","N")</f>
        <v>N</v>
      </c>
      <c r="I158" s="38" t="s">
        <v>104</v>
      </c>
      <c r="J158" s="18" t="s">
        <v>279</v>
      </c>
      <c r="K158" s="28">
        <v>62.5</v>
      </c>
      <c r="L158" s="19" t="s">
        <v>47</v>
      </c>
      <c r="M158" s="56"/>
      <c r="N158" s="57"/>
      <c r="O158" s="57"/>
      <c r="P158" s="57">
        <v>1</v>
      </c>
      <c r="Q158" s="58"/>
      <c r="R158" s="29" t="s">
        <v>284</v>
      </c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27"/>
      <c r="AD158" s="18"/>
      <c r="AE158" s="18"/>
      <c r="AF158" s="18"/>
      <c r="AG158" s="18"/>
      <c r="AH158" s="18"/>
      <c r="AI158" s="30"/>
      <c r="AJ158" s="18"/>
    </row>
    <row r="159" spans="1:36" x14ac:dyDescent="0.25">
      <c r="A159" s="17" t="s">
        <v>276</v>
      </c>
      <c r="B159" s="18" t="s">
        <v>277</v>
      </c>
      <c r="C159" s="18" t="s">
        <v>278</v>
      </c>
      <c r="D159" s="18">
        <v>2017</v>
      </c>
      <c r="E159" s="71" t="str">
        <f>IF(COUNTIF($F$7:F159,F159)=1,"Y","N")</f>
        <v>N</v>
      </c>
      <c r="F159" s="46" t="str">
        <f t="shared" si="30"/>
        <v>2017-BMC Cancer-Pati, Maria L.</v>
      </c>
      <c r="G159" s="27" t="s">
        <v>485</v>
      </c>
      <c r="H159" s="38" t="str">
        <f>IF(COUNTIF($G$7:G159,G159)=1,"Y","N")</f>
        <v>N</v>
      </c>
      <c r="I159" s="38" t="s">
        <v>104</v>
      </c>
      <c r="J159" s="18" t="s">
        <v>279</v>
      </c>
      <c r="K159" s="28">
        <v>62.5</v>
      </c>
      <c r="L159" s="19" t="s">
        <v>47</v>
      </c>
      <c r="M159" s="56"/>
      <c r="N159" s="57"/>
      <c r="O159" s="57"/>
      <c r="P159" s="57">
        <v>1</v>
      </c>
      <c r="Q159" s="58"/>
      <c r="R159" s="29" t="s">
        <v>285</v>
      </c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27"/>
      <c r="AD159" s="18"/>
      <c r="AE159" s="18"/>
      <c r="AF159" s="18"/>
      <c r="AG159" s="18"/>
      <c r="AH159" s="18"/>
      <c r="AI159" s="30"/>
      <c r="AJ159" s="18"/>
    </row>
    <row r="160" spans="1:36" x14ac:dyDescent="0.25">
      <c r="A160" s="17" t="s">
        <v>276</v>
      </c>
      <c r="B160" s="18" t="s">
        <v>277</v>
      </c>
      <c r="C160" s="18" t="s">
        <v>278</v>
      </c>
      <c r="D160" s="18">
        <v>2017</v>
      </c>
      <c r="E160" s="71" t="str">
        <f>IF(COUNTIF($F$7:F160,F160)=1,"Y","N")</f>
        <v>N</v>
      </c>
      <c r="F160" s="46" t="str">
        <f t="shared" si="30"/>
        <v>2017-BMC Cancer-Pati, Maria L.</v>
      </c>
      <c r="G160" s="27" t="s">
        <v>485</v>
      </c>
      <c r="H160" s="38" t="str">
        <f>IF(COUNTIF($G$7:G160,G160)=1,"Y","N")</f>
        <v>N</v>
      </c>
      <c r="I160" s="38" t="s">
        <v>104</v>
      </c>
      <c r="J160" s="18" t="s">
        <v>279</v>
      </c>
      <c r="K160" s="28">
        <v>62.5</v>
      </c>
      <c r="L160" s="19" t="s">
        <v>47</v>
      </c>
      <c r="M160" s="56"/>
      <c r="N160" s="57"/>
      <c r="O160" s="57"/>
      <c r="P160" s="57">
        <v>1</v>
      </c>
      <c r="Q160" s="58"/>
      <c r="R160" s="29" t="s">
        <v>280</v>
      </c>
      <c r="S160" s="18"/>
      <c r="T160" s="18"/>
      <c r="U160" s="18"/>
      <c r="V160" s="18" t="s">
        <v>48</v>
      </c>
      <c r="W160" s="18"/>
      <c r="X160" s="18"/>
      <c r="Y160" s="18"/>
      <c r="Z160" s="18"/>
      <c r="AA160" s="18"/>
      <c r="AB160" s="18"/>
      <c r="AC160" s="27"/>
      <c r="AD160" s="18"/>
      <c r="AE160" s="18"/>
      <c r="AF160" s="18"/>
      <c r="AG160" s="18"/>
      <c r="AH160" s="18"/>
      <c r="AI160" s="30"/>
      <c r="AJ160" s="18"/>
    </row>
    <row r="161" spans="1:36" x14ac:dyDescent="0.25">
      <c r="A161" s="17" t="s">
        <v>286</v>
      </c>
      <c r="B161" s="18" t="s">
        <v>287</v>
      </c>
      <c r="C161" s="18" t="s">
        <v>288</v>
      </c>
      <c r="D161" s="18">
        <v>1998</v>
      </c>
      <c r="E161" s="71" t="str">
        <f>IF(COUNTIF($F$7:F161,F161)=1,"Y","N")</f>
        <v>Y</v>
      </c>
      <c r="F161" s="46" t="str">
        <f t="shared" si="28"/>
        <v>1998-Surgery-Hwang, Rosa F.</v>
      </c>
      <c r="G161" s="27" t="s">
        <v>46</v>
      </c>
      <c r="H161" s="38" t="str">
        <f>IF(COUNTIF($G$7:G161,G161)=1,"Y","N")</f>
        <v>N</v>
      </c>
      <c r="I161" s="38" t="s">
        <v>104</v>
      </c>
      <c r="J161" s="18" t="s">
        <v>27</v>
      </c>
      <c r="K161" s="28">
        <v>100</v>
      </c>
      <c r="L161" s="19" t="s">
        <v>47</v>
      </c>
      <c r="M161" s="56"/>
      <c r="N161" s="57">
        <v>1</v>
      </c>
      <c r="O161" s="57"/>
      <c r="P161" s="57"/>
      <c r="Q161" s="58"/>
      <c r="R161" s="29" t="s">
        <v>289</v>
      </c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27" t="s">
        <v>48</v>
      </c>
      <c r="AD161" s="18"/>
      <c r="AE161" s="18"/>
      <c r="AF161" s="18"/>
      <c r="AG161" s="18"/>
      <c r="AH161" s="18"/>
      <c r="AI161" s="30"/>
      <c r="AJ161" s="18"/>
    </row>
    <row r="162" spans="1:36" x14ac:dyDescent="0.25">
      <c r="A162" s="17" t="s">
        <v>286</v>
      </c>
      <c r="B162" s="18" t="s">
        <v>287</v>
      </c>
      <c r="C162" s="18" t="s">
        <v>288</v>
      </c>
      <c r="D162" s="18">
        <v>1998</v>
      </c>
      <c r="E162" s="71" t="str">
        <f>IF(COUNTIF($F$7:F162,F162)=1,"Y","N")</f>
        <v>N</v>
      </c>
      <c r="F162" s="46" t="str">
        <f t="shared" si="28"/>
        <v>1998-Surgery-Hwang, Rosa F.</v>
      </c>
      <c r="G162" s="27" t="s">
        <v>46</v>
      </c>
      <c r="H162" s="38" t="str">
        <f>IF(COUNTIF($G$7:G162,G162)=1,"Y","N")</f>
        <v>N</v>
      </c>
      <c r="I162" s="38" t="s">
        <v>104</v>
      </c>
      <c r="J162" s="18" t="s">
        <v>27</v>
      </c>
      <c r="K162" s="28"/>
      <c r="L162" s="19" t="s">
        <v>28</v>
      </c>
      <c r="M162" s="56"/>
      <c r="N162" s="57"/>
      <c r="O162" s="57"/>
      <c r="P162" s="57">
        <v>1</v>
      </c>
      <c r="Q162" s="58"/>
      <c r="R162" s="29" t="s">
        <v>289</v>
      </c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27" t="s">
        <v>48</v>
      </c>
      <c r="AD162" s="18"/>
      <c r="AE162" s="18"/>
      <c r="AF162" s="18"/>
      <c r="AG162" s="18"/>
      <c r="AH162" s="18"/>
      <c r="AI162" s="30"/>
      <c r="AJ162" s="18"/>
    </row>
    <row r="163" spans="1:36" x14ac:dyDescent="0.25">
      <c r="A163" s="17" t="s">
        <v>294</v>
      </c>
      <c r="B163" s="18" t="s">
        <v>295</v>
      </c>
      <c r="C163" s="18" t="s">
        <v>99</v>
      </c>
      <c r="D163" s="18">
        <v>2005</v>
      </c>
      <c r="E163" s="71" t="str">
        <f>IF(COUNTIF($F$7:F163,F163)=1,"Y","N")</f>
        <v>Y</v>
      </c>
      <c r="F163" s="46" t="str">
        <f t="shared" si="28"/>
        <v>2005-Cancer Research-Nawrocki, Steffan T.</v>
      </c>
      <c r="G163" s="27" t="s">
        <v>290</v>
      </c>
      <c r="H163" s="38" t="str">
        <f>IF(COUNTIF($G$7:G163,G163)=1,"Y","N")</f>
        <v>Y</v>
      </c>
      <c r="I163" s="38" t="s">
        <v>104</v>
      </c>
      <c r="J163" s="18" t="s">
        <v>27</v>
      </c>
      <c r="K163" s="28"/>
      <c r="L163" s="19" t="s">
        <v>28</v>
      </c>
      <c r="M163" s="56"/>
      <c r="N163" s="57"/>
      <c r="O163" s="57"/>
      <c r="P163" s="57">
        <v>1</v>
      </c>
      <c r="Q163" s="58"/>
      <c r="R163" s="29" t="s">
        <v>291</v>
      </c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27"/>
      <c r="AD163" s="18"/>
      <c r="AE163" s="18"/>
      <c r="AF163" s="18"/>
      <c r="AG163" s="18"/>
      <c r="AH163" s="18"/>
      <c r="AI163" s="30"/>
      <c r="AJ163" s="18"/>
    </row>
    <row r="164" spans="1:36" x14ac:dyDescent="0.25">
      <c r="A164" s="17" t="s">
        <v>294</v>
      </c>
      <c r="B164" s="18" t="s">
        <v>295</v>
      </c>
      <c r="C164" s="18" t="s">
        <v>99</v>
      </c>
      <c r="D164" s="18">
        <v>2005</v>
      </c>
      <c r="E164" s="71" t="str">
        <f>IF(COUNTIF($F$7:F164,F164)=1,"Y","N")</f>
        <v>N</v>
      </c>
      <c r="F164" s="46" t="str">
        <f t="shared" si="28"/>
        <v>2005-Cancer Research-Nawrocki, Steffan T.</v>
      </c>
      <c r="G164" s="27" t="s">
        <v>290</v>
      </c>
      <c r="H164" s="38" t="str">
        <f>IF(COUNTIF($G$7:G164,G164)=1,"Y","N")</f>
        <v>N</v>
      </c>
      <c r="I164" s="38" t="s">
        <v>104</v>
      </c>
      <c r="J164" s="18" t="s">
        <v>27</v>
      </c>
      <c r="K164" s="28"/>
      <c r="L164" s="19" t="s">
        <v>28</v>
      </c>
      <c r="M164" s="56"/>
      <c r="N164" s="57"/>
      <c r="O164" s="57"/>
      <c r="P164" s="57">
        <v>1</v>
      </c>
      <c r="Q164" s="58"/>
      <c r="R164" s="29" t="s">
        <v>292</v>
      </c>
      <c r="S164" s="18"/>
      <c r="T164" s="18"/>
      <c r="U164" s="18"/>
      <c r="V164" s="18"/>
      <c r="W164" s="18" t="s">
        <v>48</v>
      </c>
      <c r="X164" s="18"/>
      <c r="Y164" s="18"/>
      <c r="Z164" s="18"/>
      <c r="AA164" s="18"/>
      <c r="AB164" s="18"/>
      <c r="AC164" s="27"/>
      <c r="AD164" s="18"/>
      <c r="AE164" s="18"/>
      <c r="AF164" s="18"/>
      <c r="AG164" s="18"/>
      <c r="AH164" s="18"/>
      <c r="AI164" s="30"/>
      <c r="AJ164" s="18"/>
    </row>
    <row r="165" spans="1:36" x14ac:dyDescent="0.25">
      <c r="A165" s="17" t="s">
        <v>294</v>
      </c>
      <c r="B165" s="18" t="s">
        <v>295</v>
      </c>
      <c r="C165" s="18" t="s">
        <v>99</v>
      </c>
      <c r="D165" s="18">
        <v>2005</v>
      </c>
      <c r="E165" s="71" t="str">
        <f>IF(COUNTIF($F$7:F165,F165)=1,"Y","N")</f>
        <v>N</v>
      </c>
      <c r="F165" s="46" t="str">
        <f t="shared" si="28"/>
        <v>2005-Cancer Research-Nawrocki, Steffan T.</v>
      </c>
      <c r="G165" s="27" t="s">
        <v>290</v>
      </c>
      <c r="H165" s="38" t="str">
        <f>IF(COUNTIF($G$7:G165,G165)=1,"Y","N")</f>
        <v>N</v>
      </c>
      <c r="I165" s="38" t="s">
        <v>104</v>
      </c>
      <c r="J165" s="18" t="s">
        <v>27</v>
      </c>
      <c r="K165" s="28"/>
      <c r="L165" s="19" t="s">
        <v>28</v>
      </c>
      <c r="M165" s="56"/>
      <c r="N165" s="57"/>
      <c r="O165" s="57"/>
      <c r="P165" s="57">
        <v>1</v>
      </c>
      <c r="Q165" s="58"/>
      <c r="R165" s="29" t="s">
        <v>293</v>
      </c>
      <c r="S165" s="18"/>
      <c r="T165" s="18"/>
      <c r="U165" s="18"/>
      <c r="V165" s="18"/>
      <c r="W165" s="18" t="s">
        <v>48</v>
      </c>
      <c r="X165" s="18"/>
      <c r="Y165" s="18"/>
      <c r="Z165" s="18"/>
      <c r="AA165" s="18"/>
      <c r="AB165" s="18"/>
      <c r="AC165" s="27"/>
      <c r="AD165" s="18"/>
      <c r="AE165" s="18"/>
      <c r="AF165" s="18"/>
      <c r="AG165" s="18"/>
      <c r="AH165" s="18"/>
      <c r="AI165" s="30"/>
      <c r="AJ165" s="18"/>
    </row>
    <row r="166" spans="1:36" x14ac:dyDescent="0.25">
      <c r="A166" s="17" t="s">
        <v>296</v>
      </c>
      <c r="B166" s="18" t="s">
        <v>297</v>
      </c>
      <c r="C166" s="18" t="s">
        <v>81</v>
      </c>
      <c r="D166" s="18">
        <v>2007</v>
      </c>
      <c r="E166" s="71" t="str">
        <f>IF(COUNTIF($F$7:F166,F166)=1,"Y","N")</f>
        <v>Y</v>
      </c>
      <c r="F166" s="46" t="str">
        <f t="shared" si="28"/>
        <v>2007-Clinical Cancer Research-Yeh, Tammie C.</v>
      </c>
      <c r="G166" s="27" t="s">
        <v>46</v>
      </c>
      <c r="H166" s="38" t="str">
        <f>IF(COUNTIF($G$7:G166,G166)=1,"Y","N")</f>
        <v>N</v>
      </c>
      <c r="I166" s="38" t="s">
        <v>104</v>
      </c>
      <c r="J166" s="18" t="s">
        <v>27</v>
      </c>
      <c r="K166" s="28" t="s">
        <v>217</v>
      </c>
      <c r="L166" s="19" t="s">
        <v>47</v>
      </c>
      <c r="M166" s="56"/>
      <c r="N166" s="57"/>
      <c r="O166" s="57"/>
      <c r="P166" s="57">
        <v>1</v>
      </c>
      <c r="Q166" s="58"/>
      <c r="R166" s="29" t="s">
        <v>298</v>
      </c>
      <c r="S166" s="18"/>
      <c r="T166" s="18"/>
      <c r="U166" s="18"/>
      <c r="V166" s="18" t="s">
        <v>48</v>
      </c>
      <c r="W166" s="18"/>
      <c r="X166" s="18"/>
      <c r="Y166" s="18"/>
      <c r="Z166" s="18"/>
      <c r="AA166" s="18"/>
      <c r="AB166" s="18"/>
      <c r="AC166" s="27"/>
      <c r="AD166" s="18"/>
      <c r="AE166" s="18"/>
      <c r="AF166" s="18"/>
      <c r="AG166" s="18"/>
      <c r="AH166" s="18"/>
      <c r="AI166" s="30"/>
      <c r="AJ166" s="18"/>
    </row>
    <row r="167" spans="1:36" x14ac:dyDescent="0.25">
      <c r="A167" s="17" t="s">
        <v>296</v>
      </c>
      <c r="B167" s="18" t="s">
        <v>297</v>
      </c>
      <c r="C167" s="18" t="s">
        <v>81</v>
      </c>
      <c r="D167" s="18">
        <v>2007</v>
      </c>
      <c r="E167" s="71" t="str">
        <f>IF(COUNTIF($F$7:F167,F167)=1,"Y","N")</f>
        <v>N</v>
      </c>
      <c r="F167" s="46" t="str">
        <f t="shared" ref="F167:F168" si="31">CONCATENATE(D167,"-",C167,"-",A167)</f>
        <v>2007-Clinical Cancer Research-Yeh, Tammie C.</v>
      </c>
      <c r="G167" s="27" t="s">
        <v>46</v>
      </c>
      <c r="H167" s="38" t="str">
        <f>IF(COUNTIF($G$7:G167,G167)=1,"Y","N")</f>
        <v>N</v>
      </c>
      <c r="I167" s="38" t="s">
        <v>104</v>
      </c>
      <c r="J167" s="18" t="s">
        <v>27</v>
      </c>
      <c r="K167" s="28" t="s">
        <v>217</v>
      </c>
      <c r="L167" s="19" t="s">
        <v>47</v>
      </c>
      <c r="M167" s="56"/>
      <c r="N167" s="57"/>
      <c r="O167" s="57">
        <v>1</v>
      </c>
      <c r="P167" s="57"/>
      <c r="Q167" s="58"/>
      <c r="R167" s="29" t="s">
        <v>299</v>
      </c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27"/>
      <c r="AD167" s="18"/>
      <c r="AE167" s="18"/>
      <c r="AF167" s="18"/>
      <c r="AG167" s="18"/>
      <c r="AH167" s="18"/>
      <c r="AI167" s="30"/>
      <c r="AJ167" s="18"/>
    </row>
    <row r="168" spans="1:36" x14ac:dyDescent="0.25">
      <c r="A168" s="17" t="s">
        <v>296</v>
      </c>
      <c r="B168" s="18" t="s">
        <v>297</v>
      </c>
      <c r="C168" s="18" t="s">
        <v>81</v>
      </c>
      <c r="D168" s="18">
        <v>2007</v>
      </c>
      <c r="E168" s="71" t="str">
        <f>IF(COUNTIF($F$7:F168,F168)=1,"Y","N")</f>
        <v>N</v>
      </c>
      <c r="F168" s="46" t="str">
        <f t="shared" si="31"/>
        <v>2007-Clinical Cancer Research-Yeh, Tammie C.</v>
      </c>
      <c r="G168" s="27" t="s">
        <v>46</v>
      </c>
      <c r="H168" s="38" t="str">
        <f>IF(COUNTIF($G$7:G168,G168)=1,"Y","N")</f>
        <v>N</v>
      </c>
      <c r="I168" s="38" t="s">
        <v>104</v>
      </c>
      <c r="J168" s="18" t="s">
        <v>27</v>
      </c>
      <c r="K168" s="28" t="s">
        <v>217</v>
      </c>
      <c r="L168" s="19" t="s">
        <v>47</v>
      </c>
      <c r="M168" s="56"/>
      <c r="N168" s="57">
        <v>1</v>
      </c>
      <c r="O168" s="57"/>
      <c r="P168" s="57"/>
      <c r="Q168" s="58"/>
      <c r="R168" s="29" t="s">
        <v>300</v>
      </c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27"/>
      <c r="AD168" s="18"/>
      <c r="AE168" s="18"/>
      <c r="AF168" s="18"/>
      <c r="AG168" s="18"/>
      <c r="AH168" s="18"/>
      <c r="AI168" s="30"/>
      <c r="AJ168" s="18"/>
    </row>
    <row r="169" spans="1:36" x14ac:dyDescent="0.25">
      <c r="A169" s="17" t="s">
        <v>301</v>
      </c>
      <c r="B169" s="18" t="s">
        <v>302</v>
      </c>
      <c r="C169" s="18" t="s">
        <v>303</v>
      </c>
      <c r="D169" s="18">
        <v>2007</v>
      </c>
      <c r="E169" s="71" t="str">
        <f>IF(COUNTIF($F$7:F169,F169)=1,"Y","N")</f>
        <v>Y</v>
      </c>
      <c r="F169" s="46" t="str">
        <f t="shared" si="28"/>
        <v>2007-Cancer Gene Therapy-Cordelier, P.</v>
      </c>
      <c r="G169" s="27" t="s">
        <v>380</v>
      </c>
      <c r="H169" s="38" t="str">
        <f>IF(COUNTIF($G$7:G169,G169)=1,"Y","N")</f>
        <v>N</v>
      </c>
      <c r="I169" s="38" t="s">
        <v>104</v>
      </c>
      <c r="J169" s="18" t="s">
        <v>27</v>
      </c>
      <c r="K169" s="28"/>
      <c r="L169" s="19" t="s">
        <v>47</v>
      </c>
      <c r="M169" s="56"/>
      <c r="P169" s="57">
        <v>1</v>
      </c>
      <c r="Q169" s="58"/>
      <c r="R169" s="29" t="s">
        <v>304</v>
      </c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27" t="s">
        <v>48</v>
      </c>
      <c r="AD169" s="18"/>
      <c r="AE169" s="18"/>
      <c r="AF169" s="18"/>
      <c r="AG169" s="18"/>
      <c r="AH169" s="18"/>
      <c r="AI169" s="30"/>
      <c r="AJ169" s="18"/>
    </row>
    <row r="170" spans="1:36" x14ac:dyDescent="0.25">
      <c r="A170" s="17" t="s">
        <v>305</v>
      </c>
      <c r="B170" s="18" t="s">
        <v>306</v>
      </c>
      <c r="C170" s="18" t="s">
        <v>307</v>
      </c>
      <c r="D170" s="18">
        <v>2008</v>
      </c>
      <c r="E170" s="71" t="str">
        <f>IF(COUNTIF($F$7:F170,F170)=1,"Y","N")</f>
        <v>Y</v>
      </c>
      <c r="F170" s="46" t="str">
        <f t="shared" si="28"/>
        <v>2008-Journal of Experimental &amp; Clinical Cancer Research-Fujiwara, Masao</v>
      </c>
      <c r="G170" s="27" t="s">
        <v>57</v>
      </c>
      <c r="H170" s="38" t="str">
        <f>IF(COUNTIF($G$7:G170,G170)=1,"Y","N")</f>
        <v>N</v>
      </c>
      <c r="I170" s="38" t="s">
        <v>104</v>
      </c>
      <c r="J170" s="18" t="s">
        <v>27</v>
      </c>
      <c r="K170" s="28"/>
      <c r="L170" s="19" t="s">
        <v>47</v>
      </c>
      <c r="M170" s="56"/>
      <c r="N170" s="57"/>
      <c r="O170" s="57"/>
      <c r="P170" s="57"/>
      <c r="Q170" s="58">
        <v>1</v>
      </c>
      <c r="R170" s="29" t="s">
        <v>309</v>
      </c>
      <c r="S170" s="18"/>
      <c r="T170" s="18"/>
      <c r="U170" s="18"/>
      <c r="V170" s="18"/>
      <c r="W170" s="18" t="s">
        <v>48</v>
      </c>
      <c r="X170" s="18"/>
      <c r="Y170" s="18"/>
      <c r="Z170" s="18"/>
      <c r="AA170" s="18"/>
      <c r="AB170" s="18"/>
      <c r="AC170" s="27"/>
      <c r="AD170" s="18"/>
      <c r="AE170" s="18"/>
      <c r="AF170" s="18"/>
      <c r="AG170" s="18"/>
      <c r="AH170" s="18"/>
      <c r="AI170" s="30"/>
      <c r="AJ170" s="18"/>
    </row>
    <row r="171" spans="1:36" x14ac:dyDescent="0.25">
      <c r="A171" s="17" t="s">
        <v>305</v>
      </c>
      <c r="B171" s="18" t="s">
        <v>306</v>
      </c>
      <c r="C171" s="18" t="s">
        <v>307</v>
      </c>
      <c r="D171" s="18">
        <v>2008</v>
      </c>
      <c r="E171" s="71" t="str">
        <f>IF(COUNTIF($F$7:F171,F171)=1,"Y","N")</f>
        <v>N</v>
      </c>
      <c r="F171" s="46" t="str">
        <f t="shared" ref="F171:F172" si="32">CONCATENATE(D171,"-",C171,"-",A171)</f>
        <v>2008-Journal of Experimental &amp; Clinical Cancer Research-Fujiwara, Masao</v>
      </c>
      <c r="G171" s="27" t="s">
        <v>57</v>
      </c>
      <c r="H171" s="38" t="str">
        <f>IF(COUNTIF($G$7:G171,G171)=1,"Y","N")</f>
        <v>N</v>
      </c>
      <c r="I171" s="38" t="s">
        <v>104</v>
      </c>
      <c r="J171" s="18" t="s">
        <v>27</v>
      </c>
      <c r="K171" s="28"/>
      <c r="L171" s="19" t="s">
        <v>47</v>
      </c>
      <c r="M171" s="56"/>
      <c r="N171" s="57"/>
      <c r="O171" s="57"/>
      <c r="P171" s="57"/>
      <c r="Q171" s="58">
        <v>1</v>
      </c>
      <c r="R171" s="29" t="s">
        <v>310</v>
      </c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27"/>
      <c r="AD171" s="18"/>
      <c r="AE171" s="18"/>
      <c r="AF171" s="18"/>
      <c r="AG171" s="18"/>
      <c r="AH171" s="18"/>
      <c r="AI171" s="30"/>
      <c r="AJ171" s="18"/>
    </row>
    <row r="172" spans="1:36" x14ac:dyDescent="0.25">
      <c r="A172" s="17" t="s">
        <v>305</v>
      </c>
      <c r="B172" s="18" t="s">
        <v>306</v>
      </c>
      <c r="C172" s="18" t="s">
        <v>307</v>
      </c>
      <c r="D172" s="18">
        <v>2008</v>
      </c>
      <c r="E172" s="71" t="str">
        <f>IF(COUNTIF($F$7:F172,F172)=1,"Y","N")</f>
        <v>N</v>
      </c>
      <c r="F172" s="46" t="str">
        <f t="shared" si="32"/>
        <v>2008-Journal of Experimental &amp; Clinical Cancer Research-Fujiwara, Masao</v>
      </c>
      <c r="G172" s="27" t="s">
        <v>57</v>
      </c>
      <c r="H172" s="38" t="str">
        <f>IF(COUNTIF($G$7:G172,G172)=1,"Y","N")</f>
        <v>N</v>
      </c>
      <c r="I172" s="38" t="s">
        <v>104</v>
      </c>
      <c r="J172" s="18" t="s">
        <v>27</v>
      </c>
      <c r="K172" s="28"/>
      <c r="L172" s="19" t="s">
        <v>47</v>
      </c>
      <c r="M172" s="56"/>
      <c r="N172" s="57"/>
      <c r="O172" s="57"/>
      <c r="P172" s="57">
        <v>1</v>
      </c>
      <c r="Q172" s="58"/>
      <c r="R172" s="29" t="s">
        <v>308</v>
      </c>
      <c r="S172" s="18"/>
      <c r="T172" s="18"/>
      <c r="U172" s="18"/>
      <c r="V172" s="18"/>
      <c r="W172" s="18" t="s">
        <v>48</v>
      </c>
      <c r="X172" s="18"/>
      <c r="Y172" s="18"/>
      <c r="Z172" s="18"/>
      <c r="AA172" s="18"/>
      <c r="AB172" s="18"/>
      <c r="AC172" s="27"/>
      <c r="AD172" s="18"/>
      <c r="AE172" s="18"/>
      <c r="AF172" s="18"/>
      <c r="AG172" s="18"/>
      <c r="AH172" s="18"/>
      <c r="AI172" s="30"/>
      <c r="AJ172" s="18"/>
    </row>
    <row r="173" spans="1:36" x14ac:dyDescent="0.25">
      <c r="A173" s="17" t="s">
        <v>314</v>
      </c>
      <c r="B173" s="18" t="s">
        <v>315</v>
      </c>
      <c r="C173" s="18" t="s">
        <v>303</v>
      </c>
      <c r="D173" s="18">
        <v>2009</v>
      </c>
      <c r="E173" s="71" t="str">
        <f>IF(COUNTIF($F$7:F173,F173)=1,"Y","N")</f>
        <v>Y</v>
      </c>
      <c r="F173" s="46" t="str">
        <f t="shared" si="28"/>
        <v>2009-Cancer Gene Therapy-Rognoni, E.</v>
      </c>
      <c r="G173" s="27" t="s">
        <v>44</v>
      </c>
      <c r="H173" s="38"/>
      <c r="I173" s="38" t="s">
        <v>104</v>
      </c>
      <c r="J173" s="18" t="s">
        <v>27</v>
      </c>
      <c r="K173" s="28">
        <v>240</v>
      </c>
      <c r="L173" s="19" t="s">
        <v>47</v>
      </c>
      <c r="M173" s="56"/>
      <c r="N173" s="57"/>
      <c r="O173" s="57"/>
      <c r="P173" s="57">
        <v>1</v>
      </c>
      <c r="Q173" s="58"/>
      <c r="R173" s="29" t="s">
        <v>311</v>
      </c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27" t="s">
        <v>48</v>
      </c>
      <c r="AD173" s="18"/>
      <c r="AE173" s="18"/>
      <c r="AF173" s="18"/>
      <c r="AG173" s="18"/>
      <c r="AH173" s="18"/>
      <c r="AI173" s="30"/>
      <c r="AJ173" s="18"/>
    </row>
    <row r="174" spans="1:36" x14ac:dyDescent="0.25">
      <c r="A174" s="17" t="s">
        <v>314</v>
      </c>
      <c r="B174" s="18" t="s">
        <v>315</v>
      </c>
      <c r="C174" s="18" t="s">
        <v>303</v>
      </c>
      <c r="D174" s="18">
        <v>2009</v>
      </c>
      <c r="E174" s="71" t="str">
        <f>IF(COUNTIF($F$7:F174,F174)=1,"Y","N")</f>
        <v>N</v>
      </c>
      <c r="F174" s="46" t="str">
        <f t="shared" si="28"/>
        <v>2009-Cancer Gene Therapy-Rognoni, E.</v>
      </c>
      <c r="G174" s="27" t="s">
        <v>44</v>
      </c>
      <c r="H174" s="38"/>
      <c r="I174" s="38" t="s">
        <v>104</v>
      </c>
      <c r="J174" s="18" t="s">
        <v>27</v>
      </c>
      <c r="K174" s="28">
        <v>240</v>
      </c>
      <c r="L174" s="19" t="s">
        <v>47</v>
      </c>
      <c r="M174" s="56"/>
      <c r="N174" s="57"/>
      <c r="O174" s="57"/>
      <c r="P174" s="57"/>
      <c r="Q174" s="58">
        <v>1</v>
      </c>
      <c r="R174" s="29" t="s">
        <v>312</v>
      </c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27"/>
      <c r="AD174" s="18"/>
      <c r="AE174" s="18"/>
      <c r="AF174" s="18"/>
      <c r="AG174" s="18"/>
      <c r="AH174" s="18"/>
      <c r="AI174" s="30"/>
      <c r="AJ174" s="18"/>
    </row>
    <row r="175" spans="1:36" x14ac:dyDescent="0.25">
      <c r="A175" s="17" t="s">
        <v>314</v>
      </c>
      <c r="B175" s="18" t="s">
        <v>315</v>
      </c>
      <c r="C175" s="18" t="s">
        <v>303</v>
      </c>
      <c r="D175" s="18">
        <v>2009</v>
      </c>
      <c r="E175" s="71" t="str">
        <f>IF(COUNTIF($F$7:F175,F175)=1,"Y","N")</f>
        <v>N</v>
      </c>
      <c r="F175" s="46" t="str">
        <f t="shared" si="28"/>
        <v>2009-Cancer Gene Therapy-Rognoni, E.</v>
      </c>
      <c r="G175" s="27" t="s">
        <v>44</v>
      </c>
      <c r="H175" s="38"/>
      <c r="I175" s="38" t="s">
        <v>104</v>
      </c>
      <c r="J175" s="18" t="s">
        <v>27</v>
      </c>
      <c r="K175" s="28">
        <v>240</v>
      </c>
      <c r="L175" s="19" t="s">
        <v>47</v>
      </c>
      <c r="M175" s="56"/>
      <c r="N175" s="57"/>
      <c r="O175" s="57">
        <v>1</v>
      </c>
      <c r="P175" s="57"/>
      <c r="Q175" s="58"/>
      <c r="R175" s="29" t="s">
        <v>313</v>
      </c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27" t="s">
        <v>48</v>
      </c>
      <c r="AD175" s="18"/>
      <c r="AE175" s="18"/>
      <c r="AF175" s="18"/>
      <c r="AG175" s="18"/>
      <c r="AH175" s="18"/>
      <c r="AI175" s="30"/>
      <c r="AJ175" s="18"/>
    </row>
    <row r="176" spans="1:36" x14ac:dyDescent="0.25">
      <c r="A176" s="17" t="s">
        <v>314</v>
      </c>
      <c r="B176" s="18" t="s">
        <v>315</v>
      </c>
      <c r="C176" s="18" t="s">
        <v>303</v>
      </c>
      <c r="D176" s="18">
        <v>2009</v>
      </c>
      <c r="E176" s="71" t="str">
        <f>IF(COUNTIF($F$7:F176,F176)=1,"Y","N")</f>
        <v>N</v>
      </c>
      <c r="F176" s="46" t="str">
        <f t="shared" si="28"/>
        <v>2009-Cancer Gene Therapy-Rognoni, E.</v>
      </c>
      <c r="G176" s="27" t="s">
        <v>46</v>
      </c>
      <c r="H176" s="38" t="str">
        <f>IF(COUNTIF($G$7:G176,G176)=1,"Y","N")</f>
        <v>N</v>
      </c>
      <c r="I176" s="38" t="s">
        <v>104</v>
      </c>
      <c r="J176" s="18" t="s">
        <v>27</v>
      </c>
      <c r="K176" s="28" t="s">
        <v>217</v>
      </c>
      <c r="L176" s="19" t="s">
        <v>47</v>
      </c>
      <c r="M176" s="56"/>
      <c r="N176" s="57">
        <v>1</v>
      </c>
      <c r="O176" s="57"/>
      <c r="P176" s="57"/>
      <c r="Q176" s="58"/>
      <c r="R176" s="29" t="s">
        <v>317</v>
      </c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27" t="s">
        <v>48</v>
      </c>
      <c r="AD176" s="18"/>
      <c r="AE176" s="18"/>
      <c r="AF176" s="18"/>
      <c r="AG176" s="18"/>
      <c r="AH176" s="18"/>
      <c r="AI176" s="30"/>
      <c r="AJ176" s="18"/>
    </row>
    <row r="177" spans="1:36" x14ac:dyDescent="0.25">
      <c r="A177" s="17" t="s">
        <v>314</v>
      </c>
      <c r="B177" s="18" t="s">
        <v>315</v>
      </c>
      <c r="C177" s="18" t="s">
        <v>303</v>
      </c>
      <c r="D177" s="18">
        <v>2009</v>
      </c>
      <c r="E177" s="71" t="str">
        <f>IF(COUNTIF($F$7:F177,F177)=1,"Y","N")</f>
        <v>N</v>
      </c>
      <c r="F177" s="46" t="str">
        <f t="shared" si="28"/>
        <v>2009-Cancer Gene Therapy-Rognoni, E.</v>
      </c>
      <c r="G177" s="27" t="s">
        <v>46</v>
      </c>
      <c r="H177" s="38" t="str">
        <f>IF(COUNTIF($G$7:G177,G177)=1,"Y","N")</f>
        <v>N</v>
      </c>
      <c r="I177" s="38" t="s">
        <v>104</v>
      </c>
      <c r="J177" s="18" t="s">
        <v>27</v>
      </c>
      <c r="K177" s="28" t="s">
        <v>217</v>
      </c>
      <c r="L177" s="19" t="s">
        <v>47</v>
      </c>
      <c r="M177" s="56"/>
      <c r="N177" s="57"/>
      <c r="O177" s="57"/>
      <c r="P177" s="57"/>
      <c r="Q177" s="58">
        <v>1</v>
      </c>
      <c r="R177" s="29" t="s">
        <v>316</v>
      </c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27" t="s">
        <v>48</v>
      </c>
      <c r="AD177" s="18"/>
      <c r="AE177" s="18"/>
      <c r="AF177" s="18"/>
      <c r="AG177" s="18"/>
      <c r="AH177" s="18"/>
      <c r="AI177" s="30"/>
      <c r="AJ177" s="18"/>
    </row>
    <row r="178" spans="1:36" x14ac:dyDescent="0.25">
      <c r="A178" s="17" t="s">
        <v>321</v>
      </c>
      <c r="B178" s="18" t="s">
        <v>322</v>
      </c>
      <c r="C178" s="18" t="s">
        <v>71</v>
      </c>
      <c r="D178" s="18">
        <v>2010</v>
      </c>
      <c r="E178" s="71" t="str">
        <f>IF(COUNTIF($F$7:F178,F178)=1,"Y","N")</f>
        <v>Y</v>
      </c>
      <c r="F178" s="46" t="str">
        <f t="shared" si="28"/>
        <v>2010-European Journal of Cancer-Azmi, Asfar S.</v>
      </c>
      <c r="G178" s="27" t="s">
        <v>320</v>
      </c>
      <c r="H178" s="38" t="str">
        <f>IF(COUNTIF($G$7:G178,G178)=1,"Y","N")</f>
        <v>Y</v>
      </c>
      <c r="I178" s="38" t="s">
        <v>104</v>
      </c>
      <c r="J178" s="18" t="s">
        <v>27</v>
      </c>
      <c r="K178" s="28"/>
      <c r="L178" s="19" t="s">
        <v>47</v>
      </c>
      <c r="M178" s="56"/>
      <c r="N178" s="57"/>
      <c r="O178" s="57"/>
      <c r="P178" s="57">
        <v>1</v>
      </c>
      <c r="Q178" s="58"/>
      <c r="R178" s="29" t="s">
        <v>318</v>
      </c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27"/>
      <c r="AD178" s="18"/>
      <c r="AE178" s="18"/>
      <c r="AF178" s="18"/>
      <c r="AG178" s="18"/>
      <c r="AH178" s="18"/>
      <c r="AI178" s="30"/>
      <c r="AJ178" s="18"/>
    </row>
    <row r="179" spans="1:36" x14ac:dyDescent="0.25">
      <c r="A179" s="17" t="s">
        <v>321</v>
      </c>
      <c r="B179" s="18" t="s">
        <v>322</v>
      </c>
      <c r="C179" s="18" t="s">
        <v>71</v>
      </c>
      <c r="D179" s="18">
        <v>2010</v>
      </c>
      <c r="E179" s="71" t="str">
        <f>IF(COUNTIF($F$7:F179,F179)=1,"Y","N")</f>
        <v>N</v>
      </c>
      <c r="F179" s="46" t="str">
        <f t="shared" si="28"/>
        <v>2010-European Journal of Cancer-Azmi, Asfar S.</v>
      </c>
      <c r="G179" s="27" t="s">
        <v>320</v>
      </c>
      <c r="H179" s="38" t="str">
        <f>IF(COUNTIF($G$7:G179,G179)=1,"Y","N")</f>
        <v>N</v>
      </c>
      <c r="I179" s="38" t="s">
        <v>104</v>
      </c>
      <c r="J179" s="18" t="s">
        <v>27</v>
      </c>
      <c r="K179" s="28"/>
      <c r="L179" s="19" t="s">
        <v>47</v>
      </c>
      <c r="M179" s="56"/>
      <c r="N179" s="57"/>
      <c r="O179" s="57"/>
      <c r="P179" s="57">
        <v>1</v>
      </c>
      <c r="Q179" s="58"/>
      <c r="R179" s="29" t="s">
        <v>268</v>
      </c>
      <c r="S179" s="18"/>
      <c r="T179" s="18"/>
      <c r="U179" s="18"/>
      <c r="V179" s="18"/>
      <c r="W179" s="18" t="s">
        <v>48</v>
      </c>
      <c r="X179" s="18"/>
      <c r="Y179" s="18"/>
      <c r="Z179" s="18"/>
      <c r="AA179" s="18"/>
      <c r="AB179" s="18"/>
      <c r="AC179" s="27"/>
      <c r="AD179" s="18"/>
      <c r="AE179" s="18"/>
      <c r="AF179" s="18"/>
      <c r="AG179" s="18"/>
      <c r="AH179" s="18"/>
      <c r="AI179" s="30"/>
      <c r="AJ179" s="18"/>
    </row>
    <row r="180" spans="1:36" x14ac:dyDescent="0.25">
      <c r="A180" s="17" t="s">
        <v>321</v>
      </c>
      <c r="B180" s="18" t="s">
        <v>322</v>
      </c>
      <c r="C180" s="18" t="s">
        <v>71</v>
      </c>
      <c r="D180" s="18">
        <v>2010</v>
      </c>
      <c r="E180" s="71" t="str">
        <f>IF(COUNTIF($F$7:F180,F180)=1,"Y","N")</f>
        <v>N</v>
      </c>
      <c r="F180" s="46" t="str">
        <f t="shared" si="28"/>
        <v>2010-European Journal of Cancer-Azmi, Asfar S.</v>
      </c>
      <c r="G180" s="27" t="s">
        <v>320</v>
      </c>
      <c r="H180" s="38" t="str">
        <f>IF(COUNTIF($G$7:G180,G180)=1,"Y","N")</f>
        <v>N</v>
      </c>
      <c r="I180" s="38" t="s">
        <v>104</v>
      </c>
      <c r="J180" s="18" t="s">
        <v>27</v>
      </c>
      <c r="K180" s="28"/>
      <c r="L180" s="19" t="s">
        <v>47</v>
      </c>
      <c r="M180" s="56">
        <v>0.5</v>
      </c>
      <c r="N180" s="57"/>
      <c r="O180" s="57">
        <v>0.5</v>
      </c>
      <c r="P180" s="57"/>
      <c r="Q180" s="58"/>
      <c r="R180" s="29" t="s">
        <v>319</v>
      </c>
      <c r="S180" s="18"/>
      <c r="T180" s="18"/>
      <c r="U180" s="18"/>
      <c r="V180" s="18"/>
      <c r="W180" s="18" t="s">
        <v>48</v>
      </c>
      <c r="X180" s="18"/>
      <c r="Y180" s="18"/>
      <c r="Z180" s="18"/>
      <c r="AA180" s="18"/>
      <c r="AB180" s="18"/>
      <c r="AC180" s="27"/>
      <c r="AD180" s="18"/>
      <c r="AE180" s="18"/>
      <c r="AF180" s="18"/>
      <c r="AG180" s="18"/>
      <c r="AH180" s="18"/>
      <c r="AI180" s="30"/>
      <c r="AJ180" s="18"/>
    </row>
    <row r="181" spans="1:36" x14ac:dyDescent="0.25">
      <c r="A181" s="17" t="s">
        <v>321</v>
      </c>
      <c r="B181" s="18" t="s">
        <v>322</v>
      </c>
      <c r="C181" s="18" t="s">
        <v>71</v>
      </c>
      <c r="D181" s="18">
        <v>2010</v>
      </c>
      <c r="E181" s="71" t="str">
        <f>IF(COUNTIF($F$7:F181,F181)=1,"Y","N")</f>
        <v>N</v>
      </c>
      <c r="F181" s="46" t="str">
        <f t="shared" si="28"/>
        <v>2010-European Journal of Cancer-Azmi, Asfar S.</v>
      </c>
      <c r="G181" s="27" t="s">
        <v>46</v>
      </c>
      <c r="H181" s="38" t="str">
        <f>IF(COUNTIF($G$7:G181,G181)=1,"Y","N")</f>
        <v>N</v>
      </c>
      <c r="I181" s="38" t="s">
        <v>104</v>
      </c>
      <c r="J181" s="18" t="s">
        <v>27</v>
      </c>
      <c r="K181" s="28"/>
      <c r="L181" s="19" t="s">
        <v>47</v>
      </c>
      <c r="M181" s="56"/>
      <c r="N181" s="57"/>
      <c r="O181" s="57"/>
      <c r="P181" s="57"/>
      <c r="Q181" s="58">
        <v>1</v>
      </c>
      <c r="R181" s="29" t="s">
        <v>318</v>
      </c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27"/>
      <c r="AD181" s="18"/>
      <c r="AE181" s="18"/>
      <c r="AF181" s="18"/>
      <c r="AG181" s="18"/>
      <c r="AH181" s="18"/>
      <c r="AI181" s="30"/>
      <c r="AJ181" s="18"/>
    </row>
    <row r="182" spans="1:36" x14ac:dyDescent="0.25">
      <c r="A182" s="17" t="s">
        <v>321</v>
      </c>
      <c r="B182" s="18" t="s">
        <v>322</v>
      </c>
      <c r="C182" s="18" t="s">
        <v>71</v>
      </c>
      <c r="D182" s="18">
        <v>2010</v>
      </c>
      <c r="E182" s="71" t="str">
        <f>IF(COUNTIF($F$7:F182,F182)=1,"Y","N")</f>
        <v>N</v>
      </c>
      <c r="F182" s="46" t="str">
        <f t="shared" si="28"/>
        <v>2010-European Journal of Cancer-Azmi, Asfar S.</v>
      </c>
      <c r="G182" s="27" t="s">
        <v>46</v>
      </c>
      <c r="H182" s="38" t="str">
        <f>IF(COUNTIF($G$7:G182,G182)=1,"Y","N")</f>
        <v>N</v>
      </c>
      <c r="I182" s="38" t="s">
        <v>104</v>
      </c>
      <c r="J182" s="18" t="s">
        <v>27</v>
      </c>
      <c r="K182" s="28"/>
      <c r="L182" s="19" t="s">
        <v>47</v>
      </c>
      <c r="M182" s="56"/>
      <c r="N182" s="57"/>
      <c r="O182" s="57"/>
      <c r="P182" s="57">
        <v>1</v>
      </c>
      <c r="Q182" s="58"/>
      <c r="R182" s="29" t="s">
        <v>268</v>
      </c>
      <c r="S182" s="18"/>
      <c r="T182" s="18"/>
      <c r="U182" s="18"/>
      <c r="V182" s="18"/>
      <c r="W182" s="18" t="s">
        <v>48</v>
      </c>
      <c r="X182" s="18"/>
      <c r="Y182" s="18"/>
      <c r="Z182" s="18"/>
      <c r="AA182" s="18"/>
      <c r="AB182" s="18"/>
      <c r="AC182" s="27"/>
      <c r="AD182" s="18"/>
      <c r="AE182" s="18"/>
      <c r="AF182" s="18"/>
      <c r="AG182" s="18"/>
      <c r="AH182" s="18"/>
      <c r="AI182" s="30"/>
      <c r="AJ182" s="18"/>
    </row>
    <row r="183" spans="1:36" x14ac:dyDescent="0.25">
      <c r="A183" s="17" t="s">
        <v>321</v>
      </c>
      <c r="B183" s="18" t="s">
        <v>322</v>
      </c>
      <c r="C183" s="18" t="s">
        <v>71</v>
      </c>
      <c r="D183" s="18">
        <v>2010</v>
      </c>
      <c r="E183" s="71" t="str">
        <f>IF(COUNTIF($F$7:F183,F183)=1,"Y","N")</f>
        <v>N</v>
      </c>
      <c r="F183" s="46" t="str">
        <f t="shared" si="28"/>
        <v>2010-European Journal of Cancer-Azmi, Asfar S.</v>
      </c>
      <c r="G183" s="27" t="s">
        <v>46</v>
      </c>
      <c r="H183" s="38" t="str">
        <f>IF(COUNTIF($G$7:G183,G183)=1,"Y","N")</f>
        <v>N</v>
      </c>
      <c r="I183" s="38" t="s">
        <v>104</v>
      </c>
      <c r="J183" s="18" t="s">
        <v>27</v>
      </c>
      <c r="K183" s="28"/>
      <c r="L183" s="19" t="s">
        <v>47</v>
      </c>
      <c r="M183" s="56"/>
      <c r="N183" s="57"/>
      <c r="O183" s="57"/>
      <c r="P183" s="57">
        <v>1</v>
      </c>
      <c r="Q183" s="58"/>
      <c r="R183" s="29" t="s">
        <v>319</v>
      </c>
      <c r="S183" s="18"/>
      <c r="T183" s="18"/>
      <c r="U183" s="18"/>
      <c r="V183" s="18"/>
      <c r="W183" s="18" t="s">
        <v>48</v>
      </c>
      <c r="X183" s="18"/>
      <c r="Y183" s="18"/>
      <c r="Z183" s="18"/>
      <c r="AA183" s="18"/>
      <c r="AB183" s="18"/>
      <c r="AC183" s="27"/>
      <c r="AD183" s="18"/>
      <c r="AE183" s="18"/>
      <c r="AF183" s="18"/>
      <c r="AG183" s="18"/>
      <c r="AH183" s="18"/>
      <c r="AI183" s="30"/>
      <c r="AJ183" s="18"/>
    </row>
    <row r="184" spans="1:36" x14ac:dyDescent="0.25">
      <c r="A184" s="17" t="s">
        <v>324</v>
      </c>
      <c r="B184" s="18" t="s">
        <v>325</v>
      </c>
      <c r="C184" s="18" t="s">
        <v>125</v>
      </c>
      <c r="D184" s="18">
        <v>2010</v>
      </c>
      <c r="E184" s="71" t="str">
        <f>IF(COUNTIF($F$7:F184,F184)=1,"Y","N")</f>
        <v>Y</v>
      </c>
      <c r="F184" s="46" t="str">
        <f t="shared" si="28"/>
        <v>2010-Biochemical Pharmacology-Yu, Yanke</v>
      </c>
      <c r="G184" s="27" t="s">
        <v>45</v>
      </c>
      <c r="H184" s="38" t="str">
        <f>IF(COUNTIF($G$7:G184,G184)=1,"Y","N")</f>
        <v>N</v>
      </c>
      <c r="I184" s="38" t="s">
        <v>104</v>
      </c>
      <c r="J184" s="18" t="s">
        <v>27</v>
      </c>
      <c r="K184" s="28">
        <v>100</v>
      </c>
      <c r="L184" s="19" t="s">
        <v>47</v>
      </c>
      <c r="M184" s="56"/>
      <c r="N184" s="57"/>
      <c r="O184" s="57"/>
      <c r="P184" s="57">
        <v>1</v>
      </c>
      <c r="Q184" s="58"/>
      <c r="R184" s="29" t="s">
        <v>323</v>
      </c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27"/>
      <c r="AD184" s="18"/>
      <c r="AE184" s="18"/>
      <c r="AF184" s="18"/>
      <c r="AG184" s="18"/>
      <c r="AH184" s="18"/>
      <c r="AI184" s="30"/>
      <c r="AJ184" s="18"/>
    </row>
    <row r="185" spans="1:36" x14ac:dyDescent="0.25">
      <c r="A185" s="17" t="s">
        <v>326</v>
      </c>
      <c r="B185" s="18" t="s">
        <v>327</v>
      </c>
      <c r="C185" s="18" t="s">
        <v>328</v>
      </c>
      <c r="D185" s="18">
        <v>2011</v>
      </c>
      <c r="E185" s="71" t="str">
        <f>IF(COUNTIF($F$7:F185,F185)=1,"Y","N")</f>
        <v>Y</v>
      </c>
      <c r="F185" s="46" t="str">
        <f t="shared" si="28"/>
        <v>2011-Landes Bioscience-Dong, Jianying</v>
      </c>
      <c r="G185" s="27" t="s">
        <v>46</v>
      </c>
      <c r="H185" s="38" t="str">
        <f>IF(COUNTIF($G$7:G185,G185)=1,"Y","N")</f>
        <v>N</v>
      </c>
      <c r="I185" s="38" t="s">
        <v>104</v>
      </c>
      <c r="J185" s="18" t="s">
        <v>178</v>
      </c>
      <c r="K185" s="28">
        <v>200</v>
      </c>
      <c r="L185" s="19" t="s">
        <v>47</v>
      </c>
      <c r="M185" s="56"/>
      <c r="N185" s="57"/>
      <c r="O185" s="57"/>
      <c r="P185" s="57">
        <v>1</v>
      </c>
      <c r="Q185" s="58"/>
      <c r="R185" s="29" t="s">
        <v>332</v>
      </c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27"/>
      <c r="AD185" s="18"/>
      <c r="AE185" s="18"/>
      <c r="AF185" s="18"/>
      <c r="AG185" s="18"/>
      <c r="AH185" s="18"/>
      <c r="AI185" s="30"/>
      <c r="AJ185" s="18"/>
    </row>
    <row r="186" spans="1:36" x14ac:dyDescent="0.25">
      <c r="A186" s="17" t="s">
        <v>326</v>
      </c>
      <c r="B186" s="18" t="s">
        <v>327</v>
      </c>
      <c r="C186" s="18" t="s">
        <v>328</v>
      </c>
      <c r="D186" s="18">
        <v>2011</v>
      </c>
      <c r="E186" s="71" t="str">
        <f>IF(COUNTIF($F$7:F186,F186)=1,"Y","N")</f>
        <v>N</v>
      </c>
      <c r="F186" s="46" t="str">
        <f t="shared" ref="F186:F188" si="33">CONCATENATE(D186,"-",C186,"-",A186)</f>
        <v>2011-Landes Bioscience-Dong, Jianying</v>
      </c>
      <c r="G186" s="27" t="s">
        <v>46</v>
      </c>
      <c r="H186" s="38" t="str">
        <f>IF(COUNTIF($G$7:G186,G186)=1,"Y","N")</f>
        <v>N</v>
      </c>
      <c r="I186" s="38" t="s">
        <v>104</v>
      </c>
      <c r="J186" s="18" t="s">
        <v>178</v>
      </c>
      <c r="K186" s="28">
        <v>200</v>
      </c>
      <c r="L186" s="19" t="s">
        <v>47</v>
      </c>
      <c r="M186" s="56"/>
      <c r="N186" s="57"/>
      <c r="O186" s="57"/>
      <c r="P186" s="57">
        <v>1</v>
      </c>
      <c r="Q186" s="58"/>
      <c r="R186" s="29" t="s">
        <v>331</v>
      </c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27"/>
      <c r="AD186" s="18"/>
      <c r="AE186" s="18"/>
      <c r="AF186" s="18"/>
      <c r="AG186" s="18"/>
      <c r="AH186" s="18"/>
      <c r="AI186" s="30"/>
      <c r="AJ186" s="18"/>
    </row>
    <row r="187" spans="1:36" x14ac:dyDescent="0.25">
      <c r="A187" s="17" t="s">
        <v>326</v>
      </c>
      <c r="B187" s="18" t="s">
        <v>327</v>
      </c>
      <c r="C187" s="18" t="s">
        <v>328</v>
      </c>
      <c r="D187" s="18">
        <v>2011</v>
      </c>
      <c r="E187" s="71" t="str">
        <f>IF(COUNTIF($F$7:F187,F187)=1,"Y","N")</f>
        <v>N</v>
      </c>
      <c r="F187" s="46" t="str">
        <f t="shared" si="33"/>
        <v>2011-Landes Bioscience-Dong, Jianying</v>
      </c>
      <c r="G187" s="27" t="s">
        <v>46</v>
      </c>
      <c r="H187" s="38" t="str">
        <f>IF(COUNTIF($G$7:G187,G187)=1,"Y","N")</f>
        <v>N</v>
      </c>
      <c r="I187" s="38" t="s">
        <v>104</v>
      </c>
      <c r="J187" s="18" t="s">
        <v>178</v>
      </c>
      <c r="K187" s="28">
        <v>200</v>
      </c>
      <c r="L187" s="19" t="s">
        <v>47</v>
      </c>
      <c r="M187" s="56"/>
      <c r="N187" s="57"/>
      <c r="O187" s="57">
        <v>1</v>
      </c>
      <c r="P187" s="57"/>
      <c r="Q187" s="58"/>
      <c r="R187" s="29" t="s">
        <v>329</v>
      </c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27"/>
      <c r="AD187" s="18"/>
      <c r="AE187" s="18"/>
      <c r="AF187" s="18"/>
      <c r="AG187" s="18"/>
      <c r="AH187" s="18"/>
      <c r="AI187" s="30"/>
      <c r="AJ187" s="18"/>
    </row>
    <row r="188" spans="1:36" x14ac:dyDescent="0.25">
      <c r="A188" s="17" t="s">
        <v>326</v>
      </c>
      <c r="B188" s="18" t="s">
        <v>327</v>
      </c>
      <c r="C188" s="18" t="s">
        <v>328</v>
      </c>
      <c r="D188" s="18">
        <v>2011</v>
      </c>
      <c r="E188" s="71" t="str">
        <f>IF(COUNTIF($F$7:F188,F188)=1,"Y","N")</f>
        <v>N</v>
      </c>
      <c r="F188" s="46" t="str">
        <f t="shared" si="33"/>
        <v>2011-Landes Bioscience-Dong, Jianying</v>
      </c>
      <c r="G188" s="27" t="s">
        <v>46</v>
      </c>
      <c r="H188" s="38" t="str">
        <f>IF(COUNTIF($G$7:G188,G188)=1,"Y","N")</f>
        <v>N</v>
      </c>
      <c r="I188" s="38" t="s">
        <v>104</v>
      </c>
      <c r="J188" s="18" t="s">
        <v>178</v>
      </c>
      <c r="K188" s="28">
        <v>200</v>
      </c>
      <c r="L188" s="19" t="s">
        <v>47</v>
      </c>
      <c r="M188" s="56"/>
      <c r="N188" s="57"/>
      <c r="O188" s="57">
        <v>1</v>
      </c>
      <c r="P188" s="57"/>
      <c r="Q188" s="58"/>
      <c r="R188" s="29" t="s">
        <v>330</v>
      </c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27"/>
      <c r="AD188" s="18"/>
      <c r="AE188" s="18"/>
      <c r="AF188" s="18"/>
      <c r="AG188" s="18"/>
      <c r="AH188" s="18"/>
      <c r="AI188" s="30"/>
      <c r="AJ188" s="18"/>
    </row>
    <row r="189" spans="1:36" x14ac:dyDescent="0.25">
      <c r="A189" s="17" t="s">
        <v>333</v>
      </c>
      <c r="B189" s="18" t="s">
        <v>334</v>
      </c>
      <c r="C189" s="18" t="s">
        <v>31</v>
      </c>
      <c r="D189" s="18">
        <v>2011</v>
      </c>
      <c r="E189" s="71" t="str">
        <f>IF(COUNTIF($F$7:F189,F189)=1,"Y","N")</f>
        <v>Y</v>
      </c>
      <c r="F189" s="46" t="str">
        <f t="shared" si="28"/>
        <v>2011-Cancer Letters-Zhou, Lin</v>
      </c>
      <c r="G189" s="27" t="s">
        <v>46</v>
      </c>
      <c r="H189" s="38" t="str">
        <f>IF(COUNTIF($G$7:G189,G189)=1,"Y","N")</f>
        <v>N</v>
      </c>
      <c r="I189" s="38" t="s">
        <v>104</v>
      </c>
      <c r="J189" s="18" t="s">
        <v>27</v>
      </c>
      <c r="K189" s="28"/>
      <c r="L189" s="19" t="s">
        <v>47</v>
      </c>
      <c r="M189" s="56"/>
      <c r="N189" s="57"/>
      <c r="O189" s="57"/>
      <c r="P189" s="57">
        <v>1</v>
      </c>
      <c r="Q189" s="58"/>
      <c r="R189" s="29" t="s">
        <v>335</v>
      </c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27" t="s">
        <v>48</v>
      </c>
      <c r="AD189" s="18"/>
      <c r="AE189" s="18"/>
      <c r="AF189" s="18"/>
      <c r="AG189" s="18"/>
      <c r="AH189" s="18"/>
      <c r="AI189" s="30"/>
      <c r="AJ189" s="18"/>
    </row>
    <row r="190" spans="1:36" x14ac:dyDescent="0.25">
      <c r="A190" s="17" t="s">
        <v>333</v>
      </c>
      <c r="B190" s="18" t="s">
        <v>334</v>
      </c>
      <c r="C190" s="18" t="s">
        <v>31</v>
      </c>
      <c r="D190" s="18">
        <v>2011</v>
      </c>
      <c r="E190" s="71" t="str">
        <f>IF(COUNTIF($F$7:F190,F190)=1,"Y","N")</f>
        <v>N</v>
      </c>
      <c r="F190" s="46" t="str">
        <f t="shared" ref="F190:F191" si="34">CONCATENATE(D190,"-",C190,"-",A190)</f>
        <v>2011-Cancer Letters-Zhou, Lin</v>
      </c>
      <c r="G190" s="27" t="s">
        <v>46</v>
      </c>
      <c r="H190" s="38" t="str">
        <f>IF(COUNTIF($G$7:G190,G190)=1,"Y","N")</f>
        <v>N</v>
      </c>
      <c r="I190" s="38" t="s">
        <v>104</v>
      </c>
      <c r="J190" s="18" t="s">
        <v>27</v>
      </c>
      <c r="K190" s="28"/>
      <c r="L190" s="19" t="s">
        <v>47</v>
      </c>
      <c r="M190" s="56"/>
      <c r="N190" s="57"/>
      <c r="O190" s="57"/>
      <c r="P190" s="57">
        <v>1</v>
      </c>
      <c r="Q190" s="58"/>
      <c r="R190" s="29" t="s">
        <v>12</v>
      </c>
      <c r="S190" s="18"/>
      <c r="T190" s="18"/>
      <c r="U190" s="18"/>
      <c r="V190" s="18" t="s">
        <v>48</v>
      </c>
      <c r="W190" s="18"/>
      <c r="X190" s="18"/>
      <c r="Y190" s="18"/>
      <c r="Z190" s="18"/>
      <c r="AA190" s="18"/>
      <c r="AB190" s="18"/>
      <c r="AC190" s="27"/>
      <c r="AD190" s="18"/>
      <c r="AE190" s="18"/>
      <c r="AF190" s="18"/>
      <c r="AG190" s="18"/>
      <c r="AH190" s="18"/>
      <c r="AI190" s="30"/>
      <c r="AJ190" s="18"/>
    </row>
    <row r="191" spans="1:36" x14ac:dyDescent="0.25">
      <c r="A191" s="17" t="s">
        <v>333</v>
      </c>
      <c r="B191" s="18" t="s">
        <v>334</v>
      </c>
      <c r="C191" s="18" t="s">
        <v>31</v>
      </c>
      <c r="D191" s="18">
        <v>2011</v>
      </c>
      <c r="E191" s="71" t="str">
        <f>IF(COUNTIF($F$7:F191,F191)=1,"Y","N")</f>
        <v>N</v>
      </c>
      <c r="F191" s="46" t="str">
        <f t="shared" si="34"/>
        <v>2011-Cancer Letters-Zhou, Lin</v>
      </c>
      <c r="G191" s="27" t="s">
        <v>46</v>
      </c>
      <c r="H191" s="38" t="str">
        <f>IF(COUNTIF($G$7:G191,G191)=1,"Y","N")</f>
        <v>N</v>
      </c>
      <c r="I191" s="38" t="s">
        <v>104</v>
      </c>
      <c r="J191" s="18" t="s">
        <v>27</v>
      </c>
      <c r="K191" s="28"/>
      <c r="L191" s="19" t="s">
        <v>47</v>
      </c>
      <c r="M191" s="56"/>
      <c r="N191" s="57"/>
      <c r="O191" s="57"/>
      <c r="P191" s="57">
        <v>1</v>
      </c>
      <c r="Q191" s="58"/>
      <c r="R191" s="29" t="s">
        <v>336</v>
      </c>
      <c r="S191" s="18"/>
      <c r="T191" s="18"/>
      <c r="U191" s="18"/>
      <c r="V191" s="18" t="s">
        <v>48</v>
      </c>
      <c r="W191" s="18"/>
      <c r="X191" s="18"/>
      <c r="Y191" s="18"/>
      <c r="Z191" s="18"/>
      <c r="AA191" s="18"/>
      <c r="AB191" s="18"/>
      <c r="AC191" s="27" t="s">
        <v>48</v>
      </c>
      <c r="AD191" s="18"/>
      <c r="AE191" s="18"/>
      <c r="AF191" s="18"/>
      <c r="AG191" s="18"/>
      <c r="AH191" s="18"/>
      <c r="AI191" s="30"/>
      <c r="AJ191" s="18"/>
    </row>
    <row r="192" spans="1:36" x14ac:dyDescent="0.25">
      <c r="A192" s="17" t="s">
        <v>338</v>
      </c>
      <c r="B192" s="18" t="s">
        <v>339</v>
      </c>
      <c r="C192" s="18" t="s">
        <v>187</v>
      </c>
      <c r="D192" s="18">
        <v>2012</v>
      </c>
      <c r="E192" s="71" t="str">
        <f>IF(COUNTIF($F$7:F192,F192)=1,"Y","N")</f>
        <v>Y</v>
      </c>
      <c r="F192" s="46" t="str">
        <f t="shared" si="28"/>
        <v>2012-International Journal of Cancer-Hafeez, Bilal B.</v>
      </c>
      <c r="G192" s="27" t="s">
        <v>45</v>
      </c>
      <c r="H192" s="38" t="str">
        <f>IF(COUNTIF($G$7:G192,G192)=1,"Y","N")</f>
        <v>N</v>
      </c>
      <c r="I192" s="38" t="s">
        <v>104</v>
      </c>
      <c r="J192" s="18" t="s">
        <v>178</v>
      </c>
      <c r="K192" s="28"/>
      <c r="L192" s="19" t="s">
        <v>47</v>
      </c>
      <c r="M192" s="56"/>
      <c r="N192" s="57"/>
      <c r="O192" s="57"/>
      <c r="P192" s="57">
        <v>1</v>
      </c>
      <c r="Q192" s="58"/>
      <c r="R192" s="29" t="s">
        <v>337</v>
      </c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27"/>
      <c r="AD192" s="18"/>
      <c r="AE192" s="18"/>
      <c r="AF192" s="18"/>
      <c r="AG192" s="18"/>
      <c r="AH192" s="18"/>
      <c r="AI192" s="30"/>
      <c r="AJ192" s="18"/>
    </row>
    <row r="193" spans="1:36" x14ac:dyDescent="0.25">
      <c r="A193" s="17" t="s">
        <v>340</v>
      </c>
      <c r="B193" s="18" t="s">
        <v>341</v>
      </c>
      <c r="C193" s="18" t="s">
        <v>342</v>
      </c>
      <c r="D193" s="18">
        <v>2012</v>
      </c>
      <c r="E193" s="71" t="str">
        <f>IF(COUNTIF($F$7:F193,F193)=1,"Y","N")</f>
        <v>Y</v>
      </c>
      <c r="F193" s="46" t="str">
        <f t="shared" si="28"/>
        <v>2012-Cancer Biology &amp; Therapy-Ji, Shunrong</v>
      </c>
      <c r="G193" s="27" t="s">
        <v>46</v>
      </c>
      <c r="H193" s="38" t="str">
        <f>IF(COUNTIF($G$7:G193,G193)=1,"Y","N")</f>
        <v>N</v>
      </c>
      <c r="I193" s="38" t="s">
        <v>104</v>
      </c>
      <c r="J193" s="18" t="s">
        <v>27</v>
      </c>
      <c r="K193" s="28"/>
      <c r="L193" s="19" t="s">
        <v>47</v>
      </c>
      <c r="M193" s="56"/>
      <c r="N193" s="57"/>
      <c r="O193" s="57"/>
      <c r="P193" s="57">
        <v>1</v>
      </c>
      <c r="Q193" s="58"/>
      <c r="R193" s="29" t="s">
        <v>343</v>
      </c>
      <c r="S193" s="18"/>
      <c r="T193" s="18"/>
      <c r="U193" s="18" t="s">
        <v>48</v>
      </c>
      <c r="V193" s="18"/>
      <c r="W193" s="18"/>
      <c r="X193" s="18"/>
      <c r="Y193" s="18"/>
      <c r="Z193" s="18"/>
      <c r="AA193" s="18"/>
      <c r="AB193" s="18"/>
      <c r="AC193" s="27"/>
      <c r="AD193" s="18"/>
      <c r="AE193" s="18"/>
      <c r="AF193" s="18"/>
      <c r="AG193" s="18"/>
      <c r="AH193" s="18"/>
      <c r="AI193" s="30"/>
      <c r="AJ193" s="18"/>
    </row>
    <row r="194" spans="1:36" x14ac:dyDescent="0.25">
      <c r="A194" s="17" t="s">
        <v>340</v>
      </c>
      <c r="B194" s="18" t="s">
        <v>341</v>
      </c>
      <c r="C194" s="18" t="s">
        <v>342</v>
      </c>
      <c r="D194" s="18">
        <v>2012</v>
      </c>
      <c r="E194" s="71" t="str">
        <f>IF(COUNTIF($F$7:F194,F194)=1,"Y","N")</f>
        <v>N</v>
      </c>
      <c r="F194" s="46" t="str">
        <f t="shared" ref="F194:F197" si="35">CONCATENATE(D194,"-",C194,"-",A194)</f>
        <v>2012-Cancer Biology &amp; Therapy-Ji, Shunrong</v>
      </c>
      <c r="G194" s="27" t="s">
        <v>46</v>
      </c>
      <c r="H194" s="38" t="str">
        <f>IF(COUNTIF($G$7:G194,G194)=1,"Y","N")</f>
        <v>N</v>
      </c>
      <c r="I194" s="38" t="s">
        <v>104</v>
      </c>
      <c r="J194" s="18" t="s">
        <v>27</v>
      </c>
      <c r="K194" s="28"/>
      <c r="L194" s="19" t="s">
        <v>47</v>
      </c>
      <c r="M194" s="56"/>
      <c r="N194" s="57"/>
      <c r="O194" s="57"/>
      <c r="P194" s="57"/>
      <c r="Q194" s="58">
        <v>1</v>
      </c>
      <c r="R194" s="29" t="s">
        <v>49</v>
      </c>
      <c r="S194" s="18"/>
      <c r="T194" s="18"/>
      <c r="U194" s="18" t="s">
        <v>48</v>
      </c>
      <c r="V194" s="18"/>
      <c r="W194" s="18"/>
      <c r="X194" s="18"/>
      <c r="Y194" s="18"/>
      <c r="Z194" s="18"/>
      <c r="AA194" s="18"/>
      <c r="AB194" s="18"/>
      <c r="AC194" s="27"/>
      <c r="AD194" s="18"/>
      <c r="AE194" s="18"/>
      <c r="AF194" s="18"/>
      <c r="AG194" s="18"/>
      <c r="AH194" s="18"/>
      <c r="AI194" s="30"/>
      <c r="AJ194" s="18"/>
    </row>
    <row r="195" spans="1:36" x14ac:dyDescent="0.25">
      <c r="A195" s="17" t="s">
        <v>340</v>
      </c>
      <c r="B195" s="18" t="s">
        <v>341</v>
      </c>
      <c r="C195" s="18" t="s">
        <v>342</v>
      </c>
      <c r="D195" s="18">
        <v>2012</v>
      </c>
      <c r="E195" s="71" t="str">
        <f>IF(COUNTIF($F$7:F195,F195)=1,"Y","N")</f>
        <v>N</v>
      </c>
      <c r="F195" s="46" t="str">
        <f t="shared" si="35"/>
        <v>2012-Cancer Biology &amp; Therapy-Ji, Shunrong</v>
      </c>
      <c r="G195" s="27" t="s">
        <v>46</v>
      </c>
      <c r="H195" s="38" t="str">
        <f>IF(COUNTIF($G$7:G195,G195)=1,"Y","N")</f>
        <v>N</v>
      </c>
      <c r="I195" s="38" t="s">
        <v>104</v>
      </c>
      <c r="J195" s="18" t="s">
        <v>27</v>
      </c>
      <c r="K195" s="28"/>
      <c r="L195" s="19" t="s">
        <v>47</v>
      </c>
      <c r="M195" s="56"/>
      <c r="N195" s="57"/>
      <c r="O195" s="57">
        <v>1</v>
      </c>
      <c r="P195" s="57"/>
      <c r="Q195" s="58"/>
      <c r="R195" s="29" t="s">
        <v>344</v>
      </c>
      <c r="S195" s="18"/>
      <c r="T195" s="18"/>
      <c r="U195" s="18"/>
      <c r="V195" s="18" t="s">
        <v>48</v>
      </c>
      <c r="W195" s="18"/>
      <c r="X195" s="18"/>
      <c r="Y195" s="18"/>
      <c r="Z195" s="18"/>
      <c r="AA195" s="18"/>
      <c r="AB195" s="18"/>
      <c r="AC195" s="27"/>
      <c r="AD195" s="18"/>
      <c r="AE195" s="18"/>
      <c r="AF195" s="18"/>
      <c r="AG195" s="18"/>
      <c r="AH195" s="18"/>
      <c r="AI195" s="30"/>
      <c r="AJ195" s="18"/>
    </row>
    <row r="196" spans="1:36" x14ac:dyDescent="0.25">
      <c r="A196" s="17" t="s">
        <v>340</v>
      </c>
      <c r="B196" s="18" t="s">
        <v>341</v>
      </c>
      <c r="C196" s="18" t="s">
        <v>342</v>
      </c>
      <c r="D196" s="18">
        <v>2012</v>
      </c>
      <c r="E196" s="71" t="str">
        <f>IF(COUNTIF($F$7:F196,F196)=1,"Y","N")</f>
        <v>N</v>
      </c>
      <c r="F196" s="46" t="str">
        <f t="shared" si="35"/>
        <v>2012-Cancer Biology &amp; Therapy-Ji, Shunrong</v>
      </c>
      <c r="G196" s="27" t="s">
        <v>46</v>
      </c>
      <c r="H196" s="38" t="str">
        <f>IF(COUNTIF($G$7:G196,G196)=1,"Y","N")</f>
        <v>N</v>
      </c>
      <c r="I196" s="38" t="s">
        <v>104</v>
      </c>
      <c r="J196" s="18" t="s">
        <v>27</v>
      </c>
      <c r="K196" s="28"/>
      <c r="L196" s="19" t="s">
        <v>47</v>
      </c>
      <c r="M196" s="56"/>
      <c r="N196" s="57"/>
      <c r="O196" s="57">
        <v>1</v>
      </c>
      <c r="P196" s="57"/>
      <c r="Q196" s="58"/>
      <c r="R196" s="29" t="s">
        <v>345</v>
      </c>
      <c r="S196" s="18"/>
      <c r="T196" s="18"/>
      <c r="U196" s="18" t="s">
        <v>48</v>
      </c>
      <c r="V196" s="18" t="s">
        <v>48</v>
      </c>
      <c r="W196" s="18"/>
      <c r="X196" s="18"/>
      <c r="Y196" s="18"/>
      <c r="Z196" s="18"/>
      <c r="AA196" s="18"/>
      <c r="AB196" s="18"/>
      <c r="AC196" s="27"/>
      <c r="AD196" s="18"/>
      <c r="AE196" s="18"/>
      <c r="AF196" s="18"/>
      <c r="AG196" s="18"/>
      <c r="AH196" s="18"/>
      <c r="AI196" s="30"/>
      <c r="AJ196" s="18"/>
    </row>
    <row r="197" spans="1:36" x14ac:dyDescent="0.25">
      <c r="A197" s="17" t="s">
        <v>340</v>
      </c>
      <c r="B197" s="18" t="s">
        <v>341</v>
      </c>
      <c r="C197" s="18" t="s">
        <v>342</v>
      </c>
      <c r="D197" s="18">
        <v>2012</v>
      </c>
      <c r="E197" s="71" t="str">
        <f>IF(COUNTIF($F$7:F197,F197)=1,"Y","N")</f>
        <v>N</v>
      </c>
      <c r="F197" s="46" t="str">
        <f t="shared" si="35"/>
        <v>2012-Cancer Biology &amp; Therapy-Ji, Shunrong</v>
      </c>
      <c r="G197" s="27" t="s">
        <v>46</v>
      </c>
      <c r="H197" s="38" t="str">
        <f>IF(COUNTIF($G$7:G197,G197)=1,"Y","N")</f>
        <v>N</v>
      </c>
      <c r="I197" s="38" t="s">
        <v>104</v>
      </c>
      <c r="J197" s="18" t="s">
        <v>27</v>
      </c>
      <c r="K197" s="28"/>
      <c r="L197" s="19" t="s">
        <v>47</v>
      </c>
      <c r="M197" s="56"/>
      <c r="N197" s="57">
        <v>1</v>
      </c>
      <c r="O197" s="57"/>
      <c r="P197" s="57"/>
      <c r="Q197" s="58"/>
      <c r="R197" s="29" t="s">
        <v>346</v>
      </c>
      <c r="S197" s="18"/>
      <c r="T197" s="18"/>
      <c r="U197" s="18" t="s">
        <v>48</v>
      </c>
      <c r="V197" s="18" t="s">
        <v>48</v>
      </c>
      <c r="W197" s="18"/>
      <c r="X197" s="18"/>
      <c r="Y197" s="18"/>
      <c r="Z197" s="18"/>
      <c r="AA197" s="18"/>
      <c r="AB197" s="18"/>
      <c r="AC197" s="27"/>
      <c r="AD197" s="18"/>
      <c r="AE197" s="18"/>
      <c r="AF197" s="18"/>
      <c r="AG197" s="18"/>
      <c r="AH197" s="18"/>
      <c r="AI197" s="30"/>
      <c r="AJ197" s="18"/>
    </row>
    <row r="198" spans="1:36" x14ac:dyDescent="0.25">
      <c r="A198" s="17" t="s">
        <v>347</v>
      </c>
      <c r="B198" s="18" t="s">
        <v>348</v>
      </c>
      <c r="C198" s="18" t="s">
        <v>349</v>
      </c>
      <c r="D198" s="18">
        <v>2014</v>
      </c>
      <c r="E198" s="71" t="str">
        <f>IF(COUNTIF($F$7:F198,F198)=1,"Y","N")</f>
        <v>Y</v>
      </c>
      <c r="F198" s="46" t="str">
        <f t="shared" si="28"/>
        <v>2014-Journal of Gastroenterology and Hepatology-Uchida, Daisuke</v>
      </c>
      <c r="G198" s="27" t="s">
        <v>57</v>
      </c>
      <c r="H198" s="38" t="str">
        <f>IF(COUNTIF($G$7:G198,G198)=1,"Y","N")</f>
        <v>N</v>
      </c>
      <c r="I198" s="38" t="s">
        <v>104</v>
      </c>
      <c r="J198" s="18" t="s">
        <v>27</v>
      </c>
      <c r="K198" s="28"/>
      <c r="L198" s="19" t="s">
        <v>47</v>
      </c>
      <c r="M198" s="56"/>
      <c r="N198" s="57"/>
      <c r="O198" s="57"/>
      <c r="P198" s="57">
        <v>1</v>
      </c>
      <c r="Q198" s="58"/>
      <c r="R198" s="29" t="s">
        <v>350</v>
      </c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27" t="s">
        <v>48</v>
      </c>
      <c r="AD198" s="18"/>
      <c r="AE198" s="18"/>
      <c r="AF198" s="18"/>
      <c r="AG198" s="18"/>
      <c r="AH198" s="18"/>
      <c r="AI198" s="30"/>
      <c r="AJ198" s="18"/>
    </row>
    <row r="199" spans="1:36" x14ac:dyDescent="0.25">
      <c r="A199" s="17" t="s">
        <v>347</v>
      </c>
      <c r="B199" s="18" t="s">
        <v>348</v>
      </c>
      <c r="C199" s="18" t="s">
        <v>349</v>
      </c>
      <c r="D199" s="18">
        <v>2014</v>
      </c>
      <c r="E199" s="71" t="str">
        <f>IF(COUNTIF($F$7:F199,F199)=1,"Y","N")</f>
        <v>N</v>
      </c>
      <c r="F199" s="46" t="str">
        <f t="shared" ref="F199:F200" si="36">CONCATENATE(D199,"-",C199,"-",A199)</f>
        <v>2014-Journal of Gastroenterology and Hepatology-Uchida, Daisuke</v>
      </c>
      <c r="G199" s="27" t="s">
        <v>57</v>
      </c>
      <c r="H199" s="38" t="str">
        <f>IF(COUNTIF($G$7:G199,G199)=1,"Y","N")</f>
        <v>N</v>
      </c>
      <c r="I199" s="38" t="s">
        <v>104</v>
      </c>
      <c r="J199" s="18" t="s">
        <v>27</v>
      </c>
      <c r="K199" s="28"/>
      <c r="L199" s="19" t="s">
        <v>47</v>
      </c>
      <c r="M199" s="56"/>
      <c r="N199" s="57"/>
      <c r="O199" s="57"/>
      <c r="P199" s="57">
        <v>1</v>
      </c>
      <c r="Q199" s="58"/>
      <c r="R199" s="29" t="s">
        <v>351</v>
      </c>
      <c r="S199" s="18"/>
      <c r="T199" s="18"/>
      <c r="U199" s="18"/>
      <c r="V199" s="18" t="s">
        <v>48</v>
      </c>
      <c r="W199" s="18"/>
      <c r="X199" s="18"/>
      <c r="Y199" s="18"/>
      <c r="Z199" s="18"/>
      <c r="AA199" s="18"/>
      <c r="AB199" s="18"/>
      <c r="AC199" s="27" t="s">
        <v>48</v>
      </c>
      <c r="AD199" s="18"/>
      <c r="AE199" s="18"/>
      <c r="AF199" s="18"/>
      <c r="AG199" s="18"/>
      <c r="AH199" s="18"/>
      <c r="AI199" s="30"/>
      <c r="AJ199" s="18"/>
    </row>
    <row r="200" spans="1:36" x14ac:dyDescent="0.25">
      <c r="A200" s="17" t="s">
        <v>347</v>
      </c>
      <c r="B200" s="18" t="s">
        <v>348</v>
      </c>
      <c r="C200" s="18" t="s">
        <v>349</v>
      </c>
      <c r="D200" s="18">
        <v>2014</v>
      </c>
      <c r="E200" s="71" t="str">
        <f>IF(COUNTIF($F$7:F200,F200)=1,"Y","N")</f>
        <v>N</v>
      </c>
      <c r="F200" s="46" t="str">
        <f t="shared" si="36"/>
        <v>2014-Journal of Gastroenterology and Hepatology-Uchida, Daisuke</v>
      </c>
      <c r="G200" s="27" t="s">
        <v>57</v>
      </c>
      <c r="H200" s="38" t="str">
        <f>IF(COUNTIF($G$7:G200,G200)=1,"Y","N")</f>
        <v>N</v>
      </c>
      <c r="I200" s="38" t="s">
        <v>104</v>
      </c>
      <c r="J200" s="18" t="s">
        <v>27</v>
      </c>
      <c r="K200" s="28"/>
      <c r="L200" s="19" t="s">
        <v>47</v>
      </c>
      <c r="M200" s="56"/>
      <c r="N200" s="57"/>
      <c r="O200" s="57"/>
      <c r="P200" s="57">
        <v>1</v>
      </c>
      <c r="Q200" s="58"/>
      <c r="R200" s="29" t="s">
        <v>12</v>
      </c>
      <c r="S200" s="18"/>
      <c r="T200" s="18"/>
      <c r="U200" s="18"/>
      <c r="V200" s="18" t="s">
        <v>48</v>
      </c>
      <c r="W200" s="18"/>
      <c r="X200" s="18"/>
      <c r="Y200" s="18"/>
      <c r="Z200" s="18"/>
      <c r="AA200" s="18"/>
      <c r="AB200" s="18"/>
      <c r="AC200" s="27"/>
      <c r="AD200" s="18"/>
      <c r="AE200" s="18"/>
      <c r="AF200" s="18"/>
      <c r="AG200" s="18"/>
      <c r="AH200" s="18"/>
      <c r="AI200" s="30"/>
      <c r="AJ200" s="18"/>
    </row>
    <row r="201" spans="1:36" x14ac:dyDescent="0.25">
      <c r="A201" s="17" t="s">
        <v>338</v>
      </c>
      <c r="B201" s="18" t="s">
        <v>339</v>
      </c>
      <c r="C201" s="18" t="s">
        <v>352</v>
      </c>
      <c r="D201" s="18">
        <v>2014</v>
      </c>
      <c r="E201" s="71" t="str">
        <f>IF(COUNTIF($F$7:F201,F201)=1,"Y","N")</f>
        <v>Y</v>
      </c>
      <c r="F201" s="46" t="str">
        <f t="shared" si="28"/>
        <v>2014-Antioxidants &amp; Redox Signaling-Hafeez, Bilal B.</v>
      </c>
      <c r="G201" s="27" t="s">
        <v>57</v>
      </c>
      <c r="H201" s="38" t="str">
        <f>IF(COUNTIF($G$7:G201,G201)=1,"Y","N")</f>
        <v>N</v>
      </c>
      <c r="I201" s="38" t="s">
        <v>104</v>
      </c>
      <c r="J201" s="18" t="s">
        <v>27</v>
      </c>
      <c r="K201" s="28"/>
      <c r="L201" s="19" t="s">
        <v>47</v>
      </c>
      <c r="M201" s="56"/>
      <c r="N201" s="57"/>
      <c r="O201" s="57"/>
      <c r="P201" s="57">
        <v>1</v>
      </c>
      <c r="Q201" s="58"/>
      <c r="R201" s="29" t="s">
        <v>353</v>
      </c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27"/>
      <c r="AD201" s="18"/>
      <c r="AE201" s="18"/>
      <c r="AF201" s="18"/>
      <c r="AG201" s="18"/>
      <c r="AH201" s="18"/>
      <c r="AI201" s="30"/>
      <c r="AJ201" s="18"/>
    </row>
    <row r="202" spans="1:36" x14ac:dyDescent="0.25">
      <c r="A202" s="17" t="s">
        <v>356</v>
      </c>
      <c r="B202" s="18" t="s">
        <v>357</v>
      </c>
      <c r="C202" s="18" t="s">
        <v>358</v>
      </c>
      <c r="D202" s="18">
        <v>2014</v>
      </c>
      <c r="E202" s="71" t="str">
        <f>IF(COUNTIF($F$7:F202,F202)=1,"Y","N")</f>
        <v>Y</v>
      </c>
      <c r="F202" s="46" t="str">
        <f t="shared" ref="F202:F258" si="37">CONCATENATE(D202,"-",C202,"-",A202)</f>
        <v>2014-Molecular Carcinogenesis-Chien, Wenwen</v>
      </c>
      <c r="G202" s="27" t="s">
        <v>46</v>
      </c>
      <c r="H202" s="38" t="str">
        <f>IF(COUNTIF($G$7:G202,G202)=1,"Y","N")</f>
        <v>N</v>
      </c>
      <c r="I202" s="38" t="s">
        <v>104</v>
      </c>
      <c r="J202" s="18" t="s">
        <v>27</v>
      </c>
      <c r="K202" s="28"/>
      <c r="L202" s="19" t="s">
        <v>47</v>
      </c>
      <c r="M202" s="56"/>
      <c r="N202" s="57"/>
      <c r="O202" s="57"/>
      <c r="P202" s="57">
        <v>1</v>
      </c>
      <c r="Q202" s="58"/>
      <c r="R202" s="29" t="s">
        <v>354</v>
      </c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27"/>
      <c r="AD202" s="18"/>
      <c r="AE202" s="18"/>
      <c r="AF202" s="18"/>
      <c r="AG202" s="18"/>
      <c r="AH202" s="18"/>
      <c r="AI202" s="30"/>
      <c r="AJ202" s="18"/>
    </row>
    <row r="203" spans="1:36" x14ac:dyDescent="0.25">
      <c r="A203" s="17" t="s">
        <v>356</v>
      </c>
      <c r="B203" s="18" t="s">
        <v>357</v>
      </c>
      <c r="C203" s="18" t="s">
        <v>358</v>
      </c>
      <c r="D203" s="18">
        <v>2014</v>
      </c>
      <c r="E203" s="71" t="str">
        <f>IF(COUNTIF($F$7:F203,F203)=1,"Y","N")</f>
        <v>N</v>
      </c>
      <c r="F203" s="46" t="str">
        <f t="shared" si="37"/>
        <v>2014-Molecular Carcinogenesis-Chien, Wenwen</v>
      </c>
      <c r="G203" s="27" t="s">
        <v>46</v>
      </c>
      <c r="H203" s="38" t="str">
        <f>IF(COUNTIF($G$7:G203,G203)=1,"Y","N")</f>
        <v>N</v>
      </c>
      <c r="I203" s="38" t="s">
        <v>104</v>
      </c>
      <c r="J203" s="18" t="s">
        <v>27</v>
      </c>
      <c r="K203" s="28"/>
      <c r="L203" s="19" t="s">
        <v>47</v>
      </c>
      <c r="M203" s="56"/>
      <c r="N203" s="57"/>
      <c r="O203" s="57"/>
      <c r="P203" s="57"/>
      <c r="Q203" s="58">
        <v>1</v>
      </c>
      <c r="R203" s="29" t="s">
        <v>12</v>
      </c>
      <c r="S203" s="18"/>
      <c r="T203" s="18"/>
      <c r="U203" s="18"/>
      <c r="V203" s="18" t="s">
        <v>48</v>
      </c>
      <c r="W203" s="18"/>
      <c r="X203" s="18"/>
      <c r="Y203" s="18"/>
      <c r="Z203" s="18"/>
      <c r="AA203" s="18"/>
      <c r="AB203" s="18"/>
      <c r="AC203" s="27"/>
      <c r="AD203" s="18"/>
      <c r="AE203" s="18"/>
      <c r="AF203" s="18"/>
      <c r="AG203" s="18"/>
      <c r="AH203" s="18"/>
      <c r="AI203" s="30"/>
      <c r="AJ203" s="18"/>
    </row>
    <row r="204" spans="1:36" x14ac:dyDescent="0.25">
      <c r="A204" s="17" t="s">
        <v>356</v>
      </c>
      <c r="B204" s="18" t="s">
        <v>357</v>
      </c>
      <c r="C204" s="18" t="s">
        <v>358</v>
      </c>
      <c r="D204" s="18">
        <v>2014</v>
      </c>
      <c r="E204" s="71" t="str">
        <f>IF(COUNTIF($F$7:F204,F204)=1,"Y","N")</f>
        <v>N</v>
      </c>
      <c r="F204" s="46" t="str">
        <f t="shared" si="37"/>
        <v>2014-Molecular Carcinogenesis-Chien, Wenwen</v>
      </c>
      <c r="G204" s="27" t="s">
        <v>46</v>
      </c>
      <c r="H204" s="38" t="str">
        <f>IF(COUNTIF($G$7:G204,G204)=1,"Y","N")</f>
        <v>N</v>
      </c>
      <c r="I204" s="38" t="s">
        <v>104</v>
      </c>
      <c r="J204" s="18" t="s">
        <v>27</v>
      </c>
      <c r="K204" s="28"/>
      <c r="L204" s="19" t="s">
        <v>47</v>
      </c>
      <c r="M204" s="56"/>
      <c r="N204" s="57"/>
      <c r="O204" s="57"/>
      <c r="P204" s="57">
        <v>1</v>
      </c>
      <c r="Q204" s="58"/>
      <c r="R204" s="29" t="s">
        <v>355</v>
      </c>
      <c r="S204" s="18"/>
      <c r="T204" s="18"/>
      <c r="U204" s="18"/>
      <c r="V204" s="18" t="s">
        <v>48</v>
      </c>
      <c r="W204" s="18"/>
      <c r="X204" s="18"/>
      <c r="Y204" s="18"/>
      <c r="Z204" s="18"/>
      <c r="AA204" s="18"/>
      <c r="AB204" s="18"/>
      <c r="AC204" s="27"/>
      <c r="AD204" s="18"/>
      <c r="AE204" s="18"/>
      <c r="AF204" s="18"/>
      <c r="AG204" s="18"/>
      <c r="AH204" s="18"/>
      <c r="AI204" s="30"/>
      <c r="AJ204" s="18"/>
    </row>
    <row r="205" spans="1:36" x14ac:dyDescent="0.25">
      <c r="A205" s="17" t="s">
        <v>362</v>
      </c>
      <c r="B205" s="18" t="s">
        <v>363</v>
      </c>
      <c r="C205" s="18" t="s">
        <v>364</v>
      </c>
      <c r="D205" s="18">
        <v>2014</v>
      </c>
      <c r="E205" s="71" t="str">
        <f>IF(COUNTIF($F$7:F205,F205)=1,"Y","N")</f>
        <v>Y</v>
      </c>
      <c r="F205" s="46" t="str">
        <f t="shared" si="37"/>
        <v>2014-Journal of Surgical Research-Liu, Qiang</v>
      </c>
      <c r="G205" s="27" t="s">
        <v>359</v>
      </c>
      <c r="H205" s="38" t="str">
        <f>IF(COUNTIF($G$7:G205,G205)=1,"Y","N")</f>
        <v>Y</v>
      </c>
      <c r="I205" s="38" t="s">
        <v>104</v>
      </c>
      <c r="J205" s="18" t="s">
        <v>27</v>
      </c>
      <c r="K205" s="28"/>
      <c r="L205" s="19" t="s">
        <v>47</v>
      </c>
      <c r="M205" s="56"/>
      <c r="N205" s="57"/>
      <c r="O205" s="57"/>
      <c r="P205" s="57">
        <v>1</v>
      </c>
      <c r="Q205" s="58"/>
      <c r="R205" s="29" t="s">
        <v>360</v>
      </c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27"/>
      <c r="AD205" s="18"/>
      <c r="AE205" s="18"/>
      <c r="AF205" s="18"/>
      <c r="AG205" s="18"/>
      <c r="AH205" s="18"/>
      <c r="AI205" s="30"/>
      <c r="AJ205" s="18"/>
    </row>
    <row r="206" spans="1:36" x14ac:dyDescent="0.25">
      <c r="A206" s="17" t="s">
        <v>362</v>
      </c>
      <c r="B206" s="18" t="s">
        <v>363</v>
      </c>
      <c r="C206" s="18" t="s">
        <v>364</v>
      </c>
      <c r="D206" s="18">
        <v>2014</v>
      </c>
      <c r="E206" s="71" t="str">
        <f>IF(COUNTIF($F$7:F206,F206)=1,"Y","N")</f>
        <v>N</v>
      </c>
      <c r="F206" s="46" t="str">
        <f t="shared" si="37"/>
        <v>2014-Journal of Surgical Research-Liu, Qiang</v>
      </c>
      <c r="G206" s="27" t="s">
        <v>359</v>
      </c>
      <c r="H206" s="38" t="str">
        <f>IF(COUNTIF($G$7:G206,G206)=1,"Y","N")</f>
        <v>N</v>
      </c>
      <c r="I206" s="38" t="s">
        <v>104</v>
      </c>
      <c r="J206" s="18" t="s">
        <v>27</v>
      </c>
      <c r="K206" s="28"/>
      <c r="L206" s="19" t="s">
        <v>47</v>
      </c>
      <c r="M206" s="56"/>
      <c r="N206" s="57"/>
      <c r="O206" s="57"/>
      <c r="P206" s="57">
        <v>1</v>
      </c>
      <c r="Q206" s="58"/>
      <c r="R206" s="29" t="s">
        <v>361</v>
      </c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27"/>
      <c r="AD206" s="18"/>
      <c r="AE206" s="18"/>
      <c r="AF206" s="18"/>
      <c r="AG206" s="18"/>
      <c r="AH206" s="18"/>
      <c r="AI206" s="30"/>
      <c r="AJ206" s="18"/>
    </row>
    <row r="207" spans="1:36" x14ac:dyDescent="0.25">
      <c r="A207" s="17" t="s">
        <v>368</v>
      </c>
      <c r="B207" s="18" t="s">
        <v>369</v>
      </c>
      <c r="C207" s="18" t="s">
        <v>370</v>
      </c>
      <c r="D207" s="18">
        <v>2016</v>
      </c>
      <c r="E207" s="71" t="str">
        <f>IF(COUNTIF($F$7:F207,F207)=1,"Y","N")</f>
        <v>Y</v>
      </c>
      <c r="F207" s="46" t="str">
        <f t="shared" si="37"/>
        <v>2016-Clinical and Experimental Medicine-Tai, Cheng-Jeng</v>
      </c>
      <c r="G207" s="27" t="s">
        <v>45</v>
      </c>
      <c r="H207" s="38" t="str">
        <f>IF(COUNTIF($G$7:G207,G207)=1,"Y","N")</f>
        <v>N</v>
      </c>
      <c r="I207" s="38" t="s">
        <v>104</v>
      </c>
      <c r="J207" s="18" t="s">
        <v>27</v>
      </c>
      <c r="K207" s="28" t="s">
        <v>365</v>
      </c>
      <c r="L207" s="19" t="s">
        <v>47</v>
      </c>
      <c r="M207" s="56"/>
      <c r="N207" s="57"/>
      <c r="O207" s="57"/>
      <c r="P207" s="57">
        <v>1</v>
      </c>
      <c r="Q207" s="58"/>
      <c r="R207" s="29" t="s">
        <v>366</v>
      </c>
      <c r="S207" s="18"/>
      <c r="T207" s="18"/>
      <c r="U207" s="18"/>
      <c r="V207" s="18" t="s">
        <v>48</v>
      </c>
      <c r="W207" s="18" t="s">
        <v>48</v>
      </c>
      <c r="X207" s="18" t="s">
        <v>48</v>
      </c>
      <c r="Y207" s="18"/>
      <c r="Z207" s="18"/>
      <c r="AA207" s="18"/>
      <c r="AB207" s="18"/>
      <c r="AC207" s="27"/>
      <c r="AD207" s="18"/>
      <c r="AE207" s="18"/>
      <c r="AF207" s="18"/>
      <c r="AG207" s="18"/>
      <c r="AH207" s="18"/>
      <c r="AI207" s="30"/>
      <c r="AJ207" s="18"/>
    </row>
    <row r="208" spans="1:36" ht="25.5" x14ac:dyDescent="0.25">
      <c r="A208" s="17" t="s">
        <v>368</v>
      </c>
      <c r="B208" s="18" t="s">
        <v>369</v>
      </c>
      <c r="C208" s="18" t="s">
        <v>370</v>
      </c>
      <c r="D208" s="18">
        <v>2016</v>
      </c>
      <c r="E208" s="71" t="str">
        <f>IF(COUNTIF($F$7:F208,F208)=1,"Y","N")</f>
        <v>N</v>
      </c>
      <c r="F208" s="46" t="str">
        <f t="shared" si="37"/>
        <v>2016-Clinical and Experimental Medicine-Tai, Cheng-Jeng</v>
      </c>
      <c r="G208" s="27" t="s">
        <v>45</v>
      </c>
      <c r="H208" s="38" t="str">
        <f>IF(COUNTIF($G$7:G208,G208)=1,"Y","N")</f>
        <v>N</v>
      </c>
      <c r="I208" s="38" t="s">
        <v>104</v>
      </c>
      <c r="J208" s="18" t="s">
        <v>27</v>
      </c>
      <c r="K208" s="28" t="s">
        <v>365</v>
      </c>
      <c r="L208" s="19" t="s">
        <v>47</v>
      </c>
      <c r="M208" s="56"/>
      <c r="N208" s="57"/>
      <c r="O208" s="57"/>
      <c r="P208" s="57">
        <v>1</v>
      </c>
      <c r="Q208" s="58"/>
      <c r="R208" s="29" t="s">
        <v>367</v>
      </c>
      <c r="S208" s="18"/>
      <c r="T208" s="18"/>
      <c r="U208" s="18"/>
      <c r="V208" s="18" t="s">
        <v>48</v>
      </c>
      <c r="W208" s="18" t="s">
        <v>48</v>
      </c>
      <c r="X208" s="18" t="s">
        <v>48</v>
      </c>
      <c r="Y208" s="18"/>
      <c r="Z208" s="18"/>
      <c r="AA208" s="18"/>
      <c r="AB208" s="18"/>
      <c r="AC208" s="27"/>
      <c r="AD208" s="18"/>
      <c r="AE208" s="18"/>
      <c r="AF208" s="18"/>
      <c r="AG208" s="18"/>
      <c r="AH208" s="18"/>
      <c r="AI208" s="30"/>
      <c r="AJ208" s="18"/>
    </row>
    <row r="209" spans="1:36" x14ac:dyDescent="0.25">
      <c r="A209" s="17" t="s">
        <v>371</v>
      </c>
      <c r="B209" s="18" t="s">
        <v>372</v>
      </c>
      <c r="C209" s="18" t="s">
        <v>373</v>
      </c>
      <c r="D209" s="18">
        <v>2015</v>
      </c>
      <c r="E209" s="71" t="str">
        <f>IF(COUNTIF($F$7:F209,F209)=1,"Y","N")</f>
        <v>Y</v>
      </c>
      <c r="F209" s="46" t="str">
        <f t="shared" si="37"/>
        <v>2015-Cancer Science-Yamamota, Yoshiyuki</v>
      </c>
      <c r="G209" s="27" t="s">
        <v>46</v>
      </c>
      <c r="H209" s="38" t="str">
        <f>IF(COUNTIF($G$7:G209,G209)=1,"Y","N")</f>
        <v>N</v>
      </c>
      <c r="I209" s="38" t="s">
        <v>104</v>
      </c>
      <c r="J209" s="18" t="s">
        <v>27</v>
      </c>
      <c r="K209" s="28">
        <v>200</v>
      </c>
      <c r="L209" s="19" t="s">
        <v>47</v>
      </c>
      <c r="M209" s="56"/>
      <c r="N209" s="57"/>
      <c r="O209" s="57"/>
      <c r="P209" s="57"/>
      <c r="Q209" s="58">
        <v>1</v>
      </c>
      <c r="R209" s="29" t="s">
        <v>374</v>
      </c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27"/>
      <c r="AD209" s="18"/>
      <c r="AE209" s="18"/>
      <c r="AF209" s="18"/>
      <c r="AG209" s="18"/>
      <c r="AH209" s="18"/>
      <c r="AI209" s="30"/>
      <c r="AJ209" s="18"/>
    </row>
    <row r="210" spans="1:36" x14ac:dyDescent="0.25">
      <c r="A210" s="17" t="s">
        <v>371</v>
      </c>
      <c r="B210" s="18" t="s">
        <v>372</v>
      </c>
      <c r="C210" s="18" t="s">
        <v>373</v>
      </c>
      <c r="D210" s="18">
        <v>2015</v>
      </c>
      <c r="E210" s="71" t="str">
        <f>IF(COUNTIF($F$7:F210,F210)=1,"Y","N")</f>
        <v>N</v>
      </c>
      <c r="F210" s="46" t="str">
        <f t="shared" ref="F210:F211" si="38">CONCATENATE(D210,"-",C210,"-",A210)</f>
        <v>2015-Cancer Science-Yamamota, Yoshiyuki</v>
      </c>
      <c r="G210" s="27" t="s">
        <v>46</v>
      </c>
      <c r="H210" s="38" t="str">
        <f>IF(COUNTIF($G$7:G210,G210)=1,"Y","N")</f>
        <v>N</v>
      </c>
      <c r="I210" s="38" t="s">
        <v>104</v>
      </c>
      <c r="J210" s="18" t="s">
        <v>27</v>
      </c>
      <c r="K210" s="28">
        <v>200</v>
      </c>
      <c r="L210" s="19" t="s">
        <v>47</v>
      </c>
      <c r="M210" s="56"/>
      <c r="N210" s="57"/>
      <c r="O210" s="57"/>
      <c r="P210" s="57">
        <v>1</v>
      </c>
      <c r="Q210" s="58"/>
      <c r="R210" s="29" t="s">
        <v>375</v>
      </c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27"/>
      <c r="AD210" s="18"/>
      <c r="AE210" s="18"/>
      <c r="AF210" s="18"/>
      <c r="AG210" s="18"/>
      <c r="AH210" s="18"/>
      <c r="AI210" s="30"/>
      <c r="AJ210" s="18"/>
    </row>
    <row r="211" spans="1:36" x14ac:dyDescent="0.25">
      <c r="A211" s="17" t="s">
        <v>371</v>
      </c>
      <c r="B211" s="18" t="s">
        <v>372</v>
      </c>
      <c r="C211" s="18" t="s">
        <v>373</v>
      </c>
      <c r="D211" s="18">
        <v>2015</v>
      </c>
      <c r="E211" s="71" t="str">
        <f>IF(COUNTIF($F$7:F211,F211)=1,"Y","N")</f>
        <v>N</v>
      </c>
      <c r="F211" s="46" t="str">
        <f t="shared" si="38"/>
        <v>2015-Cancer Science-Yamamota, Yoshiyuki</v>
      </c>
      <c r="G211" s="27" t="s">
        <v>46</v>
      </c>
      <c r="H211" s="38" t="str">
        <f>IF(COUNTIF($G$7:G211,G211)=1,"Y","N")</f>
        <v>N</v>
      </c>
      <c r="I211" s="38" t="s">
        <v>104</v>
      </c>
      <c r="J211" s="18" t="s">
        <v>27</v>
      </c>
      <c r="K211" s="28">
        <v>200</v>
      </c>
      <c r="L211" s="19" t="s">
        <v>47</v>
      </c>
      <c r="M211" s="56"/>
      <c r="N211" s="57"/>
      <c r="O211" s="57"/>
      <c r="P211" s="57">
        <v>1</v>
      </c>
      <c r="Q211" s="58"/>
      <c r="R211" s="29" t="s">
        <v>376</v>
      </c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27"/>
      <c r="AD211" s="18"/>
      <c r="AE211" s="18"/>
      <c r="AF211" s="18"/>
      <c r="AG211" s="18"/>
      <c r="AH211" s="18"/>
      <c r="AI211" s="30"/>
      <c r="AJ211" s="18"/>
    </row>
    <row r="212" spans="1:36" x14ac:dyDescent="0.25">
      <c r="A212" s="17" t="s">
        <v>377</v>
      </c>
      <c r="B212" s="18" t="s">
        <v>378</v>
      </c>
      <c r="C212" s="18" t="s">
        <v>379</v>
      </c>
      <c r="D212" s="18">
        <v>2016</v>
      </c>
      <c r="E212" s="71" t="str">
        <f>IF(COUNTIF($F$7:F212,F212)=1,"Y","N")</f>
        <v>Y</v>
      </c>
      <c r="F212" s="46" t="str">
        <f t="shared" si="37"/>
        <v>2016-Nuclear Medicine Communications-Carlesso, Fernanda N.</v>
      </c>
      <c r="G212" s="27" t="s">
        <v>380</v>
      </c>
      <c r="H212" s="38" t="str">
        <f>IF(COUNTIF($G$7:G212,G212)=1,"Y","N")</f>
        <v>N</v>
      </c>
      <c r="I212" s="38" t="s">
        <v>104</v>
      </c>
      <c r="J212" s="18" t="s">
        <v>27</v>
      </c>
      <c r="K212" s="28">
        <v>100</v>
      </c>
      <c r="L212" s="19" t="s">
        <v>47</v>
      </c>
      <c r="M212" s="56"/>
      <c r="N212" s="57"/>
      <c r="O212" s="57"/>
      <c r="P212" s="57"/>
      <c r="Q212" s="58">
        <v>1</v>
      </c>
      <c r="R212" s="29" t="s">
        <v>383</v>
      </c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27"/>
      <c r="AD212" s="18"/>
      <c r="AE212" s="18"/>
      <c r="AF212" s="18"/>
      <c r="AG212" s="18"/>
      <c r="AH212" s="18"/>
      <c r="AI212" s="30"/>
      <c r="AJ212" s="18"/>
    </row>
    <row r="213" spans="1:36" x14ac:dyDescent="0.25">
      <c r="A213" s="17" t="s">
        <v>377</v>
      </c>
      <c r="B213" s="18" t="s">
        <v>378</v>
      </c>
      <c r="C213" s="18" t="s">
        <v>379</v>
      </c>
      <c r="D213" s="18">
        <v>2016</v>
      </c>
      <c r="E213" s="71" t="str">
        <f>IF(COUNTIF($F$7:F213,F213)=1,"Y","N")</f>
        <v>N</v>
      </c>
      <c r="F213" s="46" t="str">
        <f t="shared" si="37"/>
        <v>2016-Nuclear Medicine Communications-Carlesso, Fernanda N.</v>
      </c>
      <c r="G213" s="27" t="s">
        <v>380</v>
      </c>
      <c r="H213" s="38" t="str">
        <f>IF(COUNTIF($G$7:G213,G213)=1,"Y","N")</f>
        <v>N</v>
      </c>
      <c r="I213" s="38" t="s">
        <v>104</v>
      </c>
      <c r="J213" s="18" t="s">
        <v>27</v>
      </c>
      <c r="K213" s="28">
        <v>100</v>
      </c>
      <c r="L213" s="19" t="s">
        <v>47</v>
      </c>
      <c r="M213" s="56"/>
      <c r="N213" s="57"/>
      <c r="O213" s="57"/>
      <c r="P213" s="57">
        <v>1</v>
      </c>
      <c r="Q213" s="58"/>
      <c r="R213" s="29" t="s">
        <v>382</v>
      </c>
      <c r="S213" s="18"/>
      <c r="T213" s="18"/>
      <c r="U213" s="18"/>
      <c r="V213" s="18"/>
      <c r="W213" s="18" t="s">
        <v>48</v>
      </c>
      <c r="X213" s="18"/>
      <c r="Y213" s="18"/>
      <c r="Z213" s="18"/>
      <c r="AA213" s="18"/>
      <c r="AB213" s="18"/>
      <c r="AC213" s="27"/>
      <c r="AD213" s="18"/>
      <c r="AE213" s="18"/>
      <c r="AF213" s="18"/>
      <c r="AG213" s="18"/>
      <c r="AH213" s="18"/>
      <c r="AI213" s="30"/>
      <c r="AJ213" s="18"/>
    </row>
    <row r="214" spans="1:36" x14ac:dyDescent="0.25">
      <c r="A214" s="17" t="s">
        <v>377</v>
      </c>
      <c r="B214" s="18" t="s">
        <v>378</v>
      </c>
      <c r="C214" s="18" t="s">
        <v>379</v>
      </c>
      <c r="D214" s="18">
        <v>2016</v>
      </c>
      <c r="E214" s="71" t="str">
        <f>IF(COUNTIF($F$7:F214,F214)=1,"Y","N")</f>
        <v>N</v>
      </c>
      <c r="F214" s="46" t="str">
        <f t="shared" si="37"/>
        <v>2016-Nuclear Medicine Communications-Carlesso, Fernanda N.</v>
      </c>
      <c r="G214" s="27" t="s">
        <v>380</v>
      </c>
      <c r="H214" s="38" t="str">
        <f>IF(COUNTIF($G$7:G214,G214)=1,"Y","N")</f>
        <v>N</v>
      </c>
      <c r="I214" s="38" t="s">
        <v>104</v>
      </c>
      <c r="J214" s="18" t="s">
        <v>27</v>
      </c>
      <c r="K214" s="28">
        <v>100</v>
      </c>
      <c r="L214" s="19" t="s">
        <v>47</v>
      </c>
      <c r="M214" s="56"/>
      <c r="N214" s="57">
        <v>1</v>
      </c>
      <c r="O214" s="57"/>
      <c r="P214" s="57"/>
      <c r="Q214" s="58"/>
      <c r="R214" s="29" t="s">
        <v>381</v>
      </c>
      <c r="S214" s="18"/>
      <c r="T214" s="18"/>
      <c r="U214" s="18"/>
      <c r="V214" s="18"/>
      <c r="W214" s="18" t="s">
        <v>48</v>
      </c>
      <c r="X214" s="18"/>
      <c r="Y214" s="18"/>
      <c r="Z214" s="18"/>
      <c r="AA214" s="18"/>
      <c r="AB214" s="18"/>
      <c r="AC214" s="27"/>
      <c r="AD214" s="18"/>
      <c r="AE214" s="18"/>
      <c r="AF214" s="18"/>
      <c r="AG214" s="18"/>
      <c r="AH214" s="18"/>
      <c r="AI214" s="30"/>
      <c r="AJ214" s="18"/>
    </row>
    <row r="215" spans="1:36" x14ac:dyDescent="0.25">
      <c r="A215" s="17" t="s">
        <v>386</v>
      </c>
      <c r="B215" s="18" t="s">
        <v>287</v>
      </c>
      <c r="C215" s="18" t="s">
        <v>385</v>
      </c>
      <c r="D215" s="18">
        <v>1998</v>
      </c>
      <c r="E215" s="71" t="str">
        <f>IF(COUNTIF($F$7:F215,F215)=1,"Y","N")</f>
        <v>Y</v>
      </c>
      <c r="F215" s="46" t="str">
        <f t="shared" si="37"/>
        <v>1998-Human Gene Therapy-Yang, Lily</v>
      </c>
      <c r="G215" s="27" t="s">
        <v>46</v>
      </c>
      <c r="H215" s="38" t="str">
        <f>IF(COUNTIF($G$7:G215,G215)=1,"Y","N")</f>
        <v>N</v>
      </c>
      <c r="I215" s="38" t="s">
        <v>104</v>
      </c>
      <c r="J215" s="18" t="s">
        <v>27</v>
      </c>
      <c r="K215" s="28"/>
      <c r="L215" s="19" t="s">
        <v>47</v>
      </c>
      <c r="M215" s="56"/>
      <c r="N215" s="57">
        <v>1</v>
      </c>
      <c r="O215" s="57"/>
      <c r="P215" s="57"/>
      <c r="Q215" s="58"/>
      <c r="R215" s="29" t="s">
        <v>384</v>
      </c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27" t="s">
        <v>48</v>
      </c>
      <c r="AD215" s="18"/>
      <c r="AE215" s="18"/>
      <c r="AF215" s="18"/>
      <c r="AG215" s="18"/>
      <c r="AH215" s="18"/>
      <c r="AI215" s="30"/>
      <c r="AJ215" s="18"/>
    </row>
    <row r="216" spans="1:36" x14ac:dyDescent="0.25">
      <c r="A216" s="17" t="s">
        <v>386</v>
      </c>
      <c r="B216" s="18" t="s">
        <v>287</v>
      </c>
      <c r="C216" s="18" t="s">
        <v>385</v>
      </c>
      <c r="D216" s="18">
        <v>1998</v>
      </c>
      <c r="E216" s="71" t="str">
        <f>IF(COUNTIF($F$7:F216,F216)=1,"Y","N")</f>
        <v>N</v>
      </c>
      <c r="F216" s="46" t="str">
        <f t="shared" ref="F216:F217" si="39">CONCATENATE(D216,"-",C216,"-",A216)</f>
        <v>1998-Human Gene Therapy-Yang, Lily</v>
      </c>
      <c r="G216" s="27" t="s">
        <v>46</v>
      </c>
      <c r="H216" s="38" t="str">
        <f>IF(COUNTIF($G$7:G216,G216)=1,"Y","N")</f>
        <v>N</v>
      </c>
      <c r="I216" s="38" t="s">
        <v>104</v>
      </c>
      <c r="J216" s="18" t="s">
        <v>27</v>
      </c>
      <c r="K216" s="28"/>
      <c r="L216" s="19" t="s">
        <v>47</v>
      </c>
      <c r="M216" s="56"/>
      <c r="N216" s="57"/>
      <c r="O216" s="57"/>
      <c r="P216" s="57"/>
      <c r="Q216" s="58">
        <v>1</v>
      </c>
      <c r="R216" s="29" t="s">
        <v>387</v>
      </c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27"/>
      <c r="AD216" s="18"/>
      <c r="AE216" s="18"/>
      <c r="AF216" s="18"/>
      <c r="AG216" s="18"/>
      <c r="AH216" s="18"/>
      <c r="AI216" s="30"/>
      <c r="AJ216" s="18"/>
    </row>
    <row r="217" spans="1:36" x14ac:dyDescent="0.25">
      <c r="A217" s="17" t="s">
        <v>391</v>
      </c>
      <c r="B217" s="18" t="s">
        <v>392</v>
      </c>
      <c r="C217" s="18" t="s">
        <v>393</v>
      </c>
      <c r="D217" s="18">
        <v>2003</v>
      </c>
      <c r="E217" s="71" t="str">
        <f>IF(COUNTIF($F$7:F217,F217)=1,"Y","N")</f>
        <v>Y</v>
      </c>
      <c r="F217" s="46" t="str">
        <f t="shared" si="39"/>
        <v>2003-World Journal of Surgery-Prox, Daniela</v>
      </c>
      <c r="G217" s="27" t="s">
        <v>46</v>
      </c>
      <c r="H217" s="38"/>
      <c r="I217" s="38" t="s">
        <v>104</v>
      </c>
      <c r="J217" s="18" t="s">
        <v>178</v>
      </c>
      <c r="K217" s="28">
        <v>100</v>
      </c>
      <c r="L217" s="19" t="s">
        <v>47</v>
      </c>
      <c r="M217" s="56"/>
      <c r="N217" s="57"/>
      <c r="O217" s="57"/>
      <c r="P217" s="57">
        <v>1</v>
      </c>
      <c r="Q217" s="58"/>
      <c r="R217" s="29" t="s">
        <v>388</v>
      </c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27"/>
      <c r="AD217" s="18"/>
      <c r="AE217" s="18"/>
      <c r="AF217" s="18"/>
      <c r="AG217" s="18"/>
      <c r="AH217" s="18"/>
      <c r="AI217" s="30"/>
      <c r="AJ217" s="18"/>
    </row>
    <row r="218" spans="1:36" x14ac:dyDescent="0.25">
      <c r="A218" s="17" t="s">
        <v>391</v>
      </c>
      <c r="B218" s="18" t="s">
        <v>392</v>
      </c>
      <c r="C218" s="18" t="s">
        <v>393</v>
      </c>
      <c r="D218" s="18">
        <v>2003</v>
      </c>
      <c r="E218" s="71" t="str">
        <f>IF(COUNTIF($F$7:F218,F218)=1,"Y","N")</f>
        <v>N</v>
      </c>
      <c r="F218" s="46" t="str">
        <f t="shared" si="37"/>
        <v>2003-World Journal of Surgery-Prox, Daniela</v>
      </c>
      <c r="G218" s="27" t="s">
        <v>46</v>
      </c>
      <c r="H218" s="38"/>
      <c r="I218" s="38" t="s">
        <v>104</v>
      </c>
      <c r="J218" s="18" t="s">
        <v>178</v>
      </c>
      <c r="K218" s="28">
        <v>100</v>
      </c>
      <c r="L218" s="19" t="s">
        <v>47</v>
      </c>
      <c r="M218" s="56"/>
      <c r="N218" s="57"/>
      <c r="O218" s="57">
        <v>1</v>
      </c>
      <c r="P218" s="57"/>
      <c r="Q218" s="58"/>
      <c r="R218" s="29" t="s">
        <v>389</v>
      </c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27"/>
      <c r="AD218" s="18"/>
      <c r="AE218" s="18"/>
      <c r="AF218" s="18"/>
      <c r="AG218" s="18"/>
      <c r="AH218" s="18"/>
      <c r="AI218" s="30"/>
      <c r="AJ218" s="18"/>
    </row>
    <row r="219" spans="1:36" x14ac:dyDescent="0.25">
      <c r="A219" s="17" t="s">
        <v>391</v>
      </c>
      <c r="B219" s="18" t="s">
        <v>392</v>
      </c>
      <c r="C219" s="18" t="s">
        <v>393</v>
      </c>
      <c r="D219" s="18">
        <v>2003</v>
      </c>
      <c r="E219" s="71" t="str">
        <f>IF(COUNTIF($F$7:F219,F219)=1,"Y","N")</f>
        <v>N</v>
      </c>
      <c r="F219" s="46" t="str">
        <f t="shared" si="37"/>
        <v>2003-World Journal of Surgery-Prox, Daniela</v>
      </c>
      <c r="G219" s="27" t="s">
        <v>46</v>
      </c>
      <c r="H219" s="38"/>
      <c r="I219" s="38" t="s">
        <v>104</v>
      </c>
      <c r="J219" s="18" t="s">
        <v>178</v>
      </c>
      <c r="K219" s="28">
        <v>100</v>
      </c>
      <c r="L219" s="19" t="s">
        <v>47</v>
      </c>
      <c r="M219" s="56"/>
      <c r="N219" s="57"/>
      <c r="O219" s="57">
        <v>1</v>
      </c>
      <c r="P219" s="57"/>
      <c r="Q219" s="58"/>
      <c r="R219" s="29" t="s">
        <v>390</v>
      </c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27"/>
      <c r="AD219" s="18"/>
      <c r="AE219" s="18"/>
      <c r="AF219" s="18"/>
      <c r="AG219" s="18"/>
      <c r="AH219" s="18"/>
      <c r="AI219" s="30"/>
      <c r="AJ219" s="18"/>
    </row>
    <row r="220" spans="1:36" x14ac:dyDescent="0.25">
      <c r="A220" s="17" t="s">
        <v>391</v>
      </c>
      <c r="B220" s="18" t="s">
        <v>392</v>
      </c>
      <c r="C220" s="18" t="s">
        <v>393</v>
      </c>
      <c r="D220" s="18">
        <v>2003</v>
      </c>
      <c r="E220" s="71" t="str">
        <f>IF(COUNTIF($F$7:F220,F220)=1,"Y","N")</f>
        <v>N</v>
      </c>
      <c r="F220" s="46" t="str">
        <f t="shared" si="37"/>
        <v>2003-World Journal of Surgery-Prox, Daniela</v>
      </c>
      <c r="G220" s="27" t="s">
        <v>57</v>
      </c>
      <c r="H220" s="38" t="str">
        <f>IF(COUNTIF($G$7:G220,G220)=1,"Y","N")</f>
        <v>N</v>
      </c>
      <c r="I220" s="38" t="s">
        <v>104</v>
      </c>
      <c r="J220" s="18" t="s">
        <v>178</v>
      </c>
      <c r="K220" s="28">
        <v>100</v>
      </c>
      <c r="L220" s="19" t="s">
        <v>47</v>
      </c>
      <c r="M220" s="56"/>
      <c r="N220" s="57"/>
      <c r="O220" s="57"/>
      <c r="P220" s="57">
        <v>1</v>
      </c>
      <c r="Q220" s="58"/>
      <c r="R220" s="29" t="s">
        <v>388</v>
      </c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27"/>
      <c r="AD220" s="18"/>
      <c r="AE220" s="18"/>
      <c r="AF220" s="18"/>
      <c r="AG220" s="18"/>
      <c r="AH220" s="18"/>
      <c r="AI220" s="30"/>
      <c r="AJ220" s="18"/>
    </row>
    <row r="221" spans="1:36" x14ac:dyDescent="0.25">
      <c r="A221" s="17" t="s">
        <v>391</v>
      </c>
      <c r="B221" s="18" t="s">
        <v>392</v>
      </c>
      <c r="C221" s="18" t="s">
        <v>393</v>
      </c>
      <c r="D221" s="18">
        <v>2003</v>
      </c>
      <c r="E221" s="71" t="str">
        <f>IF(COUNTIF($F$7:F221,F221)=1,"Y","N")</f>
        <v>N</v>
      </c>
      <c r="F221" s="46" t="str">
        <f t="shared" si="37"/>
        <v>2003-World Journal of Surgery-Prox, Daniela</v>
      </c>
      <c r="G221" s="27" t="s">
        <v>57</v>
      </c>
      <c r="H221" s="38" t="str">
        <f>IF(COUNTIF($G$7:G221,G221)=1,"Y","N")</f>
        <v>N</v>
      </c>
      <c r="I221" s="38" t="s">
        <v>104</v>
      </c>
      <c r="J221" s="18" t="s">
        <v>178</v>
      </c>
      <c r="K221" s="28">
        <v>100</v>
      </c>
      <c r="L221" s="19" t="s">
        <v>47</v>
      </c>
      <c r="M221" s="56"/>
      <c r="N221" s="57"/>
      <c r="O221" s="57"/>
      <c r="P221" s="57">
        <v>1</v>
      </c>
      <c r="Q221" s="58"/>
      <c r="R221" s="29" t="s">
        <v>389</v>
      </c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27"/>
      <c r="AD221" s="18"/>
      <c r="AE221" s="18"/>
      <c r="AF221" s="18"/>
      <c r="AG221" s="18"/>
      <c r="AH221" s="18"/>
      <c r="AI221" s="30"/>
      <c r="AJ221" s="18"/>
    </row>
    <row r="222" spans="1:36" x14ac:dyDescent="0.25">
      <c r="A222" s="17" t="s">
        <v>391</v>
      </c>
      <c r="B222" s="18" t="s">
        <v>392</v>
      </c>
      <c r="C222" s="18" t="s">
        <v>393</v>
      </c>
      <c r="D222" s="18">
        <v>2003</v>
      </c>
      <c r="E222" s="71" t="str">
        <f>IF(COUNTIF($F$7:F222,F222)=1,"Y","N")</f>
        <v>N</v>
      </c>
      <c r="F222" s="46" t="str">
        <f t="shared" si="37"/>
        <v>2003-World Journal of Surgery-Prox, Daniela</v>
      </c>
      <c r="G222" s="27" t="s">
        <v>57</v>
      </c>
      <c r="H222" s="38" t="str">
        <f>IF(COUNTIF($G$7:G222,G222)=1,"Y","N")</f>
        <v>N</v>
      </c>
      <c r="I222" s="38" t="s">
        <v>104</v>
      </c>
      <c r="J222" s="18" t="s">
        <v>178</v>
      </c>
      <c r="K222" s="28">
        <v>100</v>
      </c>
      <c r="L222" s="19" t="s">
        <v>47</v>
      </c>
      <c r="M222" s="56"/>
      <c r="N222" s="57"/>
      <c r="O222" s="57"/>
      <c r="P222" s="57">
        <v>1</v>
      </c>
      <c r="Q222" s="58"/>
      <c r="R222" s="29" t="s">
        <v>390</v>
      </c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27"/>
      <c r="AD222" s="18"/>
      <c r="AE222" s="18"/>
      <c r="AF222" s="18"/>
      <c r="AG222" s="18"/>
      <c r="AH222" s="18"/>
      <c r="AI222" s="30"/>
      <c r="AJ222" s="18"/>
    </row>
    <row r="223" spans="1:36" x14ac:dyDescent="0.25">
      <c r="A223" s="17" t="s">
        <v>396</v>
      </c>
      <c r="B223" s="18" t="s">
        <v>397</v>
      </c>
      <c r="C223" s="18" t="s">
        <v>99</v>
      </c>
      <c r="D223" s="18">
        <v>2006</v>
      </c>
      <c r="E223" s="71" t="str">
        <f>IF(COUNTIF($F$7:F223,F223)=1,"Y","N")</f>
        <v>Y</v>
      </c>
      <c r="F223" s="46" t="str">
        <f t="shared" si="37"/>
        <v>2006-Cancer Research-Zhang, Yuxiang</v>
      </c>
      <c r="G223" s="27" t="s">
        <v>46</v>
      </c>
      <c r="H223" s="38" t="str">
        <f>IF(COUNTIF($G$7:G223,G223)=1,"Y","N")</f>
        <v>N</v>
      </c>
      <c r="I223" s="38" t="s">
        <v>104</v>
      </c>
      <c r="J223" s="18" t="s">
        <v>178</v>
      </c>
      <c r="K223" s="28" t="s">
        <v>394</v>
      </c>
      <c r="L223" s="19" t="s">
        <v>47</v>
      </c>
      <c r="M223" s="56"/>
      <c r="N223" s="57"/>
      <c r="O223" s="57"/>
      <c r="P223" s="57">
        <v>1</v>
      </c>
      <c r="Q223" s="58"/>
      <c r="R223" s="29" t="s">
        <v>395</v>
      </c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27"/>
      <c r="AD223" s="18"/>
      <c r="AE223" s="18"/>
      <c r="AF223" s="18"/>
      <c r="AG223" s="18"/>
      <c r="AH223" s="18"/>
      <c r="AI223" s="30"/>
      <c r="AJ223" s="18"/>
    </row>
    <row r="224" spans="1:36" x14ac:dyDescent="0.25">
      <c r="A224" s="17" t="s">
        <v>401</v>
      </c>
      <c r="B224" s="18" t="s">
        <v>402</v>
      </c>
      <c r="C224" s="18" t="s">
        <v>210</v>
      </c>
      <c r="D224" s="18">
        <v>2007</v>
      </c>
      <c r="E224" s="71" t="str">
        <f>IF(COUNTIF($F$7:F224,F224)=1,"Y","N")</f>
        <v>Y</v>
      </c>
      <c r="F224" s="46" t="str">
        <f t="shared" si="37"/>
        <v>2007-Molecular Cancer Therapeutics-Yip-Schneider, Michele T.</v>
      </c>
      <c r="G224" s="27" t="s">
        <v>398</v>
      </c>
      <c r="H224" s="38" t="str">
        <f>IF(COUNTIF($G$7:G224,G224)=1,"Y","N")</f>
        <v>N</v>
      </c>
      <c r="I224" s="38" t="s">
        <v>104</v>
      </c>
      <c r="J224" s="18" t="s">
        <v>27</v>
      </c>
      <c r="K224" s="28"/>
      <c r="L224" s="19" t="s">
        <v>47</v>
      </c>
      <c r="M224" s="56"/>
      <c r="N224" s="57"/>
      <c r="O224" s="57"/>
      <c r="P224" s="57">
        <v>1</v>
      </c>
      <c r="Q224" s="58"/>
      <c r="R224" s="29" t="s">
        <v>399</v>
      </c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27"/>
      <c r="AD224" s="18"/>
      <c r="AE224" s="18"/>
      <c r="AF224" s="18"/>
      <c r="AG224" s="18"/>
      <c r="AH224" s="18"/>
      <c r="AI224" s="30"/>
      <c r="AJ224" s="18"/>
    </row>
    <row r="225" spans="1:36" x14ac:dyDescent="0.25">
      <c r="A225" s="17" t="s">
        <v>401</v>
      </c>
      <c r="B225" s="18" t="s">
        <v>402</v>
      </c>
      <c r="C225" s="18" t="s">
        <v>210</v>
      </c>
      <c r="D225" s="18">
        <v>2007</v>
      </c>
      <c r="E225" s="71" t="str">
        <f>IF(COUNTIF($F$7:F225,F225)=1,"Y","N")</f>
        <v>N</v>
      </c>
      <c r="F225" s="46" t="str">
        <f t="shared" si="37"/>
        <v>2007-Molecular Cancer Therapeutics-Yip-Schneider, Michele T.</v>
      </c>
      <c r="G225" s="27" t="s">
        <v>398</v>
      </c>
      <c r="H225" s="38" t="str">
        <f>IF(COUNTIF($G$7:G225,G225)=1,"Y","N")</f>
        <v>N</v>
      </c>
      <c r="I225" s="38" t="s">
        <v>104</v>
      </c>
      <c r="J225" s="18" t="s">
        <v>27</v>
      </c>
      <c r="K225" s="28"/>
      <c r="L225" s="19" t="s">
        <v>47</v>
      </c>
      <c r="M225" s="56"/>
      <c r="N225" s="57"/>
      <c r="O225" s="57"/>
      <c r="P225" s="57">
        <v>1</v>
      </c>
      <c r="Q225" s="58"/>
      <c r="R225" s="29" t="s">
        <v>400</v>
      </c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27"/>
      <c r="AD225" s="18"/>
      <c r="AE225" s="18"/>
      <c r="AF225" s="18"/>
      <c r="AG225" s="18"/>
      <c r="AH225" s="18"/>
      <c r="AI225" s="30"/>
      <c r="AJ225" s="18"/>
    </row>
    <row r="226" spans="1:36" x14ac:dyDescent="0.25">
      <c r="A226" s="17" t="s">
        <v>403</v>
      </c>
      <c r="B226" s="18" t="s">
        <v>404</v>
      </c>
      <c r="C226" s="18" t="s">
        <v>81</v>
      </c>
      <c r="D226" s="18">
        <v>2008</v>
      </c>
      <c r="E226" s="71" t="str">
        <f>IF(COUNTIF($F$7:F226,F226)=1,"Y","N")</f>
        <v>Y</v>
      </c>
      <c r="F226" s="46" t="str">
        <f t="shared" si="37"/>
        <v>2008-Clinical Cancer Research-Morgan, Meredith A.</v>
      </c>
      <c r="G226" s="27" t="s">
        <v>46</v>
      </c>
      <c r="H226" s="38" t="str">
        <f>IF(COUNTIF($G$7:G226,G226)=1,"Y","N")</f>
        <v>N</v>
      </c>
      <c r="I226" s="38" t="s">
        <v>104</v>
      </c>
      <c r="J226" s="18" t="s">
        <v>27</v>
      </c>
      <c r="K226" s="28">
        <v>100</v>
      </c>
      <c r="L226" s="19" t="s">
        <v>47</v>
      </c>
      <c r="M226" s="56"/>
      <c r="N226" s="57"/>
      <c r="O226" s="57"/>
      <c r="P226" s="57"/>
      <c r="Q226" s="58">
        <v>1</v>
      </c>
      <c r="R226" s="29" t="s">
        <v>170</v>
      </c>
      <c r="S226" s="18"/>
      <c r="T226" s="18"/>
      <c r="U226" s="18"/>
      <c r="V226" s="18" t="s">
        <v>48</v>
      </c>
      <c r="W226" s="18"/>
      <c r="X226" s="18"/>
      <c r="Y226" s="18"/>
      <c r="Z226" s="18"/>
      <c r="AA226" s="18"/>
      <c r="AB226" s="18"/>
      <c r="AC226" s="27"/>
      <c r="AD226" s="18"/>
      <c r="AE226" s="18"/>
      <c r="AF226" s="18"/>
      <c r="AG226" s="18"/>
      <c r="AH226" s="18"/>
      <c r="AI226" s="30"/>
      <c r="AJ226" s="18"/>
    </row>
    <row r="227" spans="1:36" x14ac:dyDescent="0.25">
      <c r="A227" s="17" t="s">
        <v>403</v>
      </c>
      <c r="B227" s="18" t="s">
        <v>404</v>
      </c>
      <c r="C227" s="18" t="s">
        <v>81</v>
      </c>
      <c r="D227" s="18">
        <v>2008</v>
      </c>
      <c r="E227" s="71" t="str">
        <f>IF(COUNTIF($F$7:F227,F227)=1,"Y","N")</f>
        <v>N</v>
      </c>
      <c r="F227" s="46" t="str">
        <f t="shared" ref="F227:F236" si="40">CONCATENATE(D227,"-",C227,"-",A227)</f>
        <v>2008-Clinical Cancer Research-Morgan, Meredith A.</v>
      </c>
      <c r="G227" s="27" t="s">
        <v>46</v>
      </c>
      <c r="H227" s="38" t="str">
        <f>IF(COUNTIF($G$7:G227,G227)=1,"Y","N")</f>
        <v>N</v>
      </c>
      <c r="I227" s="38" t="s">
        <v>104</v>
      </c>
      <c r="J227" s="18" t="s">
        <v>27</v>
      </c>
      <c r="K227" s="28">
        <v>100</v>
      </c>
      <c r="L227" s="19" t="s">
        <v>47</v>
      </c>
      <c r="M227" s="56"/>
      <c r="N227" s="57"/>
      <c r="O227" s="57"/>
      <c r="P227" s="57"/>
      <c r="Q227" s="58">
        <v>1</v>
      </c>
      <c r="R227" s="29" t="s">
        <v>406</v>
      </c>
      <c r="S227" s="18"/>
      <c r="T227" s="18"/>
      <c r="U227" s="18"/>
      <c r="V227" s="18"/>
      <c r="W227" s="18"/>
      <c r="X227" s="18"/>
      <c r="Y227" s="18" t="s">
        <v>48</v>
      </c>
      <c r="Z227" s="18"/>
      <c r="AA227" s="18"/>
      <c r="AB227" s="18"/>
      <c r="AC227" s="27"/>
      <c r="AD227" s="18"/>
      <c r="AE227" s="18"/>
      <c r="AF227" s="18"/>
      <c r="AG227" s="18"/>
      <c r="AH227" s="18"/>
      <c r="AI227" s="30" t="s">
        <v>48</v>
      </c>
      <c r="AJ227" s="18"/>
    </row>
    <row r="228" spans="1:36" x14ac:dyDescent="0.25">
      <c r="A228" s="17" t="s">
        <v>403</v>
      </c>
      <c r="B228" s="18" t="s">
        <v>404</v>
      </c>
      <c r="C228" s="18" t="s">
        <v>81</v>
      </c>
      <c r="D228" s="18">
        <v>2008</v>
      </c>
      <c r="E228" s="71" t="str">
        <f>IF(COUNTIF($F$7:F228,F228)=1,"Y","N")</f>
        <v>N</v>
      </c>
      <c r="F228" s="46" t="str">
        <f t="shared" si="40"/>
        <v>2008-Clinical Cancer Research-Morgan, Meredith A.</v>
      </c>
      <c r="G228" s="27" t="s">
        <v>46</v>
      </c>
      <c r="H228" s="38" t="str">
        <f>IF(COUNTIF($G$7:G228,G228)=1,"Y","N")</f>
        <v>N</v>
      </c>
      <c r="I228" s="38" t="s">
        <v>104</v>
      </c>
      <c r="J228" s="18" t="s">
        <v>27</v>
      </c>
      <c r="K228" s="28">
        <v>100</v>
      </c>
      <c r="L228" s="19" t="s">
        <v>47</v>
      </c>
      <c r="M228" s="56"/>
      <c r="N228" s="57"/>
      <c r="O228" s="57"/>
      <c r="P228" s="57"/>
      <c r="Q228" s="58">
        <v>1</v>
      </c>
      <c r="R228" s="29" t="s">
        <v>405</v>
      </c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27"/>
      <c r="AD228" s="18"/>
      <c r="AE228" s="18"/>
      <c r="AF228" s="18"/>
      <c r="AG228" s="18"/>
      <c r="AH228" s="18"/>
      <c r="AI228" s="30"/>
      <c r="AJ228" s="18"/>
    </row>
    <row r="229" spans="1:36" x14ac:dyDescent="0.25">
      <c r="A229" s="17" t="s">
        <v>403</v>
      </c>
      <c r="B229" s="18" t="s">
        <v>404</v>
      </c>
      <c r="C229" s="18" t="s">
        <v>81</v>
      </c>
      <c r="D229" s="18">
        <v>2008</v>
      </c>
      <c r="E229" s="71" t="str">
        <f>IF(COUNTIF($F$7:F229,F229)=1,"Y","N")</f>
        <v>N</v>
      </c>
      <c r="F229" s="46" t="str">
        <f t="shared" si="40"/>
        <v>2008-Clinical Cancer Research-Morgan, Meredith A.</v>
      </c>
      <c r="G229" s="27" t="s">
        <v>46</v>
      </c>
      <c r="H229" s="38" t="str">
        <f>IF(COUNTIF($G$7:G229,G229)=1,"Y","N")</f>
        <v>N</v>
      </c>
      <c r="I229" s="38" t="s">
        <v>104</v>
      </c>
      <c r="J229" s="18" t="s">
        <v>27</v>
      </c>
      <c r="K229" s="28">
        <v>100</v>
      </c>
      <c r="L229" s="19" t="s">
        <v>47</v>
      </c>
      <c r="M229" s="56"/>
      <c r="N229" s="57"/>
      <c r="O229" s="57"/>
      <c r="P229" s="57"/>
      <c r="Q229" s="58">
        <v>1</v>
      </c>
      <c r="R229" s="29" t="s">
        <v>407</v>
      </c>
      <c r="S229" s="18" t="s">
        <v>48</v>
      </c>
      <c r="T229" s="18"/>
      <c r="U229" s="18"/>
      <c r="V229" s="18"/>
      <c r="W229" s="18"/>
      <c r="X229" s="18"/>
      <c r="Y229" s="18"/>
      <c r="Z229" s="18"/>
      <c r="AA229" s="18"/>
      <c r="AB229" s="18"/>
      <c r="AC229" s="27"/>
      <c r="AD229" s="18"/>
      <c r="AE229" s="18"/>
      <c r="AF229" s="18"/>
      <c r="AG229" s="18"/>
      <c r="AH229" s="18"/>
      <c r="AI229" s="30"/>
      <c r="AJ229" s="18"/>
    </row>
    <row r="230" spans="1:36" x14ac:dyDescent="0.25">
      <c r="A230" s="17" t="s">
        <v>403</v>
      </c>
      <c r="B230" s="18" t="s">
        <v>404</v>
      </c>
      <c r="C230" s="18" t="s">
        <v>81</v>
      </c>
      <c r="D230" s="18">
        <v>2008</v>
      </c>
      <c r="E230" s="71" t="str">
        <f>IF(COUNTIF($F$7:F230,F230)=1,"Y","N")</f>
        <v>N</v>
      </c>
      <c r="F230" s="46" t="str">
        <f t="shared" si="40"/>
        <v>2008-Clinical Cancer Research-Morgan, Meredith A.</v>
      </c>
      <c r="G230" s="27" t="s">
        <v>46</v>
      </c>
      <c r="H230" s="38" t="str">
        <f>IF(COUNTIF($G$7:G230,G230)=1,"Y","N")</f>
        <v>N</v>
      </c>
      <c r="I230" s="38" t="s">
        <v>104</v>
      </c>
      <c r="J230" s="18" t="s">
        <v>27</v>
      </c>
      <c r="K230" s="28">
        <v>100</v>
      </c>
      <c r="L230" s="19" t="s">
        <v>47</v>
      </c>
      <c r="M230" s="56"/>
      <c r="N230" s="57"/>
      <c r="O230" s="57"/>
      <c r="P230" s="57">
        <v>1</v>
      </c>
      <c r="Q230" s="58"/>
      <c r="R230" s="29" t="s">
        <v>408</v>
      </c>
      <c r="S230" s="18"/>
      <c r="T230" s="18"/>
      <c r="U230" s="18"/>
      <c r="V230" s="18" t="s">
        <v>48</v>
      </c>
      <c r="W230" s="18"/>
      <c r="X230" s="18"/>
      <c r="Y230" s="18"/>
      <c r="Z230" s="18"/>
      <c r="AA230" s="18"/>
      <c r="AB230" s="18"/>
      <c r="AC230" s="27"/>
      <c r="AD230" s="18"/>
      <c r="AE230" s="18"/>
      <c r="AF230" s="18"/>
      <c r="AG230" s="18"/>
      <c r="AH230" s="18"/>
      <c r="AI230" s="30"/>
      <c r="AJ230" s="18"/>
    </row>
    <row r="231" spans="1:36" x14ac:dyDescent="0.25">
      <c r="A231" s="17" t="s">
        <v>403</v>
      </c>
      <c r="B231" s="18" t="s">
        <v>404</v>
      </c>
      <c r="C231" s="18" t="s">
        <v>81</v>
      </c>
      <c r="D231" s="18">
        <v>2008</v>
      </c>
      <c r="E231" s="71" t="str">
        <f>IF(COUNTIF($F$7:F231,F231)=1,"Y","N")</f>
        <v>N</v>
      </c>
      <c r="F231" s="46" t="str">
        <f t="shared" si="40"/>
        <v>2008-Clinical Cancer Research-Morgan, Meredith A.</v>
      </c>
      <c r="G231" s="27" t="s">
        <v>46</v>
      </c>
      <c r="H231" s="38" t="str">
        <f>IF(COUNTIF($G$7:G231,G231)=1,"Y","N")</f>
        <v>N</v>
      </c>
      <c r="I231" s="38" t="s">
        <v>104</v>
      </c>
      <c r="J231" s="18" t="s">
        <v>27</v>
      </c>
      <c r="K231" s="28">
        <v>100</v>
      </c>
      <c r="L231" s="19" t="s">
        <v>47</v>
      </c>
      <c r="M231" s="56"/>
      <c r="N231" s="57"/>
      <c r="O231" s="57"/>
      <c r="P231" s="57">
        <v>1</v>
      </c>
      <c r="Q231" s="58"/>
      <c r="R231" s="29" t="s">
        <v>409</v>
      </c>
      <c r="S231" s="18"/>
      <c r="T231" s="18"/>
      <c r="U231" s="18"/>
      <c r="V231" s="18" t="s">
        <v>48</v>
      </c>
      <c r="W231" s="18"/>
      <c r="X231" s="18"/>
      <c r="Y231" s="18"/>
      <c r="Z231" s="18"/>
      <c r="AA231" s="18"/>
      <c r="AB231" s="18"/>
      <c r="AC231" s="27"/>
      <c r="AD231" s="18"/>
      <c r="AE231" s="18"/>
      <c r="AF231" s="18"/>
      <c r="AG231" s="18"/>
      <c r="AH231" s="18"/>
      <c r="AI231" s="30"/>
      <c r="AJ231" s="18"/>
    </row>
    <row r="232" spans="1:36" x14ac:dyDescent="0.25">
      <c r="A232" s="17" t="s">
        <v>403</v>
      </c>
      <c r="B232" s="18" t="s">
        <v>404</v>
      </c>
      <c r="C232" s="18" t="s">
        <v>81</v>
      </c>
      <c r="D232" s="18">
        <v>2008</v>
      </c>
      <c r="E232" s="71" t="str">
        <f>IF(COUNTIF($F$7:F232,F232)=1,"Y","N")</f>
        <v>N</v>
      </c>
      <c r="F232" s="46" t="str">
        <f t="shared" si="40"/>
        <v>2008-Clinical Cancer Research-Morgan, Meredith A.</v>
      </c>
      <c r="G232" s="27" t="s">
        <v>46</v>
      </c>
      <c r="H232" s="38" t="str">
        <f>IF(COUNTIF($G$7:G232,G232)=1,"Y","N")</f>
        <v>N</v>
      </c>
      <c r="I232" s="38" t="s">
        <v>104</v>
      </c>
      <c r="J232" s="18" t="s">
        <v>27</v>
      </c>
      <c r="K232" s="28">
        <v>100</v>
      </c>
      <c r="L232" s="19" t="s">
        <v>47</v>
      </c>
      <c r="M232" s="56"/>
      <c r="N232" s="57"/>
      <c r="O232" s="57"/>
      <c r="P232" s="57">
        <v>1</v>
      </c>
      <c r="Q232" s="58"/>
      <c r="R232" s="29" t="s">
        <v>410</v>
      </c>
      <c r="S232" s="18"/>
      <c r="T232" s="18"/>
      <c r="U232" s="18"/>
      <c r="V232" s="18" t="s">
        <v>48</v>
      </c>
      <c r="W232" s="18"/>
      <c r="X232" s="18"/>
      <c r="Y232" s="18" t="s">
        <v>48</v>
      </c>
      <c r="Z232" s="18"/>
      <c r="AA232" s="18"/>
      <c r="AB232" s="18"/>
      <c r="AC232" s="27"/>
      <c r="AD232" s="18"/>
      <c r="AE232" s="18"/>
      <c r="AF232" s="18"/>
      <c r="AG232" s="18"/>
      <c r="AH232" s="18"/>
      <c r="AI232" s="30" t="s">
        <v>48</v>
      </c>
      <c r="AJ232" s="18"/>
    </row>
    <row r="233" spans="1:36" x14ac:dyDescent="0.25">
      <c r="A233" s="17" t="s">
        <v>403</v>
      </c>
      <c r="B233" s="18" t="s">
        <v>404</v>
      </c>
      <c r="C233" s="18" t="s">
        <v>81</v>
      </c>
      <c r="D233" s="18">
        <v>2008</v>
      </c>
      <c r="E233" s="71" t="str">
        <f>IF(COUNTIF($F$7:F233,F233)=1,"Y","N")</f>
        <v>N</v>
      </c>
      <c r="F233" s="46" t="str">
        <f t="shared" si="40"/>
        <v>2008-Clinical Cancer Research-Morgan, Meredith A.</v>
      </c>
      <c r="G233" s="27" t="s">
        <v>46</v>
      </c>
      <c r="H233" s="38" t="str">
        <f>IF(COUNTIF($G$7:G233,G233)=1,"Y","N")</f>
        <v>N</v>
      </c>
      <c r="I233" s="38" t="s">
        <v>104</v>
      </c>
      <c r="J233" s="18" t="s">
        <v>27</v>
      </c>
      <c r="K233" s="28">
        <v>100</v>
      </c>
      <c r="L233" s="19" t="s">
        <v>47</v>
      </c>
      <c r="M233" s="56"/>
      <c r="N233" s="57"/>
      <c r="O233" s="57"/>
      <c r="P233" s="57">
        <v>1</v>
      </c>
      <c r="Q233" s="58"/>
      <c r="R233" s="29" t="s">
        <v>411</v>
      </c>
      <c r="S233" s="18" t="s">
        <v>48</v>
      </c>
      <c r="T233" s="18"/>
      <c r="U233" s="18"/>
      <c r="V233" s="18"/>
      <c r="W233" s="18"/>
      <c r="X233" s="18"/>
      <c r="Y233" s="18"/>
      <c r="Z233" s="18"/>
      <c r="AA233" s="18"/>
      <c r="AB233" s="18"/>
      <c r="AC233" s="27"/>
      <c r="AD233" s="18"/>
      <c r="AE233" s="18"/>
      <c r="AF233" s="18"/>
      <c r="AG233" s="18"/>
      <c r="AH233" s="18"/>
      <c r="AI233" s="30"/>
      <c r="AJ233" s="18"/>
    </row>
    <row r="234" spans="1:36" x14ac:dyDescent="0.25">
      <c r="A234" s="17" t="s">
        <v>403</v>
      </c>
      <c r="B234" s="18" t="s">
        <v>404</v>
      </c>
      <c r="C234" s="18" t="s">
        <v>81</v>
      </c>
      <c r="D234" s="18">
        <v>2008</v>
      </c>
      <c r="E234" s="71" t="str">
        <f>IF(COUNTIF($F$7:F234,F234)=1,"Y","N")</f>
        <v>N</v>
      </c>
      <c r="F234" s="46" t="str">
        <f t="shared" si="40"/>
        <v>2008-Clinical Cancer Research-Morgan, Meredith A.</v>
      </c>
      <c r="G234" s="27" t="s">
        <v>46</v>
      </c>
      <c r="H234" s="38" t="str">
        <f>IF(COUNTIF($G$7:G234,G234)=1,"Y","N")</f>
        <v>N</v>
      </c>
      <c r="I234" s="38" t="s">
        <v>104</v>
      </c>
      <c r="J234" s="18" t="s">
        <v>27</v>
      </c>
      <c r="K234" s="28">
        <v>100</v>
      </c>
      <c r="L234" s="19" t="s">
        <v>47</v>
      </c>
      <c r="M234" s="56"/>
      <c r="N234" s="57"/>
      <c r="O234" s="57"/>
      <c r="P234" s="57">
        <v>1</v>
      </c>
      <c r="Q234" s="58"/>
      <c r="R234" s="29" t="s">
        <v>412</v>
      </c>
      <c r="S234" s="18" t="s">
        <v>48</v>
      </c>
      <c r="T234" s="18"/>
      <c r="U234" s="18"/>
      <c r="V234" s="18"/>
      <c r="W234" s="18"/>
      <c r="X234" s="18"/>
      <c r="Y234" s="18" t="s">
        <v>48</v>
      </c>
      <c r="Z234" s="18"/>
      <c r="AA234" s="18"/>
      <c r="AB234" s="18"/>
      <c r="AC234" s="27"/>
      <c r="AD234" s="18"/>
      <c r="AE234" s="18"/>
      <c r="AF234" s="18"/>
      <c r="AG234" s="18"/>
      <c r="AH234" s="18"/>
      <c r="AI234" s="30" t="s">
        <v>48</v>
      </c>
      <c r="AJ234" s="18"/>
    </row>
    <row r="235" spans="1:36" x14ac:dyDescent="0.25">
      <c r="A235" s="17" t="s">
        <v>403</v>
      </c>
      <c r="B235" s="18" t="s">
        <v>404</v>
      </c>
      <c r="C235" s="18" t="s">
        <v>81</v>
      </c>
      <c r="D235" s="18">
        <v>2008</v>
      </c>
      <c r="E235" s="71" t="str">
        <f>IF(COUNTIF($F$7:F235,F235)=1,"Y","N")</f>
        <v>N</v>
      </c>
      <c r="F235" s="46" t="str">
        <f t="shared" si="40"/>
        <v>2008-Clinical Cancer Research-Morgan, Meredith A.</v>
      </c>
      <c r="G235" s="27" t="s">
        <v>46</v>
      </c>
      <c r="H235" s="38" t="str">
        <f>IF(COUNTIF($G$7:G235,G235)=1,"Y","N")</f>
        <v>N</v>
      </c>
      <c r="I235" s="38" t="s">
        <v>104</v>
      </c>
      <c r="J235" s="18" t="s">
        <v>27</v>
      </c>
      <c r="K235" s="28">
        <v>100</v>
      </c>
      <c r="L235" s="19" t="s">
        <v>47</v>
      </c>
      <c r="M235" s="56"/>
      <c r="N235" s="57"/>
      <c r="O235" s="57"/>
      <c r="P235" s="57">
        <v>1</v>
      </c>
      <c r="Q235" s="58"/>
      <c r="R235" s="29" t="s">
        <v>413</v>
      </c>
      <c r="S235" s="18" t="s">
        <v>48</v>
      </c>
      <c r="T235" s="18"/>
      <c r="U235" s="18"/>
      <c r="V235" s="18" t="s">
        <v>48</v>
      </c>
      <c r="W235" s="18"/>
      <c r="X235" s="18"/>
      <c r="Y235" s="18"/>
      <c r="Z235" s="18"/>
      <c r="AA235" s="18"/>
      <c r="AB235" s="18"/>
      <c r="AC235" s="27"/>
      <c r="AD235" s="18"/>
      <c r="AE235" s="18"/>
      <c r="AF235" s="18"/>
      <c r="AG235" s="18"/>
      <c r="AH235" s="18"/>
      <c r="AI235" s="30"/>
      <c r="AJ235" s="18"/>
    </row>
    <row r="236" spans="1:36" x14ac:dyDescent="0.25">
      <c r="A236" s="17" t="s">
        <v>403</v>
      </c>
      <c r="B236" s="18" t="s">
        <v>404</v>
      </c>
      <c r="C236" s="18" t="s">
        <v>81</v>
      </c>
      <c r="D236" s="18">
        <v>2008</v>
      </c>
      <c r="E236" s="71" t="str">
        <f>IF(COUNTIF($F$7:F236,F236)=1,"Y","N")</f>
        <v>N</v>
      </c>
      <c r="F236" s="46" t="str">
        <f t="shared" si="40"/>
        <v>2008-Clinical Cancer Research-Morgan, Meredith A.</v>
      </c>
      <c r="G236" s="27" t="s">
        <v>46</v>
      </c>
      <c r="H236" s="38" t="str">
        <f>IF(COUNTIF($G$7:G236,G236)=1,"Y","N")</f>
        <v>N</v>
      </c>
      <c r="I236" s="38" t="s">
        <v>104</v>
      </c>
      <c r="J236" s="18" t="s">
        <v>27</v>
      </c>
      <c r="K236" s="28">
        <v>100</v>
      </c>
      <c r="L236" s="19" t="s">
        <v>47</v>
      </c>
      <c r="M236" s="56"/>
      <c r="N236" s="57"/>
      <c r="O236" s="57"/>
      <c r="P236" s="57">
        <v>1</v>
      </c>
      <c r="Q236" s="58"/>
      <c r="R236" s="29" t="s">
        <v>414</v>
      </c>
      <c r="S236" s="18" t="s">
        <v>48</v>
      </c>
      <c r="T236" s="18"/>
      <c r="U236" s="18"/>
      <c r="V236" s="18" t="s">
        <v>48</v>
      </c>
      <c r="W236" s="18"/>
      <c r="X236" s="18"/>
      <c r="Y236" s="18" t="s">
        <v>48</v>
      </c>
      <c r="Z236" s="18"/>
      <c r="AA236" s="18"/>
      <c r="AB236" s="18"/>
      <c r="AC236" s="27"/>
      <c r="AD236" s="18"/>
      <c r="AE236" s="18"/>
      <c r="AF236" s="18"/>
      <c r="AG236" s="18"/>
      <c r="AH236" s="18"/>
      <c r="AI236" s="30" t="s">
        <v>48</v>
      </c>
      <c r="AJ236" s="18"/>
    </row>
    <row r="237" spans="1:36" x14ac:dyDescent="0.25">
      <c r="A237" s="17" t="s">
        <v>415</v>
      </c>
      <c r="B237" s="18" t="s">
        <v>416</v>
      </c>
      <c r="C237" s="18" t="s">
        <v>417</v>
      </c>
      <c r="D237" s="18">
        <v>2010</v>
      </c>
      <c r="E237" s="71" t="str">
        <f>IF(COUNTIF($F$7:F237,F237)=1,"Y","N")</f>
        <v>Y</v>
      </c>
      <c r="F237" s="46" t="str">
        <f t="shared" si="37"/>
        <v>2010-Annals of Oncology-Larbouret, C.</v>
      </c>
      <c r="G237" s="27" t="s">
        <v>46</v>
      </c>
      <c r="H237" s="38" t="str">
        <f>IF(COUNTIF($G$7:G237,G237)=1,"Y","N")</f>
        <v>N</v>
      </c>
      <c r="I237" s="38" t="s">
        <v>104</v>
      </c>
      <c r="J237" s="18" t="s">
        <v>27</v>
      </c>
      <c r="K237" s="28">
        <v>50</v>
      </c>
      <c r="L237" s="19" t="s">
        <v>47</v>
      </c>
      <c r="M237" s="56"/>
      <c r="N237" s="57"/>
      <c r="O237" s="57"/>
      <c r="P237" s="57">
        <v>1</v>
      </c>
      <c r="Q237" s="58"/>
      <c r="R237" s="29" t="s">
        <v>148</v>
      </c>
      <c r="S237" s="18"/>
      <c r="T237" s="18"/>
      <c r="U237" s="18"/>
      <c r="V237" s="18" t="s">
        <v>48</v>
      </c>
      <c r="W237" s="18"/>
      <c r="X237" s="18"/>
      <c r="Y237" s="18"/>
      <c r="Z237" s="18"/>
      <c r="AA237" s="18"/>
      <c r="AB237" s="18"/>
      <c r="AC237" s="27"/>
      <c r="AD237" s="18"/>
      <c r="AE237" s="18"/>
      <c r="AF237" s="18"/>
      <c r="AG237" s="18"/>
      <c r="AH237" s="18"/>
      <c r="AI237" s="30"/>
      <c r="AJ237" s="18"/>
    </row>
    <row r="238" spans="1:36" x14ac:dyDescent="0.25">
      <c r="A238" s="17" t="s">
        <v>415</v>
      </c>
      <c r="B238" s="18" t="s">
        <v>416</v>
      </c>
      <c r="C238" s="18" t="s">
        <v>417</v>
      </c>
      <c r="D238" s="18">
        <v>2010</v>
      </c>
      <c r="E238" s="71" t="str">
        <f>IF(COUNTIF($F$7:F238,F238)=1,"Y","N")</f>
        <v>N</v>
      </c>
      <c r="F238" s="46" t="str">
        <f t="shared" si="37"/>
        <v>2010-Annals of Oncology-Larbouret, C.</v>
      </c>
      <c r="G238" s="27" t="s">
        <v>46</v>
      </c>
      <c r="H238" s="38" t="str">
        <f>IF(COUNTIF($G$7:G238,G238)=1,"Y","N")</f>
        <v>N</v>
      </c>
      <c r="I238" s="38" t="s">
        <v>104</v>
      </c>
      <c r="J238" s="18" t="s">
        <v>27</v>
      </c>
      <c r="K238" s="28">
        <v>50</v>
      </c>
      <c r="L238" s="19" t="s">
        <v>47</v>
      </c>
      <c r="M238" s="56"/>
      <c r="N238" s="57"/>
      <c r="O238" s="57">
        <v>1</v>
      </c>
      <c r="P238" s="57"/>
      <c r="Q238" s="58"/>
      <c r="R238" s="29" t="s">
        <v>418</v>
      </c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27"/>
      <c r="AD238" s="18"/>
      <c r="AE238" s="18"/>
      <c r="AF238" s="18"/>
      <c r="AG238" s="18"/>
      <c r="AH238" s="18"/>
      <c r="AI238" s="30"/>
      <c r="AJ238" s="18"/>
    </row>
    <row r="239" spans="1:36" x14ac:dyDescent="0.25">
      <c r="A239" s="17" t="s">
        <v>415</v>
      </c>
      <c r="B239" s="18" t="s">
        <v>416</v>
      </c>
      <c r="C239" s="18" t="s">
        <v>417</v>
      </c>
      <c r="D239" s="18">
        <v>2010</v>
      </c>
      <c r="E239" s="71" t="str">
        <f>IF(COUNTIF($F$7:F239,F239)=1,"Y","N")</f>
        <v>N</v>
      </c>
      <c r="F239" s="46" t="str">
        <f t="shared" si="37"/>
        <v>2010-Annals of Oncology-Larbouret, C.</v>
      </c>
      <c r="G239" s="27" t="s">
        <v>44</v>
      </c>
      <c r="H239" s="38" t="str">
        <f>IF(COUNTIF($G$7:G239,G239)=1,"Y","N")</f>
        <v>N</v>
      </c>
      <c r="I239" s="38" t="s">
        <v>104</v>
      </c>
      <c r="J239" s="18" t="s">
        <v>27</v>
      </c>
      <c r="K239" s="28">
        <v>50</v>
      </c>
      <c r="L239" s="19" t="s">
        <v>47</v>
      </c>
      <c r="M239" s="56"/>
      <c r="N239" s="57"/>
      <c r="O239" s="57"/>
      <c r="P239" s="57">
        <v>1</v>
      </c>
      <c r="Q239" s="58"/>
      <c r="R239" s="29" t="s">
        <v>148</v>
      </c>
      <c r="S239" s="18"/>
      <c r="T239" s="18"/>
      <c r="U239" s="18"/>
      <c r="V239" s="18" t="s">
        <v>48</v>
      </c>
      <c r="W239" s="18"/>
      <c r="X239" s="18"/>
      <c r="Y239" s="18"/>
      <c r="Z239" s="18"/>
      <c r="AA239" s="18"/>
      <c r="AB239" s="18"/>
      <c r="AC239" s="27"/>
      <c r="AD239" s="18"/>
      <c r="AE239" s="18"/>
      <c r="AF239" s="18"/>
      <c r="AG239" s="18"/>
      <c r="AH239" s="18"/>
      <c r="AI239" s="30"/>
      <c r="AJ239" s="18"/>
    </row>
    <row r="240" spans="1:36" x14ac:dyDescent="0.25">
      <c r="A240" s="17" t="s">
        <v>415</v>
      </c>
      <c r="B240" s="18" t="s">
        <v>416</v>
      </c>
      <c r="C240" s="18" t="s">
        <v>417</v>
      </c>
      <c r="D240" s="18">
        <v>2010</v>
      </c>
      <c r="E240" s="71" t="str">
        <f>IF(COUNTIF($F$7:F240,F240)=1,"Y","N")</f>
        <v>N</v>
      </c>
      <c r="F240" s="46" t="str">
        <f t="shared" si="37"/>
        <v>2010-Annals of Oncology-Larbouret, C.</v>
      </c>
      <c r="G240" s="27" t="s">
        <v>44</v>
      </c>
      <c r="H240" s="38" t="str">
        <f>IF(COUNTIF($G$7:G240,G240)=1,"Y","N")</f>
        <v>N</v>
      </c>
      <c r="I240" s="38" t="s">
        <v>104</v>
      </c>
      <c r="J240" s="18" t="s">
        <v>27</v>
      </c>
      <c r="K240" s="28">
        <v>50</v>
      </c>
      <c r="L240" s="19" t="s">
        <v>47</v>
      </c>
      <c r="M240" s="56"/>
      <c r="N240" s="57"/>
      <c r="O240" s="57"/>
      <c r="P240" s="57">
        <v>1</v>
      </c>
      <c r="Q240" s="58"/>
      <c r="R240" s="29" t="s">
        <v>418</v>
      </c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27"/>
      <c r="AD240" s="18"/>
      <c r="AE240" s="18"/>
      <c r="AF240" s="18"/>
      <c r="AG240" s="18"/>
      <c r="AH240" s="18"/>
      <c r="AI240" s="30"/>
      <c r="AJ240" s="18"/>
    </row>
    <row r="241" spans="1:36" x14ac:dyDescent="0.25">
      <c r="A241" s="17" t="s">
        <v>415</v>
      </c>
      <c r="B241" s="18" t="s">
        <v>416</v>
      </c>
      <c r="C241" s="18" t="s">
        <v>417</v>
      </c>
      <c r="D241" s="18">
        <v>2010</v>
      </c>
      <c r="E241" s="71" t="str">
        <f>IF(COUNTIF($F$7:F241,F241)=1,"Y","N")</f>
        <v>N</v>
      </c>
      <c r="F241" s="46" t="str">
        <f t="shared" si="37"/>
        <v>2010-Annals of Oncology-Larbouret, C.</v>
      </c>
      <c r="G241" s="27" t="s">
        <v>380</v>
      </c>
      <c r="H241" s="38" t="str">
        <f>IF(COUNTIF($G$7:G241,G241)=1,"Y","N")</f>
        <v>N</v>
      </c>
      <c r="I241" s="38" t="s">
        <v>104</v>
      </c>
      <c r="J241" s="18" t="s">
        <v>27</v>
      </c>
      <c r="K241" s="28">
        <v>50</v>
      </c>
      <c r="L241" s="19" t="s">
        <v>47</v>
      </c>
      <c r="M241" s="56"/>
      <c r="N241" s="57"/>
      <c r="O241" s="57"/>
      <c r="P241" s="57"/>
      <c r="Q241" s="58">
        <v>1</v>
      </c>
      <c r="R241" s="29" t="s">
        <v>148</v>
      </c>
      <c r="S241" s="18"/>
      <c r="T241" s="18"/>
      <c r="U241" s="18"/>
      <c r="V241" s="18" t="s">
        <v>48</v>
      </c>
      <c r="W241" s="18"/>
      <c r="X241" s="18"/>
      <c r="Y241" s="18"/>
      <c r="Z241" s="18"/>
      <c r="AA241" s="18"/>
      <c r="AB241" s="18"/>
      <c r="AC241" s="27"/>
      <c r="AD241" s="18"/>
      <c r="AE241" s="18"/>
      <c r="AF241" s="18"/>
      <c r="AG241" s="18"/>
      <c r="AH241" s="18"/>
      <c r="AI241" s="30"/>
      <c r="AJ241" s="18"/>
    </row>
    <row r="242" spans="1:36" x14ac:dyDescent="0.25">
      <c r="A242" s="17" t="s">
        <v>415</v>
      </c>
      <c r="B242" s="18" t="s">
        <v>416</v>
      </c>
      <c r="C242" s="18" t="s">
        <v>417</v>
      </c>
      <c r="D242" s="18">
        <v>2010</v>
      </c>
      <c r="E242" s="71" t="str">
        <f>IF(COUNTIF($F$7:F242,F242)=1,"Y","N")</f>
        <v>N</v>
      </c>
      <c r="F242" s="46" t="str">
        <f t="shared" si="37"/>
        <v>2010-Annals of Oncology-Larbouret, C.</v>
      </c>
      <c r="G242" s="27" t="s">
        <v>380</v>
      </c>
      <c r="H242" s="38" t="str">
        <f>IF(COUNTIF($G$7:G242,G242)=1,"Y","N")</f>
        <v>N</v>
      </c>
      <c r="I242" s="38" t="s">
        <v>104</v>
      </c>
      <c r="J242" s="18" t="s">
        <v>27</v>
      </c>
      <c r="K242" s="28">
        <v>50</v>
      </c>
      <c r="L242" s="19" t="s">
        <v>47</v>
      </c>
      <c r="M242" s="56"/>
      <c r="N242" s="57"/>
      <c r="O242" s="57">
        <v>1</v>
      </c>
      <c r="P242" s="57"/>
      <c r="Q242" s="58"/>
      <c r="R242" s="29" t="s">
        <v>418</v>
      </c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27"/>
      <c r="AD242" s="18"/>
      <c r="AE242" s="18"/>
      <c r="AF242" s="18"/>
      <c r="AG242" s="18"/>
      <c r="AH242" s="18"/>
      <c r="AI242" s="30"/>
      <c r="AJ242" s="18"/>
    </row>
    <row r="243" spans="1:36" x14ac:dyDescent="0.25">
      <c r="A243" s="17" t="s">
        <v>415</v>
      </c>
      <c r="B243" s="18" t="s">
        <v>416</v>
      </c>
      <c r="C243" s="18" t="s">
        <v>417</v>
      </c>
      <c r="D243" s="18">
        <v>2010</v>
      </c>
      <c r="E243" s="71" t="str">
        <f>IF(COUNTIF($F$7:F243,F243)=1,"Y","N")</f>
        <v>N</v>
      </c>
      <c r="F243" s="46" t="str">
        <f t="shared" si="37"/>
        <v>2010-Annals of Oncology-Larbouret, C.</v>
      </c>
      <c r="G243" s="27" t="s">
        <v>46</v>
      </c>
      <c r="H243" s="38" t="str">
        <f>IF(COUNTIF($G$7:G243,G243)=1,"Y","N")</f>
        <v>N</v>
      </c>
      <c r="I243" s="38" t="s">
        <v>104</v>
      </c>
      <c r="J243" s="18" t="s">
        <v>27</v>
      </c>
      <c r="K243" s="28">
        <v>50</v>
      </c>
      <c r="L243" s="19" t="s">
        <v>47</v>
      </c>
      <c r="M243" s="56">
        <v>0.33300000000000002</v>
      </c>
      <c r="N243" s="57">
        <v>0.66700000000000004</v>
      </c>
      <c r="O243" s="57"/>
      <c r="P243" s="57"/>
      <c r="Q243" s="58"/>
      <c r="R243" s="29" t="s">
        <v>419</v>
      </c>
      <c r="S243" s="18"/>
      <c r="T243" s="18"/>
      <c r="U243" s="18"/>
      <c r="V243" s="18" t="s">
        <v>48</v>
      </c>
      <c r="W243" s="18"/>
      <c r="X243" s="18"/>
      <c r="Y243" s="18"/>
      <c r="Z243" s="18"/>
      <c r="AA243" s="18"/>
      <c r="AB243" s="18"/>
      <c r="AC243" s="27"/>
      <c r="AD243" s="18"/>
      <c r="AE243" s="18"/>
      <c r="AF243" s="18"/>
      <c r="AG243" s="18"/>
      <c r="AH243" s="18"/>
      <c r="AI243" s="30"/>
      <c r="AJ243" s="18"/>
    </row>
    <row r="244" spans="1:36" x14ac:dyDescent="0.25">
      <c r="A244" s="17" t="s">
        <v>415</v>
      </c>
      <c r="B244" s="18" t="s">
        <v>416</v>
      </c>
      <c r="C244" s="18" t="s">
        <v>417</v>
      </c>
      <c r="D244" s="18">
        <v>2010</v>
      </c>
      <c r="E244" s="71" t="str">
        <f>IF(COUNTIF($F$7:F244,F244)=1,"Y","N")</f>
        <v>N</v>
      </c>
      <c r="F244" s="46" t="str">
        <f t="shared" si="37"/>
        <v>2010-Annals of Oncology-Larbouret, C.</v>
      </c>
      <c r="G244" s="27" t="s">
        <v>44</v>
      </c>
      <c r="H244" s="38" t="str">
        <f>IF(COUNTIF($G$7:G244,G244)=1,"Y","N")</f>
        <v>N</v>
      </c>
      <c r="I244" s="38" t="s">
        <v>104</v>
      </c>
      <c r="J244" s="18" t="s">
        <v>27</v>
      </c>
      <c r="K244" s="28">
        <v>50</v>
      </c>
      <c r="L244" s="19" t="s">
        <v>47</v>
      </c>
      <c r="M244" s="56">
        <v>0.2</v>
      </c>
      <c r="N244" s="57">
        <v>0.2</v>
      </c>
      <c r="O244" s="57">
        <v>0.6</v>
      </c>
      <c r="P244" s="57"/>
      <c r="Q244" s="58"/>
      <c r="R244" s="29" t="s">
        <v>419</v>
      </c>
      <c r="S244" s="18"/>
      <c r="T244" s="18"/>
      <c r="U244" s="18"/>
      <c r="V244" s="18" t="s">
        <v>48</v>
      </c>
      <c r="W244" s="18"/>
      <c r="X244" s="18"/>
      <c r="Y244" s="18"/>
      <c r="Z244" s="18"/>
      <c r="AA244" s="18"/>
      <c r="AB244" s="18"/>
      <c r="AC244" s="27"/>
      <c r="AD244" s="18"/>
      <c r="AE244" s="18"/>
      <c r="AF244" s="18"/>
      <c r="AG244" s="18"/>
      <c r="AH244" s="18"/>
      <c r="AI244" s="30"/>
      <c r="AJ244" s="18"/>
    </row>
    <row r="245" spans="1:36" x14ac:dyDescent="0.25">
      <c r="A245" s="17" t="s">
        <v>415</v>
      </c>
      <c r="B245" s="18" t="s">
        <v>416</v>
      </c>
      <c r="C245" s="18" t="s">
        <v>417</v>
      </c>
      <c r="D245" s="18">
        <v>2010</v>
      </c>
      <c r="E245" s="71" t="str">
        <f>IF(COUNTIF($F$7:F245,F245)=1,"Y","N")</f>
        <v>N</v>
      </c>
      <c r="F245" s="46" t="str">
        <f t="shared" si="37"/>
        <v>2010-Annals of Oncology-Larbouret, C.</v>
      </c>
      <c r="G245" s="27" t="s">
        <v>380</v>
      </c>
      <c r="H245" s="38" t="str">
        <f>IF(COUNTIF($G$7:G245,G245)=1,"Y","N")</f>
        <v>N</v>
      </c>
      <c r="I245" s="38" t="s">
        <v>104</v>
      </c>
      <c r="J245" s="18" t="s">
        <v>27</v>
      </c>
      <c r="K245" s="28">
        <v>50</v>
      </c>
      <c r="L245" s="19" t="s">
        <v>47</v>
      </c>
      <c r="M245" s="56">
        <v>0.2</v>
      </c>
      <c r="N245" s="57">
        <v>0.8</v>
      </c>
      <c r="O245" s="57"/>
      <c r="P245" s="57"/>
      <c r="Q245" s="58"/>
      <c r="R245" s="29" t="s">
        <v>419</v>
      </c>
      <c r="S245" s="18"/>
      <c r="T245" s="18"/>
      <c r="U245" s="18"/>
      <c r="V245" s="18" t="s">
        <v>48</v>
      </c>
      <c r="W245" s="18"/>
      <c r="X245" s="18"/>
      <c r="Y245" s="18"/>
      <c r="Z245" s="18"/>
      <c r="AA245" s="18"/>
      <c r="AB245" s="18"/>
      <c r="AC245" s="27"/>
      <c r="AD245" s="18"/>
      <c r="AE245" s="18"/>
      <c r="AF245" s="18"/>
      <c r="AG245" s="18"/>
      <c r="AH245" s="18"/>
      <c r="AI245" s="30"/>
      <c r="AJ245" s="18"/>
    </row>
    <row r="246" spans="1:36" x14ac:dyDescent="0.25">
      <c r="A246" s="17" t="s">
        <v>415</v>
      </c>
      <c r="B246" s="18" t="s">
        <v>416</v>
      </c>
      <c r="C246" s="18" t="s">
        <v>417</v>
      </c>
      <c r="D246" s="18">
        <v>2010</v>
      </c>
      <c r="E246" s="71" t="str">
        <f>IF(COUNTIF($F$7:F246,F246)=1,"Y","N")</f>
        <v>N</v>
      </c>
      <c r="F246" s="46" t="str">
        <f t="shared" si="37"/>
        <v>2010-Annals of Oncology-Larbouret, C.</v>
      </c>
      <c r="G246" s="27" t="s">
        <v>46</v>
      </c>
      <c r="H246" s="38" t="str">
        <f>IF(COUNTIF($G$7:G246,G246)=1,"Y","N")</f>
        <v>N</v>
      </c>
      <c r="I246" s="38" t="s">
        <v>104</v>
      </c>
      <c r="J246" s="18" t="s">
        <v>27</v>
      </c>
      <c r="K246" s="28">
        <v>50</v>
      </c>
      <c r="L246" s="19" t="s">
        <v>47</v>
      </c>
      <c r="M246" s="56"/>
      <c r="N246" s="57"/>
      <c r="O246" s="57"/>
      <c r="P246" s="57">
        <v>1</v>
      </c>
      <c r="Q246" s="58"/>
      <c r="R246" s="29" t="s">
        <v>420</v>
      </c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27"/>
      <c r="AD246" s="18"/>
      <c r="AE246" s="18"/>
      <c r="AF246" s="18"/>
      <c r="AG246" s="18"/>
      <c r="AH246" s="18"/>
      <c r="AI246" s="30"/>
      <c r="AJ246" s="18"/>
    </row>
    <row r="247" spans="1:36" x14ac:dyDescent="0.25">
      <c r="A247" s="17" t="s">
        <v>421</v>
      </c>
      <c r="B247" s="18" t="s">
        <v>124</v>
      </c>
      <c r="C247" s="18" t="s">
        <v>31</v>
      </c>
      <c r="D247" s="18">
        <v>2010</v>
      </c>
      <c r="E247" s="71" t="str">
        <f>IF(COUNTIF($F$7:F247,F247)=1,"Y","N")</f>
        <v>Y</v>
      </c>
      <c r="F247" s="46" t="str">
        <f t="shared" si="37"/>
        <v>2010-Cancer Letters-Wang, Shuang-Jia</v>
      </c>
      <c r="G247" s="27" t="s">
        <v>46</v>
      </c>
      <c r="H247" s="38" t="str">
        <f>IF(COUNTIF($G$7:G247,G247)=1,"Y","N")</f>
        <v>N</v>
      </c>
      <c r="I247" s="38" t="s">
        <v>104</v>
      </c>
      <c r="J247" s="18" t="s">
        <v>27</v>
      </c>
      <c r="K247" s="28">
        <v>120</v>
      </c>
      <c r="L247" s="19" t="s">
        <v>47</v>
      </c>
      <c r="M247" s="56"/>
      <c r="N247" s="57"/>
      <c r="O247" s="57"/>
      <c r="P247" s="57">
        <v>1</v>
      </c>
      <c r="Q247" s="58"/>
      <c r="R247" s="29" t="s">
        <v>159</v>
      </c>
      <c r="S247" s="18"/>
      <c r="T247" s="18"/>
      <c r="U247" s="18"/>
      <c r="V247" s="18" t="s">
        <v>48</v>
      </c>
      <c r="W247" s="18"/>
      <c r="X247" s="18"/>
      <c r="Y247" s="18"/>
      <c r="Z247" s="18"/>
      <c r="AA247" s="18"/>
      <c r="AB247" s="18"/>
      <c r="AC247" s="27"/>
      <c r="AD247" s="18"/>
      <c r="AE247" s="18"/>
      <c r="AF247" s="18"/>
      <c r="AG247" s="18"/>
      <c r="AH247" s="18"/>
      <c r="AI247" s="30"/>
      <c r="AJ247" s="18"/>
    </row>
    <row r="248" spans="1:36" x14ac:dyDescent="0.25">
      <c r="A248" s="17" t="s">
        <v>421</v>
      </c>
      <c r="B248" s="18" t="s">
        <v>124</v>
      </c>
      <c r="C248" s="18" t="s">
        <v>31</v>
      </c>
      <c r="D248" s="18">
        <v>2010</v>
      </c>
      <c r="E248" s="71" t="str">
        <f>IF(COUNTIF($F$7:F248,F248)=1,"Y","N")</f>
        <v>N</v>
      </c>
      <c r="F248" s="46" t="str">
        <f t="shared" ref="F248:F249" si="41">CONCATENATE(D248,"-",C248,"-",A248)</f>
        <v>2010-Cancer Letters-Wang, Shuang-Jia</v>
      </c>
      <c r="G248" s="27" t="s">
        <v>46</v>
      </c>
      <c r="H248" s="38" t="str">
        <f>IF(COUNTIF($G$7:G248,G248)=1,"Y","N")</f>
        <v>N</v>
      </c>
      <c r="I248" s="38" t="s">
        <v>104</v>
      </c>
      <c r="J248" s="18" t="s">
        <v>27</v>
      </c>
      <c r="K248" s="28">
        <v>120</v>
      </c>
      <c r="L248" s="19" t="s">
        <v>47</v>
      </c>
      <c r="M248" s="56"/>
      <c r="N248" s="57"/>
      <c r="O248" s="57"/>
      <c r="P248" s="57">
        <v>1</v>
      </c>
      <c r="Q248" s="58"/>
      <c r="R248" s="29" t="s">
        <v>422</v>
      </c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27"/>
      <c r="AD248" s="18"/>
      <c r="AE248" s="18"/>
      <c r="AF248" s="18"/>
      <c r="AG248" s="18"/>
      <c r="AH248" s="18"/>
      <c r="AI248" s="30"/>
      <c r="AJ248" s="18"/>
    </row>
    <row r="249" spans="1:36" x14ac:dyDescent="0.25">
      <c r="A249" s="17" t="s">
        <v>421</v>
      </c>
      <c r="B249" s="18" t="s">
        <v>124</v>
      </c>
      <c r="C249" s="18" t="s">
        <v>31</v>
      </c>
      <c r="D249" s="18">
        <v>2010</v>
      </c>
      <c r="E249" s="71" t="str">
        <f>IF(COUNTIF($F$7:F249,F249)=1,"Y","N")</f>
        <v>N</v>
      </c>
      <c r="F249" s="46" t="str">
        <f t="shared" si="41"/>
        <v>2010-Cancer Letters-Wang, Shuang-Jia</v>
      </c>
      <c r="G249" s="27" t="s">
        <v>46</v>
      </c>
      <c r="H249" s="38" t="str">
        <f>IF(COUNTIF($G$7:G249,G249)=1,"Y","N")</f>
        <v>N</v>
      </c>
      <c r="I249" s="38" t="s">
        <v>104</v>
      </c>
      <c r="J249" s="18" t="s">
        <v>27</v>
      </c>
      <c r="K249" s="28">
        <v>120</v>
      </c>
      <c r="L249" s="19" t="s">
        <v>47</v>
      </c>
      <c r="M249" s="56"/>
      <c r="N249" s="57"/>
      <c r="O249" s="57"/>
      <c r="P249" s="57">
        <v>1</v>
      </c>
      <c r="Q249" s="58"/>
      <c r="R249" s="29" t="s">
        <v>423</v>
      </c>
      <c r="S249" s="18"/>
      <c r="T249" s="18"/>
      <c r="U249" s="18"/>
      <c r="V249" s="18" t="s">
        <v>48</v>
      </c>
      <c r="W249" s="18"/>
      <c r="X249" s="18"/>
      <c r="Y249" s="18"/>
      <c r="Z249" s="18"/>
      <c r="AA249" s="18"/>
      <c r="AB249" s="18"/>
      <c r="AC249" s="27"/>
      <c r="AD249" s="18"/>
      <c r="AE249" s="18"/>
      <c r="AF249" s="18"/>
      <c r="AG249" s="18"/>
      <c r="AH249" s="18"/>
      <c r="AI249" s="30"/>
      <c r="AJ249" s="18"/>
    </row>
    <row r="250" spans="1:36" x14ac:dyDescent="0.25">
      <c r="A250" s="17" t="s">
        <v>425</v>
      </c>
      <c r="B250" s="18" t="s">
        <v>247</v>
      </c>
      <c r="C250" s="18" t="s">
        <v>99</v>
      </c>
      <c r="D250" s="18">
        <v>2010</v>
      </c>
      <c r="E250" s="71" t="str">
        <f>IF(COUNTIF($F$7:F250,F250)=1,"Y","N")</f>
        <v>Y</v>
      </c>
      <c r="F250" s="46" t="str">
        <f t="shared" si="37"/>
        <v>2010-Cancer Research-Kaida, Sachiko</v>
      </c>
      <c r="G250" s="27" t="s">
        <v>46</v>
      </c>
      <c r="H250" s="38" t="str">
        <f>IF(COUNTIF($G$7:G250,G250)=1,"Y","N")</f>
        <v>N</v>
      </c>
      <c r="I250" s="38" t="s">
        <v>104</v>
      </c>
      <c r="J250" s="18" t="s">
        <v>27</v>
      </c>
      <c r="K250" s="28"/>
      <c r="L250" s="19" t="s">
        <v>28</v>
      </c>
      <c r="M250" s="56"/>
      <c r="N250" s="57">
        <v>1</v>
      </c>
      <c r="O250" s="57"/>
      <c r="P250" s="57"/>
      <c r="Q250" s="58"/>
      <c r="R250" s="29" t="s">
        <v>424</v>
      </c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27"/>
      <c r="AD250" s="18"/>
      <c r="AE250" s="18"/>
      <c r="AF250" s="18"/>
      <c r="AG250" s="18"/>
      <c r="AH250" s="18"/>
      <c r="AI250" s="30"/>
      <c r="AJ250" s="18"/>
    </row>
    <row r="251" spans="1:36" x14ac:dyDescent="0.25">
      <c r="A251" s="17" t="s">
        <v>429</v>
      </c>
      <c r="B251" s="18" t="s">
        <v>430</v>
      </c>
      <c r="C251" s="18" t="s">
        <v>349</v>
      </c>
      <c r="D251" s="18">
        <v>2010</v>
      </c>
      <c r="E251" s="71" t="str">
        <f>IF(COUNTIF($F$7:F251,F251)=1,"Y","N")</f>
        <v>Y</v>
      </c>
      <c r="F251" s="46" t="str">
        <f t="shared" si="37"/>
        <v>2010-Journal of Gastroenterology and Hepatology-Wang, Yu</v>
      </c>
      <c r="G251" s="27" t="s">
        <v>46</v>
      </c>
      <c r="H251" s="38" t="str">
        <f>IF(COUNTIF($G$7:G251,G251)=1,"Y","N")</f>
        <v>N</v>
      </c>
      <c r="I251" s="38" t="s">
        <v>104</v>
      </c>
      <c r="J251" s="18" t="s">
        <v>27</v>
      </c>
      <c r="K251" s="28"/>
      <c r="L251" s="19" t="s">
        <v>47</v>
      </c>
      <c r="M251" s="56"/>
      <c r="N251" s="57"/>
      <c r="O251" s="57"/>
      <c r="P251" s="57">
        <v>1</v>
      </c>
      <c r="Q251" s="58"/>
      <c r="R251" s="29" t="s">
        <v>426</v>
      </c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27" t="s">
        <v>48</v>
      </c>
      <c r="AD251" s="18"/>
      <c r="AE251" s="18"/>
      <c r="AF251" s="18"/>
      <c r="AG251" s="18"/>
      <c r="AH251" s="18"/>
      <c r="AI251" s="30"/>
      <c r="AJ251" s="18"/>
    </row>
    <row r="252" spans="1:36" x14ac:dyDescent="0.25">
      <c r="A252" s="17" t="s">
        <v>429</v>
      </c>
      <c r="B252" s="18" t="s">
        <v>430</v>
      </c>
      <c r="C252" s="18" t="s">
        <v>349</v>
      </c>
      <c r="D252" s="18">
        <v>2010</v>
      </c>
      <c r="E252" s="71" t="str">
        <f>IF(COUNTIF($F$7:F252,F252)=1,"Y","N")</f>
        <v>N</v>
      </c>
      <c r="F252" s="46" t="str">
        <f t="shared" si="37"/>
        <v>2010-Journal of Gastroenterology and Hepatology-Wang, Yu</v>
      </c>
      <c r="G252" s="27" t="s">
        <v>46</v>
      </c>
      <c r="H252" s="38" t="str">
        <f>IF(COUNTIF($G$7:G252,G252)=1,"Y","N")</f>
        <v>N</v>
      </c>
      <c r="I252" s="38" t="s">
        <v>104</v>
      </c>
      <c r="J252" s="18" t="s">
        <v>27</v>
      </c>
      <c r="K252" s="28"/>
      <c r="L252" s="19" t="s">
        <v>47</v>
      </c>
      <c r="M252" s="56"/>
      <c r="N252" s="57"/>
      <c r="O252" s="57"/>
      <c r="P252" s="57">
        <v>1</v>
      </c>
      <c r="Q252" s="58"/>
      <c r="R252" s="29" t="s">
        <v>427</v>
      </c>
      <c r="S252" s="18"/>
      <c r="T252" s="18"/>
      <c r="U252" s="18"/>
      <c r="V252" s="18"/>
      <c r="W252" s="18"/>
      <c r="X252" s="18" t="s">
        <v>48</v>
      </c>
      <c r="Y252" s="18"/>
      <c r="Z252" s="18"/>
      <c r="AA252" s="18"/>
      <c r="AB252" s="18"/>
      <c r="AC252" s="27" t="s">
        <v>48</v>
      </c>
      <c r="AD252" s="18"/>
      <c r="AE252" s="18"/>
      <c r="AF252" s="18"/>
      <c r="AG252" s="18"/>
      <c r="AH252" s="18"/>
      <c r="AI252" s="30"/>
      <c r="AJ252" s="18"/>
    </row>
    <row r="253" spans="1:36" x14ac:dyDescent="0.25">
      <c r="A253" s="17" t="s">
        <v>429</v>
      </c>
      <c r="B253" s="18" t="s">
        <v>430</v>
      </c>
      <c r="C253" s="18" t="s">
        <v>349</v>
      </c>
      <c r="D253" s="18">
        <v>2010</v>
      </c>
      <c r="E253" s="71" t="str">
        <f>IF(COUNTIF($F$7:F253,F253)=1,"Y","N")</f>
        <v>N</v>
      </c>
      <c r="F253" s="46" t="str">
        <f t="shared" si="37"/>
        <v>2010-Journal of Gastroenterology and Hepatology-Wang, Yu</v>
      </c>
      <c r="G253" s="27" t="s">
        <v>46</v>
      </c>
      <c r="H253" s="38" t="str">
        <f>IF(COUNTIF($G$7:G253,G253)=1,"Y","N")</f>
        <v>N</v>
      </c>
      <c r="I253" s="38" t="s">
        <v>104</v>
      </c>
      <c r="J253" s="18" t="s">
        <v>27</v>
      </c>
      <c r="K253" s="28"/>
      <c r="L253" s="19" t="s">
        <v>47</v>
      </c>
      <c r="M253" s="56"/>
      <c r="N253" s="57"/>
      <c r="O253" s="57"/>
      <c r="P253" s="57">
        <v>1</v>
      </c>
      <c r="Q253" s="58"/>
      <c r="R253" s="29" t="s">
        <v>428</v>
      </c>
      <c r="S253" s="18"/>
      <c r="T253" s="18"/>
      <c r="U253" s="18"/>
      <c r="V253" s="18"/>
      <c r="W253" s="18"/>
      <c r="X253" s="18" t="s">
        <v>48</v>
      </c>
      <c r="Y253" s="18"/>
      <c r="Z253" s="18"/>
      <c r="AA253" s="18"/>
      <c r="AB253" s="18"/>
      <c r="AC253" s="27"/>
      <c r="AD253" s="18"/>
      <c r="AE253" s="18"/>
      <c r="AF253" s="18"/>
      <c r="AG253" s="18"/>
      <c r="AH253" s="18"/>
      <c r="AI253" s="30"/>
      <c r="AJ253" s="18"/>
    </row>
    <row r="254" spans="1:36" x14ac:dyDescent="0.25">
      <c r="A254" s="17" t="s">
        <v>431</v>
      </c>
      <c r="B254" s="18" t="s">
        <v>432</v>
      </c>
      <c r="C254" s="18" t="s">
        <v>256</v>
      </c>
      <c r="D254" s="18">
        <v>2016</v>
      </c>
      <c r="E254" s="71" t="str">
        <f>IF(COUNTIF($F$7:F254,F254)=1,"Y","N")</f>
        <v>Y</v>
      </c>
      <c r="F254" s="46" t="str">
        <f t="shared" si="37"/>
        <v>2016-PNAS-Li, Hong-Jun</v>
      </c>
      <c r="G254" s="27" t="s">
        <v>46</v>
      </c>
      <c r="H254" s="38" t="str">
        <f>IF(COUNTIF($G$7:G254,G254)=1,"Y","N")</f>
        <v>N</v>
      </c>
      <c r="I254" s="38" t="s">
        <v>104</v>
      </c>
      <c r="J254" s="18" t="s">
        <v>27</v>
      </c>
      <c r="K254" s="28">
        <v>65</v>
      </c>
      <c r="L254" s="19" t="s">
        <v>47</v>
      </c>
      <c r="M254" s="56"/>
      <c r="N254" s="57"/>
      <c r="O254" s="57"/>
      <c r="P254" s="57">
        <v>1</v>
      </c>
      <c r="Q254" s="58"/>
      <c r="R254" s="29" t="s">
        <v>268</v>
      </c>
      <c r="S254" s="18"/>
      <c r="T254" s="18"/>
      <c r="U254" s="18"/>
      <c r="V254" s="18"/>
      <c r="W254" s="18" t="s">
        <v>48</v>
      </c>
      <c r="X254" s="18"/>
      <c r="Y254" s="18"/>
      <c r="Z254" s="18"/>
      <c r="AA254" s="18"/>
      <c r="AB254" s="18"/>
      <c r="AC254" s="27"/>
      <c r="AD254" s="18"/>
      <c r="AE254" s="18"/>
      <c r="AF254" s="18"/>
      <c r="AG254" s="18"/>
      <c r="AH254" s="18"/>
      <c r="AI254" s="30"/>
      <c r="AJ254" s="18"/>
    </row>
    <row r="255" spans="1:36" x14ac:dyDescent="0.25">
      <c r="A255" s="17" t="s">
        <v>431</v>
      </c>
      <c r="B255" s="18" t="s">
        <v>432</v>
      </c>
      <c r="C255" s="18" t="s">
        <v>256</v>
      </c>
      <c r="D255" s="18">
        <v>2016</v>
      </c>
      <c r="E255" s="71" t="str">
        <f>IF(COUNTIF($F$7:F255,F255)=1,"Y","N")</f>
        <v>N</v>
      </c>
      <c r="F255" s="46" t="str">
        <f t="shared" ref="F255:F257" si="42">CONCATENATE(D255,"-",C255,"-",A255)</f>
        <v>2016-PNAS-Li, Hong-Jun</v>
      </c>
      <c r="G255" s="27" t="s">
        <v>46</v>
      </c>
      <c r="H255" s="38" t="str">
        <f>IF(COUNTIF($G$7:G255,G255)=1,"Y","N")</f>
        <v>N</v>
      </c>
      <c r="I255" s="38" t="s">
        <v>104</v>
      </c>
      <c r="J255" s="18" t="s">
        <v>27</v>
      </c>
      <c r="K255" s="28">
        <v>65</v>
      </c>
      <c r="L255" s="19" t="s">
        <v>47</v>
      </c>
      <c r="M255" s="56"/>
      <c r="N255" s="57"/>
      <c r="O255" s="57"/>
      <c r="P255" s="57">
        <v>1</v>
      </c>
      <c r="Q255" s="58"/>
      <c r="R255" s="29" t="s">
        <v>433</v>
      </c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27"/>
      <c r="AD255" s="18"/>
      <c r="AE255" s="18"/>
      <c r="AF255" s="18"/>
      <c r="AG255" s="18"/>
      <c r="AH255" s="18"/>
      <c r="AI255" s="30"/>
      <c r="AJ255" s="18"/>
    </row>
    <row r="256" spans="1:36" x14ac:dyDescent="0.25">
      <c r="A256" s="17" t="s">
        <v>431</v>
      </c>
      <c r="B256" s="18" t="s">
        <v>432</v>
      </c>
      <c r="C256" s="18" t="s">
        <v>256</v>
      </c>
      <c r="D256" s="18">
        <v>2016</v>
      </c>
      <c r="E256" s="71" t="str">
        <f>IF(COUNTIF($F$7:F256,F256)=1,"Y","N")</f>
        <v>N</v>
      </c>
      <c r="F256" s="46" t="str">
        <f t="shared" si="42"/>
        <v>2016-PNAS-Li, Hong-Jun</v>
      </c>
      <c r="G256" s="27" t="s">
        <v>46</v>
      </c>
      <c r="H256" s="38" t="str">
        <f>IF(COUNTIF($G$7:G256,G256)=1,"Y","N")</f>
        <v>N</v>
      </c>
      <c r="I256" s="38" t="s">
        <v>104</v>
      </c>
      <c r="J256" s="18" t="s">
        <v>27</v>
      </c>
      <c r="K256" s="28">
        <v>65</v>
      </c>
      <c r="L256" s="19" t="s">
        <v>47</v>
      </c>
      <c r="M256" s="56"/>
      <c r="N256" s="57"/>
      <c r="O256" s="57"/>
      <c r="P256" s="57">
        <v>1</v>
      </c>
      <c r="Q256" s="58"/>
      <c r="R256" s="29" t="s">
        <v>434</v>
      </c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27"/>
      <c r="AD256" s="18"/>
      <c r="AE256" s="18"/>
      <c r="AF256" s="18"/>
      <c r="AG256" s="18"/>
      <c r="AH256" s="18"/>
      <c r="AI256" s="30"/>
      <c r="AJ256" s="18"/>
    </row>
    <row r="257" spans="1:36" ht="25.5" x14ac:dyDescent="0.25">
      <c r="A257" s="17" t="s">
        <v>431</v>
      </c>
      <c r="B257" s="18" t="s">
        <v>432</v>
      </c>
      <c r="C257" s="18" t="s">
        <v>256</v>
      </c>
      <c r="D257" s="18">
        <v>2016</v>
      </c>
      <c r="E257" s="71" t="str">
        <f>IF(COUNTIF($F$7:F257,F257)=1,"Y","N")</f>
        <v>N</v>
      </c>
      <c r="F257" s="46" t="str">
        <f t="shared" si="42"/>
        <v>2016-PNAS-Li, Hong-Jun</v>
      </c>
      <c r="G257" s="27" t="s">
        <v>46</v>
      </c>
      <c r="H257" s="38" t="str">
        <f>IF(COUNTIF($G$7:G257,G257)=1,"Y","N")</f>
        <v>N</v>
      </c>
      <c r="I257" s="38" t="s">
        <v>104</v>
      </c>
      <c r="J257" s="18" t="s">
        <v>27</v>
      </c>
      <c r="K257" s="28">
        <v>65</v>
      </c>
      <c r="L257" s="19" t="s">
        <v>47</v>
      </c>
      <c r="M257" s="56"/>
      <c r="N257" s="57">
        <v>1</v>
      </c>
      <c r="O257" s="57"/>
      <c r="P257" s="57"/>
      <c r="Q257" s="58"/>
      <c r="R257" s="29" t="s">
        <v>435</v>
      </c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27"/>
      <c r="AD257" s="18"/>
      <c r="AE257" s="18"/>
      <c r="AF257" s="18"/>
      <c r="AG257" s="18"/>
      <c r="AH257" s="18"/>
      <c r="AI257" s="30"/>
      <c r="AJ257" s="18"/>
    </row>
    <row r="258" spans="1:36" x14ac:dyDescent="0.25">
      <c r="A258" s="17" t="s">
        <v>440</v>
      </c>
      <c r="B258" s="18" t="s">
        <v>441</v>
      </c>
      <c r="C258" s="18" t="s">
        <v>232</v>
      </c>
      <c r="D258" s="18">
        <v>2001</v>
      </c>
      <c r="E258" s="71" t="str">
        <f>IF(COUNTIF($F$7:F258,F258)=1,"Y","N")</f>
        <v>Y</v>
      </c>
      <c r="F258" s="46" t="str">
        <f t="shared" si="37"/>
        <v>2001-Pancreas-Pettersson, Filippa</v>
      </c>
      <c r="G258" s="27" t="s">
        <v>442</v>
      </c>
      <c r="H258" s="38" t="str">
        <f>IF(COUNTIF($G$7:G258,G258)=1,"Y","N")</f>
        <v>Y</v>
      </c>
      <c r="I258" s="38" t="s">
        <v>104</v>
      </c>
      <c r="J258" s="18" t="s">
        <v>27</v>
      </c>
      <c r="K258" s="28"/>
      <c r="L258" s="19" t="s">
        <v>47</v>
      </c>
      <c r="M258" s="56"/>
      <c r="N258" s="57"/>
      <c r="O258" s="57"/>
      <c r="P258" s="57">
        <v>1</v>
      </c>
      <c r="Q258" s="58"/>
      <c r="R258" s="29" t="s">
        <v>443</v>
      </c>
      <c r="S258" s="18"/>
      <c r="T258" s="18"/>
      <c r="U258" s="18"/>
      <c r="V258" s="18" t="s">
        <v>48</v>
      </c>
      <c r="W258" s="18"/>
      <c r="X258" s="18"/>
      <c r="Y258" s="18"/>
      <c r="Z258" s="18"/>
      <c r="AA258" s="18"/>
      <c r="AB258" s="18"/>
      <c r="AC258" s="27"/>
      <c r="AD258" s="18"/>
      <c r="AE258" s="18"/>
      <c r="AF258" s="18"/>
      <c r="AG258" s="18"/>
      <c r="AH258" s="18"/>
      <c r="AI258" s="30"/>
      <c r="AJ258" s="18"/>
    </row>
    <row r="259" spans="1:36" x14ac:dyDescent="0.25">
      <c r="A259" s="17" t="s">
        <v>440</v>
      </c>
      <c r="B259" s="18" t="s">
        <v>441</v>
      </c>
      <c r="C259" s="18" t="s">
        <v>232</v>
      </c>
      <c r="D259" s="18">
        <v>2001</v>
      </c>
      <c r="E259" s="71" t="str">
        <f>IF(COUNTIF($F$7:F259,F259)=1,"Y","N")</f>
        <v>N</v>
      </c>
      <c r="F259" s="46" t="str">
        <f t="shared" ref="F259:F321" si="43">CONCATENATE(D259,"-",C259,"-",A259)</f>
        <v>2001-Pancreas-Pettersson, Filippa</v>
      </c>
      <c r="G259" s="27" t="s">
        <v>442</v>
      </c>
      <c r="H259" s="38" t="str">
        <f>IF(COUNTIF($G$7:G259,G259)=1,"Y","N")</f>
        <v>N</v>
      </c>
      <c r="I259" s="38" t="s">
        <v>104</v>
      </c>
      <c r="J259" s="18" t="s">
        <v>27</v>
      </c>
      <c r="K259" s="28"/>
      <c r="L259" s="19" t="s">
        <v>47</v>
      </c>
      <c r="M259" s="56"/>
      <c r="N259" s="57"/>
      <c r="O259" s="57"/>
      <c r="P259" s="57">
        <v>1</v>
      </c>
      <c r="Q259" s="58"/>
      <c r="R259" s="29" t="s">
        <v>445</v>
      </c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27"/>
      <c r="AD259" s="18"/>
      <c r="AE259" s="18"/>
      <c r="AF259" s="18"/>
      <c r="AG259" s="18"/>
      <c r="AH259" s="18"/>
      <c r="AI259" s="30"/>
      <c r="AJ259" s="18"/>
    </row>
    <row r="260" spans="1:36" x14ac:dyDescent="0.25">
      <c r="A260" s="17" t="s">
        <v>440</v>
      </c>
      <c r="B260" s="18" t="s">
        <v>441</v>
      </c>
      <c r="C260" s="18" t="s">
        <v>232</v>
      </c>
      <c r="D260" s="18">
        <v>2001</v>
      </c>
      <c r="E260" s="71" t="str">
        <f>IF(COUNTIF($F$7:F260,F260)=1,"Y","N")</f>
        <v>N</v>
      </c>
      <c r="F260" s="46" t="str">
        <f t="shared" si="43"/>
        <v>2001-Pancreas-Pettersson, Filippa</v>
      </c>
      <c r="G260" s="27" t="s">
        <v>442</v>
      </c>
      <c r="H260" s="38" t="str">
        <f>IF(COUNTIF($G$7:G260,G260)=1,"Y","N")</f>
        <v>N</v>
      </c>
      <c r="I260" s="38" t="s">
        <v>104</v>
      </c>
      <c r="J260" s="18" t="s">
        <v>27</v>
      </c>
      <c r="K260" s="28"/>
      <c r="L260" s="19" t="s">
        <v>47</v>
      </c>
      <c r="M260" s="56"/>
      <c r="N260" s="57"/>
      <c r="O260" s="57"/>
      <c r="P260" s="57">
        <v>1</v>
      </c>
      <c r="Q260" s="58"/>
      <c r="R260" s="29" t="s">
        <v>444</v>
      </c>
      <c r="S260" s="18"/>
      <c r="T260" s="18"/>
      <c r="U260" s="18"/>
      <c r="V260" s="18" t="s">
        <v>48</v>
      </c>
      <c r="W260" s="18"/>
      <c r="X260" s="18"/>
      <c r="Y260" s="18"/>
      <c r="Z260" s="18"/>
      <c r="AA260" s="18"/>
      <c r="AB260" s="18"/>
      <c r="AC260" s="27"/>
      <c r="AD260" s="18"/>
      <c r="AE260" s="18"/>
      <c r="AF260" s="18"/>
      <c r="AG260" s="18"/>
      <c r="AH260" s="18"/>
      <c r="AI260" s="30"/>
      <c r="AJ260" s="18"/>
    </row>
    <row r="261" spans="1:36" x14ac:dyDescent="0.25">
      <c r="A261" s="17" t="s">
        <v>447</v>
      </c>
      <c r="B261" s="18" t="s">
        <v>295</v>
      </c>
      <c r="C261" s="18" t="s">
        <v>342</v>
      </c>
      <c r="D261" s="18">
        <v>2004</v>
      </c>
      <c r="E261" s="71" t="str">
        <f>IF(COUNTIF($F$7:F261,F261)=1,"Y","N")</f>
        <v>Y</v>
      </c>
      <c r="F261" s="46" t="str">
        <f t="shared" si="43"/>
        <v>2004-Cancer Biology &amp; Therapy-Raut, Chandrajit P.</v>
      </c>
      <c r="G261" s="27" t="s">
        <v>290</v>
      </c>
      <c r="H261" s="38" t="str">
        <f>IF(COUNTIF($G$7:G261,G261)=1,"Y","N")</f>
        <v>N</v>
      </c>
      <c r="I261" s="38" t="s">
        <v>104</v>
      </c>
      <c r="J261" s="18" t="s">
        <v>27</v>
      </c>
      <c r="K261" s="28"/>
      <c r="L261" s="19" t="s">
        <v>28</v>
      </c>
      <c r="M261" s="56"/>
      <c r="N261" s="57"/>
      <c r="O261" s="57"/>
      <c r="P261" s="57">
        <v>1</v>
      </c>
      <c r="Q261" s="58"/>
      <c r="R261" s="29" t="s">
        <v>446</v>
      </c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27"/>
      <c r="AD261" s="18"/>
      <c r="AE261" s="18"/>
      <c r="AF261" s="18"/>
      <c r="AG261" s="18"/>
      <c r="AH261" s="18"/>
      <c r="AI261" s="30"/>
      <c r="AJ261" s="18"/>
    </row>
    <row r="262" spans="1:36" x14ac:dyDescent="0.25">
      <c r="A262" s="17" t="s">
        <v>451</v>
      </c>
      <c r="B262" s="18" t="s">
        <v>452</v>
      </c>
      <c r="C262" s="18" t="s">
        <v>187</v>
      </c>
      <c r="D262" s="18">
        <v>2006</v>
      </c>
      <c r="E262" s="71" t="str">
        <f>IF(COUNTIF($F$7:F262,F262)=1,"Y","N")</f>
        <v>Y</v>
      </c>
      <c r="F262" s="46" t="str">
        <f t="shared" si="43"/>
        <v>2006-International Journal of Cancer-Ito, Daisuke</v>
      </c>
      <c r="G262" s="27" t="s">
        <v>57</v>
      </c>
      <c r="H262" s="38" t="str">
        <f>IF(COUNTIF($G$7:G262,G262)=1,"Y","N")</f>
        <v>N</v>
      </c>
      <c r="I262" s="38" t="s">
        <v>104</v>
      </c>
      <c r="J262" s="18" t="s">
        <v>27</v>
      </c>
      <c r="K262" s="28">
        <v>20</v>
      </c>
      <c r="L262" s="19" t="s">
        <v>47</v>
      </c>
      <c r="M262" s="56"/>
      <c r="N262" s="57"/>
      <c r="O262" s="57"/>
      <c r="P262" s="57">
        <v>1</v>
      </c>
      <c r="Q262" s="58"/>
      <c r="R262" s="29" t="s">
        <v>448</v>
      </c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27"/>
      <c r="AD262" s="18"/>
      <c r="AE262" s="18"/>
      <c r="AF262" s="18"/>
      <c r="AG262" s="18"/>
      <c r="AH262" s="18"/>
      <c r="AI262" s="30"/>
      <c r="AJ262" s="18"/>
    </row>
    <row r="263" spans="1:36" x14ac:dyDescent="0.25">
      <c r="A263" s="17" t="s">
        <v>451</v>
      </c>
      <c r="B263" s="18" t="s">
        <v>452</v>
      </c>
      <c r="C263" s="18" t="s">
        <v>187</v>
      </c>
      <c r="D263" s="18">
        <v>2006</v>
      </c>
      <c r="E263" s="71" t="str">
        <f>IF(COUNTIF($F$7:F263,F263)=1,"Y","N")</f>
        <v>N</v>
      </c>
      <c r="F263" s="46" t="str">
        <f t="shared" si="43"/>
        <v>2006-International Journal of Cancer-Ito, Daisuke</v>
      </c>
      <c r="G263" s="27" t="s">
        <v>57</v>
      </c>
      <c r="H263" s="38" t="str">
        <f>IF(COUNTIF($G$7:G263,G263)=1,"Y","N")</f>
        <v>N</v>
      </c>
      <c r="I263" s="38" t="s">
        <v>104</v>
      </c>
      <c r="J263" s="18" t="s">
        <v>27</v>
      </c>
      <c r="K263" s="28">
        <v>20</v>
      </c>
      <c r="L263" s="19" t="s">
        <v>47</v>
      </c>
      <c r="M263" s="56"/>
      <c r="N263" s="57"/>
      <c r="O263" s="57"/>
      <c r="P263" s="57"/>
      <c r="Q263" s="58">
        <v>1</v>
      </c>
      <c r="R263" s="29" t="s">
        <v>449</v>
      </c>
      <c r="S263" s="18"/>
      <c r="T263" s="18"/>
      <c r="U263" s="18"/>
      <c r="V263" s="18" t="s">
        <v>48</v>
      </c>
      <c r="W263" s="18"/>
      <c r="X263" s="18"/>
      <c r="Y263" s="18"/>
      <c r="Z263" s="18"/>
      <c r="AA263" s="18"/>
      <c r="AB263" s="18"/>
      <c r="AC263" s="27"/>
      <c r="AD263" s="18"/>
      <c r="AE263" s="18"/>
      <c r="AF263" s="18"/>
      <c r="AG263" s="18"/>
      <c r="AH263" s="18"/>
      <c r="AI263" s="30"/>
      <c r="AJ263" s="18"/>
    </row>
    <row r="264" spans="1:36" x14ac:dyDescent="0.25">
      <c r="A264" s="17" t="s">
        <v>451</v>
      </c>
      <c r="B264" s="18" t="s">
        <v>452</v>
      </c>
      <c r="C264" s="18" t="s">
        <v>187</v>
      </c>
      <c r="D264" s="18">
        <v>2006</v>
      </c>
      <c r="E264" s="71" t="str">
        <f>IF(COUNTIF($F$7:F264,F264)=1,"Y","N")</f>
        <v>N</v>
      </c>
      <c r="F264" s="46" t="str">
        <f t="shared" si="43"/>
        <v>2006-International Journal of Cancer-Ito, Daisuke</v>
      </c>
      <c r="G264" s="27" t="s">
        <v>57</v>
      </c>
      <c r="H264" s="38" t="str">
        <f>IF(COUNTIF($G$7:G264,G264)=1,"Y","N")</f>
        <v>N</v>
      </c>
      <c r="I264" s="38" t="s">
        <v>104</v>
      </c>
      <c r="J264" s="18" t="s">
        <v>27</v>
      </c>
      <c r="K264" s="28">
        <v>20</v>
      </c>
      <c r="L264" s="19" t="s">
        <v>47</v>
      </c>
      <c r="M264" s="56"/>
      <c r="N264" s="57"/>
      <c r="O264" s="57"/>
      <c r="P264" s="57">
        <v>1</v>
      </c>
      <c r="Q264" s="58"/>
      <c r="R264" s="29" t="s">
        <v>450</v>
      </c>
      <c r="S264" s="18"/>
      <c r="T264" s="18"/>
      <c r="U264" s="18"/>
      <c r="V264" s="18" t="s">
        <v>48</v>
      </c>
      <c r="W264" s="18"/>
      <c r="X264" s="18"/>
      <c r="Y264" s="18"/>
      <c r="Z264" s="18"/>
      <c r="AA264" s="18"/>
      <c r="AB264" s="18"/>
      <c r="AC264" s="27"/>
      <c r="AD264" s="18"/>
      <c r="AE264" s="18"/>
      <c r="AF264" s="18"/>
      <c r="AG264" s="18"/>
      <c r="AH264" s="18"/>
      <c r="AI264" s="30"/>
      <c r="AJ264" s="18"/>
    </row>
    <row r="265" spans="1:36" x14ac:dyDescent="0.25">
      <c r="A265" s="17" t="s">
        <v>453</v>
      </c>
      <c r="B265" s="18" t="s">
        <v>454</v>
      </c>
      <c r="C265" s="18" t="s">
        <v>373</v>
      </c>
      <c r="D265" s="18">
        <v>2007</v>
      </c>
      <c r="E265" s="71" t="str">
        <f>IF(COUNTIF($F$7:F265,F265)=1,"Y","N")</f>
        <v>Y</v>
      </c>
      <c r="F265" s="46" t="str">
        <f t="shared" si="43"/>
        <v>2007-Cancer Science-Rejiba, Soukaina</v>
      </c>
      <c r="G265" s="27" t="s">
        <v>45</v>
      </c>
      <c r="H265" s="38" t="str">
        <f>IF(COUNTIF($G$7:G265,G265)=1,"Y","N")</f>
        <v>N</v>
      </c>
      <c r="I265" s="38" t="s">
        <v>104</v>
      </c>
      <c r="J265" s="18" t="s">
        <v>27</v>
      </c>
      <c r="K265" s="28">
        <v>80</v>
      </c>
      <c r="L265" s="19" t="s">
        <v>47</v>
      </c>
      <c r="M265" s="56"/>
      <c r="N265" s="57"/>
      <c r="O265" s="57">
        <v>1</v>
      </c>
      <c r="P265" s="57"/>
      <c r="Q265" s="58"/>
      <c r="R265" s="29" t="s">
        <v>455</v>
      </c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27"/>
      <c r="AD265" s="18"/>
      <c r="AE265" s="18"/>
      <c r="AF265" s="18"/>
      <c r="AG265" s="18"/>
      <c r="AH265" s="18"/>
      <c r="AI265" s="30"/>
      <c r="AJ265" s="18"/>
    </row>
    <row r="266" spans="1:36" x14ac:dyDescent="0.25">
      <c r="A266" s="17" t="s">
        <v>453</v>
      </c>
      <c r="B266" s="18" t="s">
        <v>454</v>
      </c>
      <c r="C266" s="18" t="s">
        <v>373</v>
      </c>
      <c r="D266" s="18">
        <v>2007</v>
      </c>
      <c r="E266" s="71" t="str">
        <f>IF(COUNTIF($F$7:F266,F266)=1,"Y","N")</f>
        <v>N</v>
      </c>
      <c r="F266" s="46" t="str">
        <f t="shared" si="43"/>
        <v>2007-Cancer Science-Rejiba, Soukaina</v>
      </c>
      <c r="G266" s="27" t="s">
        <v>45</v>
      </c>
      <c r="H266" s="38" t="str">
        <f>IF(COUNTIF($G$7:G266,G266)=1,"Y","N")</f>
        <v>N</v>
      </c>
      <c r="I266" s="38" t="s">
        <v>104</v>
      </c>
      <c r="J266" s="18" t="s">
        <v>27</v>
      </c>
      <c r="K266" s="28">
        <v>80</v>
      </c>
      <c r="L266" s="19" t="s">
        <v>47</v>
      </c>
      <c r="M266" s="56"/>
      <c r="N266" s="57"/>
      <c r="O266" s="57"/>
      <c r="P266" s="57">
        <v>1</v>
      </c>
      <c r="Q266" s="58"/>
      <c r="R266" s="29" t="s">
        <v>456</v>
      </c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27"/>
      <c r="AD266" s="18"/>
      <c r="AE266" s="18"/>
      <c r="AF266" s="18"/>
      <c r="AG266" s="18"/>
      <c r="AH266" s="18"/>
      <c r="AI266" s="30"/>
      <c r="AJ266" s="18"/>
    </row>
    <row r="267" spans="1:36" x14ac:dyDescent="0.25">
      <c r="A267" s="17" t="s">
        <v>453</v>
      </c>
      <c r="B267" s="18" t="s">
        <v>454</v>
      </c>
      <c r="C267" s="18" t="s">
        <v>373</v>
      </c>
      <c r="D267" s="18">
        <v>2007</v>
      </c>
      <c r="E267" s="71" t="str">
        <f>IF(COUNTIF($F$7:F267,F267)=1,"Y","N")</f>
        <v>N</v>
      </c>
      <c r="F267" s="46" t="str">
        <f t="shared" si="43"/>
        <v>2007-Cancer Science-Rejiba, Soukaina</v>
      </c>
      <c r="G267" s="27" t="s">
        <v>45</v>
      </c>
      <c r="H267" s="38" t="str">
        <f>IF(COUNTIF($G$7:G267,G267)=1,"Y","N")</f>
        <v>N</v>
      </c>
      <c r="I267" s="38" t="s">
        <v>104</v>
      </c>
      <c r="J267" s="18" t="s">
        <v>27</v>
      </c>
      <c r="K267" s="28">
        <v>80</v>
      </c>
      <c r="L267" s="19" t="s">
        <v>47</v>
      </c>
      <c r="M267" s="56"/>
      <c r="N267" s="57"/>
      <c r="O267" s="57"/>
      <c r="P267" s="57">
        <v>1</v>
      </c>
      <c r="Q267" s="58"/>
      <c r="R267" s="29" t="s">
        <v>457</v>
      </c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27"/>
      <c r="AD267" s="18"/>
      <c r="AE267" s="18"/>
      <c r="AF267" s="18"/>
      <c r="AG267" s="18"/>
      <c r="AH267" s="18"/>
      <c r="AI267" s="30"/>
      <c r="AJ267" s="18"/>
    </row>
    <row r="268" spans="1:36" x14ac:dyDescent="0.25">
      <c r="A268" s="17" t="s">
        <v>453</v>
      </c>
      <c r="B268" s="18" t="s">
        <v>454</v>
      </c>
      <c r="C268" s="18" t="s">
        <v>373</v>
      </c>
      <c r="D268" s="18">
        <v>2007</v>
      </c>
      <c r="E268" s="71" t="str">
        <f>IF(COUNTIF($F$7:F268,F268)=1,"Y","N")</f>
        <v>N</v>
      </c>
      <c r="F268" s="46" t="str">
        <f t="shared" si="43"/>
        <v>2007-Cancer Science-Rejiba, Soukaina</v>
      </c>
      <c r="G268" s="27" t="s">
        <v>46</v>
      </c>
      <c r="H268" s="38" t="str">
        <f>IF(COUNTIF($G$7:G268,G268)=1,"Y","N")</f>
        <v>N</v>
      </c>
      <c r="I268" s="38" t="s">
        <v>104</v>
      </c>
      <c r="J268" s="18" t="s">
        <v>27</v>
      </c>
      <c r="K268" s="28">
        <v>80</v>
      </c>
      <c r="L268" s="19" t="s">
        <v>47</v>
      </c>
      <c r="M268" s="56"/>
      <c r="N268" s="57"/>
      <c r="O268" s="57"/>
      <c r="P268" s="57"/>
      <c r="Q268" s="58">
        <v>1</v>
      </c>
      <c r="R268" s="29" t="s">
        <v>455</v>
      </c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27"/>
      <c r="AD268" s="18"/>
      <c r="AE268" s="18"/>
      <c r="AF268" s="18"/>
      <c r="AG268" s="18"/>
      <c r="AH268" s="18"/>
      <c r="AI268" s="30"/>
      <c r="AJ268" s="18"/>
    </row>
    <row r="269" spans="1:36" x14ac:dyDescent="0.25">
      <c r="A269" s="17" t="s">
        <v>453</v>
      </c>
      <c r="B269" s="18" t="s">
        <v>454</v>
      </c>
      <c r="C269" s="18" t="s">
        <v>373</v>
      </c>
      <c r="D269" s="18">
        <v>2007</v>
      </c>
      <c r="E269" s="71" t="str">
        <f>IF(COUNTIF($F$7:F269,F269)=1,"Y","N")</f>
        <v>N</v>
      </c>
      <c r="F269" s="46" t="str">
        <f t="shared" si="43"/>
        <v>2007-Cancer Science-Rejiba, Soukaina</v>
      </c>
      <c r="G269" s="27" t="s">
        <v>46</v>
      </c>
      <c r="H269" s="38" t="str">
        <f>IF(COUNTIF($G$7:G269,G269)=1,"Y","N")</f>
        <v>N</v>
      </c>
      <c r="I269" s="38" t="s">
        <v>104</v>
      </c>
      <c r="J269" s="18" t="s">
        <v>27</v>
      </c>
      <c r="K269" s="28">
        <v>80</v>
      </c>
      <c r="L269" s="19" t="s">
        <v>47</v>
      </c>
      <c r="M269" s="56"/>
      <c r="N269" s="57"/>
      <c r="O269" s="57"/>
      <c r="P269" s="57"/>
      <c r="Q269" s="58">
        <v>1</v>
      </c>
      <c r="R269" s="29" t="s">
        <v>456</v>
      </c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27"/>
      <c r="AD269" s="18"/>
      <c r="AE269" s="18"/>
      <c r="AF269" s="18"/>
      <c r="AG269" s="18"/>
      <c r="AH269" s="18"/>
      <c r="AI269" s="30"/>
      <c r="AJ269" s="18"/>
    </row>
    <row r="270" spans="1:36" x14ac:dyDescent="0.25">
      <c r="A270" s="17" t="s">
        <v>453</v>
      </c>
      <c r="B270" s="18" t="s">
        <v>454</v>
      </c>
      <c r="C270" s="18" t="s">
        <v>373</v>
      </c>
      <c r="D270" s="18">
        <v>2007</v>
      </c>
      <c r="E270" s="71" t="str">
        <f>IF(COUNTIF($F$7:F270,F270)=1,"Y","N")</f>
        <v>N</v>
      </c>
      <c r="F270" s="46" t="str">
        <f t="shared" si="43"/>
        <v>2007-Cancer Science-Rejiba, Soukaina</v>
      </c>
      <c r="G270" s="27" t="s">
        <v>46</v>
      </c>
      <c r="H270" s="38" t="str">
        <f>IF(COUNTIF($G$7:G270,G270)=1,"Y","N")</f>
        <v>N</v>
      </c>
      <c r="I270" s="38" t="s">
        <v>104</v>
      </c>
      <c r="J270" s="18" t="s">
        <v>27</v>
      </c>
      <c r="K270" s="28">
        <v>80</v>
      </c>
      <c r="L270" s="19" t="s">
        <v>47</v>
      </c>
      <c r="M270" s="56"/>
      <c r="N270" s="57"/>
      <c r="O270" s="57"/>
      <c r="P270" s="57"/>
      <c r="Q270" s="58">
        <v>1</v>
      </c>
      <c r="R270" s="29" t="s">
        <v>457</v>
      </c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27"/>
      <c r="AD270" s="18"/>
      <c r="AE270" s="18"/>
      <c r="AF270" s="18"/>
      <c r="AG270" s="18"/>
      <c r="AH270" s="18"/>
      <c r="AI270" s="30"/>
      <c r="AJ270" s="18"/>
    </row>
    <row r="271" spans="1:36" x14ac:dyDescent="0.25">
      <c r="A271" s="17" t="s">
        <v>453</v>
      </c>
      <c r="B271" s="18" t="s">
        <v>454</v>
      </c>
      <c r="C271" s="18" t="s">
        <v>373</v>
      </c>
      <c r="D271" s="18">
        <v>2007</v>
      </c>
      <c r="E271" s="71" t="str">
        <f>IF(COUNTIF($F$7:F271,F271)=1,"Y","N")</f>
        <v>N</v>
      </c>
      <c r="F271" s="46" t="str">
        <f t="shared" si="43"/>
        <v>2007-Cancer Science-Rejiba, Soukaina</v>
      </c>
      <c r="G271" s="27" t="s">
        <v>45</v>
      </c>
      <c r="H271" s="38" t="str">
        <f>IF(COUNTIF($G$7:G271,G271)=1,"Y","N")</f>
        <v>N</v>
      </c>
      <c r="I271" s="38" t="s">
        <v>104</v>
      </c>
      <c r="J271" s="18" t="s">
        <v>27</v>
      </c>
      <c r="K271" s="28">
        <v>80</v>
      </c>
      <c r="L271" s="19" t="s">
        <v>47</v>
      </c>
      <c r="M271" s="56"/>
      <c r="N271" s="57"/>
      <c r="O271" s="57"/>
      <c r="P271" s="57">
        <v>1</v>
      </c>
      <c r="Q271" s="58"/>
      <c r="R271" s="29" t="s">
        <v>12</v>
      </c>
      <c r="S271" s="18"/>
      <c r="T271" s="18"/>
      <c r="U271" s="18"/>
      <c r="V271" s="18" t="s">
        <v>48</v>
      </c>
      <c r="W271" s="18"/>
      <c r="X271" s="18"/>
      <c r="Y271" s="18"/>
      <c r="Z271" s="18"/>
      <c r="AA271" s="18"/>
      <c r="AB271" s="18"/>
      <c r="AC271" s="27"/>
      <c r="AD271" s="18"/>
      <c r="AE271" s="18"/>
      <c r="AF271" s="18"/>
      <c r="AG271" s="18"/>
      <c r="AH271" s="18"/>
      <c r="AI271" s="30"/>
      <c r="AJ271" s="18"/>
    </row>
    <row r="272" spans="1:36" x14ac:dyDescent="0.25">
      <c r="A272" s="17" t="s">
        <v>453</v>
      </c>
      <c r="B272" s="18" t="s">
        <v>454</v>
      </c>
      <c r="C272" s="18" t="s">
        <v>373</v>
      </c>
      <c r="D272" s="18">
        <v>2007</v>
      </c>
      <c r="E272" s="71" t="str">
        <f>IF(COUNTIF($F$7:F272,F272)=1,"Y","N")</f>
        <v>N</v>
      </c>
      <c r="F272" s="46" t="str">
        <f t="shared" si="43"/>
        <v>2007-Cancer Science-Rejiba, Soukaina</v>
      </c>
      <c r="G272" s="27" t="s">
        <v>45</v>
      </c>
      <c r="H272" s="38" t="str">
        <f>IF(COUNTIF($G$7:G272,G272)=1,"Y","N")</f>
        <v>N</v>
      </c>
      <c r="I272" s="38" t="s">
        <v>104</v>
      </c>
      <c r="J272" s="18" t="s">
        <v>27</v>
      </c>
      <c r="K272" s="28">
        <v>80</v>
      </c>
      <c r="L272" s="19" t="s">
        <v>47</v>
      </c>
      <c r="M272" s="56"/>
      <c r="N272" s="57"/>
      <c r="O272" s="57"/>
      <c r="P272" s="57">
        <v>1</v>
      </c>
      <c r="Q272" s="58"/>
      <c r="R272" s="29" t="s">
        <v>458</v>
      </c>
      <c r="S272" s="18"/>
      <c r="T272" s="18"/>
      <c r="U272" s="18"/>
      <c r="V272" s="18" t="s">
        <v>48</v>
      </c>
      <c r="W272" s="18"/>
      <c r="X272" s="18"/>
      <c r="Y272" s="18"/>
      <c r="Z272" s="18"/>
      <c r="AA272" s="18"/>
      <c r="AB272" s="18"/>
      <c r="AC272" s="27"/>
      <c r="AD272" s="18"/>
      <c r="AE272" s="18"/>
      <c r="AF272" s="18"/>
      <c r="AG272" s="18"/>
      <c r="AH272" s="18"/>
      <c r="AI272" s="30"/>
      <c r="AJ272" s="18"/>
    </row>
    <row r="273" spans="1:36" x14ac:dyDescent="0.25">
      <c r="A273" s="17" t="s">
        <v>459</v>
      </c>
      <c r="B273" s="18" t="s">
        <v>460</v>
      </c>
      <c r="C273" s="18" t="s">
        <v>210</v>
      </c>
      <c r="D273" s="18">
        <v>2007</v>
      </c>
      <c r="E273" s="71" t="str">
        <f>IF(COUNTIF($F$7:F273,F273)=1,"Y","N")</f>
        <v>Y</v>
      </c>
      <c r="F273" s="46" t="str">
        <f t="shared" si="43"/>
        <v>2007-Molecular Cancer Therapeutics-Karikari, Collins A.</v>
      </c>
      <c r="G273" s="27" t="s">
        <v>46</v>
      </c>
      <c r="H273" s="38" t="str">
        <f>IF(COUNTIF($G$7:G273,G273)=1,"Y","N")</f>
        <v>N</v>
      </c>
      <c r="I273" s="38" t="s">
        <v>104</v>
      </c>
      <c r="J273" s="18" t="s">
        <v>27</v>
      </c>
      <c r="K273" s="28">
        <v>130</v>
      </c>
      <c r="L273" s="19" t="s">
        <v>47</v>
      </c>
      <c r="M273" s="56"/>
      <c r="N273" s="57"/>
      <c r="O273" s="57"/>
      <c r="P273" s="57">
        <v>1</v>
      </c>
      <c r="Q273" s="58"/>
      <c r="R273" s="29" t="s">
        <v>461</v>
      </c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27"/>
      <c r="AD273" s="18"/>
      <c r="AE273" s="18"/>
      <c r="AF273" s="18"/>
      <c r="AG273" s="18"/>
      <c r="AH273" s="18"/>
      <c r="AI273" s="30"/>
      <c r="AJ273" s="18"/>
    </row>
    <row r="274" spans="1:36" x14ac:dyDescent="0.25">
      <c r="A274" s="17" t="s">
        <v>459</v>
      </c>
      <c r="B274" s="18" t="s">
        <v>460</v>
      </c>
      <c r="C274" s="18" t="s">
        <v>210</v>
      </c>
      <c r="D274" s="18">
        <v>2007</v>
      </c>
      <c r="E274" s="71" t="str">
        <f>IF(COUNTIF($F$7:F274,F274)=1,"Y","N")</f>
        <v>N</v>
      </c>
      <c r="F274" s="46" t="str">
        <f t="shared" ref="F274:F275" si="44">CONCATENATE(D274,"-",C274,"-",A274)</f>
        <v>2007-Molecular Cancer Therapeutics-Karikari, Collins A.</v>
      </c>
      <c r="G274" s="27" t="s">
        <v>46</v>
      </c>
      <c r="H274" s="38" t="str">
        <f>IF(COUNTIF($G$7:G274,G274)=1,"Y","N")</f>
        <v>N</v>
      </c>
      <c r="I274" s="38" t="s">
        <v>104</v>
      </c>
      <c r="J274" s="18" t="s">
        <v>27</v>
      </c>
      <c r="K274" s="28">
        <v>130</v>
      </c>
      <c r="L274" s="19" t="s">
        <v>47</v>
      </c>
      <c r="M274" s="56"/>
      <c r="N274" s="57"/>
      <c r="O274" s="57">
        <v>1</v>
      </c>
      <c r="P274" s="57"/>
      <c r="Q274" s="58"/>
      <c r="R274" s="29" t="s">
        <v>462</v>
      </c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27"/>
      <c r="AD274" s="18"/>
      <c r="AE274" s="18"/>
      <c r="AF274" s="18"/>
      <c r="AG274" s="18"/>
      <c r="AH274" s="18"/>
      <c r="AI274" s="30"/>
      <c r="AJ274" s="18"/>
    </row>
    <row r="275" spans="1:36" x14ac:dyDescent="0.25">
      <c r="A275" s="17" t="s">
        <v>466</v>
      </c>
      <c r="B275" s="18" t="s">
        <v>467</v>
      </c>
      <c r="C275" s="18" t="s">
        <v>468</v>
      </c>
      <c r="D275" s="18">
        <v>2008</v>
      </c>
      <c r="E275" s="71" t="str">
        <f>IF(COUNTIF($F$7:F275,F275)=1,"Y","N")</f>
        <v>Y</v>
      </c>
      <c r="F275" s="46" t="str">
        <f t="shared" si="44"/>
        <v>2008-Anticancer Research-Nakahira, Shin</v>
      </c>
      <c r="G275" s="27" t="s">
        <v>44</v>
      </c>
      <c r="H275" s="38"/>
      <c r="I275" s="38" t="s">
        <v>104</v>
      </c>
      <c r="J275" s="18" t="s">
        <v>27</v>
      </c>
      <c r="K275" s="28" t="s">
        <v>156</v>
      </c>
      <c r="L275" s="19" t="s">
        <v>47</v>
      </c>
      <c r="M275" s="56"/>
      <c r="N275" s="57"/>
      <c r="O275" s="57"/>
      <c r="P275" s="57">
        <v>1</v>
      </c>
      <c r="Q275" s="58"/>
      <c r="R275" s="29" t="s">
        <v>12</v>
      </c>
      <c r="S275" s="18"/>
      <c r="T275" s="18"/>
      <c r="U275" s="18"/>
      <c r="V275" s="18" t="s">
        <v>48</v>
      </c>
      <c r="W275" s="18"/>
      <c r="X275" s="18"/>
      <c r="Y275" s="18"/>
      <c r="Z275" s="18"/>
      <c r="AA275" s="18"/>
      <c r="AB275" s="18"/>
      <c r="AC275" s="27"/>
      <c r="AD275" s="18"/>
      <c r="AE275" s="18"/>
      <c r="AF275" s="18"/>
      <c r="AG275" s="18"/>
      <c r="AH275" s="18"/>
      <c r="AI275" s="30"/>
      <c r="AJ275" s="18"/>
    </row>
    <row r="276" spans="1:36" x14ac:dyDescent="0.25">
      <c r="A276" s="17" t="s">
        <v>466</v>
      </c>
      <c r="B276" s="18" t="s">
        <v>467</v>
      </c>
      <c r="C276" s="18" t="s">
        <v>468</v>
      </c>
      <c r="D276" s="18">
        <v>2008</v>
      </c>
      <c r="E276" s="71" t="str">
        <f>IF(COUNTIF($F$7:F276,F276)=1,"Y","N")</f>
        <v>N</v>
      </c>
      <c r="F276" s="46"/>
      <c r="G276" s="27" t="s">
        <v>44</v>
      </c>
      <c r="H276" s="38"/>
      <c r="I276" s="38" t="s">
        <v>104</v>
      </c>
      <c r="J276" s="18" t="s">
        <v>27</v>
      </c>
      <c r="K276" s="28" t="s">
        <v>156</v>
      </c>
      <c r="L276" s="19" t="s">
        <v>47</v>
      </c>
      <c r="M276" s="56"/>
      <c r="N276" s="57"/>
      <c r="O276" s="57"/>
      <c r="P276" s="57">
        <v>1</v>
      </c>
      <c r="Q276" s="58"/>
      <c r="R276" s="29" t="s">
        <v>469</v>
      </c>
      <c r="S276" s="18"/>
      <c r="T276" s="18"/>
      <c r="U276" s="18"/>
      <c r="V276" s="18"/>
      <c r="W276" s="18"/>
      <c r="X276" s="18" t="s">
        <v>48</v>
      </c>
      <c r="Y276" s="18"/>
      <c r="Z276" s="18"/>
      <c r="AA276" s="18"/>
      <c r="AB276" s="18"/>
      <c r="AC276" s="27"/>
      <c r="AD276" s="18"/>
      <c r="AE276" s="18"/>
      <c r="AF276" s="18"/>
      <c r="AG276" s="18"/>
      <c r="AH276" s="18"/>
      <c r="AI276" s="30"/>
      <c r="AJ276" s="18"/>
    </row>
    <row r="277" spans="1:36" x14ac:dyDescent="0.25">
      <c r="A277" s="17" t="s">
        <v>466</v>
      </c>
      <c r="B277" s="18" t="s">
        <v>467</v>
      </c>
      <c r="C277" s="18" t="s">
        <v>468</v>
      </c>
      <c r="D277" s="18">
        <v>2008</v>
      </c>
      <c r="E277" s="71" t="str">
        <f>IF(COUNTIF($F$7:F277,F277)=1,"Y","N")</f>
        <v>N</v>
      </c>
      <c r="F277" s="46"/>
      <c r="G277" s="27" t="s">
        <v>44</v>
      </c>
      <c r="H277" s="38"/>
      <c r="I277" s="38" t="s">
        <v>104</v>
      </c>
      <c r="J277" s="18" t="s">
        <v>27</v>
      </c>
      <c r="K277" s="28" t="s">
        <v>156</v>
      </c>
      <c r="L277" s="19" t="s">
        <v>47</v>
      </c>
      <c r="M277" s="56"/>
      <c r="N277" s="57"/>
      <c r="O277" s="57"/>
      <c r="P277" s="57">
        <v>1</v>
      </c>
      <c r="Q277" s="58"/>
      <c r="R277" s="29" t="s">
        <v>463</v>
      </c>
      <c r="S277" s="18"/>
      <c r="T277" s="18"/>
      <c r="U277" s="18"/>
      <c r="V277" s="18" t="s">
        <v>48</v>
      </c>
      <c r="W277" s="18"/>
      <c r="X277" s="18" t="s">
        <v>48</v>
      </c>
      <c r="Y277" s="18"/>
      <c r="Z277" s="18"/>
      <c r="AA277" s="18"/>
      <c r="AB277" s="18"/>
      <c r="AC277" s="27"/>
      <c r="AD277" s="18"/>
      <c r="AE277" s="18"/>
      <c r="AF277" s="18"/>
      <c r="AG277" s="18"/>
      <c r="AH277" s="18"/>
      <c r="AI277" s="30"/>
      <c r="AJ277" s="18"/>
    </row>
    <row r="278" spans="1:36" x14ac:dyDescent="0.25">
      <c r="A278" s="17" t="s">
        <v>466</v>
      </c>
      <c r="B278" s="18" t="s">
        <v>467</v>
      </c>
      <c r="C278" s="18" t="s">
        <v>468</v>
      </c>
      <c r="D278" s="18">
        <v>2008</v>
      </c>
      <c r="E278" s="71" t="str">
        <f>IF(COUNTIF($F$7:F278,F278)=1,"Y","N")</f>
        <v>N</v>
      </c>
      <c r="F278" s="46"/>
      <c r="G278" s="27" t="s">
        <v>44</v>
      </c>
      <c r="H278" s="38"/>
      <c r="I278" s="38" t="s">
        <v>104</v>
      </c>
      <c r="J278" s="18" t="s">
        <v>27</v>
      </c>
      <c r="K278" s="28" t="s">
        <v>156</v>
      </c>
      <c r="L278" s="19" t="s">
        <v>47</v>
      </c>
      <c r="M278" s="56"/>
      <c r="N278" s="57"/>
      <c r="O278" s="57"/>
      <c r="P278" s="57">
        <v>1</v>
      </c>
      <c r="Q278" s="58"/>
      <c r="R278" s="29" t="s">
        <v>464</v>
      </c>
      <c r="S278" s="18"/>
      <c r="T278" s="18"/>
      <c r="U278" s="18"/>
      <c r="V278" s="18" t="s">
        <v>48</v>
      </c>
      <c r="W278" s="18"/>
      <c r="X278" s="18" t="s">
        <v>48</v>
      </c>
      <c r="Y278" s="18"/>
      <c r="Z278" s="18"/>
      <c r="AA278" s="18"/>
      <c r="AB278" s="18"/>
      <c r="AC278" s="27"/>
      <c r="AD278" s="18"/>
      <c r="AE278" s="18"/>
      <c r="AF278" s="18"/>
      <c r="AG278" s="18"/>
      <c r="AH278" s="18"/>
      <c r="AI278" s="30"/>
      <c r="AJ278" s="18"/>
    </row>
    <row r="279" spans="1:36" x14ac:dyDescent="0.25">
      <c r="A279" s="17" t="s">
        <v>466</v>
      </c>
      <c r="B279" s="18" t="s">
        <v>467</v>
      </c>
      <c r="C279" s="18" t="s">
        <v>468</v>
      </c>
      <c r="D279" s="18">
        <v>2008</v>
      </c>
      <c r="E279" s="71" t="str">
        <f>IF(COUNTIF($F$7:F279,F279)=1,"Y","N")</f>
        <v>N</v>
      </c>
      <c r="F279" s="46" t="str">
        <f t="shared" si="43"/>
        <v>2008-Anticancer Research-Nakahira, Shin</v>
      </c>
      <c r="G279" s="27" t="s">
        <v>44</v>
      </c>
      <c r="H279" s="38"/>
      <c r="I279" s="38" t="s">
        <v>104</v>
      </c>
      <c r="J279" s="18" t="s">
        <v>27</v>
      </c>
      <c r="K279" s="28" t="s">
        <v>156</v>
      </c>
      <c r="L279" s="19" t="s">
        <v>47</v>
      </c>
      <c r="M279" s="56"/>
      <c r="N279" s="57"/>
      <c r="O279" s="57">
        <v>1</v>
      </c>
      <c r="P279" s="57"/>
      <c r="Q279" s="58"/>
      <c r="R279" s="29" t="s">
        <v>465</v>
      </c>
      <c r="S279" s="18"/>
      <c r="T279" s="18"/>
      <c r="U279" s="18"/>
      <c r="V279" s="18" t="s">
        <v>48</v>
      </c>
      <c r="W279" s="18"/>
      <c r="X279" s="18" t="s">
        <v>48</v>
      </c>
      <c r="Y279" s="18"/>
      <c r="Z279" s="18"/>
      <c r="AA279" s="18"/>
      <c r="AB279" s="18"/>
      <c r="AC279" s="27"/>
      <c r="AD279" s="18"/>
      <c r="AE279" s="18"/>
      <c r="AF279" s="18"/>
      <c r="AG279" s="18"/>
      <c r="AH279" s="18"/>
      <c r="AI279" s="30"/>
      <c r="AJ279" s="18"/>
    </row>
    <row r="280" spans="1:36" x14ac:dyDescent="0.25">
      <c r="A280" s="17" t="s">
        <v>477</v>
      </c>
      <c r="B280" s="18" t="s">
        <v>478</v>
      </c>
      <c r="C280" s="18" t="s">
        <v>303</v>
      </c>
      <c r="D280" s="18">
        <v>2009</v>
      </c>
      <c r="E280" s="71" t="str">
        <f>IF(COUNTIF($F$7:F280,F280)=1,"Y","N")</f>
        <v>Y</v>
      </c>
      <c r="F280" s="46" t="str">
        <f t="shared" si="43"/>
        <v>2009-Cancer Gene Therapy-Giroux, V.</v>
      </c>
      <c r="G280" s="27" t="s">
        <v>44</v>
      </c>
      <c r="H280" s="38" t="str">
        <f>IF(COUNTIF($G$7:G280,G280)=1,"Y","N")</f>
        <v>N</v>
      </c>
      <c r="I280" s="38" t="s">
        <v>104</v>
      </c>
      <c r="J280" s="18" t="s">
        <v>27</v>
      </c>
      <c r="K280" s="28"/>
      <c r="L280" s="19" t="s">
        <v>28</v>
      </c>
      <c r="M280" s="56"/>
      <c r="N280" s="57"/>
      <c r="O280" s="57"/>
      <c r="P280" s="57">
        <v>1</v>
      </c>
      <c r="Q280" s="58"/>
      <c r="R280" s="29" t="s">
        <v>474</v>
      </c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27"/>
      <c r="AD280" s="18"/>
      <c r="AE280" s="18"/>
      <c r="AF280" s="18"/>
      <c r="AG280" s="18"/>
      <c r="AH280" s="18"/>
      <c r="AI280" s="30"/>
      <c r="AJ280" s="18"/>
    </row>
    <row r="281" spans="1:36" x14ac:dyDescent="0.25">
      <c r="A281" s="17" t="s">
        <v>477</v>
      </c>
      <c r="B281" s="18" t="s">
        <v>478</v>
      </c>
      <c r="C281" s="18" t="s">
        <v>303</v>
      </c>
      <c r="D281" s="18">
        <v>2009</v>
      </c>
      <c r="E281" s="71" t="str">
        <f>IF(COUNTIF($F$7:F281,F281)=1,"Y","N")</f>
        <v>N</v>
      </c>
      <c r="F281" s="46" t="str">
        <f t="shared" si="43"/>
        <v>2009-Cancer Gene Therapy-Giroux, V.</v>
      </c>
      <c r="G281" s="27" t="s">
        <v>44</v>
      </c>
      <c r="H281" s="38" t="str">
        <f>IF(COUNTIF($G$7:G281,G281)=1,"Y","N")</f>
        <v>N</v>
      </c>
      <c r="I281" s="38" t="s">
        <v>104</v>
      </c>
      <c r="J281" s="18" t="s">
        <v>27</v>
      </c>
      <c r="K281" s="28"/>
      <c r="L281" s="19" t="s">
        <v>28</v>
      </c>
      <c r="M281" s="56"/>
      <c r="N281" s="57"/>
      <c r="O281" s="57"/>
      <c r="P281" s="57">
        <v>1</v>
      </c>
      <c r="Q281" s="58"/>
      <c r="R281" s="29" t="s">
        <v>475</v>
      </c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27"/>
      <c r="AD281" s="18"/>
      <c r="AE281" s="18"/>
      <c r="AF281" s="18"/>
      <c r="AG281" s="18"/>
      <c r="AH281" s="18"/>
      <c r="AI281" s="30"/>
      <c r="AJ281" s="18"/>
    </row>
    <row r="282" spans="1:36" x14ac:dyDescent="0.25">
      <c r="A282" s="17" t="s">
        <v>477</v>
      </c>
      <c r="B282" s="18" t="s">
        <v>478</v>
      </c>
      <c r="C282" s="18" t="s">
        <v>303</v>
      </c>
      <c r="D282" s="18">
        <v>2009</v>
      </c>
      <c r="E282" s="71" t="str">
        <f>IF(COUNTIF($F$7:F282,F282)=1,"Y","N")</f>
        <v>N</v>
      </c>
      <c r="F282" s="46" t="str">
        <f t="shared" si="43"/>
        <v>2009-Cancer Gene Therapy-Giroux, V.</v>
      </c>
      <c r="G282" s="27" t="s">
        <v>44</v>
      </c>
      <c r="H282" s="38" t="str">
        <f>IF(COUNTIF($G$7:G282,G282)=1,"Y","N")</f>
        <v>N</v>
      </c>
      <c r="I282" s="38" t="s">
        <v>104</v>
      </c>
      <c r="J282" s="18" t="s">
        <v>27</v>
      </c>
      <c r="K282" s="28"/>
      <c r="L282" s="19" t="s">
        <v>28</v>
      </c>
      <c r="M282" s="56"/>
      <c r="N282" s="57"/>
      <c r="O282" s="57"/>
      <c r="P282" s="57"/>
      <c r="Q282" s="58">
        <v>1</v>
      </c>
      <c r="R282" s="29" t="s">
        <v>476</v>
      </c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27"/>
      <c r="AD282" s="18"/>
      <c r="AE282" s="18"/>
      <c r="AF282" s="18"/>
      <c r="AG282" s="18"/>
      <c r="AH282" s="18"/>
      <c r="AI282" s="30"/>
      <c r="AJ282" s="18"/>
    </row>
    <row r="283" spans="1:36" x14ac:dyDescent="0.25">
      <c r="A283" s="17" t="s">
        <v>477</v>
      </c>
      <c r="B283" s="18" t="s">
        <v>478</v>
      </c>
      <c r="C283" s="18" t="s">
        <v>303</v>
      </c>
      <c r="D283" s="18">
        <v>2009</v>
      </c>
      <c r="E283" s="71" t="str">
        <f>IF(COUNTIF($F$7:F283,F283)=1,"Y","N")</f>
        <v>N</v>
      </c>
      <c r="F283" s="46" t="str">
        <f t="shared" si="43"/>
        <v>2009-Cancer Gene Therapy-Giroux, V.</v>
      </c>
      <c r="G283" s="27" t="s">
        <v>44</v>
      </c>
      <c r="H283" s="38" t="str">
        <f>IF(COUNTIF($G$7:G283,G283)=1,"Y","N")</f>
        <v>N</v>
      </c>
      <c r="I283" s="38" t="s">
        <v>104</v>
      </c>
      <c r="J283" s="18" t="s">
        <v>27</v>
      </c>
      <c r="K283" s="28"/>
      <c r="L283" s="19" t="s">
        <v>28</v>
      </c>
      <c r="M283" s="56"/>
      <c r="N283" s="57"/>
      <c r="O283" s="57"/>
      <c r="P283" s="57">
        <v>1</v>
      </c>
      <c r="Q283" s="58"/>
      <c r="R283" s="29" t="s">
        <v>470</v>
      </c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27"/>
      <c r="AD283" s="18"/>
      <c r="AE283" s="18"/>
      <c r="AF283" s="18"/>
      <c r="AG283" s="18"/>
      <c r="AH283" s="18"/>
      <c r="AI283" s="30"/>
      <c r="AJ283" s="18"/>
    </row>
    <row r="284" spans="1:36" x14ac:dyDescent="0.25">
      <c r="A284" s="17" t="s">
        <v>477</v>
      </c>
      <c r="B284" s="18" t="s">
        <v>478</v>
      </c>
      <c r="C284" s="18" t="s">
        <v>303</v>
      </c>
      <c r="D284" s="18">
        <v>2009</v>
      </c>
      <c r="E284" s="71" t="str">
        <f>IF(COUNTIF($F$7:F284,F284)=1,"Y","N")</f>
        <v>N</v>
      </c>
      <c r="F284" s="46" t="str">
        <f t="shared" si="43"/>
        <v>2009-Cancer Gene Therapy-Giroux, V.</v>
      </c>
      <c r="G284" s="27" t="s">
        <v>44</v>
      </c>
      <c r="H284" s="38" t="str">
        <f>IF(COUNTIF($G$7:G284,G284)=1,"Y","N")</f>
        <v>N</v>
      </c>
      <c r="I284" s="38" t="s">
        <v>104</v>
      </c>
      <c r="J284" s="18" t="s">
        <v>27</v>
      </c>
      <c r="K284" s="28"/>
      <c r="L284" s="19" t="s">
        <v>28</v>
      </c>
      <c r="M284" s="56"/>
      <c r="N284" s="57"/>
      <c r="O284" s="57"/>
      <c r="P284" s="57">
        <v>1</v>
      </c>
      <c r="Q284" s="58"/>
      <c r="R284" s="29" t="s">
        <v>471</v>
      </c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27"/>
      <c r="AD284" s="18"/>
      <c r="AE284" s="18"/>
      <c r="AF284" s="18"/>
      <c r="AG284" s="18"/>
      <c r="AH284" s="18"/>
      <c r="AI284" s="30"/>
      <c r="AJ284" s="18"/>
    </row>
    <row r="285" spans="1:36" x14ac:dyDescent="0.25">
      <c r="A285" s="17" t="s">
        <v>477</v>
      </c>
      <c r="B285" s="18" t="s">
        <v>478</v>
      </c>
      <c r="C285" s="18" t="s">
        <v>303</v>
      </c>
      <c r="D285" s="18">
        <v>2009</v>
      </c>
      <c r="E285" s="71" t="str">
        <f>IF(COUNTIF($F$7:F285,F285)=1,"Y","N")</f>
        <v>N</v>
      </c>
      <c r="F285" s="46" t="str">
        <f t="shared" si="43"/>
        <v>2009-Cancer Gene Therapy-Giroux, V.</v>
      </c>
      <c r="G285" s="27" t="s">
        <v>44</v>
      </c>
      <c r="H285" s="38" t="str">
        <f>IF(COUNTIF($G$7:G285,G285)=1,"Y","N")</f>
        <v>N</v>
      </c>
      <c r="I285" s="38" t="s">
        <v>104</v>
      </c>
      <c r="J285" s="18" t="s">
        <v>27</v>
      </c>
      <c r="K285" s="28"/>
      <c r="L285" s="19" t="s">
        <v>28</v>
      </c>
      <c r="M285" s="56"/>
      <c r="N285" s="57"/>
      <c r="O285" s="57"/>
      <c r="P285" s="57">
        <v>1</v>
      </c>
      <c r="Q285" s="58"/>
      <c r="R285" s="29" t="s">
        <v>472</v>
      </c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27"/>
      <c r="AD285" s="18"/>
      <c r="AE285" s="18"/>
      <c r="AF285" s="18"/>
      <c r="AG285" s="18"/>
      <c r="AH285" s="18"/>
      <c r="AI285" s="30"/>
      <c r="AJ285" s="18"/>
    </row>
    <row r="286" spans="1:36" x14ac:dyDescent="0.25">
      <c r="A286" s="17" t="s">
        <v>477</v>
      </c>
      <c r="B286" s="18" t="s">
        <v>478</v>
      </c>
      <c r="C286" s="18" t="s">
        <v>303</v>
      </c>
      <c r="D286" s="18">
        <v>2009</v>
      </c>
      <c r="E286" s="71" t="str">
        <f>IF(COUNTIF($F$7:F286,F286)=1,"Y","N")</f>
        <v>N</v>
      </c>
      <c r="F286" s="46" t="str">
        <f t="shared" si="43"/>
        <v>2009-Cancer Gene Therapy-Giroux, V.</v>
      </c>
      <c r="G286" s="27" t="s">
        <v>44</v>
      </c>
      <c r="H286" s="38" t="str">
        <f>IF(COUNTIF($G$7:G286,G286)=1,"Y","N")</f>
        <v>N</v>
      </c>
      <c r="I286" s="38" t="s">
        <v>104</v>
      </c>
      <c r="J286" s="18" t="s">
        <v>27</v>
      </c>
      <c r="K286" s="28"/>
      <c r="L286" s="19" t="s">
        <v>28</v>
      </c>
      <c r="M286" s="56"/>
      <c r="N286" s="57"/>
      <c r="O286" s="57"/>
      <c r="P286" s="57">
        <v>1</v>
      </c>
      <c r="Q286" s="58"/>
      <c r="R286" s="29" t="s">
        <v>473</v>
      </c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27"/>
      <c r="AD286" s="18"/>
      <c r="AE286" s="18"/>
      <c r="AF286" s="18"/>
      <c r="AG286" s="18"/>
      <c r="AH286" s="18"/>
      <c r="AI286" s="30"/>
      <c r="AJ286" s="18"/>
    </row>
    <row r="287" spans="1:36" x14ac:dyDescent="0.25">
      <c r="A287" s="17" t="s">
        <v>185</v>
      </c>
      <c r="B287" s="18" t="s">
        <v>479</v>
      </c>
      <c r="C287" s="18" t="s">
        <v>342</v>
      </c>
      <c r="D287" s="18">
        <v>2009</v>
      </c>
      <c r="E287" s="71" t="str">
        <f>IF(COUNTIF($F$7:F287,F287)=1,"Y","N")</f>
        <v>Y</v>
      </c>
      <c r="F287" s="46" t="str">
        <f t="shared" si="43"/>
        <v>2009-Cancer Biology &amp; Therapy-Chang, Qing</v>
      </c>
      <c r="G287" s="27" t="s">
        <v>46</v>
      </c>
      <c r="H287" s="38" t="str">
        <f>IF(COUNTIF($G$7:G287,G287)=1,"Y","N")</f>
        <v>N</v>
      </c>
      <c r="I287" s="38" t="s">
        <v>104</v>
      </c>
      <c r="J287" s="18" t="s">
        <v>178</v>
      </c>
      <c r="K287" s="28"/>
      <c r="L287" s="19" t="s">
        <v>47</v>
      </c>
      <c r="M287" s="56"/>
      <c r="N287" s="57"/>
      <c r="O287" s="57"/>
      <c r="P287" s="57">
        <v>1</v>
      </c>
      <c r="Q287" s="58"/>
      <c r="R287" s="29" t="s">
        <v>484</v>
      </c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27"/>
      <c r="AD287" s="18"/>
      <c r="AE287" s="18"/>
      <c r="AF287" s="18"/>
      <c r="AG287" s="18"/>
      <c r="AH287" s="18"/>
      <c r="AI287" s="30" t="s">
        <v>48</v>
      </c>
      <c r="AJ287" s="18"/>
    </row>
    <row r="288" spans="1:36" x14ac:dyDescent="0.25">
      <c r="A288" s="17" t="s">
        <v>185</v>
      </c>
      <c r="B288" s="18" t="s">
        <v>479</v>
      </c>
      <c r="C288" s="18" t="s">
        <v>342</v>
      </c>
      <c r="D288" s="18">
        <v>2009</v>
      </c>
      <c r="E288" s="71" t="str">
        <f>IF(COUNTIF($F$7:F288,F288)=1,"Y","N")</f>
        <v>N</v>
      </c>
      <c r="F288" s="46" t="str">
        <f t="shared" si="43"/>
        <v>2009-Cancer Biology &amp; Therapy-Chang, Qing</v>
      </c>
      <c r="G288" s="27" t="s">
        <v>46</v>
      </c>
      <c r="H288" s="38" t="str">
        <f>IF(COUNTIF($G$7:G288,G288)=1,"Y","N")</f>
        <v>N</v>
      </c>
      <c r="I288" s="38" t="s">
        <v>104</v>
      </c>
      <c r="J288" s="18" t="s">
        <v>178</v>
      </c>
      <c r="K288" s="28"/>
      <c r="L288" s="19" t="s">
        <v>47</v>
      </c>
      <c r="M288" s="56"/>
      <c r="N288" s="57"/>
      <c r="O288" s="57"/>
      <c r="P288" s="57">
        <v>1</v>
      </c>
      <c r="Q288" s="58"/>
      <c r="R288" s="29" t="s">
        <v>483</v>
      </c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27"/>
      <c r="AD288" s="18"/>
      <c r="AE288" s="18"/>
      <c r="AF288" s="18"/>
      <c r="AG288" s="18"/>
      <c r="AH288" s="18"/>
      <c r="AI288" s="30"/>
      <c r="AJ288" s="18"/>
    </row>
    <row r="289" spans="1:36" x14ac:dyDescent="0.25">
      <c r="A289" s="17" t="s">
        <v>185</v>
      </c>
      <c r="B289" s="18" t="s">
        <v>479</v>
      </c>
      <c r="C289" s="18" t="s">
        <v>342</v>
      </c>
      <c r="D289" s="18">
        <v>2009</v>
      </c>
      <c r="E289" s="71" t="str">
        <f>IF(COUNTIF($F$7:F289,F289)=1,"Y","N")</f>
        <v>N</v>
      </c>
      <c r="F289" s="46" t="str">
        <f t="shared" si="43"/>
        <v>2009-Cancer Biology &amp; Therapy-Chang, Qing</v>
      </c>
      <c r="G289" s="27" t="s">
        <v>46</v>
      </c>
      <c r="H289" s="38" t="str">
        <f>IF(COUNTIF($G$7:G289,G289)=1,"Y","N")</f>
        <v>N</v>
      </c>
      <c r="I289" s="38" t="s">
        <v>104</v>
      </c>
      <c r="J289" s="18" t="s">
        <v>178</v>
      </c>
      <c r="K289" s="28"/>
      <c r="L289" s="19" t="s">
        <v>47</v>
      </c>
      <c r="M289" s="56"/>
      <c r="N289" s="57"/>
      <c r="O289" s="57"/>
      <c r="P289" s="57">
        <v>1</v>
      </c>
      <c r="Q289" s="58"/>
      <c r="R289" s="29" t="s">
        <v>482</v>
      </c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27"/>
      <c r="AD289" s="18"/>
      <c r="AE289" s="18"/>
      <c r="AF289" s="18"/>
      <c r="AG289" s="18"/>
      <c r="AH289" s="18"/>
      <c r="AI289" s="30" t="s">
        <v>48</v>
      </c>
      <c r="AJ289" s="18"/>
    </row>
    <row r="290" spans="1:36" x14ac:dyDescent="0.25">
      <c r="A290" s="17" t="s">
        <v>185</v>
      </c>
      <c r="B290" s="18" t="s">
        <v>479</v>
      </c>
      <c r="C290" s="18" t="s">
        <v>342</v>
      </c>
      <c r="D290" s="18">
        <v>2009</v>
      </c>
      <c r="E290" s="71" t="str">
        <f>IF(COUNTIF($F$7:F290,F290)=1,"Y","N")</f>
        <v>N</v>
      </c>
      <c r="F290" s="46" t="str">
        <f t="shared" si="43"/>
        <v>2009-Cancer Biology &amp; Therapy-Chang, Qing</v>
      </c>
      <c r="G290" s="27" t="s">
        <v>44</v>
      </c>
      <c r="H290" s="38" t="str">
        <f>IF(COUNTIF($G$7:G290,G290)=1,"Y","N")</f>
        <v>N</v>
      </c>
      <c r="I290" s="38" t="s">
        <v>104</v>
      </c>
      <c r="J290" s="18" t="s">
        <v>178</v>
      </c>
      <c r="K290" s="28"/>
      <c r="L290" s="19" t="s">
        <v>47</v>
      </c>
      <c r="M290" s="56"/>
      <c r="N290" s="57"/>
      <c r="O290" s="57"/>
      <c r="P290" s="57">
        <v>1</v>
      </c>
      <c r="Q290" s="58"/>
      <c r="R290" s="29" t="s">
        <v>480</v>
      </c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27"/>
      <c r="AD290" s="18"/>
      <c r="AE290" s="18"/>
      <c r="AF290" s="18"/>
      <c r="AG290" s="18"/>
      <c r="AH290" s="18"/>
      <c r="AI290" s="30" t="s">
        <v>48</v>
      </c>
      <c r="AJ290" s="18"/>
    </row>
    <row r="291" spans="1:36" x14ac:dyDescent="0.25">
      <c r="A291" s="17" t="s">
        <v>185</v>
      </c>
      <c r="B291" s="18" t="s">
        <v>479</v>
      </c>
      <c r="C291" s="18" t="s">
        <v>342</v>
      </c>
      <c r="D291" s="18">
        <v>2009</v>
      </c>
      <c r="E291" s="71" t="str">
        <f>IF(COUNTIF($F$7:F291,F291)=1,"Y","N")</f>
        <v>N</v>
      </c>
      <c r="F291" s="46" t="str">
        <f t="shared" si="43"/>
        <v>2009-Cancer Biology &amp; Therapy-Chang, Qing</v>
      </c>
      <c r="G291" s="27" t="s">
        <v>44</v>
      </c>
      <c r="H291" s="38" t="str">
        <f>IF(COUNTIF($G$7:G291,G291)=1,"Y","N")</f>
        <v>N</v>
      </c>
      <c r="I291" s="38" t="s">
        <v>104</v>
      </c>
      <c r="J291" s="18" t="s">
        <v>178</v>
      </c>
      <c r="K291" s="28"/>
      <c r="L291" s="19" t="s">
        <v>47</v>
      </c>
      <c r="M291" s="56"/>
      <c r="N291" s="57"/>
      <c r="O291" s="57"/>
      <c r="P291" s="57"/>
      <c r="Q291" s="58">
        <v>1</v>
      </c>
      <c r="R291" s="29" t="s">
        <v>481</v>
      </c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27"/>
      <c r="AD291" s="18"/>
      <c r="AE291" s="18"/>
      <c r="AF291" s="18"/>
      <c r="AG291" s="18"/>
      <c r="AH291" s="18"/>
      <c r="AI291" s="30"/>
      <c r="AJ291" s="18"/>
    </row>
    <row r="292" spans="1:36" x14ac:dyDescent="0.25">
      <c r="A292" s="17" t="s">
        <v>185</v>
      </c>
      <c r="B292" s="18" t="s">
        <v>479</v>
      </c>
      <c r="C292" s="18" t="s">
        <v>342</v>
      </c>
      <c r="D292" s="18">
        <v>2009</v>
      </c>
      <c r="E292" s="71" t="str">
        <f>IF(COUNTIF($F$7:F292,F292)=1,"Y","N")</f>
        <v>N</v>
      </c>
      <c r="F292" s="46" t="str">
        <f t="shared" si="43"/>
        <v>2009-Cancer Biology &amp; Therapy-Chang, Qing</v>
      </c>
      <c r="G292" s="27" t="s">
        <v>44</v>
      </c>
      <c r="H292" s="38" t="str">
        <f>IF(COUNTIF($G$7:G292,G292)=1,"Y","N")</f>
        <v>N</v>
      </c>
      <c r="I292" s="38" t="s">
        <v>104</v>
      </c>
      <c r="J292" s="18" t="s">
        <v>178</v>
      </c>
      <c r="K292" s="28"/>
      <c r="L292" s="19" t="s">
        <v>47</v>
      </c>
      <c r="M292" s="56"/>
      <c r="N292" s="57"/>
      <c r="O292" s="57"/>
      <c r="P292" s="57">
        <v>1</v>
      </c>
      <c r="Q292" s="58"/>
      <c r="R292" s="29" t="s">
        <v>482</v>
      </c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27"/>
      <c r="AD292" s="18"/>
      <c r="AE292" s="18"/>
      <c r="AF292" s="18"/>
      <c r="AG292" s="18"/>
      <c r="AH292" s="18"/>
      <c r="AI292" s="30" t="s">
        <v>48</v>
      </c>
      <c r="AJ292" s="18"/>
    </row>
    <row r="293" spans="1:36" x14ac:dyDescent="0.25">
      <c r="A293" s="17" t="s">
        <v>487</v>
      </c>
      <c r="B293" s="18" t="s">
        <v>488</v>
      </c>
      <c r="C293" s="18" t="s">
        <v>187</v>
      </c>
      <c r="D293" s="18">
        <v>2009</v>
      </c>
      <c r="E293" s="71" t="str">
        <f>IF(COUNTIF($F$7:F293,F293)=1,"Y","N")</f>
        <v>Y</v>
      </c>
      <c r="F293" s="46" t="str">
        <f t="shared" si="43"/>
        <v>2009-International Journal of Cancer-Simon, Peter O. Jr.</v>
      </c>
      <c r="G293" s="27" t="s">
        <v>485</v>
      </c>
      <c r="H293" s="38" t="str">
        <f>IF(COUNTIF($G$7:G293,G293)=1,"Y","N")</f>
        <v>N</v>
      </c>
      <c r="I293" s="38" t="s">
        <v>104</v>
      </c>
      <c r="J293" s="18" t="s">
        <v>27</v>
      </c>
      <c r="K293" s="28"/>
      <c r="L293" s="19" t="s">
        <v>47</v>
      </c>
      <c r="M293" s="56"/>
      <c r="N293" s="57"/>
      <c r="O293" s="57"/>
      <c r="P293" s="57"/>
      <c r="Q293" s="58">
        <v>1</v>
      </c>
      <c r="R293" s="29" t="s">
        <v>12</v>
      </c>
      <c r="S293" s="18"/>
      <c r="T293" s="18"/>
      <c r="U293" s="18"/>
      <c r="V293" s="18" t="s">
        <v>48</v>
      </c>
      <c r="W293" s="18"/>
      <c r="X293" s="18"/>
      <c r="Y293" s="18"/>
      <c r="Z293" s="18"/>
      <c r="AA293" s="18"/>
      <c r="AB293" s="18"/>
      <c r="AC293" s="27"/>
      <c r="AD293" s="18"/>
      <c r="AE293" s="18"/>
      <c r="AF293" s="18"/>
      <c r="AG293" s="18"/>
      <c r="AH293" s="18"/>
      <c r="AI293" s="30"/>
      <c r="AJ293" s="18"/>
    </row>
    <row r="294" spans="1:36" x14ac:dyDescent="0.25">
      <c r="A294" s="17" t="s">
        <v>487</v>
      </c>
      <c r="B294" s="18" t="s">
        <v>488</v>
      </c>
      <c r="C294" s="18" t="s">
        <v>187</v>
      </c>
      <c r="D294" s="18">
        <v>2009</v>
      </c>
      <c r="E294" s="71" t="str">
        <f>IF(COUNTIF($F$7:F294,F294)=1,"Y","N")</f>
        <v>N</v>
      </c>
      <c r="F294" s="46" t="str">
        <f t="shared" si="43"/>
        <v>2009-International Journal of Cancer-Simon, Peter O. Jr.</v>
      </c>
      <c r="G294" s="27" t="s">
        <v>485</v>
      </c>
      <c r="H294" s="38" t="str">
        <f>IF(COUNTIF($G$7:G294,G294)=1,"Y","N")</f>
        <v>N</v>
      </c>
      <c r="I294" s="38" t="s">
        <v>104</v>
      </c>
      <c r="J294" s="18" t="s">
        <v>27</v>
      </c>
      <c r="K294" s="28"/>
      <c r="L294" s="19" t="s">
        <v>47</v>
      </c>
      <c r="M294" s="56"/>
      <c r="N294" s="57"/>
      <c r="O294" s="57"/>
      <c r="P294" s="57">
        <v>1</v>
      </c>
      <c r="Q294" s="58"/>
      <c r="R294" s="29" t="s">
        <v>486</v>
      </c>
      <c r="S294" s="18"/>
      <c r="T294" s="18"/>
      <c r="U294" s="18"/>
      <c r="V294" s="18" t="s">
        <v>48</v>
      </c>
      <c r="W294" s="18"/>
      <c r="X294" s="18"/>
      <c r="Y294" s="18"/>
      <c r="Z294" s="18"/>
      <c r="AA294" s="18"/>
      <c r="AB294" s="18"/>
      <c r="AC294" s="27"/>
      <c r="AD294" s="18"/>
      <c r="AE294" s="18"/>
      <c r="AF294" s="18"/>
      <c r="AG294" s="18"/>
      <c r="AH294" s="18"/>
      <c r="AI294" s="30"/>
      <c r="AJ294" s="18"/>
    </row>
    <row r="295" spans="1:36" x14ac:dyDescent="0.25">
      <c r="A295" s="17" t="s">
        <v>489</v>
      </c>
      <c r="B295" s="18" t="s">
        <v>357</v>
      </c>
      <c r="C295" s="18" t="s">
        <v>244</v>
      </c>
      <c r="D295" s="18">
        <v>2010</v>
      </c>
      <c r="E295" s="71" t="str">
        <f>IF(COUNTIF($F$7:F295,F295)=1,"Y","N")</f>
        <v>Y</v>
      </c>
      <c r="F295" s="46" t="str">
        <f t="shared" si="43"/>
        <v>2010-British Journal of Pharmacology-Iwanski, Gabriela B</v>
      </c>
      <c r="G295" s="27" t="s">
        <v>45</v>
      </c>
      <c r="H295" s="38" t="str">
        <f>IF(COUNTIF($G$7:G295,G295)=1,"Y","N")</f>
        <v>N</v>
      </c>
      <c r="I295" s="38" t="s">
        <v>104</v>
      </c>
      <c r="J295" s="18" t="s">
        <v>27</v>
      </c>
      <c r="K295" s="28"/>
      <c r="L295" s="19" t="s">
        <v>47</v>
      </c>
      <c r="M295" s="56"/>
      <c r="N295" s="57"/>
      <c r="O295" s="57"/>
      <c r="P295" s="57"/>
      <c r="Q295" s="58">
        <v>1</v>
      </c>
      <c r="R295" s="29" t="s">
        <v>490</v>
      </c>
      <c r="S295" s="18"/>
      <c r="T295" s="18"/>
      <c r="U295" s="18"/>
      <c r="V295" s="18" t="s">
        <v>48</v>
      </c>
      <c r="W295" s="18"/>
      <c r="X295" s="18"/>
      <c r="Y295" s="18"/>
      <c r="Z295" s="18"/>
      <c r="AA295" s="18"/>
      <c r="AB295" s="18"/>
      <c r="AC295" s="27"/>
      <c r="AD295" s="18"/>
      <c r="AE295" s="18"/>
      <c r="AF295" s="18"/>
      <c r="AG295" s="18"/>
      <c r="AH295" s="18"/>
      <c r="AI295" s="30"/>
      <c r="AJ295" s="18"/>
    </row>
    <row r="296" spans="1:36" x14ac:dyDescent="0.25">
      <c r="A296" s="17" t="s">
        <v>489</v>
      </c>
      <c r="B296" s="18" t="s">
        <v>357</v>
      </c>
      <c r="C296" s="18" t="s">
        <v>244</v>
      </c>
      <c r="D296" s="18">
        <v>2010</v>
      </c>
      <c r="E296" s="71" t="str">
        <f>IF(COUNTIF($F$7:F296,F296)=1,"Y","N")</f>
        <v>N</v>
      </c>
      <c r="F296" s="46" t="str">
        <f t="shared" si="43"/>
        <v>2010-British Journal of Pharmacology-Iwanski, Gabriela B</v>
      </c>
      <c r="G296" s="27" t="s">
        <v>45</v>
      </c>
      <c r="H296" s="38" t="str">
        <f>IF(COUNTIF($G$7:G296,G296)=1,"Y","N")</f>
        <v>N</v>
      </c>
      <c r="I296" s="38" t="s">
        <v>104</v>
      </c>
      <c r="J296" s="18" t="s">
        <v>27</v>
      </c>
      <c r="K296" s="28"/>
      <c r="L296" s="19" t="s">
        <v>47</v>
      </c>
      <c r="M296" s="56"/>
      <c r="N296" s="57"/>
      <c r="O296" s="57"/>
      <c r="P296" s="57">
        <v>1</v>
      </c>
      <c r="Q296" s="58"/>
      <c r="R296" s="29" t="s">
        <v>491</v>
      </c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27"/>
      <c r="AD296" s="18"/>
      <c r="AE296" s="18"/>
      <c r="AF296" s="18"/>
      <c r="AG296" s="18"/>
      <c r="AH296" s="18"/>
      <c r="AI296" s="30"/>
      <c r="AJ296" s="18"/>
    </row>
    <row r="297" spans="1:36" x14ac:dyDescent="0.25">
      <c r="A297" s="17" t="s">
        <v>489</v>
      </c>
      <c r="B297" s="18" t="s">
        <v>357</v>
      </c>
      <c r="C297" s="18" t="s">
        <v>244</v>
      </c>
      <c r="D297" s="18">
        <v>2010</v>
      </c>
      <c r="E297" s="71" t="str">
        <f>IF(COUNTIF($F$7:F297,F297)=1,"Y","N")</f>
        <v>N</v>
      </c>
      <c r="F297" s="46" t="str">
        <f t="shared" si="43"/>
        <v>2010-British Journal of Pharmacology-Iwanski, Gabriela B</v>
      </c>
      <c r="G297" s="27" t="s">
        <v>45</v>
      </c>
      <c r="H297" s="38" t="str">
        <f>IF(COUNTIF($G$7:G297,G297)=1,"Y","N")</f>
        <v>N</v>
      </c>
      <c r="I297" s="38" t="s">
        <v>104</v>
      </c>
      <c r="J297" s="18" t="s">
        <v>27</v>
      </c>
      <c r="K297" s="28"/>
      <c r="L297" s="19" t="s">
        <v>47</v>
      </c>
      <c r="M297" s="56"/>
      <c r="N297" s="57"/>
      <c r="O297" s="57">
        <v>1</v>
      </c>
      <c r="P297" s="57"/>
      <c r="Q297" s="58"/>
      <c r="R297" s="29" t="s">
        <v>492</v>
      </c>
      <c r="S297" s="18"/>
      <c r="T297" s="18"/>
      <c r="U297" s="18"/>
      <c r="V297" s="18" t="s">
        <v>48</v>
      </c>
      <c r="W297" s="18"/>
      <c r="X297" s="18"/>
      <c r="Y297" s="18"/>
      <c r="Z297" s="18"/>
      <c r="AA297" s="18"/>
      <c r="AB297" s="18"/>
      <c r="AC297" s="27"/>
      <c r="AD297" s="18"/>
      <c r="AE297" s="18"/>
      <c r="AF297" s="18"/>
      <c r="AG297" s="18"/>
      <c r="AH297" s="18"/>
      <c r="AI297" s="30"/>
      <c r="AJ297" s="18"/>
    </row>
    <row r="298" spans="1:36" x14ac:dyDescent="0.25">
      <c r="A298" s="17" t="s">
        <v>496</v>
      </c>
      <c r="B298" s="18" t="s">
        <v>497</v>
      </c>
      <c r="C298" s="18" t="s">
        <v>498</v>
      </c>
      <c r="D298" s="18">
        <v>2010</v>
      </c>
      <c r="E298" s="71" t="str">
        <f>IF(COUNTIF($F$7:F298,F298)=1,"Y","N")</f>
        <v>Y</v>
      </c>
      <c r="F298" s="46" t="str">
        <f t="shared" si="43"/>
        <v>2010-Translational Oncology-Jee, Cheong L.</v>
      </c>
      <c r="G298" s="27" t="s">
        <v>46</v>
      </c>
      <c r="H298" s="38" t="str">
        <f>IF(COUNTIF($G$7:G298,G298)=1,"Y","N")</f>
        <v>N</v>
      </c>
      <c r="I298" s="38" t="s">
        <v>104</v>
      </c>
      <c r="J298" s="18" t="s">
        <v>178</v>
      </c>
      <c r="K298" s="28">
        <v>200</v>
      </c>
      <c r="L298" s="19" t="s">
        <v>28</v>
      </c>
      <c r="M298" s="56"/>
      <c r="N298" s="57"/>
      <c r="O298" s="57"/>
      <c r="P298" s="57">
        <v>1</v>
      </c>
      <c r="Q298" s="58"/>
      <c r="R298" s="29" t="s">
        <v>493</v>
      </c>
      <c r="S298" s="18" t="s">
        <v>48</v>
      </c>
      <c r="T298" s="18"/>
      <c r="U298" s="18"/>
      <c r="V298" s="18"/>
      <c r="W298" s="18"/>
      <c r="X298" s="18"/>
      <c r="Y298" s="18"/>
      <c r="Z298" s="18"/>
      <c r="AA298" s="18"/>
      <c r="AB298" s="18"/>
      <c r="AC298" s="27"/>
      <c r="AD298" s="18"/>
      <c r="AE298" s="18"/>
      <c r="AF298" s="18"/>
      <c r="AG298" s="18"/>
      <c r="AH298" s="18"/>
      <c r="AI298" s="30"/>
      <c r="AJ298" s="18"/>
    </row>
    <row r="299" spans="1:36" x14ac:dyDescent="0.25">
      <c r="A299" s="17" t="s">
        <v>496</v>
      </c>
      <c r="B299" s="18" t="s">
        <v>497</v>
      </c>
      <c r="C299" s="18" t="s">
        <v>498</v>
      </c>
      <c r="D299" s="18">
        <v>2010</v>
      </c>
      <c r="E299" s="71" t="str">
        <f>IF(COUNTIF($F$7:F299,F299)=1,"Y","N")</f>
        <v>N</v>
      </c>
      <c r="F299" s="46" t="str">
        <f t="shared" si="43"/>
        <v>2010-Translational Oncology-Jee, Cheong L.</v>
      </c>
      <c r="G299" s="27" t="s">
        <v>46</v>
      </c>
      <c r="H299" s="38" t="str">
        <f>IF(COUNTIF($G$7:G299,G299)=1,"Y","N")</f>
        <v>N</v>
      </c>
      <c r="I299" s="38" t="s">
        <v>104</v>
      </c>
      <c r="J299" s="18" t="s">
        <v>178</v>
      </c>
      <c r="K299" s="28">
        <v>200</v>
      </c>
      <c r="L299" s="19" t="s">
        <v>28</v>
      </c>
      <c r="M299" s="56"/>
      <c r="N299" s="57"/>
      <c r="O299" s="57"/>
      <c r="P299" s="57">
        <v>1</v>
      </c>
      <c r="Q299" s="58"/>
      <c r="R299" s="29" t="s">
        <v>494</v>
      </c>
      <c r="S299" s="18" t="s">
        <v>48</v>
      </c>
      <c r="T299" s="18"/>
      <c r="U299" s="18"/>
      <c r="V299" s="18"/>
      <c r="W299" s="18"/>
      <c r="X299" s="18"/>
      <c r="Y299" s="18"/>
      <c r="Z299" s="18"/>
      <c r="AA299" s="18"/>
      <c r="AB299" s="18"/>
      <c r="AC299" s="27"/>
      <c r="AD299" s="18"/>
      <c r="AE299" s="18"/>
      <c r="AF299" s="18"/>
      <c r="AG299" s="18"/>
      <c r="AH299" s="18"/>
      <c r="AI299" s="30"/>
      <c r="AJ299" s="18"/>
    </row>
    <row r="300" spans="1:36" x14ac:dyDescent="0.25">
      <c r="A300" s="17" t="s">
        <v>496</v>
      </c>
      <c r="B300" s="18" t="s">
        <v>497</v>
      </c>
      <c r="C300" s="18" t="s">
        <v>498</v>
      </c>
      <c r="D300" s="18">
        <v>2010</v>
      </c>
      <c r="E300" s="71" t="str">
        <f>IF(COUNTIF($F$7:F300,F300)=1,"Y","N")</f>
        <v>N</v>
      </c>
      <c r="F300" s="46" t="str">
        <f t="shared" si="43"/>
        <v>2010-Translational Oncology-Jee, Cheong L.</v>
      </c>
      <c r="G300" s="27" t="s">
        <v>46</v>
      </c>
      <c r="H300" s="38" t="str">
        <f>IF(COUNTIF($G$7:G300,G300)=1,"Y","N")</f>
        <v>N</v>
      </c>
      <c r="I300" s="38" t="s">
        <v>104</v>
      </c>
      <c r="J300" s="18" t="s">
        <v>178</v>
      </c>
      <c r="K300" s="28">
        <v>200</v>
      </c>
      <c r="L300" s="19" t="s">
        <v>28</v>
      </c>
      <c r="M300" s="56"/>
      <c r="N300" s="57"/>
      <c r="O300" s="57"/>
      <c r="P300" s="57">
        <v>1</v>
      </c>
      <c r="Q300" s="58"/>
      <c r="R300" s="29" t="s">
        <v>495</v>
      </c>
      <c r="S300" s="18" t="s">
        <v>48</v>
      </c>
      <c r="T300" s="18"/>
      <c r="U300" s="18"/>
      <c r="V300" s="18"/>
      <c r="W300" s="18"/>
      <c r="X300" s="18"/>
      <c r="Y300" s="18"/>
      <c r="Z300" s="18"/>
      <c r="AA300" s="18"/>
      <c r="AB300" s="18"/>
      <c r="AC300" s="27"/>
      <c r="AD300" s="18"/>
      <c r="AE300" s="18"/>
      <c r="AF300" s="18"/>
      <c r="AG300" s="18"/>
      <c r="AH300" s="18"/>
      <c r="AI300" s="30"/>
      <c r="AJ300" s="18"/>
    </row>
    <row r="301" spans="1:36" x14ac:dyDescent="0.25">
      <c r="A301" s="17" t="s">
        <v>496</v>
      </c>
      <c r="B301" s="18" t="s">
        <v>497</v>
      </c>
      <c r="C301" s="18" t="s">
        <v>498</v>
      </c>
      <c r="D301" s="18">
        <v>2010</v>
      </c>
      <c r="E301" s="71" t="str">
        <f>IF(COUNTIF($F$7:F301,F301)=1,"Y","N")</f>
        <v>N</v>
      </c>
      <c r="F301" s="46" t="str">
        <f t="shared" si="43"/>
        <v>2010-Translational Oncology-Jee, Cheong L.</v>
      </c>
      <c r="G301" s="27" t="s">
        <v>45</v>
      </c>
      <c r="H301" s="38" t="str">
        <f>IF(COUNTIF($G$7:G301,G301)=1,"Y","N")</f>
        <v>N</v>
      </c>
      <c r="I301" s="38" t="s">
        <v>104</v>
      </c>
      <c r="J301" s="18" t="s">
        <v>178</v>
      </c>
      <c r="K301" s="28">
        <v>200</v>
      </c>
      <c r="L301" s="19" t="s">
        <v>28</v>
      </c>
      <c r="M301" s="56"/>
      <c r="N301" s="57"/>
      <c r="O301" s="57"/>
      <c r="P301" s="57">
        <v>1</v>
      </c>
      <c r="Q301" s="58"/>
      <c r="R301" s="29" t="s">
        <v>493</v>
      </c>
      <c r="S301" s="18" t="s">
        <v>48</v>
      </c>
      <c r="T301" s="18"/>
      <c r="U301" s="18"/>
      <c r="V301" s="18"/>
      <c r="W301" s="18"/>
      <c r="X301" s="18"/>
      <c r="Y301" s="18"/>
      <c r="Z301" s="18"/>
      <c r="AA301" s="18"/>
      <c r="AB301" s="18"/>
      <c r="AC301" s="27"/>
      <c r="AD301" s="18"/>
      <c r="AE301" s="18"/>
      <c r="AF301" s="18"/>
      <c r="AG301" s="18"/>
      <c r="AH301" s="18"/>
      <c r="AI301" s="30"/>
      <c r="AJ301" s="18"/>
    </row>
    <row r="302" spans="1:36" x14ac:dyDescent="0.25">
      <c r="A302" s="17" t="s">
        <v>496</v>
      </c>
      <c r="B302" s="18" t="s">
        <v>497</v>
      </c>
      <c r="C302" s="18" t="s">
        <v>498</v>
      </c>
      <c r="D302" s="18">
        <v>2010</v>
      </c>
      <c r="E302" s="71" t="str">
        <f>IF(COUNTIF($F$7:F302,F302)=1,"Y","N")</f>
        <v>N</v>
      </c>
      <c r="F302" s="46" t="str">
        <f t="shared" si="43"/>
        <v>2010-Translational Oncology-Jee, Cheong L.</v>
      </c>
      <c r="G302" s="27" t="s">
        <v>45</v>
      </c>
      <c r="H302" s="38" t="str">
        <f>IF(COUNTIF($G$7:G302,G302)=1,"Y","N")</f>
        <v>N</v>
      </c>
      <c r="I302" s="38" t="s">
        <v>104</v>
      </c>
      <c r="J302" s="18" t="s">
        <v>178</v>
      </c>
      <c r="K302" s="28">
        <v>200</v>
      </c>
      <c r="L302" s="19" t="s">
        <v>28</v>
      </c>
      <c r="M302" s="56"/>
      <c r="N302" s="57"/>
      <c r="O302" s="57"/>
      <c r="P302" s="57">
        <v>1</v>
      </c>
      <c r="Q302" s="58"/>
      <c r="R302" s="29" t="s">
        <v>494</v>
      </c>
      <c r="S302" s="18" t="s">
        <v>48</v>
      </c>
      <c r="T302" s="18"/>
      <c r="U302" s="18"/>
      <c r="V302" s="18"/>
      <c r="W302" s="18"/>
      <c r="X302" s="18"/>
      <c r="Y302" s="18"/>
      <c r="Z302" s="18"/>
      <c r="AA302" s="18"/>
      <c r="AB302" s="18"/>
      <c r="AC302" s="27"/>
      <c r="AD302" s="18"/>
      <c r="AE302" s="18"/>
      <c r="AF302" s="18"/>
      <c r="AG302" s="18"/>
      <c r="AH302" s="18"/>
      <c r="AI302" s="30"/>
      <c r="AJ302" s="18"/>
    </row>
    <row r="303" spans="1:36" x14ac:dyDescent="0.25">
      <c r="A303" s="17" t="s">
        <v>496</v>
      </c>
      <c r="B303" s="18" t="s">
        <v>497</v>
      </c>
      <c r="C303" s="18" t="s">
        <v>498</v>
      </c>
      <c r="D303" s="18">
        <v>2010</v>
      </c>
      <c r="E303" s="71" t="str">
        <f>IF(COUNTIF($F$7:F303,F303)=1,"Y","N")</f>
        <v>N</v>
      </c>
      <c r="F303" s="46" t="str">
        <f t="shared" si="43"/>
        <v>2010-Translational Oncology-Jee, Cheong L.</v>
      </c>
      <c r="G303" s="27" t="s">
        <v>45</v>
      </c>
      <c r="H303" s="38" t="str">
        <f>IF(COUNTIF($G$7:G303,G303)=1,"Y","N")</f>
        <v>N</v>
      </c>
      <c r="I303" s="38" t="s">
        <v>104</v>
      </c>
      <c r="J303" s="18" t="s">
        <v>178</v>
      </c>
      <c r="K303" s="28">
        <v>200</v>
      </c>
      <c r="L303" s="19" t="s">
        <v>28</v>
      </c>
      <c r="M303" s="56"/>
      <c r="N303" s="57"/>
      <c r="O303" s="57"/>
      <c r="P303" s="57">
        <v>1</v>
      </c>
      <c r="Q303" s="58"/>
      <c r="R303" s="29" t="s">
        <v>495</v>
      </c>
      <c r="S303" s="18" t="s">
        <v>48</v>
      </c>
      <c r="T303" s="18"/>
      <c r="U303" s="18"/>
      <c r="V303" s="18"/>
      <c r="W303" s="18"/>
      <c r="X303" s="18"/>
      <c r="Y303" s="18"/>
      <c r="Z303" s="18"/>
      <c r="AA303" s="18"/>
      <c r="AB303" s="18"/>
      <c r="AC303" s="27"/>
      <c r="AD303" s="18"/>
      <c r="AE303" s="18"/>
      <c r="AF303" s="18"/>
      <c r="AG303" s="18"/>
      <c r="AH303" s="18"/>
      <c r="AI303" s="30"/>
      <c r="AJ303" s="18"/>
    </row>
    <row r="304" spans="1:36" x14ac:dyDescent="0.25">
      <c r="A304" s="17" t="s">
        <v>506</v>
      </c>
      <c r="B304" s="18" t="s">
        <v>158</v>
      </c>
      <c r="C304" s="18" t="s">
        <v>210</v>
      </c>
      <c r="D304" s="18">
        <v>2011</v>
      </c>
      <c r="E304" s="71" t="str">
        <f>IF(COUNTIF($F$7:F304,F304)=1,"Y","N")</f>
        <v>Y</v>
      </c>
      <c r="F304" s="46" t="str">
        <f t="shared" si="43"/>
        <v>2011-Molecular Cancer Therapeutics-Sharkey, Robert M.</v>
      </c>
      <c r="G304" s="27" t="s">
        <v>380</v>
      </c>
      <c r="H304" s="38" t="str">
        <f>IF(COUNTIF($G$7:G304,G304)=1,"Y","N")</f>
        <v>N</v>
      </c>
      <c r="I304" s="38" t="s">
        <v>104</v>
      </c>
      <c r="J304" s="18" t="s">
        <v>27</v>
      </c>
      <c r="K304" s="28" t="s">
        <v>499</v>
      </c>
      <c r="L304" s="19" t="s">
        <v>47</v>
      </c>
      <c r="M304" s="56">
        <v>0.5</v>
      </c>
      <c r="N304" s="57">
        <v>0.5</v>
      </c>
      <c r="O304" s="57"/>
      <c r="P304" s="57"/>
      <c r="Q304" s="58"/>
      <c r="R304" s="29" t="s">
        <v>502</v>
      </c>
      <c r="S304" s="18" t="s">
        <v>48</v>
      </c>
      <c r="T304" s="18"/>
      <c r="U304" s="18"/>
      <c r="V304" s="18"/>
      <c r="W304" s="18"/>
      <c r="X304" s="18"/>
      <c r="Y304" s="18"/>
      <c r="Z304" s="18"/>
      <c r="AA304" s="18"/>
      <c r="AB304" s="18"/>
      <c r="AC304" s="27"/>
      <c r="AD304" s="18"/>
      <c r="AE304" s="18"/>
      <c r="AF304" s="18"/>
      <c r="AG304" s="18"/>
      <c r="AH304" s="18"/>
      <c r="AI304" s="30"/>
      <c r="AJ304" s="18"/>
    </row>
    <row r="305" spans="1:36" x14ac:dyDescent="0.25">
      <c r="A305" s="17" t="s">
        <v>506</v>
      </c>
      <c r="B305" s="18" t="s">
        <v>158</v>
      </c>
      <c r="C305" s="18" t="s">
        <v>210</v>
      </c>
      <c r="D305" s="18">
        <v>2011</v>
      </c>
      <c r="E305" s="71" t="str">
        <f>IF(COUNTIF($F$7:F305,F305)=1,"Y","N")</f>
        <v>N</v>
      </c>
      <c r="F305" s="46" t="str">
        <f t="shared" si="43"/>
        <v>2011-Molecular Cancer Therapeutics-Sharkey, Robert M.</v>
      </c>
      <c r="G305" s="27" t="s">
        <v>380</v>
      </c>
      <c r="H305" s="38" t="str">
        <f>IF(COUNTIF($G$7:G305,G305)=1,"Y","N")</f>
        <v>N</v>
      </c>
      <c r="I305" s="38" t="s">
        <v>104</v>
      </c>
      <c r="J305" s="18" t="s">
        <v>27</v>
      </c>
      <c r="K305" s="28" t="s">
        <v>499</v>
      </c>
      <c r="L305" s="19" t="s">
        <v>47</v>
      </c>
      <c r="M305" s="56">
        <v>0.1</v>
      </c>
      <c r="N305" s="57"/>
      <c r="O305" s="57">
        <v>0.9</v>
      </c>
      <c r="P305" s="57"/>
      <c r="Q305" s="58"/>
      <c r="R305" s="29" t="s">
        <v>500</v>
      </c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27"/>
      <c r="AD305" s="18"/>
      <c r="AE305" s="18"/>
      <c r="AF305" s="18"/>
      <c r="AG305" s="18"/>
      <c r="AH305" s="18"/>
      <c r="AI305" s="30"/>
      <c r="AJ305" s="18"/>
    </row>
    <row r="306" spans="1:36" x14ac:dyDescent="0.25">
      <c r="A306" s="17" t="s">
        <v>506</v>
      </c>
      <c r="B306" s="18" t="s">
        <v>158</v>
      </c>
      <c r="C306" s="18" t="s">
        <v>210</v>
      </c>
      <c r="D306" s="18">
        <v>2011</v>
      </c>
      <c r="E306" s="71" t="str">
        <f>IF(COUNTIF($F$7:F306,F306)=1,"Y","N")</f>
        <v>N</v>
      </c>
      <c r="F306" s="46" t="str">
        <f t="shared" si="43"/>
        <v>2011-Molecular Cancer Therapeutics-Sharkey, Robert M.</v>
      </c>
      <c r="G306" s="27" t="s">
        <v>380</v>
      </c>
      <c r="H306" s="38" t="str">
        <f>IF(COUNTIF($G$7:G306,G306)=1,"Y","N")</f>
        <v>N</v>
      </c>
      <c r="I306" s="38" t="s">
        <v>104</v>
      </c>
      <c r="J306" s="18" t="s">
        <v>27</v>
      </c>
      <c r="K306" s="28" t="s">
        <v>499</v>
      </c>
      <c r="L306" s="19" t="s">
        <v>47</v>
      </c>
      <c r="M306" s="56">
        <v>0.9</v>
      </c>
      <c r="N306" s="57">
        <v>0.1</v>
      </c>
      <c r="O306" s="57"/>
      <c r="P306" s="57"/>
      <c r="Q306" s="58"/>
      <c r="R306" s="29" t="s">
        <v>501</v>
      </c>
      <c r="S306" s="18" t="s">
        <v>48</v>
      </c>
      <c r="T306" s="18"/>
      <c r="U306" s="18"/>
      <c r="V306" s="18"/>
      <c r="W306" s="18"/>
      <c r="X306" s="18"/>
      <c r="Y306" s="18"/>
      <c r="Z306" s="18"/>
      <c r="AA306" s="18"/>
      <c r="AB306" s="18"/>
      <c r="AC306" s="27"/>
      <c r="AD306" s="18"/>
      <c r="AE306" s="18"/>
      <c r="AF306" s="18"/>
      <c r="AG306" s="18"/>
      <c r="AH306" s="18"/>
      <c r="AI306" s="30"/>
      <c r="AJ306" s="18"/>
    </row>
    <row r="307" spans="1:36" x14ac:dyDescent="0.25">
      <c r="A307" s="17" t="s">
        <v>506</v>
      </c>
      <c r="B307" s="18" t="s">
        <v>158</v>
      </c>
      <c r="C307" s="18" t="s">
        <v>210</v>
      </c>
      <c r="D307" s="18">
        <v>2011</v>
      </c>
      <c r="E307" s="71" t="str">
        <f>IF(COUNTIF($F$7:F307,F307)=1,"Y","N")</f>
        <v>N</v>
      </c>
      <c r="F307" s="46" t="str">
        <f t="shared" si="43"/>
        <v>2011-Molecular Cancer Therapeutics-Sharkey, Robert M.</v>
      </c>
      <c r="G307" s="27" t="s">
        <v>380</v>
      </c>
      <c r="H307" s="38" t="str">
        <f>IF(COUNTIF($G$7:G307,G307)=1,"Y","N")</f>
        <v>N</v>
      </c>
      <c r="I307" s="38" t="s">
        <v>104</v>
      </c>
      <c r="J307" s="18" t="s">
        <v>27</v>
      </c>
      <c r="K307" s="28" t="s">
        <v>499</v>
      </c>
      <c r="L307" s="19" t="s">
        <v>47</v>
      </c>
      <c r="M307" s="56">
        <v>0.1</v>
      </c>
      <c r="N307" s="57"/>
      <c r="O307" s="57">
        <v>0.5</v>
      </c>
      <c r="P307" s="57"/>
      <c r="Q307" s="58">
        <v>0.4</v>
      </c>
      <c r="R307" s="29" t="s">
        <v>503</v>
      </c>
      <c r="S307" s="18" t="s">
        <v>48</v>
      </c>
      <c r="T307" s="18"/>
      <c r="U307" s="18"/>
      <c r="V307" s="18"/>
      <c r="W307" s="18"/>
      <c r="X307" s="18"/>
      <c r="Y307" s="18"/>
      <c r="Z307" s="18"/>
      <c r="AA307" s="18"/>
      <c r="AB307" s="18"/>
      <c r="AC307" s="27"/>
      <c r="AD307" s="18"/>
      <c r="AE307" s="18"/>
      <c r="AF307" s="18"/>
      <c r="AG307" s="18"/>
      <c r="AH307" s="18"/>
      <c r="AI307" s="30"/>
      <c r="AJ307" s="18"/>
    </row>
    <row r="308" spans="1:36" x14ac:dyDescent="0.25">
      <c r="A308" s="17" t="s">
        <v>506</v>
      </c>
      <c r="B308" s="18" t="s">
        <v>158</v>
      </c>
      <c r="C308" s="18" t="s">
        <v>210</v>
      </c>
      <c r="D308" s="18">
        <v>2011</v>
      </c>
      <c r="E308" s="71" t="str">
        <f>IF(COUNTIF($F$7:F308,F308)=1,"Y","N")</f>
        <v>N</v>
      </c>
      <c r="F308" s="46" t="str">
        <f t="shared" si="43"/>
        <v>2011-Molecular Cancer Therapeutics-Sharkey, Robert M.</v>
      </c>
      <c r="G308" s="27" t="s">
        <v>380</v>
      </c>
      <c r="H308" s="38" t="str">
        <f>IF(COUNTIF($G$7:G308,G308)=1,"Y","N")</f>
        <v>N</v>
      </c>
      <c r="I308" s="38" t="s">
        <v>104</v>
      </c>
      <c r="J308" s="18" t="s">
        <v>27</v>
      </c>
      <c r="K308" s="28" t="s">
        <v>499</v>
      </c>
      <c r="L308" s="19" t="s">
        <v>47</v>
      </c>
      <c r="M308" s="56">
        <v>0.1</v>
      </c>
      <c r="N308" s="57"/>
      <c r="O308" s="57"/>
      <c r="P308" s="57">
        <v>0.5</v>
      </c>
      <c r="Q308" s="58">
        <v>0.4</v>
      </c>
      <c r="R308" s="29" t="s">
        <v>504</v>
      </c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27"/>
      <c r="AD308" s="18"/>
      <c r="AE308" s="18"/>
      <c r="AF308" s="18"/>
      <c r="AG308" s="18"/>
      <c r="AH308" s="18"/>
      <c r="AI308" s="30"/>
      <c r="AJ308" s="18"/>
    </row>
    <row r="309" spans="1:36" x14ac:dyDescent="0.25">
      <c r="A309" s="17" t="s">
        <v>506</v>
      </c>
      <c r="B309" s="18" t="s">
        <v>158</v>
      </c>
      <c r="C309" s="18" t="s">
        <v>210</v>
      </c>
      <c r="D309" s="18">
        <v>2011</v>
      </c>
      <c r="E309" s="71" t="str">
        <f>IF(COUNTIF($F$7:F309,F309)=1,"Y","N")</f>
        <v>N</v>
      </c>
      <c r="F309" s="46" t="str">
        <f t="shared" si="43"/>
        <v>2011-Molecular Cancer Therapeutics-Sharkey, Robert M.</v>
      </c>
      <c r="G309" s="27" t="s">
        <v>380</v>
      </c>
      <c r="H309" s="38" t="str">
        <f>IF(COUNTIF($G$7:G309,G309)=1,"Y","N")</f>
        <v>N</v>
      </c>
      <c r="I309" s="38" t="s">
        <v>104</v>
      </c>
      <c r="J309" s="18" t="s">
        <v>27</v>
      </c>
      <c r="K309" s="28" t="s">
        <v>499</v>
      </c>
      <c r="L309" s="19" t="s">
        <v>47</v>
      </c>
      <c r="M309" s="56">
        <v>0.1</v>
      </c>
      <c r="N309" s="57">
        <v>0.6</v>
      </c>
      <c r="O309" s="57"/>
      <c r="P309" s="57">
        <v>0.3</v>
      </c>
      <c r="Q309" s="58"/>
      <c r="R309" s="29" t="s">
        <v>505</v>
      </c>
      <c r="S309" s="18" t="s">
        <v>48</v>
      </c>
      <c r="T309" s="18"/>
      <c r="U309" s="18"/>
      <c r="V309" s="18"/>
      <c r="W309" s="18"/>
      <c r="X309" s="18"/>
      <c r="Y309" s="18"/>
      <c r="Z309" s="18"/>
      <c r="AA309" s="18"/>
      <c r="AB309" s="18"/>
      <c r="AC309" s="27"/>
      <c r="AD309" s="18"/>
      <c r="AE309" s="18"/>
      <c r="AF309" s="18"/>
      <c r="AG309" s="18"/>
      <c r="AH309" s="18"/>
      <c r="AI309" s="30"/>
      <c r="AJ309" s="18"/>
    </row>
    <row r="310" spans="1:36" x14ac:dyDescent="0.25">
      <c r="A310" s="17" t="s">
        <v>506</v>
      </c>
      <c r="B310" s="18" t="s">
        <v>158</v>
      </c>
      <c r="C310" s="18" t="s">
        <v>210</v>
      </c>
      <c r="D310" s="18">
        <v>2011</v>
      </c>
      <c r="E310" s="71" t="str">
        <f>IF(COUNTIF($F$7:F310,F310)=1,"Y","N")</f>
        <v>N</v>
      </c>
      <c r="F310" s="46" t="str">
        <f t="shared" si="43"/>
        <v>2011-Molecular Cancer Therapeutics-Sharkey, Robert M.</v>
      </c>
      <c r="G310" s="27" t="s">
        <v>46</v>
      </c>
      <c r="H310" s="38" t="str">
        <f>IF(COUNTIF($G$7:G310,G310)=1,"Y","N")</f>
        <v>N</v>
      </c>
      <c r="I310" s="38" t="s">
        <v>104</v>
      </c>
      <c r="J310" s="18" t="s">
        <v>27</v>
      </c>
      <c r="K310" s="28" t="s">
        <v>499</v>
      </c>
      <c r="L310" s="19" t="s">
        <v>47</v>
      </c>
      <c r="M310" s="56">
        <v>0.1</v>
      </c>
      <c r="N310" s="57"/>
      <c r="O310" s="57"/>
      <c r="P310" s="57"/>
      <c r="Q310" s="58">
        <v>0.9</v>
      </c>
      <c r="R310" s="29" t="s">
        <v>502</v>
      </c>
      <c r="S310" s="18" t="s">
        <v>48</v>
      </c>
      <c r="T310" s="18"/>
      <c r="U310" s="18"/>
      <c r="V310" s="18"/>
      <c r="W310" s="18"/>
      <c r="X310" s="18"/>
      <c r="Y310" s="18"/>
      <c r="Z310" s="18"/>
      <c r="AA310" s="18"/>
      <c r="AB310" s="18"/>
      <c r="AC310" s="27"/>
      <c r="AD310" s="18"/>
      <c r="AE310" s="18"/>
      <c r="AF310" s="18"/>
      <c r="AG310" s="18"/>
      <c r="AH310" s="18"/>
      <c r="AI310" s="30"/>
      <c r="AJ310" s="18"/>
    </row>
    <row r="311" spans="1:36" x14ac:dyDescent="0.25">
      <c r="A311" s="17" t="s">
        <v>506</v>
      </c>
      <c r="B311" s="18" t="s">
        <v>158</v>
      </c>
      <c r="C311" s="18" t="s">
        <v>210</v>
      </c>
      <c r="D311" s="18">
        <v>2011</v>
      </c>
      <c r="E311" s="71" t="str">
        <f>IF(COUNTIF($F$7:F311,F311)=1,"Y","N")</f>
        <v>N</v>
      </c>
      <c r="F311" s="46" t="str">
        <f t="shared" si="43"/>
        <v>2011-Molecular Cancer Therapeutics-Sharkey, Robert M.</v>
      </c>
      <c r="G311" s="27" t="s">
        <v>46</v>
      </c>
      <c r="H311" s="38" t="str">
        <f>IF(COUNTIF($G$7:G311,G311)=1,"Y","N")</f>
        <v>N</v>
      </c>
      <c r="I311" s="38" t="s">
        <v>104</v>
      </c>
      <c r="J311" s="18" t="s">
        <v>27</v>
      </c>
      <c r="K311" s="28" t="s">
        <v>499</v>
      </c>
      <c r="L311" s="19" t="s">
        <v>47</v>
      </c>
      <c r="M311" s="56"/>
      <c r="N311" s="57"/>
      <c r="O311" s="57"/>
      <c r="P311" s="57"/>
      <c r="Q311" s="58">
        <v>1</v>
      </c>
      <c r="R311" s="29" t="s">
        <v>504</v>
      </c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27"/>
      <c r="AD311" s="18"/>
      <c r="AE311" s="18"/>
      <c r="AF311" s="18"/>
      <c r="AG311" s="18"/>
      <c r="AH311" s="18"/>
      <c r="AI311" s="30"/>
      <c r="AJ311" s="18"/>
    </row>
    <row r="312" spans="1:36" x14ac:dyDescent="0.25">
      <c r="A312" s="17" t="s">
        <v>506</v>
      </c>
      <c r="B312" s="18" t="s">
        <v>158</v>
      </c>
      <c r="C312" s="18" t="s">
        <v>210</v>
      </c>
      <c r="D312" s="18">
        <v>2011</v>
      </c>
      <c r="E312" s="71" t="str">
        <f>IF(COUNTIF($F$7:F312,F312)=1,"Y","N")</f>
        <v>N</v>
      </c>
      <c r="F312" s="46" t="str">
        <f t="shared" si="43"/>
        <v>2011-Molecular Cancer Therapeutics-Sharkey, Robert M.</v>
      </c>
      <c r="G312" s="27" t="s">
        <v>46</v>
      </c>
      <c r="H312" s="38" t="str">
        <f>IF(COUNTIF($G$7:G312,G312)=1,"Y","N")</f>
        <v>N</v>
      </c>
      <c r="I312" s="38" t="s">
        <v>104</v>
      </c>
      <c r="J312" s="18" t="s">
        <v>27</v>
      </c>
      <c r="K312" s="28" t="s">
        <v>499</v>
      </c>
      <c r="L312" s="19" t="s">
        <v>47</v>
      </c>
      <c r="M312" s="56">
        <v>0.1</v>
      </c>
      <c r="N312" s="57">
        <v>0.2</v>
      </c>
      <c r="O312" s="57"/>
      <c r="P312" s="57"/>
      <c r="Q312" s="58">
        <v>0.7</v>
      </c>
      <c r="R312" s="29" t="s">
        <v>505</v>
      </c>
      <c r="S312" s="18" t="s">
        <v>48</v>
      </c>
      <c r="T312" s="18"/>
      <c r="U312" s="18"/>
      <c r="V312" s="18"/>
      <c r="W312" s="18"/>
      <c r="X312" s="18"/>
      <c r="Y312" s="18"/>
      <c r="Z312" s="18"/>
      <c r="AA312" s="18"/>
      <c r="AB312" s="18"/>
      <c r="AC312" s="27"/>
      <c r="AD312" s="18"/>
      <c r="AE312" s="18"/>
      <c r="AF312" s="18"/>
      <c r="AG312" s="18"/>
      <c r="AH312" s="18"/>
      <c r="AI312" s="30"/>
      <c r="AJ312" s="18"/>
    </row>
    <row r="313" spans="1:36" x14ac:dyDescent="0.25">
      <c r="A313" s="17" t="s">
        <v>506</v>
      </c>
      <c r="B313" s="18" t="s">
        <v>158</v>
      </c>
      <c r="C313" s="18" t="s">
        <v>210</v>
      </c>
      <c r="D313" s="18">
        <v>2011</v>
      </c>
      <c r="E313" s="71" t="str">
        <f>IF(COUNTIF($F$7:F313,F313)=1,"Y","N")</f>
        <v>N</v>
      </c>
      <c r="F313" s="46" t="str">
        <f t="shared" si="43"/>
        <v>2011-Molecular Cancer Therapeutics-Sharkey, Robert M.</v>
      </c>
      <c r="G313" s="27" t="s">
        <v>46</v>
      </c>
      <c r="H313" s="38" t="str">
        <f>IF(COUNTIF($G$7:G313,G313)=1,"Y","N")</f>
        <v>N</v>
      </c>
      <c r="I313" s="38" t="s">
        <v>104</v>
      </c>
      <c r="J313" s="18" t="s">
        <v>27</v>
      </c>
      <c r="K313" s="28" t="s">
        <v>499</v>
      </c>
      <c r="L313" s="19" t="s">
        <v>47</v>
      </c>
      <c r="M313" s="56"/>
      <c r="N313" s="57"/>
      <c r="O313" s="57">
        <v>0.9</v>
      </c>
      <c r="P313" s="57"/>
      <c r="Q313" s="58">
        <v>0.1</v>
      </c>
      <c r="R313" s="29" t="s">
        <v>500</v>
      </c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27"/>
      <c r="AD313" s="18"/>
      <c r="AE313" s="18"/>
      <c r="AF313" s="18"/>
      <c r="AG313" s="18"/>
      <c r="AH313" s="18"/>
      <c r="AI313" s="30"/>
      <c r="AJ313" s="18"/>
    </row>
    <row r="314" spans="1:36" x14ac:dyDescent="0.25">
      <c r="A314" s="17" t="s">
        <v>506</v>
      </c>
      <c r="B314" s="18" t="s">
        <v>158</v>
      </c>
      <c r="C314" s="18" t="s">
        <v>210</v>
      </c>
      <c r="D314" s="18">
        <v>2011</v>
      </c>
      <c r="E314" s="71" t="str">
        <f>IF(COUNTIF($F$7:F314,F314)=1,"Y","N")</f>
        <v>N</v>
      </c>
      <c r="F314" s="46" t="str">
        <f t="shared" si="43"/>
        <v>2011-Molecular Cancer Therapeutics-Sharkey, Robert M.</v>
      </c>
      <c r="G314" s="27" t="s">
        <v>46</v>
      </c>
      <c r="H314" s="38" t="str">
        <f>IF(COUNTIF($G$7:G314,G314)=1,"Y","N")</f>
        <v>N</v>
      </c>
      <c r="I314" s="38" t="s">
        <v>104</v>
      </c>
      <c r="J314" s="18" t="s">
        <v>27</v>
      </c>
      <c r="K314" s="28" t="s">
        <v>499</v>
      </c>
      <c r="L314" s="19" t="s">
        <v>47</v>
      </c>
      <c r="M314" s="56">
        <v>0.2</v>
      </c>
      <c r="N314" s="57"/>
      <c r="O314" s="57">
        <v>0.8</v>
      </c>
      <c r="P314" s="57"/>
      <c r="Q314" s="58"/>
      <c r="R314" s="29" t="s">
        <v>501</v>
      </c>
      <c r="S314" s="18" t="s">
        <v>48</v>
      </c>
      <c r="T314" s="18"/>
      <c r="U314" s="18"/>
      <c r="V314" s="18"/>
      <c r="W314" s="18"/>
      <c r="X314" s="18"/>
      <c r="Y314" s="18"/>
      <c r="Z314" s="18"/>
      <c r="AA314" s="18"/>
      <c r="AB314" s="18"/>
      <c r="AC314" s="27"/>
      <c r="AD314" s="18"/>
      <c r="AE314" s="18"/>
      <c r="AF314" s="18"/>
      <c r="AG314" s="18"/>
      <c r="AH314" s="18"/>
      <c r="AI314" s="30"/>
      <c r="AJ314" s="18"/>
    </row>
    <row r="315" spans="1:36" ht="25.5" x14ac:dyDescent="0.25">
      <c r="A315" s="17" t="s">
        <v>508</v>
      </c>
      <c r="B315" s="18" t="s">
        <v>467</v>
      </c>
      <c r="C315" s="18" t="s">
        <v>99</v>
      </c>
      <c r="D315" s="18">
        <v>2001</v>
      </c>
      <c r="E315" s="71" t="str">
        <f>IF(COUNTIF($F$7:F315,F315)=1,"Y","N")</f>
        <v>Y</v>
      </c>
      <c r="F315" s="46" t="str">
        <f t="shared" si="43"/>
        <v>2001-Cancer Research-Kanyama, Hiroki</v>
      </c>
      <c r="G315" s="27" t="s">
        <v>46</v>
      </c>
      <c r="H315" s="38"/>
      <c r="I315" s="38" t="s">
        <v>104</v>
      </c>
      <c r="J315" s="18" t="s">
        <v>27</v>
      </c>
      <c r="K315" s="28"/>
      <c r="L315" s="19" t="s">
        <v>47</v>
      </c>
      <c r="M315" s="56"/>
      <c r="N315" s="57"/>
      <c r="O315" s="57">
        <v>1</v>
      </c>
      <c r="P315" s="57"/>
      <c r="Q315" s="58"/>
      <c r="R315" s="29" t="s">
        <v>507</v>
      </c>
      <c r="S315" s="18"/>
      <c r="T315" s="18"/>
      <c r="U315" s="18"/>
      <c r="V315" s="18"/>
      <c r="W315" s="18"/>
      <c r="X315" s="18" t="s">
        <v>48</v>
      </c>
      <c r="Y315" s="18"/>
      <c r="Z315" s="18"/>
      <c r="AA315" s="18"/>
      <c r="AB315" s="18"/>
      <c r="AC315" s="27"/>
      <c r="AD315" s="18"/>
      <c r="AE315" s="18"/>
      <c r="AF315" s="18"/>
      <c r="AG315" s="18"/>
      <c r="AH315" s="18"/>
      <c r="AI315" s="30"/>
      <c r="AJ315" s="18"/>
    </row>
    <row r="316" spans="1:36" x14ac:dyDescent="0.25">
      <c r="A316" s="17" t="s">
        <v>510</v>
      </c>
      <c r="B316" s="18" t="s">
        <v>511</v>
      </c>
      <c r="C316" s="18" t="s">
        <v>509</v>
      </c>
      <c r="D316" s="18">
        <v>2012</v>
      </c>
      <c r="E316" s="71" t="str">
        <f>IF(COUNTIF($F$7:F316,F316)=1,"Y","N")</f>
        <v>Y</v>
      </c>
      <c r="F316" s="46" t="str">
        <f t="shared" si="43"/>
        <v>2012-Oncology Reports-Iwai, Toshiki</v>
      </c>
      <c r="G316" s="27" t="s">
        <v>147</v>
      </c>
      <c r="H316" s="38"/>
      <c r="I316" s="38" t="s">
        <v>104</v>
      </c>
      <c r="J316" s="18" t="s">
        <v>27</v>
      </c>
      <c r="K316" s="28" t="s">
        <v>512</v>
      </c>
      <c r="L316" s="19" t="s">
        <v>47</v>
      </c>
      <c r="M316" s="56"/>
      <c r="N316" s="57"/>
      <c r="O316" s="57"/>
      <c r="P316" s="57">
        <v>1</v>
      </c>
      <c r="Q316" s="58"/>
      <c r="R316" s="29" t="s">
        <v>513</v>
      </c>
      <c r="S316" s="18"/>
      <c r="T316" s="18"/>
      <c r="U316" s="18"/>
      <c r="V316" s="18" t="s">
        <v>48</v>
      </c>
      <c r="W316" s="18"/>
      <c r="X316" s="18"/>
      <c r="Y316" s="18" t="s">
        <v>48</v>
      </c>
      <c r="Z316" s="18"/>
      <c r="AA316" s="18"/>
      <c r="AB316" s="18"/>
      <c r="AC316" s="27"/>
      <c r="AD316" s="18"/>
      <c r="AE316" s="18"/>
      <c r="AF316" s="18"/>
      <c r="AG316" s="18"/>
      <c r="AH316" s="18"/>
      <c r="AI316" s="30" t="s">
        <v>48</v>
      </c>
      <c r="AJ316" s="18"/>
    </row>
    <row r="317" spans="1:36" x14ac:dyDescent="0.25">
      <c r="A317" s="17" t="s">
        <v>510</v>
      </c>
      <c r="B317" s="18" t="s">
        <v>511</v>
      </c>
      <c r="C317" s="18" t="s">
        <v>509</v>
      </c>
      <c r="D317" s="18">
        <v>2012</v>
      </c>
      <c r="E317" s="71" t="str">
        <f>IF(COUNTIF($F$7:F317,F317)=1,"Y","N")</f>
        <v>N</v>
      </c>
      <c r="F317" s="46" t="str">
        <f t="shared" ref="F317:F318" si="45">CONCATENATE(D317,"-",C317,"-",A317)</f>
        <v>2012-Oncology Reports-Iwai, Toshiki</v>
      </c>
      <c r="G317" s="27" t="s">
        <v>147</v>
      </c>
      <c r="H317" s="38"/>
      <c r="I317" s="38" t="s">
        <v>104</v>
      </c>
      <c r="J317" s="18" t="s">
        <v>27</v>
      </c>
      <c r="K317" s="28" t="s">
        <v>512</v>
      </c>
      <c r="L317" s="19" t="s">
        <v>47</v>
      </c>
      <c r="M317" s="56"/>
      <c r="N317" s="57"/>
      <c r="O317" s="57"/>
      <c r="P317" s="57">
        <v>1</v>
      </c>
      <c r="Q317" s="58"/>
      <c r="R317" s="29" t="s">
        <v>12</v>
      </c>
      <c r="S317" s="18"/>
      <c r="T317" s="18"/>
      <c r="U317" s="18"/>
      <c r="V317" s="18" t="s">
        <v>48</v>
      </c>
      <c r="W317" s="18"/>
      <c r="X317" s="18"/>
      <c r="Y317" s="18"/>
      <c r="Z317" s="18"/>
      <c r="AA317" s="18"/>
      <c r="AB317" s="18"/>
      <c r="AC317" s="27"/>
      <c r="AD317" s="18"/>
      <c r="AE317" s="18"/>
      <c r="AF317" s="18"/>
      <c r="AG317" s="18"/>
      <c r="AH317" s="18"/>
      <c r="AI317" s="30"/>
      <c r="AJ317" s="18"/>
    </row>
    <row r="318" spans="1:36" x14ac:dyDescent="0.25">
      <c r="A318" s="17" t="s">
        <v>510</v>
      </c>
      <c r="B318" s="18" t="s">
        <v>511</v>
      </c>
      <c r="C318" s="18" t="s">
        <v>509</v>
      </c>
      <c r="D318" s="18">
        <v>2012</v>
      </c>
      <c r="E318" s="71" t="str">
        <f>IF(COUNTIF($F$7:F318,F318)=1,"Y","N")</f>
        <v>N</v>
      </c>
      <c r="F318" s="46" t="str">
        <f t="shared" si="45"/>
        <v>2012-Oncology Reports-Iwai, Toshiki</v>
      </c>
      <c r="G318" s="27" t="s">
        <v>147</v>
      </c>
      <c r="H318" s="38"/>
      <c r="I318" s="38" t="s">
        <v>104</v>
      </c>
      <c r="J318" s="18" t="s">
        <v>27</v>
      </c>
      <c r="K318" s="28" t="s">
        <v>512</v>
      </c>
      <c r="L318" s="19" t="s">
        <v>47</v>
      </c>
      <c r="M318" s="56"/>
      <c r="N318" s="57"/>
      <c r="O318" s="57"/>
      <c r="P318" s="57"/>
      <c r="Q318" s="58">
        <v>1</v>
      </c>
      <c r="R318" s="29" t="s">
        <v>16</v>
      </c>
      <c r="S318" s="18"/>
      <c r="T318" s="18"/>
      <c r="U318" s="18"/>
      <c r="V318" s="18"/>
      <c r="W318" s="18"/>
      <c r="X318" s="18"/>
      <c r="Y318" s="18" t="s">
        <v>48</v>
      </c>
      <c r="Z318" s="18"/>
      <c r="AA318" s="18"/>
      <c r="AB318" s="18"/>
      <c r="AC318" s="27"/>
      <c r="AD318" s="18"/>
      <c r="AE318" s="18"/>
      <c r="AF318" s="18"/>
      <c r="AG318" s="18"/>
      <c r="AH318" s="18"/>
      <c r="AI318" s="30" t="s">
        <v>48</v>
      </c>
      <c r="AJ318" s="18"/>
    </row>
    <row r="319" spans="1:36" x14ac:dyDescent="0.25">
      <c r="A319" s="17" t="s">
        <v>517</v>
      </c>
      <c r="B319" s="18" t="s">
        <v>518</v>
      </c>
      <c r="C319" s="18" t="s">
        <v>140</v>
      </c>
      <c r="D319" s="18">
        <v>2012</v>
      </c>
      <c r="E319" s="71" t="str">
        <f>IF(COUNTIF($F$7:F319,F319)=1,"Y","N")</f>
        <v>Y</v>
      </c>
      <c r="F319" s="46" t="str">
        <f t="shared" si="43"/>
        <v>2012-PLOS One-Leake, Kathryn</v>
      </c>
      <c r="G319" s="27" t="s">
        <v>46</v>
      </c>
      <c r="H319" s="38" t="str">
        <f>IF(COUNTIF($G$7:G319,G319)=1,"Y","N")</f>
        <v>N</v>
      </c>
      <c r="I319" s="38" t="s">
        <v>104</v>
      </c>
      <c r="J319" s="18" t="s">
        <v>27</v>
      </c>
      <c r="K319" s="28">
        <v>42</v>
      </c>
      <c r="L319" s="19" t="s">
        <v>47</v>
      </c>
      <c r="M319" s="56">
        <v>1</v>
      </c>
      <c r="N319" s="57"/>
      <c r="O319" s="57"/>
      <c r="P319" s="57"/>
      <c r="Q319" s="58"/>
      <c r="R319" s="29" t="s">
        <v>514</v>
      </c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27"/>
      <c r="AD319" s="18"/>
      <c r="AE319" s="18"/>
      <c r="AF319" s="18"/>
      <c r="AG319" s="18"/>
      <c r="AH319" s="18"/>
      <c r="AI319" s="30"/>
      <c r="AJ319" s="18"/>
    </row>
    <row r="320" spans="1:36" x14ac:dyDescent="0.25">
      <c r="A320" s="17" t="s">
        <v>517</v>
      </c>
      <c r="B320" s="18" t="s">
        <v>518</v>
      </c>
      <c r="C320" s="18" t="s">
        <v>140</v>
      </c>
      <c r="D320" s="18">
        <v>2012</v>
      </c>
      <c r="E320" s="71" t="str">
        <f>IF(COUNTIF($F$7:F320,F320)=1,"Y","N")</f>
        <v>N</v>
      </c>
      <c r="F320" s="46" t="str">
        <f t="shared" si="43"/>
        <v>2012-PLOS One-Leake, Kathryn</v>
      </c>
      <c r="G320" s="27" t="s">
        <v>46</v>
      </c>
      <c r="H320" s="38" t="str">
        <f>IF(COUNTIF($G$7:G320,G320)=1,"Y","N")</f>
        <v>N</v>
      </c>
      <c r="I320" s="38" t="s">
        <v>104</v>
      </c>
      <c r="J320" s="18" t="s">
        <v>27</v>
      </c>
      <c r="K320" s="28">
        <v>42</v>
      </c>
      <c r="L320" s="19" t="s">
        <v>47</v>
      </c>
      <c r="M320" s="56">
        <v>1</v>
      </c>
      <c r="N320" s="57"/>
      <c r="O320" s="57"/>
      <c r="P320" s="57"/>
      <c r="Q320" s="58"/>
      <c r="R320" s="29" t="s">
        <v>515</v>
      </c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27"/>
      <c r="AD320" s="18"/>
      <c r="AE320" s="18"/>
      <c r="AF320" s="18"/>
      <c r="AG320" s="18"/>
      <c r="AH320" s="18"/>
      <c r="AI320" s="30"/>
      <c r="AJ320" s="18"/>
    </row>
    <row r="321" spans="1:36" x14ac:dyDescent="0.25">
      <c r="A321" s="17" t="s">
        <v>517</v>
      </c>
      <c r="B321" s="18" t="s">
        <v>518</v>
      </c>
      <c r="C321" s="18" t="s">
        <v>140</v>
      </c>
      <c r="D321" s="18">
        <v>2012</v>
      </c>
      <c r="E321" s="71" t="str">
        <f>IF(COUNTIF($F$7:F321,F321)=1,"Y","N")</f>
        <v>N</v>
      </c>
      <c r="F321" s="46" t="str">
        <f t="shared" si="43"/>
        <v>2012-PLOS One-Leake, Kathryn</v>
      </c>
      <c r="G321" s="27" t="s">
        <v>46</v>
      </c>
      <c r="H321" s="38" t="str">
        <f>IF(COUNTIF($G$7:G321,G321)=1,"Y","N")</f>
        <v>N</v>
      </c>
      <c r="I321" s="38" t="s">
        <v>104</v>
      </c>
      <c r="J321" s="18" t="s">
        <v>27</v>
      </c>
      <c r="K321" s="28">
        <v>42</v>
      </c>
      <c r="L321" s="19" t="s">
        <v>47</v>
      </c>
      <c r="M321" s="56">
        <v>1</v>
      </c>
      <c r="N321" s="57"/>
      <c r="O321" s="57"/>
      <c r="P321" s="57"/>
      <c r="Q321" s="58"/>
      <c r="R321" s="29" t="s">
        <v>516</v>
      </c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27"/>
      <c r="AD321" s="18"/>
      <c r="AE321" s="18"/>
      <c r="AF321" s="18"/>
      <c r="AG321" s="18"/>
      <c r="AH321" s="18"/>
      <c r="AI321" s="30"/>
      <c r="AJ321" s="18"/>
    </row>
    <row r="322" spans="1:36" x14ac:dyDescent="0.25">
      <c r="A322" s="17" t="s">
        <v>531</v>
      </c>
      <c r="B322" s="18" t="s">
        <v>80</v>
      </c>
      <c r="C322" s="18" t="s">
        <v>34</v>
      </c>
      <c r="D322" s="18">
        <v>2012</v>
      </c>
      <c r="E322" s="71" t="str">
        <f>IF(COUNTIF($F$7:F322,F322)=1,"Y","N")</f>
        <v>Y</v>
      </c>
      <c r="F322" s="46" t="str">
        <f t="shared" ref="F322:F385" si="46">CONCATENATE(D322,"-",C322,"-",A322)</f>
        <v>2012-Neoplasia-Weekes, Colin D.</v>
      </c>
      <c r="G322" s="27" t="s">
        <v>522</v>
      </c>
      <c r="H322" s="38" t="str">
        <f>IF(COUNTIF($G$7:G322,G322)=1,"Y","N")</f>
        <v>Y</v>
      </c>
      <c r="I322" s="38" t="s">
        <v>105</v>
      </c>
      <c r="J322" s="18" t="s">
        <v>27</v>
      </c>
      <c r="K322" s="28">
        <v>200</v>
      </c>
      <c r="L322" s="19" t="s">
        <v>47</v>
      </c>
      <c r="M322" s="56"/>
      <c r="N322" s="57"/>
      <c r="O322" s="57"/>
      <c r="P322" s="57"/>
      <c r="Q322" s="58">
        <v>1</v>
      </c>
      <c r="R322" s="29" t="s">
        <v>519</v>
      </c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27"/>
      <c r="AD322" s="18"/>
      <c r="AE322" s="18"/>
      <c r="AF322" s="18"/>
      <c r="AG322" s="18"/>
      <c r="AH322" s="18"/>
      <c r="AI322" s="30"/>
      <c r="AJ322" s="18"/>
    </row>
    <row r="323" spans="1:36" x14ac:dyDescent="0.25">
      <c r="A323" s="17" t="s">
        <v>531</v>
      </c>
      <c r="B323" s="18" t="s">
        <v>80</v>
      </c>
      <c r="C323" s="18" t="s">
        <v>34</v>
      </c>
      <c r="D323" s="18">
        <v>2012</v>
      </c>
      <c r="E323" s="71" t="str">
        <f>IF(COUNTIF($F$7:F323,F323)=1,"Y","N")</f>
        <v>N</v>
      </c>
      <c r="F323" s="46" t="str">
        <f t="shared" si="46"/>
        <v>2012-Neoplasia-Weekes, Colin D.</v>
      </c>
      <c r="G323" s="27" t="s">
        <v>522</v>
      </c>
      <c r="H323" s="38" t="str">
        <f>IF(COUNTIF($G$7:G323,G323)=1,"Y","N")</f>
        <v>N</v>
      </c>
      <c r="I323" s="38" t="s">
        <v>105</v>
      </c>
      <c r="J323" s="18" t="s">
        <v>27</v>
      </c>
      <c r="K323" s="28">
        <v>200</v>
      </c>
      <c r="L323" s="19" t="s">
        <v>47</v>
      </c>
      <c r="M323" s="56"/>
      <c r="N323" s="57"/>
      <c r="O323" s="57"/>
      <c r="P323" s="57"/>
      <c r="Q323" s="58">
        <v>1</v>
      </c>
      <c r="R323" s="29" t="s">
        <v>521</v>
      </c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27"/>
      <c r="AD323" s="18"/>
      <c r="AE323" s="18"/>
      <c r="AF323" s="18"/>
      <c r="AG323" s="18"/>
      <c r="AH323" s="18"/>
      <c r="AI323" s="30"/>
      <c r="AJ323" s="18"/>
    </row>
    <row r="324" spans="1:36" x14ac:dyDescent="0.25">
      <c r="A324" s="17" t="s">
        <v>531</v>
      </c>
      <c r="B324" s="18" t="s">
        <v>80</v>
      </c>
      <c r="C324" s="18" t="s">
        <v>34</v>
      </c>
      <c r="D324" s="18">
        <v>2012</v>
      </c>
      <c r="E324" s="71" t="str">
        <f>IF(COUNTIF($F$7:F324,F324)=1,"Y","N")</f>
        <v>N</v>
      </c>
      <c r="F324" s="46" t="str">
        <f t="shared" si="46"/>
        <v>2012-Neoplasia-Weekes, Colin D.</v>
      </c>
      <c r="G324" s="27" t="s">
        <v>522</v>
      </c>
      <c r="H324" s="38" t="str">
        <f>IF(COUNTIF($G$7:G324,G324)=1,"Y","N")</f>
        <v>N</v>
      </c>
      <c r="I324" s="38" t="s">
        <v>105</v>
      </c>
      <c r="J324" s="18" t="s">
        <v>27</v>
      </c>
      <c r="K324" s="28">
        <v>200</v>
      </c>
      <c r="L324" s="19" t="s">
        <v>47</v>
      </c>
      <c r="M324" s="56"/>
      <c r="N324" s="57"/>
      <c r="O324" s="57"/>
      <c r="P324" s="57">
        <v>1</v>
      </c>
      <c r="Q324" s="58"/>
      <c r="R324" s="29" t="s">
        <v>520</v>
      </c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27"/>
      <c r="AD324" s="18"/>
      <c r="AE324" s="18"/>
      <c r="AF324" s="18"/>
      <c r="AG324" s="18"/>
      <c r="AH324" s="18"/>
      <c r="AI324" s="30"/>
      <c r="AJ324" s="18"/>
    </row>
    <row r="325" spans="1:36" x14ac:dyDescent="0.25">
      <c r="A325" s="17" t="s">
        <v>531</v>
      </c>
      <c r="B325" s="18" t="s">
        <v>80</v>
      </c>
      <c r="C325" s="18" t="s">
        <v>34</v>
      </c>
      <c r="D325" s="18">
        <v>2012</v>
      </c>
      <c r="E325" s="71" t="str">
        <f>IF(COUNTIF($F$7:F325,F325)=1,"Y","N")</f>
        <v>N</v>
      </c>
      <c r="F325" s="46" t="str">
        <f t="shared" si="46"/>
        <v>2012-Neoplasia-Weekes, Colin D.</v>
      </c>
      <c r="G325" s="27" t="s">
        <v>523</v>
      </c>
      <c r="H325" s="38" t="str">
        <f>IF(COUNTIF($G$7:G325,G325)=1,"Y","N")</f>
        <v>Y</v>
      </c>
      <c r="I325" s="38" t="s">
        <v>105</v>
      </c>
      <c r="J325" s="18" t="s">
        <v>27</v>
      </c>
      <c r="K325" s="28">
        <v>200</v>
      </c>
      <c r="L325" s="19" t="s">
        <v>47</v>
      </c>
      <c r="M325" s="56"/>
      <c r="N325" s="57"/>
      <c r="O325" s="57"/>
      <c r="P325" s="57">
        <v>1</v>
      </c>
      <c r="Q325" s="58"/>
      <c r="R325" s="29" t="s">
        <v>521</v>
      </c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27"/>
      <c r="AD325" s="18"/>
      <c r="AE325" s="18"/>
      <c r="AF325" s="18"/>
      <c r="AG325" s="18"/>
      <c r="AH325" s="18"/>
      <c r="AI325" s="30"/>
      <c r="AJ325" s="18"/>
    </row>
    <row r="326" spans="1:36" x14ac:dyDescent="0.25">
      <c r="A326" s="17" t="s">
        <v>531</v>
      </c>
      <c r="B326" s="18" t="s">
        <v>80</v>
      </c>
      <c r="C326" s="18" t="s">
        <v>34</v>
      </c>
      <c r="D326" s="18">
        <v>2012</v>
      </c>
      <c r="E326" s="71" t="str">
        <f>IF(COUNTIF($F$7:F326,F326)=1,"Y","N")</f>
        <v>N</v>
      </c>
      <c r="F326" s="46" t="str">
        <f t="shared" si="46"/>
        <v>2012-Neoplasia-Weekes, Colin D.</v>
      </c>
      <c r="G326" s="27" t="s">
        <v>523</v>
      </c>
      <c r="H326" s="38" t="str">
        <f>IF(COUNTIF($G$7:G326,G326)=1,"Y","N")</f>
        <v>N</v>
      </c>
      <c r="I326" s="38" t="s">
        <v>105</v>
      </c>
      <c r="J326" s="18" t="s">
        <v>27</v>
      </c>
      <c r="K326" s="28">
        <v>200</v>
      </c>
      <c r="L326" s="19" t="s">
        <v>47</v>
      </c>
      <c r="M326" s="56"/>
      <c r="N326" s="57"/>
      <c r="O326" s="57"/>
      <c r="P326" s="57"/>
      <c r="Q326" s="58">
        <v>1</v>
      </c>
      <c r="R326" s="29" t="s">
        <v>524</v>
      </c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27"/>
      <c r="AD326" s="18"/>
      <c r="AE326" s="18"/>
      <c r="AF326" s="18"/>
      <c r="AG326" s="18"/>
      <c r="AH326" s="18"/>
      <c r="AI326" s="30"/>
      <c r="AJ326" s="18"/>
    </row>
    <row r="327" spans="1:36" x14ac:dyDescent="0.25">
      <c r="A327" s="17" t="s">
        <v>531</v>
      </c>
      <c r="B327" s="18" t="s">
        <v>80</v>
      </c>
      <c r="C327" s="18" t="s">
        <v>34</v>
      </c>
      <c r="D327" s="18">
        <v>2012</v>
      </c>
      <c r="E327" s="71" t="str">
        <f>IF(COUNTIF($F$7:F327,F327)=1,"Y","N")</f>
        <v>N</v>
      </c>
      <c r="F327" s="46" t="str">
        <f t="shared" si="46"/>
        <v>2012-Neoplasia-Weekes, Colin D.</v>
      </c>
      <c r="G327" s="27" t="s">
        <v>523</v>
      </c>
      <c r="H327" s="38" t="str">
        <f>IF(COUNTIF($G$7:G327,G327)=1,"Y","N")</f>
        <v>N</v>
      </c>
      <c r="I327" s="38" t="s">
        <v>105</v>
      </c>
      <c r="J327" s="18" t="s">
        <v>27</v>
      </c>
      <c r="K327" s="28">
        <v>200</v>
      </c>
      <c r="L327" s="19" t="s">
        <v>47</v>
      </c>
      <c r="M327" s="56"/>
      <c r="N327" s="57"/>
      <c r="O327" s="57"/>
      <c r="P327" s="57">
        <v>1</v>
      </c>
      <c r="Q327" s="58"/>
      <c r="R327" s="29" t="s">
        <v>525</v>
      </c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27"/>
      <c r="AD327" s="18"/>
      <c r="AE327" s="18"/>
      <c r="AF327" s="18"/>
      <c r="AG327" s="18"/>
      <c r="AH327" s="18"/>
      <c r="AI327" s="30"/>
      <c r="AJ327" s="18"/>
    </row>
    <row r="328" spans="1:36" x14ac:dyDescent="0.25">
      <c r="A328" s="17" t="s">
        <v>531</v>
      </c>
      <c r="B328" s="18" t="s">
        <v>80</v>
      </c>
      <c r="C328" s="18" t="s">
        <v>34</v>
      </c>
      <c r="D328" s="18">
        <v>2012</v>
      </c>
      <c r="E328" s="71" t="str">
        <f>IF(COUNTIF($F$7:F328,F328)=1,"Y","N")</f>
        <v>N</v>
      </c>
      <c r="F328" s="46" t="str">
        <f t="shared" si="46"/>
        <v>2012-Neoplasia-Weekes, Colin D.</v>
      </c>
      <c r="G328" s="27" t="s">
        <v>526</v>
      </c>
      <c r="H328" s="38" t="str">
        <f>IF(COUNTIF($G$7:G328,G328)=1,"Y","N")</f>
        <v>Y</v>
      </c>
      <c r="I328" s="38" t="s">
        <v>105</v>
      </c>
      <c r="J328" s="18" t="s">
        <v>27</v>
      </c>
      <c r="K328" s="28">
        <v>200</v>
      </c>
      <c r="L328" s="19" t="s">
        <v>47</v>
      </c>
      <c r="M328" s="56"/>
      <c r="N328" s="57"/>
      <c r="O328" s="57"/>
      <c r="P328" s="57"/>
      <c r="Q328" s="58">
        <v>1</v>
      </c>
      <c r="R328" s="29" t="s">
        <v>519</v>
      </c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27"/>
      <c r="AD328" s="18"/>
      <c r="AE328" s="18"/>
      <c r="AF328" s="18"/>
      <c r="AG328" s="18"/>
      <c r="AH328" s="18"/>
      <c r="AI328" s="30"/>
      <c r="AJ328" s="18"/>
    </row>
    <row r="329" spans="1:36" x14ac:dyDescent="0.25">
      <c r="A329" s="17" t="s">
        <v>531</v>
      </c>
      <c r="B329" s="18" t="s">
        <v>80</v>
      </c>
      <c r="C329" s="18" t="s">
        <v>34</v>
      </c>
      <c r="D329" s="18">
        <v>2012</v>
      </c>
      <c r="E329" s="71" t="str">
        <f>IF(COUNTIF($F$7:F329,F329)=1,"Y","N")</f>
        <v>N</v>
      </c>
      <c r="F329" s="46" t="str">
        <f t="shared" si="46"/>
        <v>2012-Neoplasia-Weekes, Colin D.</v>
      </c>
      <c r="G329" s="27" t="s">
        <v>526</v>
      </c>
      <c r="H329" s="38" t="str">
        <f>IF(COUNTIF($G$7:G329,G329)=1,"Y","N")</f>
        <v>N</v>
      </c>
      <c r="I329" s="38" t="s">
        <v>105</v>
      </c>
      <c r="J329" s="18" t="s">
        <v>27</v>
      </c>
      <c r="K329" s="28">
        <v>200</v>
      </c>
      <c r="L329" s="19" t="s">
        <v>47</v>
      </c>
      <c r="M329" s="56"/>
      <c r="N329" s="57"/>
      <c r="O329" s="57"/>
      <c r="P329" s="57">
        <v>1</v>
      </c>
      <c r="Q329" s="58"/>
      <c r="R329" s="29" t="s">
        <v>521</v>
      </c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27"/>
      <c r="AD329" s="18"/>
      <c r="AE329" s="18"/>
      <c r="AF329" s="18"/>
      <c r="AG329" s="18"/>
      <c r="AH329" s="18"/>
      <c r="AI329" s="30"/>
      <c r="AJ329" s="18"/>
    </row>
    <row r="330" spans="1:36" x14ac:dyDescent="0.25">
      <c r="A330" s="17" t="s">
        <v>531</v>
      </c>
      <c r="B330" s="18" t="s">
        <v>80</v>
      </c>
      <c r="C330" s="18" t="s">
        <v>34</v>
      </c>
      <c r="D330" s="18">
        <v>2012</v>
      </c>
      <c r="E330" s="71" t="str">
        <f>IF(COUNTIF($F$7:F330,F330)=1,"Y","N")</f>
        <v>N</v>
      </c>
      <c r="F330" s="46" t="str">
        <f t="shared" si="46"/>
        <v>2012-Neoplasia-Weekes, Colin D.</v>
      </c>
      <c r="G330" s="27" t="s">
        <v>526</v>
      </c>
      <c r="H330" s="38" t="str">
        <f>IF(COUNTIF($G$7:G330,G330)=1,"Y","N")</f>
        <v>N</v>
      </c>
      <c r="I330" s="38" t="s">
        <v>105</v>
      </c>
      <c r="J330" s="18" t="s">
        <v>27</v>
      </c>
      <c r="K330" s="28">
        <v>200</v>
      </c>
      <c r="L330" s="19" t="s">
        <v>47</v>
      </c>
      <c r="M330" s="56"/>
      <c r="N330" s="57"/>
      <c r="O330" s="57"/>
      <c r="P330" s="57">
        <v>1</v>
      </c>
      <c r="Q330" s="58"/>
      <c r="R330" s="29" t="s">
        <v>527</v>
      </c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27"/>
      <c r="AD330" s="18"/>
      <c r="AE330" s="18"/>
      <c r="AF330" s="18"/>
      <c r="AG330" s="18"/>
      <c r="AH330" s="18"/>
      <c r="AI330" s="30"/>
      <c r="AJ330" s="18"/>
    </row>
    <row r="331" spans="1:36" x14ac:dyDescent="0.25">
      <c r="A331" s="17" t="s">
        <v>531</v>
      </c>
      <c r="B331" s="18" t="s">
        <v>80</v>
      </c>
      <c r="C331" s="18" t="s">
        <v>34</v>
      </c>
      <c r="D331" s="18">
        <v>2012</v>
      </c>
      <c r="E331" s="71" t="str">
        <f>IF(COUNTIF($F$7:F331,F331)=1,"Y","N")</f>
        <v>N</v>
      </c>
      <c r="F331" s="46" t="str">
        <f t="shared" si="46"/>
        <v>2012-Neoplasia-Weekes, Colin D.</v>
      </c>
      <c r="G331" s="27" t="s">
        <v>526</v>
      </c>
      <c r="H331" s="38" t="str">
        <f>IF(COUNTIF($G$7:G331,G331)=1,"Y","N")</f>
        <v>N</v>
      </c>
      <c r="I331" s="38" t="s">
        <v>105</v>
      </c>
      <c r="J331" s="18" t="s">
        <v>27</v>
      </c>
      <c r="K331" s="28">
        <v>200</v>
      </c>
      <c r="L331" s="19" t="s">
        <v>47</v>
      </c>
      <c r="M331" s="56"/>
      <c r="N331" s="57"/>
      <c r="O331" s="57">
        <v>1</v>
      </c>
      <c r="P331" s="57"/>
      <c r="Q331" s="58"/>
      <c r="R331" s="29" t="s">
        <v>528</v>
      </c>
      <c r="S331" s="18"/>
      <c r="T331" s="18"/>
      <c r="U331" s="18"/>
      <c r="V331" s="18"/>
      <c r="W331" s="18"/>
      <c r="X331" s="18"/>
      <c r="Y331" s="18" t="s">
        <v>48</v>
      </c>
      <c r="Z331" s="18"/>
      <c r="AA331" s="18"/>
      <c r="AB331" s="18"/>
      <c r="AC331" s="27"/>
      <c r="AD331" s="18"/>
      <c r="AE331" s="18"/>
      <c r="AF331" s="18"/>
      <c r="AG331" s="18"/>
      <c r="AH331" s="18"/>
      <c r="AI331" s="30" t="s">
        <v>48</v>
      </c>
      <c r="AJ331" s="18"/>
    </row>
    <row r="332" spans="1:36" x14ac:dyDescent="0.25">
      <c r="A332" s="17" t="s">
        <v>531</v>
      </c>
      <c r="B332" s="18" t="s">
        <v>80</v>
      </c>
      <c r="C332" s="18" t="s">
        <v>34</v>
      </c>
      <c r="D332" s="18">
        <v>2012</v>
      </c>
      <c r="E332" s="71" t="str">
        <f>IF(COUNTIF($F$7:F332,F332)=1,"Y","N")</f>
        <v>N</v>
      </c>
      <c r="F332" s="46" t="str">
        <f t="shared" si="46"/>
        <v>2012-Neoplasia-Weekes, Colin D.</v>
      </c>
      <c r="G332" s="27" t="s">
        <v>526</v>
      </c>
      <c r="H332" s="38" t="str">
        <f>IF(COUNTIF($G$7:G332,G332)=1,"Y","N")</f>
        <v>N</v>
      </c>
      <c r="I332" s="38" t="s">
        <v>105</v>
      </c>
      <c r="J332" s="18" t="s">
        <v>27</v>
      </c>
      <c r="K332" s="28">
        <v>200</v>
      </c>
      <c r="L332" s="19" t="s">
        <v>47</v>
      </c>
      <c r="M332" s="56"/>
      <c r="N332" s="57"/>
      <c r="O332" s="57"/>
      <c r="P332" s="57">
        <v>1</v>
      </c>
      <c r="Q332" s="58"/>
      <c r="R332" s="29" t="s">
        <v>529</v>
      </c>
      <c r="S332" s="18"/>
      <c r="T332" s="18"/>
      <c r="U332" s="18"/>
      <c r="V332" s="18"/>
      <c r="W332" s="18"/>
      <c r="X332" s="18"/>
      <c r="Y332" s="18" t="s">
        <v>48</v>
      </c>
      <c r="Z332" s="18"/>
      <c r="AA332" s="18"/>
      <c r="AB332" s="18"/>
      <c r="AC332" s="27"/>
      <c r="AD332" s="18"/>
      <c r="AE332" s="18"/>
      <c r="AF332" s="18"/>
      <c r="AG332" s="18"/>
      <c r="AH332" s="18"/>
      <c r="AI332" s="30" t="s">
        <v>48</v>
      </c>
      <c r="AJ332" s="18"/>
    </row>
    <row r="333" spans="1:36" x14ac:dyDescent="0.25">
      <c r="A333" s="17" t="s">
        <v>531</v>
      </c>
      <c r="B333" s="18" t="s">
        <v>80</v>
      </c>
      <c r="C333" s="18" t="s">
        <v>34</v>
      </c>
      <c r="D333" s="18">
        <v>2012</v>
      </c>
      <c r="E333" s="71" t="str">
        <f>IF(COUNTIF($F$7:F333,F333)=1,"Y","N")</f>
        <v>N</v>
      </c>
      <c r="F333" s="46" t="str">
        <f t="shared" si="46"/>
        <v>2012-Neoplasia-Weekes, Colin D.</v>
      </c>
      <c r="G333" s="27" t="s">
        <v>526</v>
      </c>
      <c r="H333" s="38" t="str">
        <f>IF(COUNTIF($G$7:G333,G333)=1,"Y","N")</f>
        <v>N</v>
      </c>
      <c r="I333" s="38" t="s">
        <v>105</v>
      </c>
      <c r="J333" s="18" t="s">
        <v>27</v>
      </c>
      <c r="K333" s="28">
        <v>200</v>
      </c>
      <c r="L333" s="19" t="s">
        <v>47</v>
      </c>
      <c r="M333" s="56"/>
      <c r="N333" s="57"/>
      <c r="O333" s="57">
        <v>1</v>
      </c>
      <c r="P333" s="57"/>
      <c r="Q333" s="58"/>
      <c r="R333" s="29" t="s">
        <v>530</v>
      </c>
      <c r="S333" s="18"/>
      <c r="T333" s="18"/>
      <c r="U333" s="18"/>
      <c r="V333" s="18"/>
      <c r="W333" s="18"/>
      <c r="X333" s="18"/>
      <c r="Y333" s="18" t="s">
        <v>48</v>
      </c>
      <c r="Z333" s="18"/>
      <c r="AA333" s="18"/>
      <c r="AB333" s="18"/>
      <c r="AC333" s="27"/>
      <c r="AD333" s="18"/>
      <c r="AE333" s="18"/>
      <c r="AF333" s="18"/>
      <c r="AG333" s="18"/>
      <c r="AH333" s="18"/>
      <c r="AI333" s="30" t="s">
        <v>48</v>
      </c>
      <c r="AJ333" s="18"/>
    </row>
    <row r="334" spans="1:36" ht="25.5" x14ac:dyDescent="0.25">
      <c r="A334" s="17" t="s">
        <v>535</v>
      </c>
      <c r="B334" s="18" t="s">
        <v>536</v>
      </c>
      <c r="C334" s="18" t="s">
        <v>288</v>
      </c>
      <c r="D334" s="18">
        <v>2012</v>
      </c>
      <c r="E334" s="71" t="str">
        <f>IF(COUNTIF($F$7:F334,F334)=1,"Y","N")</f>
        <v>Y</v>
      </c>
      <c r="F334" s="46" t="str">
        <f t="shared" si="46"/>
        <v>2012-Surgery-Chu, Quyen D.</v>
      </c>
      <c r="G334" s="27" t="s">
        <v>533</v>
      </c>
      <c r="H334" s="38" t="str">
        <f>IF(COUNTIF($G$7:G334,G334)=1,"Y","N")</f>
        <v>Y</v>
      </c>
      <c r="I334" s="38" t="s">
        <v>104</v>
      </c>
      <c r="J334" s="18" t="s">
        <v>178</v>
      </c>
      <c r="K334" s="28">
        <v>10</v>
      </c>
      <c r="L334" s="19" t="s">
        <v>47</v>
      </c>
      <c r="M334" s="56"/>
      <c r="N334" s="57"/>
      <c r="O334" s="57">
        <v>1</v>
      </c>
      <c r="P334" s="57"/>
      <c r="Q334" s="58"/>
      <c r="R334" s="29" t="s">
        <v>532</v>
      </c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27" t="s">
        <v>48</v>
      </c>
      <c r="AD334" s="18"/>
      <c r="AE334" s="18"/>
      <c r="AF334" s="18"/>
      <c r="AG334" s="18"/>
      <c r="AH334" s="18"/>
      <c r="AI334" s="30"/>
      <c r="AJ334" s="18"/>
    </row>
    <row r="335" spans="1:36" x14ac:dyDescent="0.25">
      <c r="A335" s="17" t="s">
        <v>535</v>
      </c>
      <c r="B335" s="18" t="s">
        <v>536</v>
      </c>
      <c r="C335" s="18" t="s">
        <v>288</v>
      </c>
      <c r="D335" s="18">
        <v>2012</v>
      </c>
      <c r="E335" s="71" t="str">
        <f>IF(COUNTIF($F$7:F335,F335)=1,"Y","N")</f>
        <v>N</v>
      </c>
      <c r="F335" s="46" t="str">
        <f t="shared" si="46"/>
        <v>2012-Surgery-Chu, Quyen D.</v>
      </c>
      <c r="G335" s="27" t="s">
        <v>533</v>
      </c>
      <c r="H335" s="38" t="str">
        <f>IF(COUNTIF($G$7:G335,G335)=1,"Y","N")</f>
        <v>N</v>
      </c>
      <c r="I335" s="38" t="s">
        <v>104</v>
      </c>
      <c r="J335" s="18" t="s">
        <v>178</v>
      </c>
      <c r="K335" s="28">
        <v>10</v>
      </c>
      <c r="L335" s="19" t="s">
        <v>47</v>
      </c>
      <c r="M335" s="56"/>
      <c r="N335" s="57"/>
      <c r="O335" s="57"/>
      <c r="P335" s="57">
        <v>1</v>
      </c>
      <c r="Q335" s="58"/>
      <c r="R335" s="29" t="s">
        <v>534</v>
      </c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27" t="s">
        <v>48</v>
      </c>
      <c r="AD335" s="18"/>
      <c r="AE335" s="18"/>
      <c r="AF335" s="18"/>
      <c r="AG335" s="18"/>
      <c r="AH335" s="18"/>
      <c r="AI335" s="30"/>
      <c r="AJ335" s="18"/>
    </row>
    <row r="336" spans="1:36" x14ac:dyDescent="0.25">
      <c r="A336" s="17" t="s">
        <v>542</v>
      </c>
      <c r="B336" s="18" t="s">
        <v>543</v>
      </c>
      <c r="C336" s="18" t="s">
        <v>544</v>
      </c>
      <c r="D336" s="18">
        <v>2013</v>
      </c>
      <c r="E336" s="71" t="str">
        <f>IF(COUNTIF($F$7:F336,F336)=1,"Y","N")</f>
        <v>Y</v>
      </c>
      <c r="F336" s="46" t="str">
        <f t="shared" si="46"/>
        <v>2013-Journal of International Medical Research-Zheng, Chunning</v>
      </c>
      <c r="G336" s="27" t="s">
        <v>46</v>
      </c>
      <c r="H336" s="38" t="str">
        <f>IF(COUNTIF($G$7:G336,G336)=1,"Y","N")</f>
        <v>N</v>
      </c>
      <c r="I336" s="38" t="s">
        <v>104</v>
      </c>
      <c r="J336" s="18" t="s">
        <v>27</v>
      </c>
      <c r="K336" s="28" t="s">
        <v>541</v>
      </c>
      <c r="L336" s="19" t="s">
        <v>47</v>
      </c>
      <c r="M336" s="56"/>
      <c r="N336" s="57"/>
      <c r="O336" s="57"/>
      <c r="P336" s="57"/>
      <c r="Q336" s="58">
        <v>1</v>
      </c>
      <c r="R336" s="29" t="s">
        <v>540</v>
      </c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27"/>
      <c r="AD336" s="18"/>
      <c r="AE336" s="18"/>
      <c r="AF336" s="18"/>
      <c r="AG336" s="18"/>
      <c r="AH336" s="18"/>
      <c r="AI336" s="30" t="s">
        <v>48</v>
      </c>
      <c r="AJ336" s="18"/>
    </row>
    <row r="337" spans="1:36" x14ac:dyDescent="0.25">
      <c r="A337" s="17" t="s">
        <v>542</v>
      </c>
      <c r="B337" s="18" t="s">
        <v>543</v>
      </c>
      <c r="C337" s="18" t="s">
        <v>544</v>
      </c>
      <c r="D337" s="18">
        <v>2013</v>
      </c>
      <c r="E337" s="71" t="str">
        <f>IF(COUNTIF($F$7:F337,F337)=1,"Y","N")</f>
        <v>N</v>
      </c>
      <c r="F337" s="46" t="str">
        <f t="shared" si="46"/>
        <v>2013-Journal of International Medical Research-Zheng, Chunning</v>
      </c>
      <c r="G337" s="27" t="s">
        <v>46</v>
      </c>
      <c r="H337" s="38" t="str">
        <f>IF(COUNTIF($G$7:G337,G337)=1,"Y","N")</f>
        <v>N</v>
      </c>
      <c r="I337" s="38" t="s">
        <v>104</v>
      </c>
      <c r="J337" s="18" t="s">
        <v>27</v>
      </c>
      <c r="K337" s="28" t="s">
        <v>541</v>
      </c>
      <c r="L337" s="19" t="s">
        <v>47</v>
      </c>
      <c r="M337" s="56"/>
      <c r="N337" s="57"/>
      <c r="O337" s="57"/>
      <c r="P337" s="57">
        <v>1</v>
      </c>
      <c r="Q337" s="58"/>
      <c r="R337" s="29" t="s">
        <v>12</v>
      </c>
      <c r="S337" s="18"/>
      <c r="T337" s="18"/>
      <c r="U337" s="18"/>
      <c r="V337" s="18" t="s">
        <v>48</v>
      </c>
      <c r="W337" s="18"/>
      <c r="X337" s="18"/>
      <c r="Y337" s="18"/>
      <c r="Z337" s="18"/>
      <c r="AA337" s="18"/>
      <c r="AB337" s="18"/>
      <c r="AC337" s="27"/>
      <c r="AD337" s="18"/>
      <c r="AE337" s="18"/>
      <c r="AF337" s="18"/>
      <c r="AG337" s="18"/>
      <c r="AH337" s="18"/>
      <c r="AI337" s="30"/>
      <c r="AJ337" s="18"/>
    </row>
    <row r="338" spans="1:36" x14ac:dyDescent="0.25">
      <c r="A338" s="17" t="s">
        <v>542</v>
      </c>
      <c r="B338" s="18" t="s">
        <v>543</v>
      </c>
      <c r="C338" s="18" t="s">
        <v>544</v>
      </c>
      <c r="D338" s="18">
        <v>2013</v>
      </c>
      <c r="E338" s="71" t="str">
        <f>IF(COUNTIF($F$7:F338,F338)=1,"Y","N")</f>
        <v>N</v>
      </c>
      <c r="F338" s="46" t="str">
        <f t="shared" si="46"/>
        <v>2013-Journal of International Medical Research-Zheng, Chunning</v>
      </c>
      <c r="G338" s="27" t="s">
        <v>46</v>
      </c>
      <c r="H338" s="38" t="str">
        <f>IF(COUNTIF($G$7:G338,G338)=1,"Y","N")</f>
        <v>N</v>
      </c>
      <c r="I338" s="38" t="s">
        <v>104</v>
      </c>
      <c r="J338" s="18" t="s">
        <v>27</v>
      </c>
      <c r="K338" s="28" t="s">
        <v>541</v>
      </c>
      <c r="L338" s="19" t="s">
        <v>47</v>
      </c>
      <c r="M338" s="56"/>
      <c r="N338" s="57"/>
      <c r="O338" s="57">
        <v>1</v>
      </c>
      <c r="P338" s="57"/>
      <c r="Q338" s="58"/>
      <c r="R338" s="29" t="s">
        <v>537</v>
      </c>
      <c r="S338" s="18"/>
      <c r="T338" s="18"/>
      <c r="U338" s="18"/>
      <c r="V338" s="18" t="s">
        <v>48</v>
      </c>
      <c r="W338" s="18"/>
      <c r="X338" s="18"/>
      <c r="Y338" s="18"/>
      <c r="Z338" s="18"/>
      <c r="AA338" s="18"/>
      <c r="AB338" s="18"/>
      <c r="AC338" s="27"/>
      <c r="AD338" s="18"/>
      <c r="AE338" s="18"/>
      <c r="AF338" s="18"/>
      <c r="AG338" s="18"/>
      <c r="AH338" s="18"/>
      <c r="AI338" s="30" t="s">
        <v>48</v>
      </c>
      <c r="AJ338" s="18"/>
    </row>
    <row r="339" spans="1:36" x14ac:dyDescent="0.25">
      <c r="A339" s="17" t="s">
        <v>542</v>
      </c>
      <c r="B339" s="18" t="s">
        <v>543</v>
      </c>
      <c r="C339" s="18" t="s">
        <v>544</v>
      </c>
      <c r="D339" s="18">
        <v>2013</v>
      </c>
      <c r="E339" s="71" t="str">
        <f>IF(COUNTIF($F$7:F339,F339)=1,"Y","N")</f>
        <v>N</v>
      </c>
      <c r="F339" s="46" t="str">
        <f t="shared" si="46"/>
        <v>2013-Journal of International Medical Research-Zheng, Chunning</v>
      </c>
      <c r="G339" s="27" t="s">
        <v>45</v>
      </c>
      <c r="H339" s="38" t="str">
        <f>IF(COUNTIF($G$7:G339,G339)=1,"Y","N")</f>
        <v>N</v>
      </c>
      <c r="I339" s="38" t="s">
        <v>104</v>
      </c>
      <c r="J339" s="18" t="s">
        <v>27</v>
      </c>
      <c r="K339" s="28" t="s">
        <v>541</v>
      </c>
      <c r="L339" s="19" t="s">
        <v>47</v>
      </c>
      <c r="M339" s="56"/>
      <c r="N339" s="57"/>
      <c r="O339" s="57"/>
      <c r="P339" s="57"/>
      <c r="Q339" s="58">
        <v>1</v>
      </c>
      <c r="R339" s="29" t="s">
        <v>540</v>
      </c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27"/>
      <c r="AD339" s="18"/>
      <c r="AE339" s="18"/>
      <c r="AF339" s="18"/>
      <c r="AG339" s="18"/>
      <c r="AH339" s="18"/>
      <c r="AI339" s="30" t="s">
        <v>48</v>
      </c>
      <c r="AJ339" s="18"/>
    </row>
    <row r="340" spans="1:36" x14ac:dyDescent="0.25">
      <c r="A340" s="17" t="s">
        <v>542</v>
      </c>
      <c r="B340" s="18" t="s">
        <v>543</v>
      </c>
      <c r="C340" s="18" t="s">
        <v>544</v>
      </c>
      <c r="D340" s="18">
        <v>2013</v>
      </c>
      <c r="E340" s="71" t="str">
        <f>IF(COUNTIF($F$7:F340,F340)=1,"Y","N")</f>
        <v>N</v>
      </c>
      <c r="F340" s="46" t="str">
        <f t="shared" si="46"/>
        <v>2013-Journal of International Medical Research-Zheng, Chunning</v>
      </c>
      <c r="G340" s="27" t="s">
        <v>45</v>
      </c>
      <c r="H340" s="38" t="str">
        <f>IF(COUNTIF($G$7:G340,G340)=1,"Y","N")</f>
        <v>N</v>
      </c>
      <c r="I340" s="38" t="s">
        <v>104</v>
      </c>
      <c r="J340" s="18" t="s">
        <v>27</v>
      </c>
      <c r="K340" s="28" t="s">
        <v>541</v>
      </c>
      <c r="L340" s="19" t="s">
        <v>47</v>
      </c>
      <c r="M340" s="56"/>
      <c r="N340" s="57"/>
      <c r="O340" s="57"/>
      <c r="P340" s="57"/>
      <c r="Q340" s="58">
        <v>1</v>
      </c>
      <c r="R340" s="29" t="s">
        <v>12</v>
      </c>
      <c r="S340" s="18"/>
      <c r="T340" s="18"/>
      <c r="U340" s="18"/>
      <c r="V340" s="18" t="s">
        <v>48</v>
      </c>
      <c r="W340" s="18"/>
      <c r="X340" s="18"/>
      <c r="Y340" s="18"/>
      <c r="Z340" s="18"/>
      <c r="AA340" s="18"/>
      <c r="AB340" s="18"/>
      <c r="AC340" s="27"/>
      <c r="AD340" s="18"/>
      <c r="AE340" s="18"/>
      <c r="AF340" s="18"/>
      <c r="AG340" s="18"/>
      <c r="AH340" s="18"/>
      <c r="AI340" s="30"/>
      <c r="AJ340" s="18"/>
    </row>
    <row r="341" spans="1:36" x14ac:dyDescent="0.25">
      <c r="A341" s="17" t="s">
        <v>542</v>
      </c>
      <c r="B341" s="18" t="s">
        <v>543</v>
      </c>
      <c r="C341" s="18" t="s">
        <v>544</v>
      </c>
      <c r="D341" s="18">
        <v>2013</v>
      </c>
      <c r="E341" s="71" t="str">
        <f>IF(COUNTIF($F$7:F341,F341)=1,"Y","N")</f>
        <v>N</v>
      </c>
      <c r="F341" s="46" t="str">
        <f t="shared" si="46"/>
        <v>2013-Journal of International Medical Research-Zheng, Chunning</v>
      </c>
      <c r="G341" s="27" t="s">
        <v>45</v>
      </c>
      <c r="H341" s="38" t="str">
        <f>IF(COUNTIF($G$7:G341,G341)=1,"Y","N")</f>
        <v>N</v>
      </c>
      <c r="I341" s="38" t="s">
        <v>104</v>
      </c>
      <c r="J341" s="18" t="s">
        <v>27</v>
      </c>
      <c r="K341" s="28" t="s">
        <v>541</v>
      </c>
      <c r="L341" s="19" t="s">
        <v>47</v>
      </c>
      <c r="M341" s="56"/>
      <c r="N341" s="57"/>
      <c r="O341" s="57"/>
      <c r="P341" s="57">
        <v>1</v>
      </c>
      <c r="Q341" s="58"/>
      <c r="R341" s="29" t="s">
        <v>537</v>
      </c>
      <c r="S341" s="18"/>
      <c r="T341" s="18"/>
      <c r="U341" s="18"/>
      <c r="V341" s="18" t="s">
        <v>48</v>
      </c>
      <c r="W341" s="18"/>
      <c r="X341" s="18"/>
      <c r="Y341" s="18"/>
      <c r="Z341" s="18"/>
      <c r="AA341" s="18"/>
      <c r="AB341" s="18"/>
      <c r="AC341" s="27"/>
      <c r="AD341" s="18"/>
      <c r="AE341" s="18"/>
      <c r="AF341" s="18"/>
      <c r="AG341" s="18"/>
      <c r="AH341" s="18"/>
      <c r="AI341" s="30" t="s">
        <v>48</v>
      </c>
      <c r="AJ341" s="18"/>
    </row>
    <row r="342" spans="1:36" ht="15" x14ac:dyDescent="0.25">
      <c r="A342" s="17" t="s">
        <v>542</v>
      </c>
      <c r="B342" s="18" t="s">
        <v>543</v>
      </c>
      <c r="C342" s="18" t="s">
        <v>544</v>
      </c>
      <c r="D342" s="18">
        <v>2013</v>
      </c>
      <c r="E342" s="71" t="str">
        <f>IF(COUNTIF($F$7:F342,F342)=1,"Y","N")</f>
        <v>N</v>
      </c>
      <c r="F342" s="46" t="str">
        <f t="shared" si="46"/>
        <v>2013-Journal of International Medical Research-Zheng, Chunning</v>
      </c>
      <c r="G342" s="27" t="s">
        <v>539</v>
      </c>
      <c r="H342" s="38" t="str">
        <f>IF(COUNTIF($G$7:G342,G342)=1,"Y","N")</f>
        <v>Y</v>
      </c>
      <c r="I342" s="38" t="s">
        <v>104</v>
      </c>
      <c r="J342" s="18" t="s">
        <v>27</v>
      </c>
      <c r="K342" s="28" t="s">
        <v>541</v>
      </c>
      <c r="L342" s="19" t="s">
        <v>47</v>
      </c>
      <c r="M342" s="56"/>
      <c r="N342" s="57"/>
      <c r="O342" s="57"/>
      <c r="P342" s="57"/>
      <c r="Q342" s="58">
        <v>1</v>
      </c>
      <c r="R342" s="29" t="s">
        <v>540</v>
      </c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27"/>
      <c r="AD342" s="18"/>
      <c r="AE342" s="18"/>
      <c r="AF342" s="18"/>
      <c r="AG342" s="18"/>
      <c r="AH342" s="18"/>
      <c r="AI342" s="30" t="s">
        <v>48</v>
      </c>
      <c r="AJ342" s="18"/>
    </row>
    <row r="343" spans="1:36" ht="15" x14ac:dyDescent="0.25">
      <c r="A343" s="17" t="s">
        <v>542</v>
      </c>
      <c r="B343" s="18" t="s">
        <v>543</v>
      </c>
      <c r="C343" s="18" t="s">
        <v>544</v>
      </c>
      <c r="D343" s="18">
        <v>2013</v>
      </c>
      <c r="E343" s="71" t="str">
        <f>IF(COUNTIF($F$7:F343,F343)=1,"Y","N")</f>
        <v>N</v>
      </c>
      <c r="F343" s="46" t="str">
        <f t="shared" si="46"/>
        <v>2013-Journal of International Medical Research-Zheng, Chunning</v>
      </c>
      <c r="G343" s="27" t="s">
        <v>539</v>
      </c>
      <c r="H343" s="38" t="str">
        <f>IF(COUNTIF($G$7:G343,G343)=1,"Y","N")</f>
        <v>N</v>
      </c>
      <c r="I343" s="38" t="s">
        <v>104</v>
      </c>
      <c r="J343" s="18" t="s">
        <v>27</v>
      </c>
      <c r="K343" s="28" t="s">
        <v>541</v>
      </c>
      <c r="L343" s="19" t="s">
        <v>47</v>
      </c>
      <c r="M343" s="56"/>
      <c r="N343" s="57"/>
      <c r="O343" s="57"/>
      <c r="P343" s="57"/>
      <c r="Q343" s="58">
        <v>1</v>
      </c>
      <c r="R343" s="29" t="s">
        <v>12</v>
      </c>
      <c r="S343" s="18"/>
      <c r="T343" s="18"/>
      <c r="U343" s="18"/>
      <c r="V343" s="18" t="s">
        <v>48</v>
      </c>
      <c r="W343" s="18"/>
      <c r="X343" s="18"/>
      <c r="Y343" s="18"/>
      <c r="Z343" s="18"/>
      <c r="AA343" s="18"/>
      <c r="AB343" s="18"/>
      <c r="AC343" s="27"/>
      <c r="AD343" s="18"/>
      <c r="AE343" s="18"/>
      <c r="AF343" s="18"/>
      <c r="AG343" s="18"/>
      <c r="AH343" s="18"/>
      <c r="AI343" s="30"/>
      <c r="AJ343" s="18"/>
    </row>
    <row r="344" spans="1:36" ht="15" x14ac:dyDescent="0.25">
      <c r="A344" s="17" t="s">
        <v>542</v>
      </c>
      <c r="B344" s="18" t="s">
        <v>543</v>
      </c>
      <c r="C344" s="18" t="s">
        <v>544</v>
      </c>
      <c r="D344" s="18">
        <v>2013</v>
      </c>
      <c r="E344" s="71" t="str">
        <f>IF(COUNTIF($F$7:F344,F344)=1,"Y","N")</f>
        <v>N</v>
      </c>
      <c r="F344" s="46" t="str">
        <f t="shared" si="46"/>
        <v>2013-Journal of International Medical Research-Zheng, Chunning</v>
      </c>
      <c r="G344" s="27" t="s">
        <v>539</v>
      </c>
      <c r="H344" s="38" t="str">
        <f>IF(COUNTIF($G$7:G344,G344)=1,"Y","N")</f>
        <v>N</v>
      </c>
      <c r="I344" s="38" t="s">
        <v>104</v>
      </c>
      <c r="J344" s="18" t="s">
        <v>27</v>
      </c>
      <c r="K344" s="28" t="s">
        <v>541</v>
      </c>
      <c r="L344" s="19" t="s">
        <v>47</v>
      </c>
      <c r="M344" s="56"/>
      <c r="N344" s="57"/>
      <c r="O344" s="57"/>
      <c r="P344" s="57">
        <v>1</v>
      </c>
      <c r="Q344" s="58"/>
      <c r="R344" s="29" t="s">
        <v>537</v>
      </c>
      <c r="S344" s="18"/>
      <c r="T344" s="18"/>
      <c r="U344" s="18"/>
      <c r="V344" s="18" t="s">
        <v>48</v>
      </c>
      <c r="W344" s="18"/>
      <c r="X344" s="18"/>
      <c r="Y344" s="18"/>
      <c r="Z344" s="18"/>
      <c r="AA344" s="18"/>
      <c r="AB344" s="18"/>
      <c r="AC344" s="27"/>
      <c r="AD344" s="18"/>
      <c r="AE344" s="18"/>
      <c r="AF344" s="18"/>
      <c r="AG344" s="18"/>
      <c r="AH344" s="18"/>
      <c r="AI344" s="30" t="s">
        <v>48</v>
      </c>
      <c r="AJ344" s="18"/>
    </row>
    <row r="345" spans="1:36" x14ac:dyDescent="0.25">
      <c r="A345" s="17" t="s">
        <v>545</v>
      </c>
      <c r="B345" s="18" t="s">
        <v>79</v>
      </c>
      <c r="C345" s="18" t="s">
        <v>31</v>
      </c>
      <c r="D345" s="18">
        <v>2013</v>
      </c>
      <c r="E345" s="71" t="str">
        <f>IF(COUNTIF($F$7:F345,F345)=1,"Y","N")</f>
        <v>Y</v>
      </c>
      <c r="F345" s="46" t="str">
        <f t="shared" si="46"/>
        <v>2013-Cancer Letters-Yabuuchi, Shinichi</v>
      </c>
      <c r="G345" s="27" t="s">
        <v>546</v>
      </c>
      <c r="H345" s="38" t="str">
        <f>IF(COUNTIF($G$7:G345,G345)=1,"Y","N")</f>
        <v>N</v>
      </c>
      <c r="I345" s="38" t="s">
        <v>105</v>
      </c>
      <c r="J345" s="18" t="s">
        <v>27</v>
      </c>
      <c r="K345" s="28">
        <v>200</v>
      </c>
      <c r="L345" s="19" t="s">
        <v>47</v>
      </c>
      <c r="M345" s="56"/>
      <c r="N345" s="57"/>
      <c r="O345" s="57"/>
      <c r="P345" s="57"/>
      <c r="Q345" s="58">
        <v>1</v>
      </c>
      <c r="R345" s="29" t="s">
        <v>552</v>
      </c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27"/>
      <c r="AD345" s="18"/>
      <c r="AE345" s="18"/>
      <c r="AF345" s="18"/>
      <c r="AG345" s="18"/>
      <c r="AH345" s="18"/>
      <c r="AI345" s="30"/>
      <c r="AJ345" s="18"/>
    </row>
    <row r="346" spans="1:36" x14ac:dyDescent="0.25">
      <c r="A346" s="17" t="s">
        <v>545</v>
      </c>
      <c r="B346" s="18" t="s">
        <v>79</v>
      </c>
      <c r="C346" s="18" t="s">
        <v>31</v>
      </c>
      <c r="D346" s="18">
        <v>2013</v>
      </c>
      <c r="E346" s="71" t="str">
        <f>IF(COUNTIF($F$7:F346,F346)=1,"Y","N")</f>
        <v>N</v>
      </c>
      <c r="F346" s="46" t="str">
        <f t="shared" si="46"/>
        <v>2013-Cancer Letters-Yabuuchi, Shinichi</v>
      </c>
      <c r="G346" s="27" t="s">
        <v>546</v>
      </c>
      <c r="H346" s="38" t="str">
        <f>IF(COUNTIF($G$7:G346,G346)=1,"Y","N")</f>
        <v>N</v>
      </c>
      <c r="I346" s="38" t="s">
        <v>105</v>
      </c>
      <c r="J346" s="18" t="s">
        <v>27</v>
      </c>
      <c r="K346" s="28">
        <v>200</v>
      </c>
      <c r="L346" s="19" t="s">
        <v>47</v>
      </c>
      <c r="M346" s="56"/>
      <c r="N346" s="57"/>
      <c r="O346" s="57">
        <v>1</v>
      </c>
      <c r="P346" s="57"/>
      <c r="Q346" s="58"/>
      <c r="R346" s="29" t="s">
        <v>12</v>
      </c>
      <c r="S346" s="18"/>
      <c r="T346" s="18"/>
      <c r="U346" s="18"/>
      <c r="V346" s="18" t="s">
        <v>48</v>
      </c>
      <c r="W346" s="18"/>
      <c r="X346" s="18"/>
      <c r="Y346" s="18"/>
      <c r="Z346" s="18"/>
      <c r="AA346" s="18"/>
      <c r="AB346" s="18"/>
      <c r="AC346" s="27"/>
      <c r="AD346" s="18"/>
      <c r="AE346" s="18"/>
      <c r="AF346" s="18"/>
      <c r="AG346" s="18"/>
      <c r="AH346" s="18"/>
      <c r="AI346" s="30"/>
      <c r="AJ346" s="18"/>
    </row>
    <row r="347" spans="1:36" x14ac:dyDescent="0.25">
      <c r="A347" s="17" t="s">
        <v>545</v>
      </c>
      <c r="B347" s="18" t="s">
        <v>79</v>
      </c>
      <c r="C347" s="18" t="s">
        <v>31</v>
      </c>
      <c r="D347" s="18">
        <v>2013</v>
      </c>
      <c r="E347" s="71" t="str">
        <f>IF(COUNTIF($F$7:F347,F347)=1,"Y","N")</f>
        <v>N</v>
      </c>
      <c r="F347" s="46" t="str">
        <f t="shared" si="46"/>
        <v>2013-Cancer Letters-Yabuuchi, Shinichi</v>
      </c>
      <c r="G347" s="27" t="s">
        <v>546</v>
      </c>
      <c r="H347" s="38" t="str">
        <f>IF(COUNTIF($G$7:G347,G347)=1,"Y","N")</f>
        <v>N</v>
      </c>
      <c r="I347" s="38" t="s">
        <v>105</v>
      </c>
      <c r="J347" s="18" t="s">
        <v>27</v>
      </c>
      <c r="K347" s="28">
        <v>200</v>
      </c>
      <c r="L347" s="19" t="s">
        <v>47</v>
      </c>
      <c r="M347" s="56"/>
      <c r="N347" s="57">
        <v>1</v>
      </c>
      <c r="O347" s="57"/>
      <c r="P347" s="57"/>
      <c r="Q347" s="58"/>
      <c r="R347" s="29" t="s">
        <v>547</v>
      </c>
      <c r="S347" s="18"/>
      <c r="T347" s="18"/>
      <c r="U347" s="18"/>
      <c r="V347" s="18" t="s">
        <v>48</v>
      </c>
      <c r="W347" s="18"/>
      <c r="X347" s="18"/>
      <c r="Y347" s="18"/>
      <c r="Z347" s="18"/>
      <c r="AA347" s="18"/>
      <c r="AB347" s="18"/>
      <c r="AC347" s="27"/>
      <c r="AD347" s="18"/>
      <c r="AE347" s="18"/>
      <c r="AF347" s="18"/>
      <c r="AG347" s="18"/>
      <c r="AH347" s="18"/>
      <c r="AI347" s="30"/>
      <c r="AJ347" s="18"/>
    </row>
    <row r="348" spans="1:36" x14ac:dyDescent="0.25">
      <c r="A348" s="17" t="s">
        <v>545</v>
      </c>
      <c r="B348" s="18" t="s">
        <v>79</v>
      </c>
      <c r="C348" s="18" t="s">
        <v>31</v>
      </c>
      <c r="D348" s="18">
        <v>2013</v>
      </c>
      <c r="E348" s="71" t="str">
        <f>IF(COUNTIF($F$7:F348,F348)=1,"Y","N")</f>
        <v>N</v>
      </c>
      <c r="F348" s="46" t="str">
        <f t="shared" si="46"/>
        <v>2013-Cancer Letters-Yabuuchi, Shinichi</v>
      </c>
      <c r="G348" s="27" t="s">
        <v>548</v>
      </c>
      <c r="H348" s="38" t="str">
        <f>IF(COUNTIF($G$7:G348,G348)=1,"Y","N")</f>
        <v>Y</v>
      </c>
      <c r="I348" s="38" t="s">
        <v>105</v>
      </c>
      <c r="J348" s="18" t="s">
        <v>27</v>
      </c>
      <c r="K348" s="28">
        <v>200</v>
      </c>
      <c r="L348" s="19" t="s">
        <v>47</v>
      </c>
      <c r="M348" s="56"/>
      <c r="N348" s="57"/>
      <c r="O348" s="57"/>
      <c r="P348" s="57">
        <v>1</v>
      </c>
      <c r="Q348" s="58"/>
      <c r="R348" s="29" t="s">
        <v>552</v>
      </c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27"/>
      <c r="AD348" s="18"/>
      <c r="AE348" s="18"/>
      <c r="AF348" s="18"/>
      <c r="AG348" s="18"/>
      <c r="AH348" s="18"/>
      <c r="AI348" s="30"/>
      <c r="AJ348" s="18"/>
    </row>
    <row r="349" spans="1:36" x14ac:dyDescent="0.25">
      <c r="A349" s="17" t="s">
        <v>545</v>
      </c>
      <c r="B349" s="18" t="s">
        <v>79</v>
      </c>
      <c r="C349" s="18" t="s">
        <v>31</v>
      </c>
      <c r="D349" s="18">
        <v>2013</v>
      </c>
      <c r="E349" s="71" t="str">
        <f>IF(COUNTIF($F$7:F349,F349)=1,"Y","N")</f>
        <v>N</v>
      </c>
      <c r="F349" s="46" t="str">
        <f t="shared" si="46"/>
        <v>2013-Cancer Letters-Yabuuchi, Shinichi</v>
      </c>
      <c r="G349" s="27" t="s">
        <v>548</v>
      </c>
      <c r="H349" s="38" t="str">
        <f>IF(COUNTIF($G$7:G349,G349)=1,"Y","N")</f>
        <v>N</v>
      </c>
      <c r="I349" s="38" t="s">
        <v>105</v>
      </c>
      <c r="J349" s="18" t="s">
        <v>27</v>
      </c>
      <c r="K349" s="28">
        <v>200</v>
      </c>
      <c r="L349" s="19" t="s">
        <v>47</v>
      </c>
      <c r="M349" s="56"/>
      <c r="N349" s="57"/>
      <c r="O349" s="57">
        <v>1</v>
      </c>
      <c r="P349" s="57"/>
      <c r="Q349" s="58"/>
      <c r="R349" s="29" t="s">
        <v>12</v>
      </c>
      <c r="S349" s="18"/>
      <c r="T349" s="18"/>
      <c r="U349" s="18"/>
      <c r="V349" s="18" t="s">
        <v>48</v>
      </c>
      <c r="W349" s="18"/>
      <c r="X349" s="18"/>
      <c r="Y349" s="18"/>
      <c r="Z349" s="18"/>
      <c r="AA349" s="18"/>
      <c r="AB349" s="18"/>
      <c r="AC349" s="27"/>
      <c r="AD349" s="18"/>
      <c r="AE349" s="18"/>
      <c r="AF349" s="18"/>
      <c r="AG349" s="18"/>
      <c r="AH349" s="18"/>
      <c r="AI349" s="30"/>
      <c r="AJ349" s="18"/>
    </row>
    <row r="350" spans="1:36" x14ac:dyDescent="0.25">
      <c r="A350" s="17" t="s">
        <v>545</v>
      </c>
      <c r="B350" s="18" t="s">
        <v>79</v>
      </c>
      <c r="C350" s="18" t="s">
        <v>31</v>
      </c>
      <c r="D350" s="18">
        <v>2013</v>
      </c>
      <c r="E350" s="71" t="str">
        <f>IF(COUNTIF($F$7:F350,F350)=1,"Y","N")</f>
        <v>N</v>
      </c>
      <c r="F350" s="46" t="str">
        <f t="shared" si="46"/>
        <v>2013-Cancer Letters-Yabuuchi, Shinichi</v>
      </c>
      <c r="G350" s="27" t="s">
        <v>548</v>
      </c>
      <c r="H350" s="38" t="str">
        <f>IF(COUNTIF($G$7:G350,G350)=1,"Y","N")</f>
        <v>N</v>
      </c>
      <c r="I350" s="38" t="s">
        <v>105</v>
      </c>
      <c r="J350" s="18" t="s">
        <v>27</v>
      </c>
      <c r="K350" s="28">
        <v>200</v>
      </c>
      <c r="L350" s="19" t="s">
        <v>47</v>
      </c>
      <c r="M350" s="56"/>
      <c r="N350" s="57"/>
      <c r="O350" s="57">
        <v>1</v>
      </c>
      <c r="P350" s="57"/>
      <c r="Q350" s="58"/>
      <c r="R350" s="29" t="s">
        <v>547</v>
      </c>
      <c r="S350" s="18"/>
      <c r="T350" s="18"/>
      <c r="U350" s="18"/>
      <c r="V350" s="18" t="s">
        <v>48</v>
      </c>
      <c r="W350" s="18"/>
      <c r="X350" s="18"/>
      <c r="Y350" s="18"/>
      <c r="Z350" s="18"/>
      <c r="AA350" s="18"/>
      <c r="AB350" s="18"/>
      <c r="AC350" s="27"/>
      <c r="AD350" s="18"/>
      <c r="AE350" s="18"/>
      <c r="AF350" s="18"/>
      <c r="AG350" s="18"/>
      <c r="AH350" s="18"/>
      <c r="AI350" s="30"/>
      <c r="AJ350" s="18"/>
    </row>
    <row r="351" spans="1:36" x14ac:dyDescent="0.25">
      <c r="A351" s="17" t="s">
        <v>545</v>
      </c>
      <c r="B351" s="18" t="s">
        <v>79</v>
      </c>
      <c r="C351" s="18" t="s">
        <v>31</v>
      </c>
      <c r="D351" s="18">
        <v>2013</v>
      </c>
      <c r="E351" s="71" t="str">
        <f>IF(COUNTIF($F$7:F351,F351)=1,"Y","N")</f>
        <v>N</v>
      </c>
      <c r="F351" s="46" t="str">
        <f t="shared" si="46"/>
        <v>2013-Cancer Letters-Yabuuchi, Shinichi</v>
      </c>
      <c r="G351" s="27" t="s">
        <v>549</v>
      </c>
      <c r="H351" s="38" t="str">
        <f>IF(COUNTIF($G$7:G351,G351)=1,"Y","N")</f>
        <v>N</v>
      </c>
      <c r="I351" s="38" t="s">
        <v>105</v>
      </c>
      <c r="J351" s="18" t="s">
        <v>27</v>
      </c>
      <c r="K351" s="28">
        <v>200</v>
      </c>
      <c r="L351" s="19" t="s">
        <v>47</v>
      </c>
      <c r="M351" s="56"/>
      <c r="N351" s="57"/>
      <c r="O351" s="57"/>
      <c r="P351" s="57"/>
      <c r="Q351" s="58">
        <v>1</v>
      </c>
      <c r="R351" s="29" t="s">
        <v>552</v>
      </c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27"/>
      <c r="AD351" s="18"/>
      <c r="AE351" s="18"/>
      <c r="AF351" s="18"/>
      <c r="AG351" s="18"/>
      <c r="AH351" s="18"/>
      <c r="AI351" s="30"/>
      <c r="AJ351" s="18"/>
    </row>
    <row r="352" spans="1:36" x14ac:dyDescent="0.25">
      <c r="A352" s="17" t="s">
        <v>545</v>
      </c>
      <c r="B352" s="18" t="s">
        <v>79</v>
      </c>
      <c r="C352" s="18" t="s">
        <v>31</v>
      </c>
      <c r="D352" s="18">
        <v>2013</v>
      </c>
      <c r="E352" s="71" t="str">
        <f>IF(COUNTIF($F$7:F352,F352)=1,"Y","N")</f>
        <v>N</v>
      </c>
      <c r="F352" s="46" t="str">
        <f t="shared" si="46"/>
        <v>2013-Cancer Letters-Yabuuchi, Shinichi</v>
      </c>
      <c r="G352" s="27" t="s">
        <v>549</v>
      </c>
      <c r="H352" s="38" t="str">
        <f>IF(COUNTIF($G$7:G352,G352)=1,"Y","N")</f>
        <v>N</v>
      </c>
      <c r="I352" s="38" t="s">
        <v>105</v>
      </c>
      <c r="J352" s="18" t="s">
        <v>27</v>
      </c>
      <c r="K352" s="28">
        <v>200</v>
      </c>
      <c r="L352" s="19" t="s">
        <v>47</v>
      </c>
      <c r="M352" s="56"/>
      <c r="N352" s="57"/>
      <c r="O352" s="57"/>
      <c r="P352" s="57">
        <v>1</v>
      </c>
      <c r="Q352" s="58"/>
      <c r="R352" s="29" t="s">
        <v>12</v>
      </c>
      <c r="S352" s="18"/>
      <c r="T352" s="18"/>
      <c r="U352" s="18"/>
      <c r="V352" s="18" t="s">
        <v>48</v>
      </c>
      <c r="W352" s="18"/>
      <c r="X352" s="18"/>
      <c r="Y352" s="18"/>
      <c r="Z352" s="18"/>
      <c r="AA352" s="18"/>
      <c r="AB352" s="18"/>
      <c r="AC352" s="27"/>
      <c r="AD352" s="18"/>
      <c r="AE352" s="18"/>
      <c r="AF352" s="18"/>
      <c r="AG352" s="18"/>
      <c r="AH352" s="18"/>
      <c r="AI352" s="30"/>
      <c r="AJ352" s="18"/>
    </row>
    <row r="353" spans="1:36" x14ac:dyDescent="0.25">
      <c r="A353" s="17" t="s">
        <v>545</v>
      </c>
      <c r="B353" s="18" t="s">
        <v>79</v>
      </c>
      <c r="C353" s="18" t="s">
        <v>31</v>
      </c>
      <c r="D353" s="18">
        <v>2013</v>
      </c>
      <c r="E353" s="71" t="str">
        <f>IF(COUNTIF($F$7:F353,F353)=1,"Y","N")</f>
        <v>N</v>
      </c>
      <c r="F353" s="46" t="str">
        <f t="shared" si="46"/>
        <v>2013-Cancer Letters-Yabuuchi, Shinichi</v>
      </c>
      <c r="G353" s="27" t="s">
        <v>549</v>
      </c>
      <c r="H353" s="38" t="str">
        <f>IF(COUNTIF($G$7:G353,G353)=1,"Y","N")</f>
        <v>N</v>
      </c>
      <c r="I353" s="38" t="s">
        <v>105</v>
      </c>
      <c r="J353" s="18" t="s">
        <v>27</v>
      </c>
      <c r="K353" s="28">
        <v>200</v>
      </c>
      <c r="L353" s="19" t="s">
        <v>47</v>
      </c>
      <c r="M353" s="56"/>
      <c r="N353" s="57"/>
      <c r="O353" s="57">
        <v>1</v>
      </c>
      <c r="P353" s="57"/>
      <c r="Q353" s="58"/>
      <c r="R353" s="29" t="s">
        <v>547</v>
      </c>
      <c r="S353" s="18"/>
      <c r="T353" s="18"/>
      <c r="U353" s="18"/>
      <c r="V353" s="18" t="s">
        <v>48</v>
      </c>
      <c r="W353" s="18"/>
      <c r="X353" s="18"/>
      <c r="Y353" s="18"/>
      <c r="Z353" s="18"/>
      <c r="AA353" s="18"/>
      <c r="AB353" s="18"/>
      <c r="AC353" s="27"/>
      <c r="AD353" s="18"/>
      <c r="AE353" s="18"/>
      <c r="AF353" s="18"/>
      <c r="AG353" s="18"/>
      <c r="AH353" s="18"/>
      <c r="AI353" s="30"/>
      <c r="AJ353" s="18"/>
    </row>
    <row r="354" spans="1:36" x14ac:dyDescent="0.25">
      <c r="A354" s="17" t="s">
        <v>545</v>
      </c>
      <c r="B354" s="18" t="s">
        <v>79</v>
      </c>
      <c r="C354" s="18" t="s">
        <v>31</v>
      </c>
      <c r="D354" s="18">
        <v>2013</v>
      </c>
      <c r="E354" s="71" t="str">
        <f>IF(COUNTIF($F$7:F354,F354)=1,"Y","N")</f>
        <v>N</v>
      </c>
      <c r="F354" s="46" t="str">
        <f t="shared" si="46"/>
        <v>2013-Cancer Letters-Yabuuchi, Shinichi</v>
      </c>
      <c r="G354" s="27" t="s">
        <v>550</v>
      </c>
      <c r="H354" s="38" t="str">
        <f>IF(COUNTIF($G$7:G354,G354)=1,"Y","N")</f>
        <v>Y</v>
      </c>
      <c r="I354" s="38" t="s">
        <v>105</v>
      </c>
      <c r="J354" s="18" t="s">
        <v>27</v>
      </c>
      <c r="K354" s="28">
        <v>200</v>
      </c>
      <c r="L354" s="19" t="s">
        <v>47</v>
      </c>
      <c r="M354" s="56"/>
      <c r="N354" s="57"/>
      <c r="O354" s="57"/>
      <c r="P354" s="57">
        <v>1</v>
      </c>
      <c r="Q354" s="58"/>
      <c r="R354" s="29" t="s">
        <v>552</v>
      </c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27"/>
      <c r="AD354" s="18"/>
      <c r="AE354" s="18"/>
      <c r="AF354" s="18"/>
      <c r="AG354" s="18"/>
      <c r="AH354" s="18"/>
      <c r="AI354" s="30"/>
      <c r="AJ354" s="18"/>
    </row>
    <row r="355" spans="1:36" x14ac:dyDescent="0.25">
      <c r="A355" s="17" t="s">
        <v>545</v>
      </c>
      <c r="B355" s="18" t="s">
        <v>79</v>
      </c>
      <c r="C355" s="18" t="s">
        <v>31</v>
      </c>
      <c r="D355" s="18">
        <v>2013</v>
      </c>
      <c r="E355" s="71" t="str">
        <f>IF(COUNTIF($F$7:F355,F355)=1,"Y","N")</f>
        <v>N</v>
      </c>
      <c r="F355" s="46" t="str">
        <f t="shared" si="46"/>
        <v>2013-Cancer Letters-Yabuuchi, Shinichi</v>
      </c>
      <c r="G355" s="27" t="s">
        <v>550</v>
      </c>
      <c r="H355" s="38" t="str">
        <f>IF(COUNTIF($G$7:G355,G355)=1,"Y","N")</f>
        <v>N</v>
      </c>
      <c r="I355" s="38" t="s">
        <v>105</v>
      </c>
      <c r="J355" s="18" t="s">
        <v>27</v>
      </c>
      <c r="K355" s="28">
        <v>200</v>
      </c>
      <c r="L355" s="19" t="s">
        <v>47</v>
      </c>
      <c r="M355" s="56"/>
      <c r="N355" s="57"/>
      <c r="O355" s="57"/>
      <c r="P355" s="57">
        <v>1</v>
      </c>
      <c r="Q355" s="58"/>
      <c r="R355" s="29" t="s">
        <v>12</v>
      </c>
      <c r="S355" s="18"/>
      <c r="T355" s="18"/>
      <c r="U355" s="18"/>
      <c r="V355" s="18" t="s">
        <v>48</v>
      </c>
      <c r="W355" s="18"/>
      <c r="X355" s="18"/>
      <c r="Y355" s="18"/>
      <c r="Z355" s="18"/>
      <c r="AA355" s="18"/>
      <c r="AB355" s="18"/>
      <c r="AC355" s="27"/>
      <c r="AD355" s="18"/>
      <c r="AE355" s="18"/>
      <c r="AF355" s="18"/>
      <c r="AG355" s="18"/>
      <c r="AH355" s="18"/>
      <c r="AI355" s="30"/>
      <c r="AJ355" s="18"/>
    </row>
    <row r="356" spans="1:36" x14ac:dyDescent="0.25">
      <c r="A356" s="17" t="s">
        <v>545</v>
      </c>
      <c r="B356" s="18" t="s">
        <v>79</v>
      </c>
      <c r="C356" s="18" t="s">
        <v>31</v>
      </c>
      <c r="D356" s="18">
        <v>2013</v>
      </c>
      <c r="E356" s="71" t="str">
        <f>IF(COUNTIF($F$7:F356,F356)=1,"Y","N")</f>
        <v>N</v>
      </c>
      <c r="F356" s="46" t="str">
        <f t="shared" si="46"/>
        <v>2013-Cancer Letters-Yabuuchi, Shinichi</v>
      </c>
      <c r="G356" s="27" t="s">
        <v>550</v>
      </c>
      <c r="H356" s="38" t="str">
        <f>IF(COUNTIF($G$7:G356,G356)=1,"Y","N")</f>
        <v>N</v>
      </c>
      <c r="I356" s="38" t="s">
        <v>105</v>
      </c>
      <c r="J356" s="18" t="s">
        <v>27</v>
      </c>
      <c r="K356" s="28">
        <v>200</v>
      </c>
      <c r="L356" s="19" t="s">
        <v>47</v>
      </c>
      <c r="M356" s="56"/>
      <c r="N356" s="57">
        <v>1</v>
      </c>
      <c r="O356" s="57"/>
      <c r="P356" s="57"/>
      <c r="Q356" s="58"/>
      <c r="R356" s="29" t="s">
        <v>547</v>
      </c>
      <c r="S356" s="18"/>
      <c r="T356" s="18"/>
      <c r="U356" s="18"/>
      <c r="V356" s="18" t="s">
        <v>48</v>
      </c>
      <c r="W356" s="18"/>
      <c r="X356" s="18"/>
      <c r="Y356" s="18"/>
      <c r="Z356" s="18"/>
      <c r="AA356" s="18"/>
      <c r="AB356" s="18"/>
      <c r="AC356" s="27"/>
      <c r="AD356" s="18"/>
      <c r="AE356" s="18"/>
      <c r="AF356" s="18"/>
      <c r="AG356" s="18"/>
      <c r="AH356" s="18"/>
      <c r="AI356" s="30"/>
      <c r="AJ356" s="18"/>
    </row>
    <row r="357" spans="1:36" x14ac:dyDescent="0.25">
      <c r="A357" s="17" t="s">
        <v>545</v>
      </c>
      <c r="B357" s="18" t="s">
        <v>79</v>
      </c>
      <c r="C357" s="18" t="s">
        <v>31</v>
      </c>
      <c r="D357" s="18">
        <v>2013</v>
      </c>
      <c r="E357" s="71" t="str">
        <f>IF(COUNTIF($F$7:F357,F357)=1,"Y","N")</f>
        <v>N</v>
      </c>
      <c r="F357" s="46" t="str">
        <f t="shared" si="46"/>
        <v>2013-Cancer Letters-Yabuuchi, Shinichi</v>
      </c>
      <c r="G357" s="27" t="s">
        <v>551</v>
      </c>
      <c r="H357" s="38" t="str">
        <f>IF(COUNTIF($G$7:G357,G357)=1,"Y","N")</f>
        <v>Y</v>
      </c>
      <c r="I357" s="38" t="s">
        <v>105</v>
      </c>
      <c r="J357" s="18" t="s">
        <v>27</v>
      </c>
      <c r="K357" s="28">
        <v>200</v>
      </c>
      <c r="L357" s="19" t="s">
        <v>28</v>
      </c>
      <c r="M357" s="56"/>
      <c r="N357" s="57"/>
      <c r="O357" s="57"/>
      <c r="P357" s="57"/>
      <c r="Q357" s="58">
        <v>1</v>
      </c>
      <c r="R357" s="29" t="s">
        <v>552</v>
      </c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27"/>
      <c r="AD357" s="18"/>
      <c r="AE357" s="18"/>
      <c r="AF357" s="18"/>
      <c r="AG357" s="18"/>
      <c r="AH357" s="18"/>
      <c r="AI357" s="30"/>
      <c r="AJ357" s="18"/>
    </row>
    <row r="358" spans="1:36" x14ac:dyDescent="0.25">
      <c r="A358" s="17" t="s">
        <v>545</v>
      </c>
      <c r="B358" s="18" t="s">
        <v>79</v>
      </c>
      <c r="C358" s="18" t="s">
        <v>31</v>
      </c>
      <c r="D358" s="18">
        <v>2013</v>
      </c>
      <c r="E358" s="71" t="str">
        <f>IF(COUNTIF($F$7:F358,F358)=1,"Y","N")</f>
        <v>N</v>
      </c>
      <c r="F358" s="46" t="str">
        <f t="shared" si="46"/>
        <v>2013-Cancer Letters-Yabuuchi, Shinichi</v>
      </c>
      <c r="G358" s="27" t="s">
        <v>551</v>
      </c>
      <c r="H358" s="38" t="str">
        <f>IF(COUNTIF($G$7:G358,G358)=1,"Y","N")</f>
        <v>N</v>
      </c>
      <c r="I358" s="38" t="s">
        <v>105</v>
      </c>
      <c r="J358" s="18" t="s">
        <v>27</v>
      </c>
      <c r="K358" s="28">
        <v>200</v>
      </c>
      <c r="L358" s="19" t="s">
        <v>28</v>
      </c>
      <c r="M358" s="56"/>
      <c r="N358" s="57"/>
      <c r="O358" s="57"/>
      <c r="P358" s="57">
        <v>1</v>
      </c>
      <c r="Q358" s="58"/>
      <c r="R358" s="29" t="s">
        <v>12</v>
      </c>
      <c r="S358" s="18"/>
      <c r="T358" s="18"/>
      <c r="U358" s="18"/>
      <c r="V358" s="18" t="s">
        <v>48</v>
      </c>
      <c r="W358" s="18"/>
      <c r="X358" s="18"/>
      <c r="Y358" s="18"/>
      <c r="Z358" s="18"/>
      <c r="AA358" s="18"/>
      <c r="AB358" s="18"/>
      <c r="AC358" s="27"/>
      <c r="AD358" s="18"/>
      <c r="AE358" s="18"/>
      <c r="AF358" s="18"/>
      <c r="AG358" s="18"/>
      <c r="AH358" s="18"/>
      <c r="AI358" s="30"/>
      <c r="AJ358" s="18"/>
    </row>
    <row r="359" spans="1:36" x14ac:dyDescent="0.25">
      <c r="A359" s="17" t="s">
        <v>545</v>
      </c>
      <c r="B359" s="18" t="s">
        <v>79</v>
      </c>
      <c r="C359" s="18" t="s">
        <v>31</v>
      </c>
      <c r="D359" s="18">
        <v>2013</v>
      </c>
      <c r="E359" s="71" t="str">
        <f>IF(COUNTIF($F$7:F359,F359)=1,"Y","N")</f>
        <v>N</v>
      </c>
      <c r="F359" s="46" t="str">
        <f t="shared" si="46"/>
        <v>2013-Cancer Letters-Yabuuchi, Shinichi</v>
      </c>
      <c r="G359" s="27" t="s">
        <v>551</v>
      </c>
      <c r="H359" s="38" t="str">
        <f>IF(COUNTIF($G$7:G359,G359)=1,"Y","N")</f>
        <v>N</v>
      </c>
      <c r="I359" s="38" t="s">
        <v>105</v>
      </c>
      <c r="J359" s="18" t="s">
        <v>27</v>
      </c>
      <c r="K359" s="28">
        <v>200</v>
      </c>
      <c r="L359" s="19" t="s">
        <v>28</v>
      </c>
      <c r="M359" s="56"/>
      <c r="N359" s="57"/>
      <c r="O359" s="57">
        <v>1</v>
      </c>
      <c r="P359" s="57"/>
      <c r="Q359" s="58"/>
      <c r="R359" s="29" t="s">
        <v>547</v>
      </c>
      <c r="S359" s="18"/>
      <c r="T359" s="18"/>
      <c r="U359" s="18"/>
      <c r="V359" s="18" t="s">
        <v>48</v>
      </c>
      <c r="W359" s="18"/>
      <c r="X359" s="18"/>
      <c r="Y359" s="18"/>
      <c r="Z359" s="18"/>
      <c r="AA359" s="18"/>
      <c r="AB359" s="18"/>
      <c r="AC359" s="27"/>
      <c r="AD359" s="18"/>
      <c r="AE359" s="18"/>
      <c r="AF359" s="18"/>
      <c r="AG359" s="18"/>
      <c r="AH359" s="18"/>
      <c r="AI359" s="30"/>
      <c r="AJ359" s="18"/>
    </row>
    <row r="360" spans="1:36" x14ac:dyDescent="0.25">
      <c r="A360" s="17" t="s">
        <v>560</v>
      </c>
      <c r="B360" s="18" t="s">
        <v>561</v>
      </c>
      <c r="C360" s="18" t="s">
        <v>232</v>
      </c>
      <c r="D360" s="18">
        <v>2014</v>
      </c>
      <c r="E360" s="71" t="str">
        <f>IF(COUNTIF($F$7:F360,F360)=1,"Y","N")</f>
        <v>Y</v>
      </c>
      <c r="F360" s="46" t="str">
        <f t="shared" si="46"/>
        <v>2014-Pancreas-Sharma, R.</v>
      </c>
      <c r="G360" s="27" t="s">
        <v>553</v>
      </c>
      <c r="H360" s="38" t="str">
        <f>IF(COUNTIF($G$7:G360,G360)=1,"Y","N")</f>
        <v>Y</v>
      </c>
      <c r="I360" s="38" t="s">
        <v>105</v>
      </c>
      <c r="J360" s="18" t="s">
        <v>178</v>
      </c>
      <c r="K360" s="28"/>
      <c r="L360" s="19" t="s">
        <v>47</v>
      </c>
      <c r="M360" s="56"/>
      <c r="N360" s="57"/>
      <c r="O360" s="57">
        <v>1</v>
      </c>
      <c r="P360" s="57"/>
      <c r="Q360" s="58"/>
      <c r="R360" s="29" t="s">
        <v>559</v>
      </c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27"/>
      <c r="AD360" s="18"/>
      <c r="AE360" s="18"/>
      <c r="AF360" s="18"/>
      <c r="AG360" s="18"/>
      <c r="AH360" s="18"/>
      <c r="AI360" s="30"/>
      <c r="AJ360" s="18"/>
    </row>
    <row r="361" spans="1:36" x14ac:dyDescent="0.25">
      <c r="A361" s="17" t="s">
        <v>560</v>
      </c>
      <c r="B361" s="18" t="s">
        <v>561</v>
      </c>
      <c r="C361" s="18" t="s">
        <v>232</v>
      </c>
      <c r="D361" s="18">
        <v>2014</v>
      </c>
      <c r="E361" s="71" t="str">
        <f>IF(COUNTIF($F$7:F361,F361)=1,"Y","N")</f>
        <v>N</v>
      </c>
      <c r="F361" s="46" t="str">
        <f t="shared" si="46"/>
        <v>2014-Pancreas-Sharma, R.</v>
      </c>
      <c r="G361" s="27" t="s">
        <v>554</v>
      </c>
      <c r="H361" s="38" t="str">
        <f>IF(COUNTIF($G$7:G361,G361)=1,"Y","N")</f>
        <v>Y</v>
      </c>
      <c r="I361" s="38" t="s">
        <v>105</v>
      </c>
      <c r="J361" s="18" t="s">
        <v>178</v>
      </c>
      <c r="K361" s="28"/>
      <c r="L361" s="19" t="s">
        <v>47</v>
      </c>
      <c r="M361" s="56"/>
      <c r="N361" s="57"/>
      <c r="O361" s="57">
        <v>1</v>
      </c>
      <c r="P361" s="57"/>
      <c r="Q361" s="58"/>
      <c r="R361" s="29" t="s">
        <v>559</v>
      </c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27"/>
      <c r="AD361" s="18"/>
      <c r="AE361" s="18"/>
      <c r="AF361" s="18"/>
      <c r="AG361" s="18"/>
      <c r="AH361" s="18"/>
      <c r="AI361" s="30"/>
      <c r="AJ361" s="18"/>
    </row>
    <row r="362" spans="1:36" x14ac:dyDescent="0.25">
      <c r="A362" s="17" t="s">
        <v>560</v>
      </c>
      <c r="B362" s="18" t="s">
        <v>561</v>
      </c>
      <c r="C362" s="18" t="s">
        <v>232</v>
      </c>
      <c r="D362" s="18">
        <v>2014</v>
      </c>
      <c r="E362" s="71" t="str">
        <f>IF(COUNTIF($F$7:F362,F362)=1,"Y","N")</f>
        <v>N</v>
      </c>
      <c r="F362" s="46" t="str">
        <f t="shared" si="46"/>
        <v>2014-Pancreas-Sharma, R.</v>
      </c>
      <c r="G362" s="27" t="s">
        <v>555</v>
      </c>
      <c r="H362" s="38" t="str">
        <f>IF(COUNTIF($G$7:G362,G362)=1,"Y","N")</f>
        <v>Y</v>
      </c>
      <c r="I362" s="38" t="s">
        <v>105</v>
      </c>
      <c r="J362" s="18" t="s">
        <v>178</v>
      </c>
      <c r="K362" s="28"/>
      <c r="L362" s="19" t="s">
        <v>47</v>
      </c>
      <c r="M362" s="56"/>
      <c r="N362" s="57"/>
      <c r="O362" s="57"/>
      <c r="P362" s="57">
        <v>1</v>
      </c>
      <c r="Q362" s="58"/>
      <c r="R362" s="29" t="s">
        <v>559</v>
      </c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27"/>
      <c r="AD362" s="18"/>
      <c r="AE362" s="18"/>
      <c r="AF362" s="18"/>
      <c r="AG362" s="18"/>
      <c r="AH362" s="18"/>
      <c r="AI362" s="30"/>
      <c r="AJ362" s="18"/>
    </row>
    <row r="363" spans="1:36" x14ac:dyDescent="0.25">
      <c r="A363" s="17" t="s">
        <v>560</v>
      </c>
      <c r="B363" s="18" t="s">
        <v>561</v>
      </c>
      <c r="C363" s="18" t="s">
        <v>232</v>
      </c>
      <c r="D363" s="18">
        <v>2014</v>
      </c>
      <c r="E363" s="71" t="str">
        <f>IF(COUNTIF($F$7:F363,F363)=1,"Y","N")</f>
        <v>N</v>
      </c>
      <c r="F363" s="46" t="str">
        <f t="shared" si="46"/>
        <v>2014-Pancreas-Sharma, R.</v>
      </c>
      <c r="G363" s="27" t="s">
        <v>556</v>
      </c>
      <c r="H363" s="38" t="str">
        <f>IF(COUNTIF($G$7:G363,G363)=1,"Y","N")</f>
        <v>Y</v>
      </c>
      <c r="I363" s="38" t="s">
        <v>105</v>
      </c>
      <c r="J363" s="18" t="s">
        <v>178</v>
      </c>
      <c r="K363" s="28"/>
      <c r="L363" s="19" t="s">
        <v>47</v>
      </c>
      <c r="M363" s="56"/>
      <c r="N363" s="57"/>
      <c r="O363" s="57"/>
      <c r="P363" s="57">
        <v>1</v>
      </c>
      <c r="Q363" s="58"/>
      <c r="R363" s="29" t="s">
        <v>559</v>
      </c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27"/>
      <c r="AD363" s="18"/>
      <c r="AE363" s="18"/>
      <c r="AF363" s="18"/>
      <c r="AG363" s="18"/>
      <c r="AH363" s="18"/>
      <c r="AI363" s="30"/>
      <c r="AJ363" s="18"/>
    </row>
    <row r="364" spans="1:36" x14ac:dyDescent="0.25">
      <c r="A364" s="17" t="s">
        <v>560</v>
      </c>
      <c r="B364" s="18" t="s">
        <v>561</v>
      </c>
      <c r="C364" s="18" t="s">
        <v>232</v>
      </c>
      <c r="D364" s="18">
        <v>2014</v>
      </c>
      <c r="E364" s="71" t="str">
        <f>IF(COUNTIF($F$7:F364,F364)=1,"Y","N")</f>
        <v>N</v>
      </c>
      <c r="F364" s="46" t="str">
        <f t="shared" si="46"/>
        <v>2014-Pancreas-Sharma, R.</v>
      </c>
      <c r="G364" s="27" t="s">
        <v>558</v>
      </c>
      <c r="H364" s="38" t="str">
        <f>IF(COUNTIF($G$7:G364,G364)=1,"Y","N")</f>
        <v>Y</v>
      </c>
      <c r="I364" s="38" t="s">
        <v>105</v>
      </c>
      <c r="J364" s="18" t="s">
        <v>178</v>
      </c>
      <c r="K364" s="28"/>
      <c r="L364" s="19" t="s">
        <v>47</v>
      </c>
      <c r="M364" s="56"/>
      <c r="N364" s="57"/>
      <c r="O364" s="57"/>
      <c r="P364" s="57"/>
      <c r="Q364" s="58">
        <v>1</v>
      </c>
      <c r="R364" s="29" t="s">
        <v>559</v>
      </c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27"/>
      <c r="AD364" s="18"/>
      <c r="AE364" s="18"/>
      <c r="AF364" s="18"/>
      <c r="AG364" s="18"/>
      <c r="AH364" s="18"/>
      <c r="AI364" s="30"/>
      <c r="AJ364" s="18"/>
    </row>
    <row r="365" spans="1:36" x14ac:dyDescent="0.25">
      <c r="A365" s="17" t="s">
        <v>560</v>
      </c>
      <c r="B365" s="18" t="s">
        <v>561</v>
      </c>
      <c r="C365" s="18" t="s">
        <v>232</v>
      </c>
      <c r="D365" s="18">
        <v>2014</v>
      </c>
      <c r="E365" s="71" t="str">
        <f>IF(COUNTIF($F$7:F365,F365)=1,"Y","N")</f>
        <v>N</v>
      </c>
      <c r="F365" s="46" t="str">
        <f t="shared" si="46"/>
        <v>2014-Pancreas-Sharma, R.</v>
      </c>
      <c r="G365" s="27" t="s">
        <v>557</v>
      </c>
      <c r="H365" s="38" t="str">
        <f>IF(COUNTIF($G$7:G365,G365)=1,"Y","N")</f>
        <v>Y</v>
      </c>
      <c r="I365" s="38" t="s">
        <v>105</v>
      </c>
      <c r="J365" s="18" t="s">
        <v>178</v>
      </c>
      <c r="K365" s="28"/>
      <c r="L365" s="19" t="s">
        <v>47</v>
      </c>
      <c r="M365" s="56"/>
      <c r="N365" s="57"/>
      <c r="O365" s="57"/>
      <c r="P365" s="57"/>
      <c r="Q365" s="58">
        <v>1</v>
      </c>
      <c r="R365" s="29" t="s">
        <v>559</v>
      </c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27"/>
      <c r="AD365" s="18"/>
      <c r="AE365" s="18"/>
      <c r="AF365" s="18"/>
      <c r="AG365" s="18"/>
      <c r="AH365" s="18"/>
      <c r="AI365" s="30"/>
      <c r="AJ365" s="18"/>
    </row>
    <row r="366" spans="1:36" x14ac:dyDescent="0.25">
      <c r="A366" s="17" t="s">
        <v>560</v>
      </c>
      <c r="B366" s="18" t="s">
        <v>561</v>
      </c>
      <c r="C366" s="18" t="s">
        <v>232</v>
      </c>
      <c r="D366" s="18">
        <v>2014</v>
      </c>
      <c r="E366" s="71" t="str">
        <f>IF(COUNTIF($F$7:F366,F366)=1,"Y","N")</f>
        <v>N</v>
      </c>
      <c r="F366" s="46" t="str">
        <f t="shared" si="46"/>
        <v>2014-Pancreas-Sharma, R.</v>
      </c>
      <c r="G366" s="27" t="s">
        <v>553</v>
      </c>
      <c r="H366" s="38" t="str">
        <f>IF(COUNTIF($G$7:G366,G366)=1,"Y","N")</f>
        <v>N</v>
      </c>
      <c r="I366" s="38" t="s">
        <v>105</v>
      </c>
      <c r="J366" s="18" t="s">
        <v>178</v>
      </c>
      <c r="K366" s="28"/>
      <c r="L366" s="19" t="s">
        <v>28</v>
      </c>
      <c r="M366" s="56"/>
      <c r="N366" s="57"/>
      <c r="O366" s="57">
        <v>1</v>
      </c>
      <c r="P366" s="57"/>
      <c r="Q366" s="58"/>
      <c r="R366" s="29" t="s">
        <v>559</v>
      </c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27"/>
      <c r="AD366" s="18"/>
      <c r="AE366" s="18"/>
      <c r="AF366" s="18"/>
      <c r="AG366" s="18"/>
      <c r="AH366" s="18"/>
      <c r="AI366" s="30"/>
      <c r="AJ366" s="18"/>
    </row>
    <row r="367" spans="1:36" x14ac:dyDescent="0.25">
      <c r="A367" s="17" t="s">
        <v>560</v>
      </c>
      <c r="B367" s="18" t="s">
        <v>561</v>
      </c>
      <c r="C367" s="18" t="s">
        <v>232</v>
      </c>
      <c r="D367" s="18">
        <v>2014</v>
      </c>
      <c r="E367" s="71" t="str">
        <f>IF(COUNTIF($F$7:F367,F367)=1,"Y","N")</f>
        <v>N</v>
      </c>
      <c r="F367" s="46" t="str">
        <f t="shared" si="46"/>
        <v>2014-Pancreas-Sharma, R.</v>
      </c>
      <c r="G367" s="27" t="s">
        <v>554</v>
      </c>
      <c r="H367" s="38" t="str">
        <f>IF(COUNTIF($G$7:G367,G367)=1,"Y","N")</f>
        <v>N</v>
      </c>
      <c r="I367" s="38" t="s">
        <v>105</v>
      </c>
      <c r="J367" s="18" t="s">
        <v>178</v>
      </c>
      <c r="K367" s="28"/>
      <c r="L367" s="19" t="s">
        <v>28</v>
      </c>
      <c r="M367" s="56"/>
      <c r="N367" s="57"/>
      <c r="O367" s="57">
        <v>1</v>
      </c>
      <c r="P367" s="57"/>
      <c r="Q367" s="58"/>
      <c r="R367" s="29" t="s">
        <v>559</v>
      </c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27"/>
      <c r="AD367" s="18"/>
      <c r="AE367" s="18"/>
      <c r="AF367" s="18"/>
      <c r="AG367" s="18"/>
      <c r="AH367" s="18"/>
      <c r="AI367" s="30"/>
      <c r="AJ367" s="18"/>
    </row>
    <row r="368" spans="1:36" x14ac:dyDescent="0.25">
      <c r="A368" s="17" t="s">
        <v>560</v>
      </c>
      <c r="B368" s="18" t="s">
        <v>561</v>
      </c>
      <c r="C368" s="18" t="s">
        <v>232</v>
      </c>
      <c r="D368" s="18">
        <v>2014</v>
      </c>
      <c r="E368" s="71" t="str">
        <f>IF(COUNTIF($F$7:F368,F368)=1,"Y","N")</f>
        <v>N</v>
      </c>
      <c r="F368" s="46" t="str">
        <f t="shared" si="46"/>
        <v>2014-Pancreas-Sharma, R.</v>
      </c>
      <c r="G368" s="27" t="s">
        <v>555</v>
      </c>
      <c r="H368" s="38" t="str">
        <f>IF(COUNTIF($G$7:G368,G368)=1,"Y","N")</f>
        <v>N</v>
      </c>
      <c r="I368" s="38" t="s">
        <v>105</v>
      </c>
      <c r="J368" s="18" t="s">
        <v>178</v>
      </c>
      <c r="K368" s="28"/>
      <c r="L368" s="19" t="s">
        <v>28</v>
      </c>
      <c r="M368" s="56"/>
      <c r="N368" s="57"/>
      <c r="O368" s="57"/>
      <c r="P368" s="57">
        <v>1</v>
      </c>
      <c r="Q368" s="58"/>
      <c r="R368" s="29" t="s">
        <v>559</v>
      </c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27"/>
      <c r="AD368" s="18"/>
      <c r="AE368" s="18"/>
      <c r="AF368" s="18"/>
      <c r="AG368" s="18"/>
      <c r="AH368" s="18"/>
      <c r="AI368" s="30"/>
      <c r="AJ368" s="18"/>
    </row>
    <row r="369" spans="1:36" x14ac:dyDescent="0.25">
      <c r="A369" s="17" t="s">
        <v>560</v>
      </c>
      <c r="B369" s="18" t="s">
        <v>561</v>
      </c>
      <c r="C369" s="18" t="s">
        <v>232</v>
      </c>
      <c r="D369" s="18">
        <v>2014</v>
      </c>
      <c r="E369" s="71" t="str">
        <f>IF(COUNTIF($F$7:F369,F369)=1,"Y","N")</f>
        <v>N</v>
      </c>
      <c r="F369" s="46" t="str">
        <f t="shared" si="46"/>
        <v>2014-Pancreas-Sharma, R.</v>
      </c>
      <c r="G369" s="27" t="s">
        <v>556</v>
      </c>
      <c r="H369" s="38" t="str">
        <f>IF(COUNTIF($G$7:G369,G369)=1,"Y","N")</f>
        <v>N</v>
      </c>
      <c r="I369" s="38" t="s">
        <v>105</v>
      </c>
      <c r="J369" s="18" t="s">
        <v>178</v>
      </c>
      <c r="K369" s="28"/>
      <c r="L369" s="19" t="s">
        <v>28</v>
      </c>
      <c r="M369" s="56"/>
      <c r="N369" s="57"/>
      <c r="O369" s="57"/>
      <c r="P369" s="57"/>
      <c r="Q369" s="58">
        <v>1</v>
      </c>
      <c r="R369" s="29" t="s">
        <v>559</v>
      </c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27"/>
      <c r="AD369" s="18"/>
      <c r="AE369" s="18"/>
      <c r="AF369" s="18"/>
      <c r="AG369" s="18"/>
      <c r="AH369" s="18"/>
      <c r="AI369" s="30"/>
      <c r="AJ369" s="18"/>
    </row>
    <row r="370" spans="1:36" x14ac:dyDescent="0.25">
      <c r="A370" s="17" t="s">
        <v>560</v>
      </c>
      <c r="B370" s="18" t="s">
        <v>561</v>
      </c>
      <c r="C370" s="18" t="s">
        <v>232</v>
      </c>
      <c r="D370" s="18">
        <v>2014</v>
      </c>
      <c r="E370" s="71" t="str">
        <f>IF(COUNTIF($F$7:F370,F370)=1,"Y","N")</f>
        <v>N</v>
      </c>
      <c r="F370" s="46" t="str">
        <f t="shared" si="46"/>
        <v>2014-Pancreas-Sharma, R.</v>
      </c>
      <c r="G370" s="27" t="s">
        <v>558</v>
      </c>
      <c r="H370" s="38" t="str">
        <f>IF(COUNTIF($G$7:G370,G370)=1,"Y","N")</f>
        <v>N</v>
      </c>
      <c r="I370" s="38" t="s">
        <v>105</v>
      </c>
      <c r="J370" s="18" t="s">
        <v>178</v>
      </c>
      <c r="K370" s="28"/>
      <c r="L370" s="19" t="s">
        <v>28</v>
      </c>
      <c r="M370" s="56"/>
      <c r="N370" s="57"/>
      <c r="O370" s="57"/>
      <c r="P370" s="57"/>
      <c r="Q370" s="58">
        <v>1</v>
      </c>
      <c r="R370" s="29" t="s">
        <v>559</v>
      </c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27"/>
      <c r="AD370" s="18"/>
      <c r="AE370" s="18"/>
      <c r="AF370" s="18"/>
      <c r="AG370" s="18"/>
      <c r="AH370" s="18"/>
      <c r="AI370" s="30"/>
      <c r="AJ370" s="18"/>
    </row>
    <row r="371" spans="1:36" x14ac:dyDescent="0.25">
      <c r="A371" s="17" t="s">
        <v>560</v>
      </c>
      <c r="B371" s="18" t="s">
        <v>561</v>
      </c>
      <c r="C371" s="18" t="s">
        <v>232</v>
      </c>
      <c r="D371" s="18">
        <v>2014</v>
      </c>
      <c r="E371" s="71" t="str">
        <f>IF(COUNTIF($F$7:F371,F371)=1,"Y","N")</f>
        <v>N</v>
      </c>
      <c r="F371" s="46" t="str">
        <f t="shared" si="46"/>
        <v>2014-Pancreas-Sharma, R.</v>
      </c>
      <c r="G371" s="27" t="s">
        <v>557</v>
      </c>
      <c r="H371" s="38" t="str">
        <f>IF(COUNTIF($G$7:G371,G371)=1,"Y","N")</f>
        <v>N</v>
      </c>
      <c r="I371" s="38" t="s">
        <v>105</v>
      </c>
      <c r="J371" s="18" t="s">
        <v>178</v>
      </c>
      <c r="K371" s="28"/>
      <c r="L371" s="19" t="s">
        <v>28</v>
      </c>
      <c r="M371" s="56"/>
      <c r="N371" s="57"/>
      <c r="O371" s="57"/>
      <c r="P371" s="57"/>
      <c r="Q371" s="58">
        <v>1</v>
      </c>
      <c r="R371" s="29" t="s">
        <v>559</v>
      </c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27"/>
      <c r="AD371" s="18"/>
      <c r="AE371" s="18"/>
      <c r="AF371" s="18"/>
      <c r="AG371" s="18"/>
      <c r="AH371" s="18"/>
      <c r="AI371" s="30"/>
      <c r="AJ371" s="18"/>
    </row>
    <row r="372" spans="1:36" ht="25.5" x14ac:dyDescent="0.25">
      <c r="A372" s="17" t="s">
        <v>563</v>
      </c>
      <c r="B372" s="18" t="s">
        <v>564</v>
      </c>
      <c r="C372" s="18" t="s">
        <v>31</v>
      </c>
      <c r="D372" s="18">
        <v>2014</v>
      </c>
      <c r="E372" s="71" t="str">
        <f>IF(COUNTIF($F$7:F372,F372)=1,"Y","N")</f>
        <v>Y</v>
      </c>
      <c r="F372" s="46" t="str">
        <f t="shared" si="46"/>
        <v>2014-Cancer Letters-Kim, Yun-Hee</v>
      </c>
      <c r="G372" s="27" t="s">
        <v>533</v>
      </c>
      <c r="H372" s="38" t="str">
        <f>IF(COUNTIF($G$7:G372,G372)=1,"Y","N")</f>
        <v>N</v>
      </c>
      <c r="I372" s="38" t="s">
        <v>104</v>
      </c>
      <c r="J372" s="18" t="s">
        <v>27</v>
      </c>
      <c r="K372" s="28" t="s">
        <v>541</v>
      </c>
      <c r="L372" s="19" t="s">
        <v>47</v>
      </c>
      <c r="M372" s="56"/>
      <c r="N372" s="57"/>
      <c r="O372" s="57"/>
      <c r="P372" s="57">
        <v>1</v>
      </c>
      <c r="Q372" s="58"/>
      <c r="R372" s="29" t="s">
        <v>565</v>
      </c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27" t="s">
        <v>48</v>
      </c>
      <c r="AD372" s="18"/>
      <c r="AE372" s="18"/>
      <c r="AF372" s="18"/>
      <c r="AG372" s="18"/>
      <c r="AH372" s="18"/>
      <c r="AI372" s="30"/>
      <c r="AJ372" s="18"/>
    </row>
    <row r="373" spans="1:36" x14ac:dyDescent="0.25">
      <c r="A373" s="17" t="s">
        <v>141</v>
      </c>
      <c r="B373" s="18" t="s">
        <v>142</v>
      </c>
      <c r="C373" s="18" t="s">
        <v>566</v>
      </c>
      <c r="D373" s="18">
        <v>2014</v>
      </c>
      <c r="E373" s="71" t="str">
        <f>IF(COUNTIF($F$7:F373,F373)=1,"Y","N")</f>
        <v>Y</v>
      </c>
      <c r="F373" s="46" t="str">
        <f t="shared" si="46"/>
        <v>2014-International Journal of Radiation Oncology Biology Physics-Cao, Ning</v>
      </c>
      <c r="G373" s="27" t="s">
        <v>46</v>
      </c>
      <c r="H373" s="38" t="str">
        <f>IF(COUNTIF($G$7:G373,G373)=1,"Y","N")</f>
        <v>N</v>
      </c>
      <c r="I373" s="38" t="s">
        <v>104</v>
      </c>
      <c r="J373" s="18" t="s">
        <v>27</v>
      </c>
      <c r="K373" s="28" t="s">
        <v>571</v>
      </c>
      <c r="L373" s="19" t="s">
        <v>47</v>
      </c>
      <c r="M373" s="56"/>
      <c r="N373" s="57"/>
      <c r="O373" s="57"/>
      <c r="P373" s="57">
        <v>1</v>
      </c>
      <c r="Q373" s="58"/>
      <c r="R373" s="29" t="s">
        <v>567</v>
      </c>
      <c r="S373" s="18" t="s">
        <v>48</v>
      </c>
      <c r="T373" s="18"/>
      <c r="U373" s="18"/>
      <c r="V373" s="18"/>
      <c r="W373" s="18"/>
      <c r="X373" s="18"/>
      <c r="Y373" s="18"/>
      <c r="Z373" s="18"/>
      <c r="AA373" s="18"/>
      <c r="AB373" s="18"/>
      <c r="AC373" s="27"/>
      <c r="AD373" s="18"/>
      <c r="AE373" s="18"/>
      <c r="AF373" s="18"/>
      <c r="AG373" s="18"/>
      <c r="AH373" s="18"/>
      <c r="AI373" s="30"/>
      <c r="AJ373" s="18"/>
    </row>
    <row r="374" spans="1:36" x14ac:dyDescent="0.25">
      <c r="A374" s="17" t="s">
        <v>141</v>
      </c>
      <c r="B374" s="18" t="s">
        <v>142</v>
      </c>
      <c r="C374" s="18" t="s">
        <v>566</v>
      </c>
      <c r="D374" s="18">
        <v>2014</v>
      </c>
      <c r="E374" s="71" t="str">
        <f>IF(COUNTIF($F$7:F374,F374)=1,"Y","N")</f>
        <v>N</v>
      </c>
      <c r="F374" s="46" t="str">
        <f t="shared" si="46"/>
        <v>2014-International Journal of Radiation Oncology Biology Physics-Cao, Ning</v>
      </c>
      <c r="G374" s="27" t="s">
        <v>46</v>
      </c>
      <c r="H374" s="38" t="str">
        <f>IF(COUNTIF($G$7:G374,G374)=1,"Y","N")</f>
        <v>N</v>
      </c>
      <c r="I374" s="38" t="s">
        <v>104</v>
      </c>
      <c r="J374" s="18" t="s">
        <v>27</v>
      </c>
      <c r="K374" s="28" t="s">
        <v>571</v>
      </c>
      <c r="L374" s="19" t="s">
        <v>47</v>
      </c>
      <c r="M374" s="56"/>
      <c r="N374" s="57"/>
      <c r="O374" s="57"/>
      <c r="P374" s="57">
        <v>1</v>
      </c>
      <c r="Q374" s="58"/>
      <c r="R374" s="29" t="s">
        <v>568</v>
      </c>
      <c r="S374" s="18" t="s">
        <v>48</v>
      </c>
      <c r="T374" s="18"/>
      <c r="U374" s="18"/>
      <c r="V374" s="18"/>
      <c r="W374" s="18"/>
      <c r="X374" s="18"/>
      <c r="Y374" s="18"/>
      <c r="Z374" s="18"/>
      <c r="AA374" s="18"/>
      <c r="AB374" s="18"/>
      <c r="AC374" s="27"/>
      <c r="AD374" s="18"/>
      <c r="AE374" s="18"/>
      <c r="AF374" s="18"/>
      <c r="AG374" s="18"/>
      <c r="AH374" s="18"/>
      <c r="AI374" s="30"/>
      <c r="AJ374" s="18"/>
    </row>
    <row r="375" spans="1:36" x14ac:dyDescent="0.25">
      <c r="A375" s="17" t="s">
        <v>141</v>
      </c>
      <c r="B375" s="18" t="s">
        <v>142</v>
      </c>
      <c r="C375" s="18" t="s">
        <v>566</v>
      </c>
      <c r="D375" s="18">
        <v>2014</v>
      </c>
      <c r="E375" s="71" t="str">
        <f>IF(COUNTIF($F$7:F375,F375)=1,"Y","N")</f>
        <v>N</v>
      </c>
      <c r="F375" s="46" t="str">
        <f t="shared" si="46"/>
        <v>2014-International Journal of Radiation Oncology Biology Physics-Cao, Ning</v>
      </c>
      <c r="G375" s="27" t="s">
        <v>46</v>
      </c>
      <c r="H375" s="38" t="str">
        <f>IF(COUNTIF($G$7:G375,G375)=1,"Y","N")</f>
        <v>N</v>
      </c>
      <c r="I375" s="38" t="s">
        <v>104</v>
      </c>
      <c r="J375" s="18" t="s">
        <v>27</v>
      </c>
      <c r="K375" s="28" t="s">
        <v>571</v>
      </c>
      <c r="L375" s="19" t="s">
        <v>47</v>
      </c>
      <c r="M375" s="56"/>
      <c r="N375" s="57"/>
      <c r="O375" s="57"/>
      <c r="P375" s="57">
        <v>1</v>
      </c>
      <c r="Q375" s="58"/>
      <c r="R375" s="29" t="s">
        <v>569</v>
      </c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27"/>
      <c r="AD375" s="18"/>
      <c r="AE375" s="18"/>
      <c r="AF375" s="18"/>
      <c r="AG375" s="18"/>
      <c r="AH375" s="18"/>
      <c r="AI375" s="30"/>
      <c r="AJ375" s="18"/>
    </row>
    <row r="376" spans="1:36" x14ac:dyDescent="0.25">
      <c r="A376" s="17" t="s">
        <v>141</v>
      </c>
      <c r="B376" s="18" t="s">
        <v>142</v>
      </c>
      <c r="C376" s="18" t="s">
        <v>566</v>
      </c>
      <c r="D376" s="18">
        <v>2014</v>
      </c>
      <c r="E376" s="71" t="str">
        <f>IF(COUNTIF($F$7:F376,F376)=1,"Y","N")</f>
        <v>N</v>
      </c>
      <c r="F376" s="46" t="str">
        <f t="shared" si="46"/>
        <v>2014-International Journal of Radiation Oncology Biology Physics-Cao, Ning</v>
      </c>
      <c r="G376" s="27" t="s">
        <v>46</v>
      </c>
      <c r="H376" s="38" t="str">
        <f>IF(COUNTIF($G$7:G376,G376)=1,"Y","N")</f>
        <v>N</v>
      </c>
      <c r="I376" s="38" t="s">
        <v>104</v>
      </c>
      <c r="J376" s="18" t="s">
        <v>27</v>
      </c>
      <c r="K376" s="28" t="s">
        <v>571</v>
      </c>
      <c r="L376" s="19" t="s">
        <v>47</v>
      </c>
      <c r="M376" s="56"/>
      <c r="N376" s="57"/>
      <c r="O376" s="57"/>
      <c r="P376" s="57">
        <v>1</v>
      </c>
      <c r="Q376" s="58"/>
      <c r="R376" s="29" t="s">
        <v>570</v>
      </c>
      <c r="S376" s="18" t="s">
        <v>48</v>
      </c>
      <c r="T376" s="18"/>
      <c r="U376" s="18"/>
      <c r="V376" s="18"/>
      <c r="W376" s="18"/>
      <c r="X376" s="18"/>
      <c r="Y376" s="18"/>
      <c r="Z376" s="18"/>
      <c r="AA376" s="18"/>
      <c r="AB376" s="18"/>
      <c r="AC376" s="27"/>
      <c r="AD376" s="18"/>
      <c r="AE376" s="18"/>
      <c r="AF376" s="18"/>
      <c r="AG376" s="18"/>
      <c r="AH376" s="18"/>
      <c r="AI376" s="30"/>
      <c r="AJ376" s="18"/>
    </row>
    <row r="377" spans="1:36" x14ac:dyDescent="0.25">
      <c r="A377" s="17" t="s">
        <v>572</v>
      </c>
      <c r="B377" s="18" t="s">
        <v>573</v>
      </c>
      <c r="C377" s="18" t="s">
        <v>78</v>
      </c>
      <c r="D377" s="18">
        <v>2014</v>
      </c>
      <c r="E377" s="71" t="str">
        <f>IF(COUNTIF($F$7:F377,F377)=1,"Y","N")</f>
        <v>Y</v>
      </c>
      <c r="F377" s="46" t="str">
        <f t="shared" si="46"/>
        <v>2014-Oncotarget-Hiroshima, Yukihiko</v>
      </c>
      <c r="G377" s="27" t="s">
        <v>44</v>
      </c>
      <c r="H377" s="38" t="str">
        <f>IF(COUNTIF($G$7:G377,G377)=1,"Y","N")</f>
        <v>N</v>
      </c>
      <c r="I377" s="38" t="s">
        <v>104</v>
      </c>
      <c r="J377" s="18" t="s">
        <v>27</v>
      </c>
      <c r="K377" s="28"/>
      <c r="L377" s="19" t="s">
        <v>47</v>
      </c>
      <c r="M377" s="56"/>
      <c r="N377" s="57"/>
      <c r="O377" s="57"/>
      <c r="P377" s="57">
        <v>1</v>
      </c>
      <c r="Q377" s="58"/>
      <c r="R377" s="29" t="s">
        <v>578</v>
      </c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27"/>
      <c r="AD377" s="18"/>
      <c r="AE377" s="18"/>
      <c r="AF377" s="18"/>
      <c r="AG377" s="18"/>
      <c r="AH377" s="18"/>
      <c r="AI377" s="30"/>
      <c r="AJ377" s="18"/>
    </row>
    <row r="378" spans="1:36" x14ac:dyDescent="0.25">
      <c r="A378" s="17" t="s">
        <v>572</v>
      </c>
      <c r="B378" s="18" t="s">
        <v>573</v>
      </c>
      <c r="C378" s="18" t="s">
        <v>78</v>
      </c>
      <c r="D378" s="18">
        <v>2014</v>
      </c>
      <c r="E378" s="71" t="str">
        <f>IF(COUNTIF($F$7:F378,F378)=1,"Y","N")</f>
        <v>N</v>
      </c>
      <c r="F378" s="46" t="str">
        <f t="shared" si="46"/>
        <v>2014-Oncotarget-Hiroshima, Yukihiko</v>
      </c>
      <c r="G378" s="27" t="s">
        <v>45</v>
      </c>
      <c r="H378" s="38" t="str">
        <f>IF(COUNTIF($G$7:G378,G378)=1,"Y","N")</f>
        <v>N</v>
      </c>
      <c r="I378" s="38" t="s">
        <v>104</v>
      </c>
      <c r="J378" s="18" t="s">
        <v>27</v>
      </c>
      <c r="K378" s="28"/>
      <c r="L378" s="19" t="s">
        <v>47</v>
      </c>
      <c r="M378" s="56"/>
      <c r="N378" s="57"/>
      <c r="O378" s="57"/>
      <c r="P378" s="57"/>
      <c r="Q378" s="58">
        <v>1</v>
      </c>
      <c r="R378" s="29" t="s">
        <v>578</v>
      </c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27"/>
      <c r="AD378" s="18"/>
      <c r="AE378" s="18"/>
      <c r="AF378" s="18"/>
      <c r="AG378" s="18"/>
      <c r="AH378" s="18"/>
      <c r="AI378" s="30"/>
      <c r="AJ378" s="18"/>
    </row>
    <row r="379" spans="1:36" x14ac:dyDescent="0.25">
      <c r="A379" s="17" t="s">
        <v>572</v>
      </c>
      <c r="B379" s="18" t="s">
        <v>573</v>
      </c>
      <c r="C379" s="18" t="s">
        <v>78</v>
      </c>
      <c r="D379" s="18">
        <v>2014</v>
      </c>
      <c r="E379" s="71" t="str">
        <f>IF(COUNTIF($F$7:F379,F379)=1,"Y","N")</f>
        <v>N</v>
      </c>
      <c r="F379" s="46" t="str">
        <f t="shared" si="46"/>
        <v>2014-Oncotarget-Hiroshima, Yukihiko</v>
      </c>
      <c r="G379" s="26" t="s">
        <v>44</v>
      </c>
      <c r="I379" s="41" t="s">
        <v>104</v>
      </c>
      <c r="J379" s="26" t="s">
        <v>27</v>
      </c>
      <c r="L379" s="19" t="s">
        <v>47</v>
      </c>
      <c r="P379" s="62">
        <v>1</v>
      </c>
      <c r="R379" s="29" t="s">
        <v>574</v>
      </c>
      <c r="S379" s="18"/>
      <c r="T379" s="18"/>
      <c r="U379" s="18"/>
      <c r="V379" s="18" t="s">
        <v>48</v>
      </c>
      <c r="W379" s="18"/>
      <c r="X379" s="18"/>
      <c r="Y379" s="18"/>
      <c r="Z379" s="18"/>
      <c r="AA379" s="18"/>
      <c r="AB379" s="18"/>
      <c r="AC379" s="27"/>
      <c r="AD379" s="18"/>
      <c r="AE379" s="18"/>
      <c r="AF379" s="18"/>
      <c r="AG379" s="18"/>
      <c r="AH379" s="18"/>
      <c r="AI379" s="30"/>
      <c r="AJ379" s="18"/>
    </row>
    <row r="380" spans="1:36" x14ac:dyDescent="0.25">
      <c r="A380" s="17" t="s">
        <v>572</v>
      </c>
      <c r="B380" s="18" t="s">
        <v>573</v>
      </c>
      <c r="C380" s="18" t="s">
        <v>78</v>
      </c>
      <c r="D380" s="18">
        <v>2014</v>
      </c>
      <c r="E380" s="71" t="str">
        <f>IF(COUNTIF($F$7:F380,F380)=1,"Y","N")</f>
        <v>N</v>
      </c>
      <c r="F380" s="46" t="str">
        <f t="shared" si="46"/>
        <v>2014-Oncotarget-Hiroshima, Yukihiko</v>
      </c>
      <c r="G380" s="27" t="s">
        <v>44</v>
      </c>
      <c r="H380" s="38" t="str">
        <f>IF(COUNTIF($G$7:G380,G380)=1,"Y","N")</f>
        <v>N</v>
      </c>
      <c r="I380" s="38" t="s">
        <v>104</v>
      </c>
      <c r="J380" s="18" t="s">
        <v>27</v>
      </c>
      <c r="K380" s="28"/>
      <c r="L380" s="19" t="s">
        <v>47</v>
      </c>
      <c r="M380" s="56"/>
      <c r="N380" s="57"/>
      <c r="O380" s="57">
        <v>1</v>
      </c>
      <c r="P380" s="57"/>
      <c r="Q380" s="58"/>
      <c r="R380" s="29" t="s">
        <v>575</v>
      </c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27"/>
      <c r="AD380" s="18"/>
      <c r="AE380" s="18"/>
      <c r="AF380" s="18"/>
      <c r="AG380" s="18"/>
      <c r="AH380" s="18"/>
      <c r="AI380" s="30"/>
      <c r="AJ380" s="18"/>
    </row>
    <row r="381" spans="1:36" x14ac:dyDescent="0.25">
      <c r="A381" s="17" t="s">
        <v>572</v>
      </c>
      <c r="B381" s="18" t="s">
        <v>573</v>
      </c>
      <c r="C381" s="18" t="s">
        <v>78</v>
      </c>
      <c r="D381" s="18">
        <v>2014</v>
      </c>
      <c r="E381" s="71" t="str">
        <f>IF(COUNTIF($F$7:F381,F381)=1,"Y","N")</f>
        <v>N</v>
      </c>
      <c r="F381" s="46" t="str">
        <f t="shared" si="46"/>
        <v>2014-Oncotarget-Hiroshima, Yukihiko</v>
      </c>
      <c r="G381" s="27" t="s">
        <v>45</v>
      </c>
      <c r="H381" s="38" t="str">
        <f>IF(COUNTIF($G$7:G381,G381)=1,"Y","N")</f>
        <v>N</v>
      </c>
      <c r="I381" s="38" t="s">
        <v>104</v>
      </c>
      <c r="J381" s="18" t="s">
        <v>27</v>
      </c>
      <c r="K381" s="28"/>
      <c r="L381" s="19" t="s">
        <v>47</v>
      </c>
      <c r="M381" s="56"/>
      <c r="N381" s="57"/>
      <c r="O381" s="57"/>
      <c r="P381" s="57">
        <v>1</v>
      </c>
      <c r="Q381" s="58"/>
      <c r="R381" s="29" t="s">
        <v>574</v>
      </c>
      <c r="S381" s="18"/>
      <c r="T381" s="18"/>
      <c r="U381" s="18"/>
      <c r="V381" s="18" t="s">
        <v>48</v>
      </c>
      <c r="W381" s="18"/>
      <c r="X381" s="18"/>
      <c r="Y381" s="18"/>
      <c r="Z381" s="18"/>
      <c r="AA381" s="18"/>
      <c r="AB381" s="18"/>
      <c r="AC381" s="27"/>
      <c r="AD381" s="18"/>
      <c r="AE381" s="18"/>
      <c r="AF381" s="18"/>
      <c r="AG381" s="18"/>
      <c r="AH381" s="18"/>
      <c r="AI381" s="30"/>
      <c r="AJ381" s="18"/>
    </row>
    <row r="382" spans="1:36" x14ac:dyDescent="0.25">
      <c r="A382" s="17" t="s">
        <v>572</v>
      </c>
      <c r="B382" s="18" t="s">
        <v>573</v>
      </c>
      <c r="C382" s="18" t="s">
        <v>78</v>
      </c>
      <c r="D382" s="18">
        <v>2014</v>
      </c>
      <c r="E382" s="71" t="str">
        <f>IF(COUNTIF($F$7:F382,F382)=1,"Y","N")</f>
        <v>N</v>
      </c>
      <c r="F382" s="46" t="str">
        <f t="shared" si="46"/>
        <v>2014-Oncotarget-Hiroshima, Yukihiko</v>
      </c>
      <c r="G382" s="27" t="s">
        <v>45</v>
      </c>
      <c r="H382" s="38" t="str">
        <f>IF(COUNTIF($G$7:G382,G382)=1,"Y","N")</f>
        <v>N</v>
      </c>
      <c r="I382" s="38" t="s">
        <v>104</v>
      </c>
      <c r="J382" s="18" t="s">
        <v>27</v>
      </c>
      <c r="K382" s="28"/>
      <c r="L382" s="19" t="s">
        <v>47</v>
      </c>
      <c r="M382" s="56"/>
      <c r="N382" s="57"/>
      <c r="O382" s="57"/>
      <c r="P382" s="57">
        <v>1</v>
      </c>
      <c r="Q382" s="58"/>
      <c r="R382" s="29" t="s">
        <v>575</v>
      </c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27"/>
      <c r="AD382" s="18"/>
      <c r="AE382" s="18"/>
      <c r="AF382" s="18"/>
      <c r="AG382" s="18"/>
      <c r="AH382" s="18"/>
      <c r="AI382" s="30"/>
      <c r="AJ382" s="18"/>
    </row>
    <row r="383" spans="1:36" x14ac:dyDescent="0.25">
      <c r="A383" s="17" t="s">
        <v>572</v>
      </c>
      <c r="B383" s="18" t="s">
        <v>573</v>
      </c>
      <c r="C383" s="18" t="s">
        <v>78</v>
      </c>
      <c r="D383" s="18">
        <v>2014</v>
      </c>
      <c r="E383" s="71" t="str">
        <f>IF(COUNTIF($F$7:F383,F383)=1,"Y","N")</f>
        <v>N</v>
      </c>
      <c r="F383" s="46" t="str">
        <f t="shared" si="46"/>
        <v>2014-Oncotarget-Hiroshima, Yukihiko</v>
      </c>
      <c r="G383" s="27" t="s">
        <v>44</v>
      </c>
      <c r="H383" s="38" t="str">
        <f>IF(COUNTIF($G$7:G383,G383)=1,"Y","N")</f>
        <v>N</v>
      </c>
      <c r="I383" s="38" t="s">
        <v>104</v>
      </c>
      <c r="J383" s="18" t="s">
        <v>27</v>
      </c>
      <c r="K383" s="28"/>
      <c r="L383" s="19" t="s">
        <v>28</v>
      </c>
      <c r="M383" s="56"/>
      <c r="N383" s="57"/>
      <c r="O383" s="57"/>
      <c r="P383" s="57">
        <v>1</v>
      </c>
      <c r="Q383" s="58"/>
      <c r="R383" s="29" t="s">
        <v>12</v>
      </c>
      <c r="S383" s="18"/>
      <c r="T383" s="18"/>
      <c r="U383" s="18"/>
      <c r="V383" s="18" t="s">
        <v>48</v>
      </c>
      <c r="W383" s="18"/>
      <c r="X383" s="18"/>
      <c r="Y383" s="18"/>
      <c r="Z383" s="18"/>
      <c r="AA383" s="18"/>
      <c r="AB383" s="18"/>
      <c r="AC383" s="27"/>
      <c r="AD383" s="18"/>
      <c r="AE383" s="18"/>
      <c r="AF383" s="18"/>
      <c r="AG383" s="18"/>
      <c r="AH383" s="18"/>
      <c r="AI383" s="30"/>
      <c r="AJ383" s="18"/>
    </row>
    <row r="384" spans="1:36" x14ac:dyDescent="0.25">
      <c r="A384" s="17" t="s">
        <v>572</v>
      </c>
      <c r="B384" s="18" t="s">
        <v>573</v>
      </c>
      <c r="C384" s="18" t="s">
        <v>78</v>
      </c>
      <c r="D384" s="18">
        <v>2014</v>
      </c>
      <c r="E384" s="71" t="str">
        <f>IF(COUNTIF($F$7:F384,F384)=1,"Y","N")</f>
        <v>N</v>
      </c>
      <c r="F384" s="46" t="str">
        <f t="shared" si="46"/>
        <v>2014-Oncotarget-Hiroshima, Yukihiko</v>
      </c>
      <c r="G384" s="27" t="s">
        <v>44</v>
      </c>
      <c r="H384" s="38" t="str">
        <f>IF(COUNTIF($G$7:G384,G384)=1,"Y","N")</f>
        <v>N</v>
      </c>
      <c r="I384" s="38" t="s">
        <v>104</v>
      </c>
      <c r="J384" s="18" t="s">
        <v>27</v>
      </c>
      <c r="K384" s="28"/>
      <c r="L384" s="19" t="s">
        <v>28</v>
      </c>
      <c r="M384" s="56"/>
      <c r="N384" s="57"/>
      <c r="O384" s="57"/>
      <c r="P384" s="57">
        <v>1</v>
      </c>
      <c r="Q384" s="58"/>
      <c r="R384" s="29" t="s">
        <v>577</v>
      </c>
      <c r="S384" s="18"/>
      <c r="T384" s="18"/>
      <c r="U384" s="18"/>
      <c r="V384" s="18" t="s">
        <v>48</v>
      </c>
      <c r="W384" s="18"/>
      <c r="X384" s="18"/>
      <c r="Y384" s="18"/>
      <c r="Z384" s="18"/>
      <c r="AA384" s="18"/>
      <c r="AB384" s="18"/>
      <c r="AC384" s="27"/>
      <c r="AD384" s="18"/>
      <c r="AE384" s="18"/>
      <c r="AF384" s="18"/>
      <c r="AG384" s="18"/>
      <c r="AH384" s="18"/>
      <c r="AI384" s="30"/>
      <c r="AJ384" s="18"/>
    </row>
    <row r="385" spans="1:36" x14ac:dyDescent="0.25">
      <c r="A385" s="17" t="s">
        <v>572</v>
      </c>
      <c r="B385" s="18" t="s">
        <v>573</v>
      </c>
      <c r="C385" s="18" t="s">
        <v>78</v>
      </c>
      <c r="D385" s="18">
        <v>2014</v>
      </c>
      <c r="E385" s="71" t="str">
        <f>IF(COUNTIF($F$7:F385,F385)=1,"Y","N")</f>
        <v>N</v>
      </c>
      <c r="F385" s="46" t="str">
        <f t="shared" si="46"/>
        <v>2014-Oncotarget-Hiroshima, Yukihiko</v>
      </c>
      <c r="G385" s="27" t="s">
        <v>44</v>
      </c>
      <c r="H385" s="38" t="str">
        <f>IF(COUNTIF($G$7:G385,G385)=1,"Y","N")</f>
        <v>N</v>
      </c>
      <c r="I385" s="38" t="s">
        <v>104</v>
      </c>
      <c r="J385" s="18" t="s">
        <v>27</v>
      </c>
      <c r="K385" s="28"/>
      <c r="L385" s="19" t="s">
        <v>28</v>
      </c>
      <c r="M385" s="56"/>
      <c r="N385" s="57"/>
      <c r="O385" s="57">
        <v>1</v>
      </c>
      <c r="P385" s="57"/>
      <c r="Q385" s="58"/>
      <c r="R385" s="29" t="s">
        <v>576</v>
      </c>
      <c r="S385" s="18"/>
      <c r="T385" s="18"/>
      <c r="U385" s="18"/>
      <c r="V385" s="18" t="s">
        <v>48</v>
      </c>
      <c r="W385" s="18"/>
      <c r="X385" s="18"/>
      <c r="Y385" s="18"/>
      <c r="Z385" s="18"/>
      <c r="AA385" s="18"/>
      <c r="AB385" s="18"/>
      <c r="AC385" s="27"/>
      <c r="AD385" s="18"/>
      <c r="AE385" s="18"/>
      <c r="AF385" s="18"/>
      <c r="AG385" s="18"/>
      <c r="AH385" s="18"/>
      <c r="AI385" s="30"/>
      <c r="AJ385" s="18"/>
    </row>
    <row r="386" spans="1:36" x14ac:dyDescent="0.25">
      <c r="A386" s="17" t="s">
        <v>579</v>
      </c>
      <c r="B386" s="18" t="s">
        <v>386</v>
      </c>
      <c r="C386" s="18" t="s">
        <v>54</v>
      </c>
      <c r="D386" s="18">
        <v>2015</v>
      </c>
      <c r="E386" s="71" t="str">
        <f>IF(COUNTIF($F$7:F386,F386)=1,"Y","N")</f>
        <v>Y</v>
      </c>
      <c r="F386" s="46" t="str">
        <f t="shared" ref="F386:F449" si="47">CONCATENATE(D386,"-",C386,"-",A386)</f>
        <v>2015-ACS Nano-Zhou, Hongyu</v>
      </c>
      <c r="G386" s="27" t="s">
        <v>582</v>
      </c>
      <c r="H386" s="38" t="str">
        <f>IF(COUNTIF($G$7:G386,G386)=1,"Y","N")</f>
        <v>Y</v>
      </c>
      <c r="I386" s="38" t="s">
        <v>105</v>
      </c>
      <c r="J386" s="18" t="s">
        <v>27</v>
      </c>
      <c r="K386" s="28" t="s">
        <v>581</v>
      </c>
      <c r="L386" s="19" t="s">
        <v>28</v>
      </c>
      <c r="M386" s="56"/>
      <c r="N386" s="57"/>
      <c r="O386" s="57"/>
      <c r="P386" s="57">
        <v>1</v>
      </c>
      <c r="Q386" s="58"/>
      <c r="R386" s="29" t="s">
        <v>583</v>
      </c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27"/>
      <c r="AD386" s="18"/>
      <c r="AE386" s="18"/>
      <c r="AF386" s="18"/>
      <c r="AG386" s="18"/>
      <c r="AH386" s="18"/>
      <c r="AI386" s="30"/>
      <c r="AJ386" s="18"/>
    </row>
    <row r="387" spans="1:36" x14ac:dyDescent="0.25">
      <c r="A387" s="17" t="s">
        <v>579</v>
      </c>
      <c r="B387" s="18" t="s">
        <v>386</v>
      </c>
      <c r="C387" s="18" t="s">
        <v>54</v>
      </c>
      <c r="D387" s="18">
        <v>2015</v>
      </c>
      <c r="E387" s="71" t="str">
        <f>IF(COUNTIF($F$7:F387,F387)=1,"Y","N")</f>
        <v>N</v>
      </c>
      <c r="F387" s="46" t="str">
        <f t="shared" si="47"/>
        <v>2015-ACS Nano-Zhou, Hongyu</v>
      </c>
      <c r="G387" s="27" t="s">
        <v>582</v>
      </c>
      <c r="H387" s="38" t="str">
        <f>IF(COUNTIF($G$7:G387,G387)=1,"Y","N")</f>
        <v>N</v>
      </c>
      <c r="I387" s="38" t="s">
        <v>105</v>
      </c>
      <c r="J387" s="18" t="s">
        <v>27</v>
      </c>
      <c r="K387" s="28" t="s">
        <v>581</v>
      </c>
      <c r="L387" s="19" t="s">
        <v>28</v>
      </c>
      <c r="M387" s="56"/>
      <c r="N387" s="57"/>
      <c r="O387" s="57"/>
      <c r="P387" s="57">
        <v>1</v>
      </c>
      <c r="Q387" s="58"/>
      <c r="R387" s="29" t="s">
        <v>584</v>
      </c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27"/>
      <c r="AD387" s="18"/>
      <c r="AE387" s="18"/>
      <c r="AF387" s="18"/>
      <c r="AG387" s="18"/>
      <c r="AH387" s="18"/>
      <c r="AI387" s="30"/>
      <c r="AJ387" s="18"/>
    </row>
    <row r="388" spans="1:36" x14ac:dyDescent="0.25">
      <c r="A388" s="17" t="s">
        <v>579</v>
      </c>
      <c r="B388" s="18" t="s">
        <v>386</v>
      </c>
      <c r="C388" s="18" t="s">
        <v>54</v>
      </c>
      <c r="D388" s="18">
        <v>2015</v>
      </c>
      <c r="E388" s="71" t="str">
        <f>IF(COUNTIF($F$7:F388,F388)=1,"Y","N")</f>
        <v>N</v>
      </c>
      <c r="F388" s="46" t="str">
        <f t="shared" si="47"/>
        <v>2015-ACS Nano-Zhou, Hongyu</v>
      </c>
      <c r="G388" s="27" t="s">
        <v>582</v>
      </c>
      <c r="H388" s="38" t="str">
        <f>IF(COUNTIF($G$7:G388,G388)=1,"Y","N")</f>
        <v>N</v>
      </c>
      <c r="I388" s="38" t="s">
        <v>105</v>
      </c>
      <c r="J388" s="18" t="s">
        <v>27</v>
      </c>
      <c r="K388" s="28" t="s">
        <v>581</v>
      </c>
      <c r="L388" s="19" t="s">
        <v>28</v>
      </c>
      <c r="M388" s="56"/>
      <c r="N388" s="57"/>
      <c r="O388" s="57"/>
      <c r="P388" s="57">
        <v>1</v>
      </c>
      <c r="Q388" s="58"/>
      <c r="R388" s="29" t="s">
        <v>580</v>
      </c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27"/>
      <c r="AD388" s="18"/>
      <c r="AE388" s="18"/>
      <c r="AF388" s="18"/>
      <c r="AG388" s="18"/>
      <c r="AH388" s="18"/>
      <c r="AI388" s="30"/>
      <c r="AJ388" s="18"/>
    </row>
    <row r="389" spans="1:36" x14ac:dyDescent="0.25">
      <c r="A389" s="17" t="s">
        <v>585</v>
      </c>
      <c r="B389" s="18" t="s">
        <v>586</v>
      </c>
      <c r="C389" s="18" t="s">
        <v>210</v>
      </c>
      <c r="D389" s="18">
        <v>2015</v>
      </c>
      <c r="E389" s="71" t="str">
        <f>IF(COUNTIF($F$7:F389,F389)=1,"Y","N")</f>
        <v>Y</v>
      </c>
      <c r="F389" s="46" t="str">
        <f t="shared" si="47"/>
        <v>2015-Molecular Cancer Therapeutics-Pan, Youli</v>
      </c>
      <c r="G389" s="27" t="s">
        <v>46</v>
      </c>
      <c r="H389" s="38" t="str">
        <f>IF(COUNTIF($G$7:G389,G389)=1,"Y","N")</f>
        <v>N</v>
      </c>
      <c r="I389" s="38" t="s">
        <v>104</v>
      </c>
      <c r="J389" s="18" t="s">
        <v>27</v>
      </c>
      <c r="K389" s="28" t="s">
        <v>587</v>
      </c>
      <c r="L389" s="19" t="s">
        <v>47</v>
      </c>
      <c r="M389" s="56"/>
      <c r="N389" s="57"/>
      <c r="O389" s="57">
        <v>1</v>
      </c>
      <c r="P389" s="57"/>
      <c r="Q389" s="58"/>
      <c r="R389" s="29" t="s">
        <v>588</v>
      </c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27"/>
      <c r="AD389" s="18"/>
      <c r="AE389" s="18"/>
      <c r="AF389" s="18"/>
      <c r="AG389" s="18"/>
      <c r="AH389" s="18"/>
      <c r="AI389" s="30"/>
      <c r="AJ389" s="18"/>
    </row>
    <row r="390" spans="1:36" x14ac:dyDescent="0.25">
      <c r="A390" s="17" t="s">
        <v>585</v>
      </c>
      <c r="B390" s="18" t="s">
        <v>586</v>
      </c>
      <c r="C390" s="18" t="s">
        <v>210</v>
      </c>
      <c r="D390" s="18">
        <v>2015</v>
      </c>
      <c r="E390" s="71" t="str">
        <f>IF(COUNTIF($F$7:F390,F390)=1,"Y","N")</f>
        <v>N</v>
      </c>
      <c r="F390" s="46" t="str">
        <f t="shared" si="47"/>
        <v>2015-Molecular Cancer Therapeutics-Pan, Youli</v>
      </c>
      <c r="G390" s="27" t="s">
        <v>46</v>
      </c>
      <c r="H390" s="38" t="str">
        <f>IF(COUNTIF($G$7:G390,G390)=1,"Y","N")</f>
        <v>N</v>
      </c>
      <c r="I390" s="38" t="s">
        <v>104</v>
      </c>
      <c r="J390" s="18" t="s">
        <v>27</v>
      </c>
      <c r="K390" s="28" t="s">
        <v>587</v>
      </c>
      <c r="L390" s="19" t="s">
        <v>47</v>
      </c>
      <c r="M390" s="56"/>
      <c r="N390" s="57"/>
      <c r="O390" s="57"/>
      <c r="P390" s="57">
        <v>1</v>
      </c>
      <c r="Q390" s="58"/>
      <c r="R390" s="29" t="s">
        <v>589</v>
      </c>
      <c r="S390" s="18"/>
      <c r="T390" s="18"/>
      <c r="U390" s="18"/>
      <c r="V390" s="18"/>
      <c r="W390" s="18"/>
      <c r="X390" s="18"/>
      <c r="Y390" s="18" t="s">
        <v>48</v>
      </c>
      <c r="Z390" s="18"/>
      <c r="AA390" s="18"/>
      <c r="AB390" s="18"/>
      <c r="AC390" s="27"/>
      <c r="AD390" s="18"/>
      <c r="AE390" s="18"/>
      <c r="AF390" s="18"/>
      <c r="AG390" s="18"/>
      <c r="AH390" s="18"/>
      <c r="AI390" s="30" t="s">
        <v>48</v>
      </c>
      <c r="AJ390" s="18"/>
    </row>
    <row r="391" spans="1:36" x14ac:dyDescent="0.25">
      <c r="A391" s="17" t="s">
        <v>585</v>
      </c>
      <c r="B391" s="18" t="s">
        <v>586</v>
      </c>
      <c r="C391" s="18" t="s">
        <v>210</v>
      </c>
      <c r="D391" s="18">
        <v>2015</v>
      </c>
      <c r="E391" s="71" t="str">
        <f>IF(COUNTIF($F$7:F391,F391)=1,"Y","N")</f>
        <v>N</v>
      </c>
      <c r="F391" s="46" t="str">
        <f t="shared" si="47"/>
        <v>2015-Molecular Cancer Therapeutics-Pan, Youli</v>
      </c>
      <c r="G391" s="27" t="s">
        <v>46</v>
      </c>
      <c r="H391" s="38" t="str">
        <f>IF(COUNTIF($G$7:G391,G391)=1,"Y","N")</f>
        <v>N</v>
      </c>
      <c r="I391" s="38" t="s">
        <v>104</v>
      </c>
      <c r="J391" s="18" t="s">
        <v>27</v>
      </c>
      <c r="K391" s="28" t="s">
        <v>587</v>
      </c>
      <c r="L391" s="19" t="s">
        <v>47</v>
      </c>
      <c r="M391" s="56"/>
      <c r="N391" s="57"/>
      <c r="O391" s="57"/>
      <c r="P391" s="57">
        <v>1</v>
      </c>
      <c r="Q391" s="58"/>
      <c r="R391" s="29" t="s">
        <v>590</v>
      </c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27"/>
      <c r="AD391" s="18"/>
      <c r="AE391" s="18"/>
      <c r="AF391" s="18"/>
      <c r="AG391" s="18"/>
      <c r="AH391" s="18"/>
      <c r="AI391" s="30" t="s">
        <v>48</v>
      </c>
      <c r="AJ391" s="18"/>
    </row>
    <row r="392" spans="1:36" x14ac:dyDescent="0.25">
      <c r="A392" s="17" t="s">
        <v>585</v>
      </c>
      <c r="B392" s="18" t="s">
        <v>586</v>
      </c>
      <c r="C392" s="18" t="s">
        <v>210</v>
      </c>
      <c r="D392" s="18">
        <v>2015</v>
      </c>
      <c r="E392" s="71" t="str">
        <f>IF(COUNTIF($F$7:F392,F392)=1,"Y","N")</f>
        <v>N</v>
      </c>
      <c r="F392" s="46" t="str">
        <f t="shared" si="47"/>
        <v>2015-Molecular Cancer Therapeutics-Pan, Youli</v>
      </c>
      <c r="G392" s="27" t="s">
        <v>46</v>
      </c>
      <c r="H392" s="38" t="str">
        <f>IF(COUNTIF($G$7:G392,G392)=1,"Y","N")</f>
        <v>N</v>
      </c>
      <c r="I392" s="38" t="s">
        <v>104</v>
      </c>
      <c r="J392" s="18" t="s">
        <v>27</v>
      </c>
      <c r="K392" s="28" t="s">
        <v>587</v>
      </c>
      <c r="L392" s="19" t="s">
        <v>47</v>
      </c>
      <c r="M392" s="56"/>
      <c r="N392" s="57"/>
      <c r="O392" s="57"/>
      <c r="P392" s="57">
        <v>1</v>
      </c>
      <c r="Q392" s="58"/>
      <c r="R392" s="29" t="s">
        <v>591</v>
      </c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27"/>
      <c r="AD392" s="18"/>
      <c r="AE392" s="18"/>
      <c r="AF392" s="18"/>
      <c r="AG392" s="18"/>
      <c r="AH392" s="18"/>
      <c r="AI392" s="30" t="s">
        <v>48</v>
      </c>
      <c r="AJ392" s="18"/>
    </row>
    <row r="393" spans="1:36" x14ac:dyDescent="0.25">
      <c r="A393" s="17" t="s">
        <v>585</v>
      </c>
      <c r="B393" s="18" t="s">
        <v>586</v>
      </c>
      <c r="C393" s="18" t="s">
        <v>210</v>
      </c>
      <c r="D393" s="18">
        <v>2015</v>
      </c>
      <c r="E393" s="71" t="str">
        <f>IF(COUNTIF($F$7:F393,F393)=1,"Y","N")</f>
        <v>N</v>
      </c>
      <c r="F393" s="46" t="str">
        <f t="shared" si="47"/>
        <v>2015-Molecular Cancer Therapeutics-Pan, Youli</v>
      </c>
      <c r="G393" s="27" t="s">
        <v>46</v>
      </c>
      <c r="H393" s="38" t="str">
        <f>IF(COUNTIF($G$7:G393,G393)=1,"Y","N")</f>
        <v>N</v>
      </c>
      <c r="I393" s="38" t="s">
        <v>104</v>
      </c>
      <c r="J393" s="18" t="s">
        <v>27</v>
      </c>
      <c r="K393" s="28" t="s">
        <v>587</v>
      </c>
      <c r="L393" s="19" t="s">
        <v>47</v>
      </c>
      <c r="M393" s="56"/>
      <c r="N393" s="57"/>
      <c r="O393" s="57"/>
      <c r="P393" s="57">
        <v>1</v>
      </c>
      <c r="Q393" s="58"/>
      <c r="R393" s="29" t="s">
        <v>592</v>
      </c>
      <c r="S393" s="18"/>
      <c r="T393" s="18"/>
      <c r="U393" s="18"/>
      <c r="V393" s="18" t="s">
        <v>48</v>
      </c>
      <c r="W393" s="18"/>
      <c r="X393" s="18"/>
      <c r="Y393" s="18"/>
      <c r="Z393" s="18"/>
      <c r="AA393" s="18"/>
      <c r="AB393" s="18"/>
      <c r="AC393" s="27"/>
      <c r="AD393" s="18"/>
      <c r="AE393" s="18"/>
      <c r="AF393" s="18"/>
      <c r="AG393" s="18"/>
      <c r="AH393" s="18"/>
      <c r="AI393" s="30"/>
      <c r="AJ393" s="18"/>
    </row>
    <row r="394" spans="1:36" x14ac:dyDescent="0.25">
      <c r="A394" s="17" t="s">
        <v>585</v>
      </c>
      <c r="B394" s="18" t="s">
        <v>586</v>
      </c>
      <c r="C394" s="18" t="s">
        <v>210</v>
      </c>
      <c r="D394" s="18">
        <v>2015</v>
      </c>
      <c r="E394" s="71" t="str">
        <f>IF(COUNTIF($F$7:F394,F394)=1,"Y","N")</f>
        <v>N</v>
      </c>
      <c r="F394" s="46" t="str">
        <f t="shared" si="47"/>
        <v>2015-Molecular Cancer Therapeutics-Pan, Youli</v>
      </c>
      <c r="G394" s="27" t="s">
        <v>45</v>
      </c>
      <c r="H394" s="38" t="str">
        <f>IF(COUNTIF($G$7:G394,G394)=1,"Y","N")</f>
        <v>N</v>
      </c>
      <c r="I394" s="38" t="s">
        <v>104</v>
      </c>
      <c r="J394" s="18" t="s">
        <v>27</v>
      </c>
      <c r="K394" s="28" t="s">
        <v>587</v>
      </c>
      <c r="L394" s="19" t="s">
        <v>47</v>
      </c>
      <c r="M394" s="56"/>
      <c r="N394" s="57"/>
      <c r="O394" s="57">
        <v>1</v>
      </c>
      <c r="P394" s="57"/>
      <c r="Q394" s="58"/>
      <c r="R394" s="29" t="s">
        <v>588</v>
      </c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27"/>
      <c r="AD394" s="18"/>
      <c r="AE394" s="18"/>
      <c r="AF394" s="18"/>
      <c r="AG394" s="18"/>
      <c r="AH394" s="18"/>
      <c r="AI394" s="30"/>
      <c r="AJ394" s="18"/>
    </row>
    <row r="395" spans="1:36" x14ac:dyDescent="0.25">
      <c r="A395" s="17" t="s">
        <v>585</v>
      </c>
      <c r="B395" s="18" t="s">
        <v>586</v>
      </c>
      <c r="C395" s="18" t="s">
        <v>210</v>
      </c>
      <c r="D395" s="18">
        <v>2015</v>
      </c>
      <c r="E395" s="71" t="str">
        <f>IF(COUNTIF($F$7:F395,F395)=1,"Y","N")</f>
        <v>N</v>
      </c>
      <c r="F395" s="46" t="str">
        <f t="shared" si="47"/>
        <v>2015-Molecular Cancer Therapeutics-Pan, Youli</v>
      </c>
      <c r="G395" s="27" t="s">
        <v>45</v>
      </c>
      <c r="H395" s="38" t="str">
        <f>IF(COUNTIF($G$7:G395,G395)=1,"Y","N")</f>
        <v>N</v>
      </c>
      <c r="I395" s="38" t="s">
        <v>104</v>
      </c>
      <c r="J395" s="18" t="s">
        <v>27</v>
      </c>
      <c r="K395" s="28" t="s">
        <v>587</v>
      </c>
      <c r="L395" s="19" t="s">
        <v>47</v>
      </c>
      <c r="M395" s="56"/>
      <c r="N395" s="57"/>
      <c r="O395" s="57"/>
      <c r="P395" s="57">
        <v>1</v>
      </c>
      <c r="Q395" s="58"/>
      <c r="R395" s="29" t="s">
        <v>589</v>
      </c>
      <c r="S395" s="18"/>
      <c r="T395" s="18"/>
      <c r="U395" s="18"/>
      <c r="V395" s="18"/>
      <c r="W395" s="18"/>
      <c r="X395" s="18"/>
      <c r="Y395" s="18" t="s">
        <v>48</v>
      </c>
      <c r="Z395" s="18"/>
      <c r="AA395" s="18"/>
      <c r="AB395" s="18"/>
      <c r="AC395" s="27"/>
      <c r="AD395" s="18"/>
      <c r="AE395" s="18"/>
      <c r="AF395" s="18"/>
      <c r="AG395" s="18"/>
      <c r="AH395" s="18"/>
      <c r="AI395" s="30" t="s">
        <v>48</v>
      </c>
      <c r="AJ395" s="18"/>
    </row>
    <row r="396" spans="1:36" x14ac:dyDescent="0.25">
      <c r="A396" s="17" t="s">
        <v>585</v>
      </c>
      <c r="B396" s="18" t="s">
        <v>586</v>
      </c>
      <c r="C396" s="18" t="s">
        <v>210</v>
      </c>
      <c r="D396" s="18">
        <v>2015</v>
      </c>
      <c r="E396" s="71" t="str">
        <f>IF(COUNTIF($F$7:F396,F396)=1,"Y","N")</f>
        <v>N</v>
      </c>
      <c r="F396" s="46" t="str">
        <f t="shared" si="47"/>
        <v>2015-Molecular Cancer Therapeutics-Pan, Youli</v>
      </c>
      <c r="G396" s="27" t="s">
        <v>45</v>
      </c>
      <c r="H396" s="38" t="str">
        <f>IF(COUNTIF($G$7:G396,G396)=1,"Y","N")</f>
        <v>N</v>
      </c>
      <c r="I396" s="38" t="s">
        <v>104</v>
      </c>
      <c r="J396" s="18" t="s">
        <v>27</v>
      </c>
      <c r="K396" s="28" t="s">
        <v>587</v>
      </c>
      <c r="L396" s="19" t="s">
        <v>47</v>
      </c>
      <c r="M396" s="56"/>
      <c r="N396" s="57"/>
      <c r="O396" s="57"/>
      <c r="P396" s="57">
        <v>1</v>
      </c>
      <c r="Q396" s="58"/>
      <c r="R396" s="29" t="s">
        <v>590</v>
      </c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27"/>
      <c r="AD396" s="18"/>
      <c r="AE396" s="18"/>
      <c r="AF396" s="18"/>
      <c r="AG396" s="18"/>
      <c r="AH396" s="18"/>
      <c r="AI396" s="30" t="s">
        <v>48</v>
      </c>
      <c r="AJ396" s="18"/>
    </row>
    <row r="397" spans="1:36" x14ac:dyDescent="0.25">
      <c r="A397" s="17" t="s">
        <v>585</v>
      </c>
      <c r="B397" s="18" t="s">
        <v>586</v>
      </c>
      <c r="C397" s="18" t="s">
        <v>210</v>
      </c>
      <c r="D397" s="18">
        <v>2015</v>
      </c>
      <c r="E397" s="71" t="str">
        <f>IF(COUNTIF($F$7:F397,F397)=1,"Y","N")</f>
        <v>N</v>
      </c>
      <c r="F397" s="46" t="str">
        <f t="shared" si="47"/>
        <v>2015-Molecular Cancer Therapeutics-Pan, Youli</v>
      </c>
      <c r="G397" s="27" t="s">
        <v>45</v>
      </c>
      <c r="H397" s="38" t="str">
        <f>IF(COUNTIF($G$7:G397,G397)=1,"Y","N")</f>
        <v>N</v>
      </c>
      <c r="I397" s="38" t="s">
        <v>104</v>
      </c>
      <c r="J397" s="18" t="s">
        <v>27</v>
      </c>
      <c r="K397" s="28" t="s">
        <v>587</v>
      </c>
      <c r="L397" s="19" t="s">
        <v>47</v>
      </c>
      <c r="M397" s="56"/>
      <c r="N397" s="57"/>
      <c r="O397" s="57"/>
      <c r="P397" s="57">
        <v>1</v>
      </c>
      <c r="Q397" s="58"/>
      <c r="R397" s="29" t="s">
        <v>591</v>
      </c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27"/>
      <c r="AD397" s="18"/>
      <c r="AE397" s="18"/>
      <c r="AF397" s="18"/>
      <c r="AG397" s="18"/>
      <c r="AH397" s="18"/>
      <c r="AI397" s="30" t="s">
        <v>48</v>
      </c>
      <c r="AJ397" s="18"/>
    </row>
    <row r="398" spans="1:36" x14ac:dyDescent="0.25">
      <c r="A398" s="17" t="s">
        <v>585</v>
      </c>
      <c r="B398" s="18" t="s">
        <v>586</v>
      </c>
      <c r="C398" s="18" t="s">
        <v>210</v>
      </c>
      <c r="D398" s="18">
        <v>2015</v>
      </c>
      <c r="E398" s="71" t="str">
        <f>IF(COUNTIF($F$7:F398,F398)=1,"Y","N")</f>
        <v>N</v>
      </c>
      <c r="F398" s="46" t="str">
        <f t="shared" si="47"/>
        <v>2015-Molecular Cancer Therapeutics-Pan, Youli</v>
      </c>
      <c r="G398" s="27" t="s">
        <v>45</v>
      </c>
      <c r="H398" s="38" t="str">
        <f>IF(COUNTIF($G$7:G398,G398)=1,"Y","N")</f>
        <v>N</v>
      </c>
      <c r="I398" s="38" t="s">
        <v>104</v>
      </c>
      <c r="J398" s="18" t="s">
        <v>27</v>
      </c>
      <c r="K398" s="28" t="s">
        <v>587</v>
      </c>
      <c r="L398" s="19" t="s">
        <v>47</v>
      </c>
      <c r="M398" s="56"/>
      <c r="N398" s="57"/>
      <c r="O398" s="57"/>
      <c r="P398" s="57">
        <v>1</v>
      </c>
      <c r="Q398" s="58"/>
      <c r="R398" s="29" t="s">
        <v>592</v>
      </c>
      <c r="S398" s="18"/>
      <c r="T398" s="18"/>
      <c r="U398" s="18"/>
      <c r="V398" s="18" t="s">
        <v>48</v>
      </c>
      <c r="W398" s="18"/>
      <c r="X398" s="18"/>
      <c r="Y398" s="18"/>
      <c r="Z398" s="18"/>
      <c r="AA398" s="18"/>
      <c r="AB398" s="18"/>
      <c r="AC398" s="27"/>
      <c r="AD398" s="18"/>
      <c r="AE398" s="18"/>
      <c r="AF398" s="18"/>
      <c r="AG398" s="18"/>
      <c r="AH398" s="18"/>
      <c r="AI398" s="30"/>
      <c r="AJ398" s="18"/>
    </row>
    <row r="399" spans="1:36" x14ac:dyDescent="0.25">
      <c r="A399" s="17" t="s">
        <v>585</v>
      </c>
      <c r="B399" s="18" t="s">
        <v>586</v>
      </c>
      <c r="C399" s="18" t="s">
        <v>210</v>
      </c>
      <c r="D399" s="18">
        <v>2015</v>
      </c>
      <c r="E399" s="71" t="str">
        <f>IF(COUNTIF($F$7:F399,F399)=1,"Y","N")</f>
        <v>N</v>
      </c>
      <c r="F399" s="46" t="str">
        <f t="shared" si="47"/>
        <v>2015-Molecular Cancer Therapeutics-Pan, Youli</v>
      </c>
      <c r="G399" s="27" t="s">
        <v>57</v>
      </c>
      <c r="H399" s="38" t="str">
        <f>IF(COUNTIF($G$7:G399,G399)=1,"Y","N")</f>
        <v>N</v>
      </c>
      <c r="I399" s="38" t="s">
        <v>104</v>
      </c>
      <c r="J399" s="18" t="s">
        <v>27</v>
      </c>
      <c r="K399" s="28" t="s">
        <v>587</v>
      </c>
      <c r="L399" s="19" t="s">
        <v>47</v>
      </c>
      <c r="M399" s="56"/>
      <c r="N399" s="57"/>
      <c r="O399" s="57"/>
      <c r="P399" s="57">
        <v>1</v>
      </c>
      <c r="Q399" s="58"/>
      <c r="R399" s="29" t="s">
        <v>588</v>
      </c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27"/>
      <c r="AD399" s="18"/>
      <c r="AE399" s="18"/>
      <c r="AF399" s="18"/>
      <c r="AG399" s="18"/>
      <c r="AH399" s="18"/>
      <c r="AI399" s="30"/>
      <c r="AJ399" s="18"/>
    </row>
    <row r="400" spans="1:36" x14ac:dyDescent="0.25">
      <c r="A400" s="17" t="s">
        <v>585</v>
      </c>
      <c r="B400" s="18" t="s">
        <v>586</v>
      </c>
      <c r="C400" s="18" t="s">
        <v>210</v>
      </c>
      <c r="D400" s="18">
        <v>2015</v>
      </c>
      <c r="E400" s="71" t="str">
        <f>IF(COUNTIF($F$7:F400,F400)=1,"Y","N")</f>
        <v>N</v>
      </c>
      <c r="F400" s="46" t="str">
        <f t="shared" si="47"/>
        <v>2015-Molecular Cancer Therapeutics-Pan, Youli</v>
      </c>
      <c r="G400" s="27" t="s">
        <v>57</v>
      </c>
      <c r="H400" s="38" t="str">
        <f>IF(COUNTIF($G$7:G400,G400)=1,"Y","N")</f>
        <v>N</v>
      </c>
      <c r="I400" s="38" t="s">
        <v>104</v>
      </c>
      <c r="J400" s="18" t="s">
        <v>27</v>
      </c>
      <c r="K400" s="28" t="s">
        <v>587</v>
      </c>
      <c r="L400" s="19" t="s">
        <v>47</v>
      </c>
      <c r="M400" s="56"/>
      <c r="N400" s="57"/>
      <c r="O400" s="57"/>
      <c r="P400" s="57">
        <v>1</v>
      </c>
      <c r="Q400" s="58"/>
      <c r="R400" s="29" t="s">
        <v>589</v>
      </c>
      <c r="S400" s="18"/>
      <c r="T400" s="18"/>
      <c r="U400" s="18"/>
      <c r="V400" s="18"/>
      <c r="W400" s="18"/>
      <c r="X400" s="18"/>
      <c r="Y400" s="18" t="s">
        <v>48</v>
      </c>
      <c r="Z400" s="18"/>
      <c r="AA400" s="18"/>
      <c r="AB400" s="18"/>
      <c r="AC400" s="27"/>
      <c r="AD400" s="18"/>
      <c r="AE400" s="18"/>
      <c r="AF400" s="18"/>
      <c r="AG400" s="18"/>
      <c r="AH400" s="18"/>
      <c r="AI400" s="30" t="s">
        <v>48</v>
      </c>
      <c r="AJ400" s="18"/>
    </row>
    <row r="401" spans="1:36" x14ac:dyDescent="0.25">
      <c r="A401" s="17" t="s">
        <v>585</v>
      </c>
      <c r="B401" s="18" t="s">
        <v>586</v>
      </c>
      <c r="C401" s="18" t="s">
        <v>210</v>
      </c>
      <c r="D401" s="18">
        <v>2015</v>
      </c>
      <c r="E401" s="71" t="str">
        <f>IF(COUNTIF($F$7:F401,F401)=1,"Y","N")</f>
        <v>N</v>
      </c>
      <c r="F401" s="46" t="str">
        <f t="shared" si="47"/>
        <v>2015-Molecular Cancer Therapeutics-Pan, Youli</v>
      </c>
      <c r="G401" s="27" t="s">
        <v>57</v>
      </c>
      <c r="H401" s="38" t="str">
        <f>IF(COUNTIF($G$7:G401,G401)=1,"Y","N")</f>
        <v>N</v>
      </c>
      <c r="I401" s="38" t="s">
        <v>104</v>
      </c>
      <c r="J401" s="18" t="s">
        <v>27</v>
      </c>
      <c r="K401" s="28" t="s">
        <v>587</v>
      </c>
      <c r="L401" s="19" t="s">
        <v>47</v>
      </c>
      <c r="M401" s="56"/>
      <c r="N401" s="57"/>
      <c r="O401" s="57">
        <v>1</v>
      </c>
      <c r="P401" s="57"/>
      <c r="Q401" s="58"/>
      <c r="R401" s="29" t="s">
        <v>590</v>
      </c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27"/>
      <c r="AD401" s="18"/>
      <c r="AE401" s="18"/>
      <c r="AF401" s="18"/>
      <c r="AG401" s="18"/>
      <c r="AH401" s="18"/>
      <c r="AI401" s="30" t="s">
        <v>48</v>
      </c>
      <c r="AJ401" s="18"/>
    </row>
    <row r="402" spans="1:36" x14ac:dyDescent="0.25">
      <c r="A402" s="17" t="s">
        <v>585</v>
      </c>
      <c r="B402" s="18" t="s">
        <v>586</v>
      </c>
      <c r="C402" s="18" t="s">
        <v>210</v>
      </c>
      <c r="D402" s="18">
        <v>2015</v>
      </c>
      <c r="E402" s="71" t="str">
        <f>IF(COUNTIF($F$7:F402,F402)=1,"Y","N")</f>
        <v>N</v>
      </c>
      <c r="F402" s="46" t="str">
        <f t="shared" si="47"/>
        <v>2015-Molecular Cancer Therapeutics-Pan, Youli</v>
      </c>
      <c r="G402" s="27" t="s">
        <v>57</v>
      </c>
      <c r="H402" s="38" t="str">
        <f>IF(COUNTIF($G$7:G402,G402)=1,"Y","N")</f>
        <v>N</v>
      </c>
      <c r="I402" s="38" t="s">
        <v>104</v>
      </c>
      <c r="J402" s="18" t="s">
        <v>27</v>
      </c>
      <c r="K402" s="28" t="s">
        <v>587</v>
      </c>
      <c r="L402" s="19" t="s">
        <v>47</v>
      </c>
      <c r="M402" s="56"/>
      <c r="N402" s="57"/>
      <c r="O402" s="57"/>
      <c r="P402" s="57">
        <v>1</v>
      </c>
      <c r="Q402" s="58"/>
      <c r="R402" s="29" t="s">
        <v>591</v>
      </c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27"/>
      <c r="AD402" s="18"/>
      <c r="AE402" s="18"/>
      <c r="AF402" s="18"/>
      <c r="AG402" s="18"/>
      <c r="AH402" s="18"/>
      <c r="AI402" s="30" t="s">
        <v>48</v>
      </c>
      <c r="AJ402" s="18"/>
    </row>
    <row r="403" spans="1:36" x14ac:dyDescent="0.25">
      <c r="A403" s="17" t="s">
        <v>585</v>
      </c>
      <c r="B403" s="18" t="s">
        <v>586</v>
      </c>
      <c r="C403" s="18" t="s">
        <v>210</v>
      </c>
      <c r="D403" s="18">
        <v>2015</v>
      </c>
      <c r="E403" s="71" t="str">
        <f>IF(COUNTIF($F$7:F403,F403)=1,"Y","N")</f>
        <v>N</v>
      </c>
      <c r="F403" s="46" t="str">
        <f t="shared" si="47"/>
        <v>2015-Molecular Cancer Therapeutics-Pan, Youli</v>
      </c>
      <c r="G403" s="27" t="s">
        <v>57</v>
      </c>
      <c r="H403" s="38" t="str">
        <f>IF(COUNTIF($G$7:G403,G403)=1,"Y","N")</f>
        <v>N</v>
      </c>
      <c r="I403" s="38" t="s">
        <v>104</v>
      </c>
      <c r="J403" s="18" t="s">
        <v>27</v>
      </c>
      <c r="K403" s="28" t="s">
        <v>587</v>
      </c>
      <c r="L403" s="19" t="s">
        <v>47</v>
      </c>
      <c r="M403" s="56"/>
      <c r="N403" s="57"/>
      <c r="O403" s="57"/>
      <c r="P403" s="57">
        <v>1</v>
      </c>
      <c r="Q403" s="58"/>
      <c r="R403" s="29" t="s">
        <v>592</v>
      </c>
      <c r="S403" s="18"/>
      <c r="T403" s="18"/>
      <c r="U403" s="18"/>
      <c r="V403" s="18" t="s">
        <v>48</v>
      </c>
      <c r="W403" s="18"/>
      <c r="X403" s="18"/>
      <c r="Y403" s="18"/>
      <c r="Z403" s="18"/>
      <c r="AA403" s="18"/>
      <c r="AB403" s="18"/>
      <c r="AC403" s="27"/>
      <c r="AD403" s="18"/>
      <c r="AE403" s="18"/>
      <c r="AF403" s="18"/>
      <c r="AG403" s="18"/>
      <c r="AH403" s="18"/>
      <c r="AI403" s="30"/>
      <c r="AJ403" s="18"/>
    </row>
    <row r="404" spans="1:36" x14ac:dyDescent="0.25">
      <c r="A404" s="17" t="s">
        <v>585</v>
      </c>
      <c r="B404" s="18" t="s">
        <v>586</v>
      </c>
      <c r="C404" s="18" t="s">
        <v>210</v>
      </c>
      <c r="D404" s="18">
        <v>2015</v>
      </c>
      <c r="E404" s="71" t="str">
        <f>IF(COUNTIF($F$7:F404,F404)=1,"Y","N")</f>
        <v>N</v>
      </c>
      <c r="F404" s="46" t="str">
        <f t="shared" si="47"/>
        <v>2015-Molecular Cancer Therapeutics-Pan, Youli</v>
      </c>
      <c r="G404" s="27" t="s">
        <v>147</v>
      </c>
      <c r="H404" s="38" t="str">
        <f>IF(COUNTIF($G$7:G404,G404)=1,"Y","N")</f>
        <v>N</v>
      </c>
      <c r="I404" s="38" t="s">
        <v>104</v>
      </c>
      <c r="J404" s="18" t="s">
        <v>27</v>
      </c>
      <c r="K404" s="28" t="s">
        <v>587</v>
      </c>
      <c r="L404" s="19" t="s">
        <v>47</v>
      </c>
      <c r="M404" s="56"/>
      <c r="N404" s="57"/>
      <c r="O404" s="57">
        <v>1</v>
      </c>
      <c r="P404" s="57"/>
      <c r="Q404" s="58"/>
      <c r="R404" s="29" t="s">
        <v>588</v>
      </c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27"/>
      <c r="AD404" s="18"/>
      <c r="AE404" s="18"/>
      <c r="AF404" s="18"/>
      <c r="AG404" s="18"/>
      <c r="AH404" s="18"/>
      <c r="AI404" s="30"/>
      <c r="AJ404" s="18"/>
    </row>
    <row r="405" spans="1:36" x14ac:dyDescent="0.25">
      <c r="A405" s="17" t="s">
        <v>585</v>
      </c>
      <c r="B405" s="18" t="s">
        <v>586</v>
      </c>
      <c r="C405" s="18" t="s">
        <v>210</v>
      </c>
      <c r="D405" s="18">
        <v>2015</v>
      </c>
      <c r="E405" s="71" t="str">
        <f>IF(COUNTIF($F$7:F405,F405)=1,"Y","N")</f>
        <v>N</v>
      </c>
      <c r="F405" s="46" t="str">
        <f t="shared" si="47"/>
        <v>2015-Molecular Cancer Therapeutics-Pan, Youli</v>
      </c>
      <c r="G405" s="27" t="s">
        <v>147</v>
      </c>
      <c r="H405" s="38" t="str">
        <f>IF(COUNTIF($G$7:G405,G405)=1,"Y","N")</f>
        <v>N</v>
      </c>
      <c r="I405" s="38" t="s">
        <v>104</v>
      </c>
      <c r="J405" s="18" t="s">
        <v>27</v>
      </c>
      <c r="K405" s="28" t="s">
        <v>587</v>
      </c>
      <c r="L405" s="19" t="s">
        <v>47</v>
      </c>
      <c r="M405" s="56"/>
      <c r="N405" s="57"/>
      <c r="O405" s="57"/>
      <c r="P405" s="57">
        <v>1</v>
      </c>
      <c r="Q405" s="58"/>
      <c r="R405" s="29" t="s">
        <v>589</v>
      </c>
      <c r="S405" s="18"/>
      <c r="T405" s="18"/>
      <c r="U405" s="18"/>
      <c r="V405" s="18"/>
      <c r="W405" s="18"/>
      <c r="X405" s="18"/>
      <c r="Y405" s="18" t="s">
        <v>48</v>
      </c>
      <c r="Z405" s="18"/>
      <c r="AA405" s="18"/>
      <c r="AB405" s="18"/>
      <c r="AC405" s="27"/>
      <c r="AD405" s="18"/>
      <c r="AE405" s="18"/>
      <c r="AF405" s="18"/>
      <c r="AG405" s="18"/>
      <c r="AH405" s="18"/>
      <c r="AI405" s="30" t="s">
        <v>48</v>
      </c>
      <c r="AJ405" s="18"/>
    </row>
    <row r="406" spans="1:36" x14ac:dyDescent="0.25">
      <c r="A406" s="17" t="s">
        <v>585</v>
      </c>
      <c r="B406" s="18" t="s">
        <v>586</v>
      </c>
      <c r="C406" s="18" t="s">
        <v>210</v>
      </c>
      <c r="D406" s="18">
        <v>2015</v>
      </c>
      <c r="E406" s="71" t="str">
        <f>IF(COUNTIF($F$7:F406,F406)=1,"Y","N")</f>
        <v>N</v>
      </c>
      <c r="F406" s="46" t="str">
        <f t="shared" si="47"/>
        <v>2015-Molecular Cancer Therapeutics-Pan, Youli</v>
      </c>
      <c r="G406" s="27" t="s">
        <v>147</v>
      </c>
      <c r="H406" s="38" t="str">
        <f>IF(COUNTIF($G$7:G406,G406)=1,"Y","N")</f>
        <v>N</v>
      </c>
      <c r="I406" s="38" t="s">
        <v>104</v>
      </c>
      <c r="J406" s="18" t="s">
        <v>27</v>
      </c>
      <c r="K406" s="28" t="s">
        <v>587</v>
      </c>
      <c r="L406" s="19" t="s">
        <v>47</v>
      </c>
      <c r="M406" s="56"/>
      <c r="N406" s="57"/>
      <c r="O406" s="57"/>
      <c r="P406" s="57">
        <v>1</v>
      </c>
      <c r="Q406" s="58"/>
      <c r="R406" s="29" t="s">
        <v>590</v>
      </c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27"/>
      <c r="AD406" s="18"/>
      <c r="AE406" s="18"/>
      <c r="AF406" s="18"/>
      <c r="AG406" s="18"/>
      <c r="AH406" s="18"/>
      <c r="AI406" s="30" t="s">
        <v>48</v>
      </c>
      <c r="AJ406" s="18"/>
    </row>
    <row r="407" spans="1:36" x14ac:dyDescent="0.25">
      <c r="A407" s="17" t="s">
        <v>585</v>
      </c>
      <c r="B407" s="18" t="s">
        <v>586</v>
      </c>
      <c r="C407" s="18" t="s">
        <v>210</v>
      </c>
      <c r="D407" s="18">
        <v>2015</v>
      </c>
      <c r="E407" s="71" t="str">
        <f>IF(COUNTIF($F$7:F407,F407)=1,"Y","N")</f>
        <v>N</v>
      </c>
      <c r="F407" s="46" t="str">
        <f t="shared" si="47"/>
        <v>2015-Molecular Cancer Therapeutics-Pan, Youli</v>
      </c>
      <c r="G407" s="27" t="s">
        <v>147</v>
      </c>
      <c r="H407" s="38" t="str">
        <f>IF(COUNTIF($G$7:G407,G407)=1,"Y","N")</f>
        <v>N</v>
      </c>
      <c r="I407" s="38" t="s">
        <v>104</v>
      </c>
      <c r="J407" s="18" t="s">
        <v>27</v>
      </c>
      <c r="K407" s="28" t="s">
        <v>587</v>
      </c>
      <c r="L407" s="19" t="s">
        <v>47</v>
      </c>
      <c r="M407" s="56"/>
      <c r="N407" s="57"/>
      <c r="O407" s="57"/>
      <c r="P407" s="57">
        <v>1</v>
      </c>
      <c r="Q407" s="58"/>
      <c r="R407" s="29" t="s">
        <v>591</v>
      </c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27"/>
      <c r="AD407" s="18"/>
      <c r="AE407" s="18"/>
      <c r="AF407" s="18"/>
      <c r="AG407" s="18"/>
      <c r="AH407" s="18"/>
      <c r="AI407" s="30" t="s">
        <v>48</v>
      </c>
      <c r="AJ407" s="18"/>
    </row>
    <row r="408" spans="1:36" x14ac:dyDescent="0.25">
      <c r="A408" s="17" t="s">
        <v>585</v>
      </c>
      <c r="B408" s="18" t="s">
        <v>586</v>
      </c>
      <c r="C408" s="18" t="s">
        <v>210</v>
      </c>
      <c r="D408" s="18">
        <v>2015</v>
      </c>
      <c r="E408" s="71" t="str">
        <f>IF(COUNTIF($F$7:F408,F408)=1,"Y","N")</f>
        <v>N</v>
      </c>
      <c r="F408" s="46" t="str">
        <f t="shared" si="47"/>
        <v>2015-Molecular Cancer Therapeutics-Pan, Youli</v>
      </c>
      <c r="G408" s="27" t="s">
        <v>147</v>
      </c>
      <c r="H408" s="38" t="str">
        <f>IF(COUNTIF($G$7:G408,G408)=1,"Y","N")</f>
        <v>N</v>
      </c>
      <c r="I408" s="38" t="s">
        <v>104</v>
      </c>
      <c r="J408" s="18" t="s">
        <v>27</v>
      </c>
      <c r="K408" s="28" t="s">
        <v>587</v>
      </c>
      <c r="L408" s="19" t="s">
        <v>47</v>
      </c>
      <c r="M408" s="56"/>
      <c r="N408" s="57"/>
      <c r="O408" s="57">
        <v>1</v>
      </c>
      <c r="P408" s="57"/>
      <c r="Q408" s="58"/>
      <c r="R408" s="29" t="s">
        <v>592</v>
      </c>
      <c r="S408" s="18"/>
      <c r="T408" s="18"/>
      <c r="U408" s="18"/>
      <c r="V408" s="18" t="s">
        <v>48</v>
      </c>
      <c r="W408" s="18"/>
      <c r="X408" s="18"/>
      <c r="Y408" s="18"/>
      <c r="Z408" s="18"/>
      <c r="AA408" s="18"/>
      <c r="AB408" s="18"/>
      <c r="AC408" s="27"/>
      <c r="AD408" s="18"/>
      <c r="AE408" s="18"/>
      <c r="AF408" s="18"/>
      <c r="AG408" s="18"/>
      <c r="AH408" s="18"/>
      <c r="AI408" s="30"/>
      <c r="AJ408" s="18"/>
    </row>
    <row r="409" spans="1:36" x14ac:dyDescent="0.25">
      <c r="A409" s="17" t="s">
        <v>593</v>
      </c>
      <c r="B409" s="18" t="s">
        <v>594</v>
      </c>
      <c r="C409" s="18" t="s">
        <v>373</v>
      </c>
      <c r="D409" s="18">
        <v>2016</v>
      </c>
      <c r="E409" s="71" t="str">
        <f>IF(COUNTIF($F$7:F409,F409)=1,"Y","N")</f>
        <v>Y</v>
      </c>
      <c r="F409" s="46" t="str">
        <f t="shared" si="47"/>
        <v>2016-Cancer Science-Miyamoto, Ryoichi</v>
      </c>
      <c r="G409" s="27" t="s">
        <v>44</v>
      </c>
      <c r="H409" s="38" t="str">
        <f>IF(COUNTIF($G$7:G409,G409)=1,"Y","N")</f>
        <v>N</v>
      </c>
      <c r="I409" s="38" t="s">
        <v>104</v>
      </c>
      <c r="J409" s="18" t="s">
        <v>27</v>
      </c>
      <c r="K409" s="28"/>
      <c r="L409" s="19" t="s">
        <v>47</v>
      </c>
      <c r="M409" s="56"/>
      <c r="N409" s="57"/>
      <c r="O409" s="57"/>
      <c r="P409" s="57">
        <v>1</v>
      </c>
      <c r="Q409" s="58"/>
      <c r="R409" s="29" t="s">
        <v>596</v>
      </c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27"/>
      <c r="AD409" s="18"/>
      <c r="AE409" s="18"/>
      <c r="AF409" s="18"/>
      <c r="AG409" s="18"/>
      <c r="AH409" s="18"/>
      <c r="AI409" s="30"/>
      <c r="AJ409" s="18"/>
    </row>
    <row r="410" spans="1:36" x14ac:dyDescent="0.25">
      <c r="A410" s="17" t="s">
        <v>593</v>
      </c>
      <c r="B410" s="18" t="s">
        <v>594</v>
      </c>
      <c r="C410" s="18" t="s">
        <v>373</v>
      </c>
      <c r="D410" s="18">
        <v>2016</v>
      </c>
      <c r="E410" s="71" t="str">
        <f>IF(COUNTIF($F$7:F410,F410)=1,"Y","N")</f>
        <v>N</v>
      </c>
      <c r="F410" s="46" t="str">
        <f t="shared" si="47"/>
        <v>2016-Cancer Science-Miyamoto, Ryoichi</v>
      </c>
      <c r="G410" s="27" t="s">
        <v>44</v>
      </c>
      <c r="H410" s="38" t="str">
        <f>IF(COUNTIF($G$7:G410,G410)=1,"Y","N")</f>
        <v>N</v>
      </c>
      <c r="I410" s="38" t="s">
        <v>104</v>
      </c>
      <c r="J410" s="18" t="s">
        <v>27</v>
      </c>
      <c r="K410" s="28"/>
      <c r="L410" s="19" t="s">
        <v>47</v>
      </c>
      <c r="M410" s="56"/>
      <c r="N410" s="57"/>
      <c r="O410" s="57"/>
      <c r="P410" s="57">
        <v>1</v>
      </c>
      <c r="Q410" s="58"/>
      <c r="R410" s="29" t="s">
        <v>595</v>
      </c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27"/>
      <c r="AD410" s="18"/>
      <c r="AE410" s="18"/>
      <c r="AF410" s="18"/>
      <c r="AG410" s="18"/>
      <c r="AH410" s="18"/>
      <c r="AI410" s="30"/>
      <c r="AJ410" s="18"/>
    </row>
    <row r="411" spans="1:36" x14ac:dyDescent="0.25">
      <c r="A411" s="17" t="s">
        <v>593</v>
      </c>
      <c r="B411" s="18" t="s">
        <v>594</v>
      </c>
      <c r="C411" s="18" t="s">
        <v>373</v>
      </c>
      <c r="D411" s="18">
        <v>2016</v>
      </c>
      <c r="E411" s="71" t="str">
        <f>IF(COUNTIF($F$7:F411,F411)=1,"Y","N")</f>
        <v>N</v>
      </c>
      <c r="F411" s="46"/>
      <c r="G411" s="27" t="s">
        <v>44</v>
      </c>
      <c r="H411" s="38"/>
      <c r="I411" s="38" t="s">
        <v>104</v>
      </c>
      <c r="J411" s="18" t="s">
        <v>27</v>
      </c>
      <c r="K411" s="28"/>
      <c r="L411" s="19" t="s">
        <v>47</v>
      </c>
      <c r="M411" s="56"/>
      <c r="N411" s="57"/>
      <c r="O411" s="57"/>
      <c r="P411" s="57"/>
      <c r="Q411" s="58">
        <v>1</v>
      </c>
      <c r="R411" s="29" t="s">
        <v>597</v>
      </c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27"/>
      <c r="AD411" s="18"/>
      <c r="AE411" s="18"/>
      <c r="AF411" s="18"/>
      <c r="AG411" s="18"/>
      <c r="AH411" s="18"/>
      <c r="AI411" s="30"/>
      <c r="AJ411" s="18"/>
    </row>
    <row r="412" spans="1:36" x14ac:dyDescent="0.25">
      <c r="A412" s="17" t="s">
        <v>593</v>
      </c>
      <c r="B412" s="18" t="s">
        <v>594</v>
      </c>
      <c r="C412" s="18" t="s">
        <v>373</v>
      </c>
      <c r="D412" s="18">
        <v>2016</v>
      </c>
      <c r="E412" s="71" t="str">
        <f>IF(COUNTIF($F$7:F412,F412)=1,"Y","N")</f>
        <v>N</v>
      </c>
      <c r="F412" s="46" t="str">
        <f t="shared" si="47"/>
        <v>2016-Cancer Science-Miyamoto, Ryoichi</v>
      </c>
      <c r="G412" s="27" t="s">
        <v>46</v>
      </c>
      <c r="H412" s="38" t="str">
        <f>IF(COUNTIF($G$7:G412,G412)=1,"Y","N")</f>
        <v>N</v>
      </c>
      <c r="I412" s="38" t="s">
        <v>104</v>
      </c>
      <c r="J412" s="18" t="s">
        <v>27</v>
      </c>
      <c r="K412" s="28"/>
      <c r="L412" s="19" t="s">
        <v>47</v>
      </c>
      <c r="M412" s="56"/>
      <c r="N412" s="57"/>
      <c r="O412" s="57"/>
      <c r="P412" s="57">
        <v>1</v>
      </c>
      <c r="Q412" s="58"/>
      <c r="R412" s="29" t="s">
        <v>596</v>
      </c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27"/>
      <c r="AD412" s="18"/>
      <c r="AE412" s="18"/>
      <c r="AF412" s="18"/>
      <c r="AG412" s="18"/>
      <c r="AH412" s="18"/>
      <c r="AI412" s="30"/>
      <c r="AJ412" s="18"/>
    </row>
    <row r="413" spans="1:36" x14ac:dyDescent="0.25">
      <c r="A413" s="17" t="s">
        <v>593</v>
      </c>
      <c r="B413" s="18" t="s">
        <v>594</v>
      </c>
      <c r="C413" s="18" t="s">
        <v>373</v>
      </c>
      <c r="D413" s="18">
        <v>2016</v>
      </c>
      <c r="E413" s="71" t="str">
        <f>IF(COUNTIF($F$7:F413,F413)=1,"Y","N")</f>
        <v>N</v>
      </c>
      <c r="F413" s="46" t="str">
        <f t="shared" si="47"/>
        <v>2016-Cancer Science-Miyamoto, Ryoichi</v>
      </c>
      <c r="G413" s="27" t="s">
        <v>46</v>
      </c>
      <c r="H413" s="38" t="str">
        <f>IF(COUNTIF($G$7:G413,G413)=1,"Y","N")</f>
        <v>N</v>
      </c>
      <c r="I413" s="38" t="s">
        <v>104</v>
      </c>
      <c r="J413" s="18" t="s">
        <v>27</v>
      </c>
      <c r="K413" s="28"/>
      <c r="L413" s="19" t="s">
        <v>47</v>
      </c>
      <c r="M413" s="56"/>
      <c r="N413" s="57"/>
      <c r="O413" s="57">
        <v>1</v>
      </c>
      <c r="P413" s="57"/>
      <c r="Q413" s="58"/>
      <c r="R413" s="29" t="s">
        <v>595</v>
      </c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27"/>
      <c r="AD413" s="18"/>
      <c r="AE413" s="18"/>
      <c r="AF413" s="18"/>
      <c r="AG413" s="18"/>
      <c r="AH413" s="18"/>
      <c r="AI413" s="30"/>
      <c r="AJ413" s="18"/>
    </row>
    <row r="414" spans="1:36" x14ac:dyDescent="0.25">
      <c r="A414" s="17" t="s">
        <v>593</v>
      </c>
      <c r="B414" s="18" t="s">
        <v>594</v>
      </c>
      <c r="C414" s="18" t="s">
        <v>373</v>
      </c>
      <c r="D414" s="18">
        <v>2016</v>
      </c>
      <c r="E414" s="71" t="str">
        <f>IF(COUNTIF($F$7:F414,F414)=1,"Y","N")</f>
        <v>N</v>
      </c>
      <c r="F414" s="46" t="str">
        <f t="shared" si="47"/>
        <v>2016-Cancer Science-Miyamoto, Ryoichi</v>
      </c>
      <c r="G414" s="27" t="s">
        <v>46</v>
      </c>
      <c r="H414" s="38" t="str">
        <f>IF(COUNTIF($G$7:G414,G414)=1,"Y","N")</f>
        <v>N</v>
      </c>
      <c r="I414" s="38" t="s">
        <v>104</v>
      </c>
      <c r="J414" s="18" t="s">
        <v>27</v>
      </c>
      <c r="K414" s="28"/>
      <c r="L414" s="19" t="s">
        <v>47</v>
      </c>
      <c r="M414" s="56"/>
      <c r="N414" s="57"/>
      <c r="O414" s="57"/>
      <c r="P414" s="57"/>
      <c r="Q414" s="58">
        <v>1</v>
      </c>
      <c r="R414" s="29" t="s">
        <v>597</v>
      </c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27"/>
      <c r="AD414" s="18"/>
      <c r="AE414" s="18"/>
      <c r="AF414" s="18"/>
      <c r="AG414" s="18"/>
      <c r="AH414" s="18"/>
      <c r="AI414" s="30"/>
      <c r="AJ414" s="18"/>
    </row>
    <row r="415" spans="1:36" x14ac:dyDescent="0.25">
      <c r="A415" s="17" t="s">
        <v>593</v>
      </c>
      <c r="B415" s="18" t="s">
        <v>594</v>
      </c>
      <c r="C415" s="18" t="s">
        <v>373</v>
      </c>
      <c r="D415" s="18">
        <v>2016</v>
      </c>
      <c r="E415" s="71" t="str">
        <f>IF(COUNTIF($F$7:F415,F415)=1,"Y","N")</f>
        <v>N</v>
      </c>
      <c r="F415" s="46" t="str">
        <f t="shared" si="47"/>
        <v>2016-Cancer Science-Miyamoto, Ryoichi</v>
      </c>
      <c r="G415" s="27" t="s">
        <v>380</v>
      </c>
      <c r="H415" s="38" t="str">
        <f>IF(COUNTIF($G$7:G415,G415)=1,"Y","N")</f>
        <v>N</v>
      </c>
      <c r="I415" s="38" t="s">
        <v>104</v>
      </c>
      <c r="J415" s="18" t="s">
        <v>27</v>
      </c>
      <c r="K415" s="28"/>
      <c r="L415" s="19" t="s">
        <v>47</v>
      </c>
      <c r="M415" s="56"/>
      <c r="N415" s="57"/>
      <c r="O415" s="57"/>
      <c r="P415" s="57">
        <v>1</v>
      </c>
      <c r="Q415" s="58"/>
      <c r="R415" s="29" t="s">
        <v>596</v>
      </c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27"/>
      <c r="AD415" s="18"/>
      <c r="AE415" s="18"/>
      <c r="AF415" s="18"/>
      <c r="AG415" s="18"/>
      <c r="AH415" s="18"/>
      <c r="AI415" s="30"/>
      <c r="AJ415" s="18"/>
    </row>
    <row r="416" spans="1:36" x14ac:dyDescent="0.25">
      <c r="A416" s="17" t="s">
        <v>593</v>
      </c>
      <c r="B416" s="18" t="s">
        <v>594</v>
      </c>
      <c r="C416" s="18" t="s">
        <v>373</v>
      </c>
      <c r="D416" s="18">
        <v>2016</v>
      </c>
      <c r="E416" s="71" t="str">
        <f>IF(COUNTIF($F$7:F416,F416)=1,"Y","N")</f>
        <v>N</v>
      </c>
      <c r="F416" s="46" t="str">
        <f t="shared" si="47"/>
        <v>2016-Cancer Science-Miyamoto, Ryoichi</v>
      </c>
      <c r="G416" s="27" t="s">
        <v>380</v>
      </c>
      <c r="H416" s="38" t="str">
        <f>IF(COUNTIF($G$7:G416,G416)=1,"Y","N")</f>
        <v>N</v>
      </c>
      <c r="I416" s="38" t="s">
        <v>104</v>
      </c>
      <c r="J416" s="18" t="s">
        <v>27</v>
      </c>
      <c r="K416" s="28"/>
      <c r="L416" s="19" t="s">
        <v>47</v>
      </c>
      <c r="M416" s="56"/>
      <c r="N416" s="57"/>
      <c r="O416" s="57"/>
      <c r="P416" s="57"/>
      <c r="Q416" s="58">
        <v>1</v>
      </c>
      <c r="R416" s="29" t="s">
        <v>595</v>
      </c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27"/>
      <c r="AD416" s="18"/>
      <c r="AE416" s="18"/>
      <c r="AF416" s="18"/>
      <c r="AG416" s="18"/>
      <c r="AH416" s="18"/>
      <c r="AI416" s="30"/>
      <c r="AJ416" s="18"/>
    </row>
    <row r="417" spans="1:36" x14ac:dyDescent="0.25">
      <c r="A417" s="17" t="s">
        <v>593</v>
      </c>
      <c r="B417" s="18" t="s">
        <v>594</v>
      </c>
      <c r="C417" s="18" t="s">
        <v>373</v>
      </c>
      <c r="D417" s="18">
        <v>2016</v>
      </c>
      <c r="E417" s="71" t="str">
        <f>IF(COUNTIF($F$7:F417,F417)=1,"Y","N")</f>
        <v>N</v>
      </c>
      <c r="F417" s="46" t="str">
        <f t="shared" si="47"/>
        <v>2016-Cancer Science-Miyamoto, Ryoichi</v>
      </c>
      <c r="G417" s="27" t="s">
        <v>380</v>
      </c>
      <c r="H417" s="38" t="str">
        <f>IF(COUNTIF($G$7:G417,G417)=1,"Y","N")</f>
        <v>N</v>
      </c>
      <c r="I417" s="38" t="s">
        <v>104</v>
      </c>
      <c r="J417" s="18" t="s">
        <v>27</v>
      </c>
      <c r="K417" s="28"/>
      <c r="L417" s="19" t="s">
        <v>47</v>
      </c>
      <c r="M417" s="56"/>
      <c r="N417" s="57"/>
      <c r="O417" s="57"/>
      <c r="P417" s="57"/>
      <c r="Q417" s="58">
        <v>1</v>
      </c>
      <c r="R417" s="29" t="s">
        <v>597</v>
      </c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27"/>
      <c r="AD417" s="18"/>
      <c r="AE417" s="18"/>
      <c r="AF417" s="18"/>
      <c r="AG417" s="18"/>
      <c r="AH417" s="18"/>
      <c r="AI417" s="30"/>
      <c r="AJ417" s="18"/>
    </row>
    <row r="418" spans="1:36" x14ac:dyDescent="0.25">
      <c r="A418" s="17" t="s">
        <v>593</v>
      </c>
      <c r="B418" s="18" t="s">
        <v>594</v>
      </c>
      <c r="C418" s="18" t="s">
        <v>373</v>
      </c>
      <c r="D418" s="18">
        <v>2016</v>
      </c>
      <c r="E418" s="71" t="str">
        <f>IF(COUNTIF($F$7:F418,F418)=1,"Y","N")</f>
        <v>N</v>
      </c>
      <c r="F418" s="46" t="str">
        <f t="shared" si="47"/>
        <v>2016-Cancer Science-Miyamoto, Ryoichi</v>
      </c>
      <c r="G418" s="27" t="s">
        <v>598</v>
      </c>
      <c r="H418" s="38" t="str">
        <f>IF(COUNTIF($G$7:G418,G418)=1,"Y","N")</f>
        <v>Y</v>
      </c>
      <c r="I418" s="38" t="s">
        <v>105</v>
      </c>
      <c r="J418" s="18" t="s">
        <v>27</v>
      </c>
      <c r="K418" s="28"/>
      <c r="L418" s="19" t="s">
        <v>47</v>
      </c>
      <c r="M418" s="56"/>
      <c r="N418" s="57"/>
      <c r="O418" s="57"/>
      <c r="P418" s="57"/>
      <c r="Q418" s="58">
        <v>1</v>
      </c>
      <c r="R418" s="29" t="s">
        <v>596</v>
      </c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27"/>
      <c r="AD418" s="18"/>
      <c r="AE418" s="18"/>
      <c r="AF418" s="18"/>
      <c r="AG418" s="18"/>
      <c r="AH418" s="18"/>
      <c r="AI418" s="30"/>
      <c r="AJ418" s="18"/>
    </row>
    <row r="419" spans="1:36" x14ac:dyDescent="0.25">
      <c r="A419" s="17" t="s">
        <v>593</v>
      </c>
      <c r="B419" s="18" t="s">
        <v>594</v>
      </c>
      <c r="C419" s="18" t="s">
        <v>373</v>
      </c>
      <c r="D419" s="18">
        <v>2016</v>
      </c>
      <c r="E419" s="71" t="str">
        <f>IF(COUNTIF($F$7:F419,F419)=1,"Y","N")</f>
        <v>N</v>
      </c>
      <c r="F419" s="46" t="str">
        <f t="shared" si="47"/>
        <v>2016-Cancer Science-Miyamoto, Ryoichi</v>
      </c>
      <c r="G419" s="27" t="s">
        <v>598</v>
      </c>
      <c r="H419" s="38" t="str">
        <f>IF(COUNTIF($G$7:G419,G419)=1,"Y","N")</f>
        <v>N</v>
      </c>
      <c r="I419" s="38" t="s">
        <v>105</v>
      </c>
      <c r="J419" s="18" t="s">
        <v>27</v>
      </c>
      <c r="K419" s="28"/>
      <c r="L419" s="19" t="s">
        <v>47</v>
      </c>
      <c r="M419" s="56"/>
      <c r="N419" s="57"/>
      <c r="O419" s="57"/>
      <c r="P419" s="57"/>
      <c r="Q419" s="58">
        <v>1</v>
      </c>
      <c r="R419" s="29" t="s">
        <v>595</v>
      </c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27"/>
      <c r="AD419" s="18"/>
      <c r="AE419" s="18"/>
      <c r="AF419" s="18"/>
      <c r="AG419" s="18"/>
      <c r="AH419" s="18"/>
      <c r="AI419" s="30"/>
      <c r="AJ419" s="18"/>
    </row>
    <row r="420" spans="1:36" x14ac:dyDescent="0.25">
      <c r="A420" s="17" t="s">
        <v>593</v>
      </c>
      <c r="B420" s="18" t="s">
        <v>594</v>
      </c>
      <c r="C420" s="18" t="s">
        <v>373</v>
      </c>
      <c r="D420" s="18">
        <v>2016</v>
      </c>
      <c r="E420" s="71" t="str">
        <f>IF(COUNTIF($F$7:F420,F420)=1,"Y","N")</f>
        <v>N</v>
      </c>
      <c r="F420" s="46" t="str">
        <f t="shared" si="47"/>
        <v>2016-Cancer Science-Miyamoto, Ryoichi</v>
      </c>
      <c r="G420" s="27" t="s">
        <v>598</v>
      </c>
      <c r="H420" s="38" t="str">
        <f>IF(COUNTIF($G$7:G420,G420)=1,"Y","N")</f>
        <v>N</v>
      </c>
      <c r="I420" s="38" t="s">
        <v>105</v>
      </c>
      <c r="J420" s="18" t="s">
        <v>27</v>
      </c>
      <c r="K420" s="28"/>
      <c r="L420" s="19" t="s">
        <v>47</v>
      </c>
      <c r="M420" s="56"/>
      <c r="N420" s="57"/>
      <c r="O420" s="57"/>
      <c r="P420" s="57"/>
      <c r="Q420" s="58">
        <v>1</v>
      </c>
      <c r="R420" s="29" t="s">
        <v>597</v>
      </c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27"/>
      <c r="AD420" s="18"/>
      <c r="AE420" s="18"/>
      <c r="AF420" s="18"/>
      <c r="AG420" s="18"/>
      <c r="AH420" s="18"/>
      <c r="AI420" s="30"/>
      <c r="AJ420" s="18"/>
    </row>
    <row r="421" spans="1:36" x14ac:dyDescent="0.25">
      <c r="A421" s="17" t="s">
        <v>599</v>
      </c>
      <c r="B421" s="18" t="s">
        <v>600</v>
      </c>
      <c r="C421" s="18" t="s">
        <v>601</v>
      </c>
      <c r="D421" s="18">
        <v>2016</v>
      </c>
      <c r="E421" s="71" t="str">
        <f>IF(COUNTIF($F$7:F421,F421)=1,"Y","N")</f>
        <v>Y</v>
      </c>
      <c r="F421" s="46" t="str">
        <f t="shared" si="47"/>
        <v>2016-American Journal of Cancer Research-Yao, Hang-Ping</v>
      </c>
      <c r="G421" s="27" t="s">
        <v>46</v>
      </c>
      <c r="H421" s="38" t="str">
        <f>IF(COUNTIF($G$7:G421,G421)=1,"Y","N")</f>
        <v>N</v>
      </c>
      <c r="I421" s="38" t="s">
        <v>104</v>
      </c>
      <c r="J421" s="18" t="s">
        <v>27</v>
      </c>
      <c r="K421" s="28">
        <v>150</v>
      </c>
      <c r="L421" s="19" t="s">
        <v>47</v>
      </c>
      <c r="M421" s="56"/>
      <c r="N421" s="57">
        <v>1</v>
      </c>
      <c r="O421" s="57"/>
      <c r="P421" s="57"/>
      <c r="Q421" s="58"/>
      <c r="R421" s="29" t="s">
        <v>602</v>
      </c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27"/>
      <c r="AD421" s="18"/>
      <c r="AE421" s="18"/>
      <c r="AF421" s="18"/>
      <c r="AG421" s="18"/>
      <c r="AH421" s="18"/>
      <c r="AI421" s="30"/>
      <c r="AJ421" s="18"/>
    </row>
    <row r="422" spans="1:36" x14ac:dyDescent="0.25">
      <c r="A422" s="17" t="s">
        <v>599</v>
      </c>
      <c r="B422" s="18" t="s">
        <v>600</v>
      </c>
      <c r="C422" s="18" t="s">
        <v>601</v>
      </c>
      <c r="D422" s="18">
        <v>2016</v>
      </c>
      <c r="E422" s="71" t="str">
        <f>IF(COUNTIF($F$7:F422,F422)=1,"Y","N")</f>
        <v>N</v>
      </c>
      <c r="F422" s="46" t="str">
        <f t="shared" si="47"/>
        <v>2016-American Journal of Cancer Research-Yao, Hang-Ping</v>
      </c>
      <c r="G422" s="27" t="s">
        <v>290</v>
      </c>
      <c r="H422" s="38" t="str">
        <f>IF(COUNTIF($G$7:G422,G422)=1,"Y","N")</f>
        <v>N</v>
      </c>
      <c r="I422" s="38" t="s">
        <v>104</v>
      </c>
      <c r="J422" s="18" t="s">
        <v>27</v>
      </c>
      <c r="K422" s="28">
        <v>150</v>
      </c>
      <c r="L422" s="19" t="s">
        <v>47</v>
      </c>
      <c r="M422" s="56"/>
      <c r="N422" s="57"/>
      <c r="O422" s="57"/>
      <c r="P422" s="57">
        <v>1</v>
      </c>
      <c r="Q422" s="58"/>
      <c r="R422" s="29" t="s">
        <v>602</v>
      </c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27"/>
      <c r="AD422" s="18"/>
      <c r="AE422" s="18"/>
      <c r="AF422" s="18"/>
      <c r="AG422" s="18"/>
      <c r="AH422" s="18"/>
      <c r="AI422" s="30"/>
      <c r="AJ422" s="18"/>
    </row>
    <row r="423" spans="1:36" x14ac:dyDescent="0.25">
      <c r="A423" s="17" t="s">
        <v>599</v>
      </c>
      <c r="B423" s="18" t="s">
        <v>600</v>
      </c>
      <c r="C423" s="18" t="s">
        <v>601</v>
      </c>
      <c r="D423" s="18">
        <v>2016</v>
      </c>
      <c r="E423" s="71" t="str">
        <f>IF(COUNTIF($F$7:F423,F423)=1,"Y","N")</f>
        <v>N</v>
      </c>
      <c r="F423" s="46" t="str">
        <f t="shared" si="47"/>
        <v>2016-American Journal of Cancer Research-Yao, Hang-Ping</v>
      </c>
      <c r="G423" s="27" t="s">
        <v>603</v>
      </c>
      <c r="H423" s="38" t="str">
        <f>IF(COUNTIF($G$7:G423,G423)=1,"Y","N")</f>
        <v>Y</v>
      </c>
      <c r="I423" s="38" t="s">
        <v>104</v>
      </c>
      <c r="J423" s="18" t="s">
        <v>27</v>
      </c>
      <c r="K423" s="28">
        <v>150</v>
      </c>
      <c r="L423" s="19" t="s">
        <v>47</v>
      </c>
      <c r="M423" s="56"/>
      <c r="N423" s="57"/>
      <c r="O423" s="57"/>
      <c r="P423" s="57">
        <v>1</v>
      </c>
      <c r="Q423" s="58"/>
      <c r="R423" s="29" t="s">
        <v>602</v>
      </c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27"/>
      <c r="AD423" s="18"/>
      <c r="AE423" s="18"/>
      <c r="AF423" s="18"/>
      <c r="AG423" s="18"/>
      <c r="AH423" s="18"/>
      <c r="AI423" s="30"/>
      <c r="AJ423" s="18"/>
    </row>
    <row r="424" spans="1:36" x14ac:dyDescent="0.25">
      <c r="A424" s="17" t="s">
        <v>599</v>
      </c>
      <c r="B424" s="18" t="s">
        <v>600</v>
      </c>
      <c r="C424" s="18" t="s">
        <v>601</v>
      </c>
      <c r="D424" s="18">
        <v>2016</v>
      </c>
      <c r="E424" s="71" t="str">
        <f>IF(COUNTIF($F$7:F424,F424)=1,"Y","N")</f>
        <v>N</v>
      </c>
      <c r="F424" s="46" t="str">
        <f t="shared" si="47"/>
        <v>2016-American Journal of Cancer Research-Yao, Hang-Ping</v>
      </c>
      <c r="G424" s="27" t="s">
        <v>603</v>
      </c>
      <c r="H424" s="38" t="str">
        <f>IF(COUNTIF($G$7:G424,G424)=1,"Y","N")</f>
        <v>N</v>
      </c>
      <c r="I424" s="38" t="s">
        <v>104</v>
      </c>
      <c r="J424" s="18" t="s">
        <v>27</v>
      </c>
      <c r="K424" s="28">
        <v>150</v>
      </c>
      <c r="L424" s="19" t="s">
        <v>47</v>
      </c>
      <c r="M424" s="56"/>
      <c r="N424" s="57"/>
      <c r="O424" s="57"/>
      <c r="P424" s="57">
        <v>1</v>
      </c>
      <c r="Q424" s="58"/>
      <c r="R424" s="29" t="s">
        <v>12</v>
      </c>
      <c r="S424" s="18"/>
      <c r="T424" s="18"/>
      <c r="U424" s="18"/>
      <c r="V424" s="18" t="s">
        <v>48</v>
      </c>
      <c r="W424" s="18"/>
      <c r="X424" s="18"/>
      <c r="Y424" s="18"/>
      <c r="Z424" s="18"/>
      <c r="AA424" s="18"/>
      <c r="AB424" s="18"/>
      <c r="AC424" s="27"/>
      <c r="AD424" s="18"/>
      <c r="AE424" s="18"/>
      <c r="AF424" s="18"/>
      <c r="AG424" s="18"/>
      <c r="AH424" s="18"/>
      <c r="AI424" s="30"/>
      <c r="AJ424" s="18"/>
    </row>
    <row r="425" spans="1:36" x14ac:dyDescent="0.25">
      <c r="A425" s="17" t="s">
        <v>599</v>
      </c>
      <c r="B425" s="18" t="s">
        <v>600</v>
      </c>
      <c r="C425" s="18" t="s">
        <v>601</v>
      </c>
      <c r="D425" s="18">
        <v>2016</v>
      </c>
      <c r="E425" s="71" t="str">
        <f>IF(COUNTIF($F$7:F425,F425)=1,"Y","N")</f>
        <v>N</v>
      </c>
      <c r="F425" s="46" t="str">
        <f t="shared" ref="F425" si="48">CONCATENATE(D425,"-",C425,"-",A425)</f>
        <v>2016-American Journal of Cancer Research-Yao, Hang-Ping</v>
      </c>
      <c r="G425" s="27" t="s">
        <v>603</v>
      </c>
      <c r="H425" s="38" t="str">
        <f>IF(COUNTIF($G$7:G425,G425)=1,"Y","N")</f>
        <v>N</v>
      </c>
      <c r="I425" s="38" t="s">
        <v>104</v>
      </c>
      <c r="J425" s="18" t="s">
        <v>27</v>
      </c>
      <c r="K425" s="28">
        <v>150</v>
      </c>
      <c r="L425" s="19" t="s">
        <v>47</v>
      </c>
      <c r="M425" s="56"/>
      <c r="N425" s="57"/>
      <c r="O425" s="57">
        <v>1</v>
      </c>
      <c r="P425" s="57"/>
      <c r="Q425" s="58"/>
      <c r="R425" s="29" t="s">
        <v>604</v>
      </c>
      <c r="S425" s="18"/>
      <c r="T425" s="18"/>
      <c r="U425" s="18"/>
      <c r="V425" s="18" t="s">
        <v>48</v>
      </c>
      <c r="W425" s="18"/>
      <c r="X425" s="18"/>
      <c r="Y425" s="18"/>
      <c r="Z425" s="18"/>
      <c r="AA425" s="18"/>
      <c r="AB425" s="18"/>
      <c r="AC425" s="27"/>
      <c r="AD425" s="18"/>
      <c r="AE425" s="18"/>
      <c r="AF425" s="18"/>
      <c r="AG425" s="18"/>
      <c r="AH425" s="18"/>
      <c r="AI425" s="30"/>
      <c r="AJ425" s="18"/>
    </row>
    <row r="426" spans="1:36" x14ac:dyDescent="0.25">
      <c r="A426" s="17" t="s">
        <v>264</v>
      </c>
      <c r="B426" s="18" t="s">
        <v>605</v>
      </c>
      <c r="C426" s="18" t="s">
        <v>566</v>
      </c>
      <c r="D426" s="18">
        <v>2016</v>
      </c>
      <c r="E426" s="71" t="str">
        <f>IF(COUNTIF($F$7:F426,F426)=1,"Y","N")</f>
        <v>Y</v>
      </c>
      <c r="F426" s="46" t="str">
        <f t="shared" si="47"/>
        <v>2016-International Journal of Radiation Oncology Biology Physics-Maeda, Azusa</v>
      </c>
      <c r="G426" s="27" t="s">
        <v>46</v>
      </c>
      <c r="H426" s="38" t="str">
        <f>IF(COUNTIF($G$7:G426,G426)=1,"Y","N")</f>
        <v>N</v>
      </c>
      <c r="I426" s="38" t="s">
        <v>104</v>
      </c>
      <c r="J426" s="18" t="s">
        <v>265</v>
      </c>
      <c r="K426" s="28"/>
      <c r="L426" s="19" t="s">
        <v>47</v>
      </c>
      <c r="M426" s="56"/>
      <c r="N426" s="57"/>
      <c r="O426" s="57"/>
      <c r="P426" s="57">
        <v>1</v>
      </c>
      <c r="Q426" s="58"/>
      <c r="R426" s="29" t="s">
        <v>606</v>
      </c>
      <c r="S426" s="18" t="s">
        <v>48</v>
      </c>
      <c r="T426" s="18"/>
      <c r="U426" s="18"/>
      <c r="V426" s="18"/>
      <c r="W426" s="18"/>
      <c r="X426" s="18"/>
      <c r="Y426" s="18"/>
      <c r="Z426" s="18"/>
      <c r="AA426" s="18"/>
      <c r="AB426" s="18"/>
      <c r="AC426" s="27"/>
      <c r="AD426" s="18"/>
      <c r="AE426" s="18"/>
      <c r="AF426" s="18"/>
      <c r="AG426" s="18"/>
      <c r="AH426" s="18"/>
      <c r="AI426" s="30"/>
      <c r="AJ426" s="18"/>
    </row>
    <row r="427" spans="1:36" x14ac:dyDescent="0.25">
      <c r="A427" s="17" t="s">
        <v>264</v>
      </c>
      <c r="B427" s="18" t="s">
        <v>605</v>
      </c>
      <c r="C427" s="18" t="s">
        <v>566</v>
      </c>
      <c r="D427" s="18">
        <v>2016</v>
      </c>
      <c r="E427" s="71" t="str">
        <f>IF(COUNTIF($F$7:F427,F427)=1,"Y","N")</f>
        <v>N</v>
      </c>
      <c r="F427" s="46" t="str">
        <f t="shared" si="47"/>
        <v>2016-International Journal of Radiation Oncology Biology Physics-Maeda, Azusa</v>
      </c>
      <c r="G427" s="27" t="s">
        <v>46</v>
      </c>
      <c r="H427" s="38" t="str">
        <f>IF(COUNTIF($G$7:G427,G427)=1,"Y","N")</f>
        <v>N</v>
      </c>
      <c r="I427" s="38" t="s">
        <v>104</v>
      </c>
      <c r="J427" s="18" t="s">
        <v>265</v>
      </c>
      <c r="K427" s="28"/>
      <c r="L427" s="19" t="s">
        <v>47</v>
      </c>
      <c r="M427" s="56"/>
      <c r="N427" s="57"/>
      <c r="O427" s="57"/>
      <c r="P427" s="57">
        <v>1</v>
      </c>
      <c r="Q427" s="58"/>
      <c r="R427" s="29" t="s">
        <v>607</v>
      </c>
      <c r="S427" s="18" t="s">
        <v>48</v>
      </c>
      <c r="T427" s="18"/>
      <c r="U427" s="18"/>
      <c r="V427" s="18"/>
      <c r="W427" s="18"/>
      <c r="X427" s="18"/>
      <c r="Y427" s="18"/>
      <c r="Z427" s="18"/>
      <c r="AA427" s="18"/>
      <c r="AB427" s="18"/>
      <c r="AC427" s="27"/>
      <c r="AD427" s="18"/>
      <c r="AE427" s="18"/>
      <c r="AF427" s="18"/>
      <c r="AG427" s="18"/>
      <c r="AH427" s="18"/>
      <c r="AI427" s="30"/>
      <c r="AJ427" s="18"/>
    </row>
    <row r="428" spans="1:36" x14ac:dyDescent="0.25">
      <c r="A428" s="17" t="s">
        <v>264</v>
      </c>
      <c r="B428" s="18" t="s">
        <v>605</v>
      </c>
      <c r="C428" s="18" t="s">
        <v>566</v>
      </c>
      <c r="D428" s="18">
        <v>2016</v>
      </c>
      <c r="E428" s="71" t="str">
        <f>IF(COUNTIF($F$7:F428,F428)=1,"Y","N")</f>
        <v>N</v>
      </c>
      <c r="F428" s="46" t="str">
        <f t="shared" ref="F428" si="49">CONCATENATE(D428,"-",C428,"-",A428)</f>
        <v>2016-International Journal of Radiation Oncology Biology Physics-Maeda, Azusa</v>
      </c>
      <c r="G428" s="27" t="s">
        <v>46</v>
      </c>
      <c r="H428" s="38" t="str">
        <f>IF(COUNTIF($G$7:G428,G428)=1,"Y","N")</f>
        <v>N</v>
      </c>
      <c r="I428" s="38" t="s">
        <v>104</v>
      </c>
      <c r="J428" s="18" t="s">
        <v>265</v>
      </c>
      <c r="K428" s="28"/>
      <c r="L428" s="19" t="s">
        <v>47</v>
      </c>
      <c r="M428" s="56"/>
      <c r="N428" s="57">
        <v>1</v>
      </c>
      <c r="O428" s="57"/>
      <c r="P428" s="57"/>
      <c r="Q428" s="58"/>
      <c r="R428" s="29" t="s">
        <v>608</v>
      </c>
      <c r="S428" s="18" t="s">
        <v>48</v>
      </c>
      <c r="T428" s="18"/>
      <c r="U428" s="18"/>
      <c r="V428" s="18"/>
      <c r="W428" s="18"/>
      <c r="X428" s="18"/>
      <c r="Y428" s="18"/>
      <c r="Z428" s="18"/>
      <c r="AA428" s="18"/>
      <c r="AB428" s="18"/>
      <c r="AC428" s="27"/>
      <c r="AD428" s="18"/>
      <c r="AE428" s="18"/>
      <c r="AF428" s="18"/>
      <c r="AG428" s="18"/>
      <c r="AH428" s="18"/>
      <c r="AI428" s="30"/>
      <c r="AJ428" s="18"/>
    </row>
    <row r="429" spans="1:36" ht="25.5" x14ac:dyDescent="0.25">
      <c r="A429" s="17" t="s">
        <v>609</v>
      </c>
      <c r="B429" s="18" t="s">
        <v>610</v>
      </c>
      <c r="C429" s="18" t="s">
        <v>342</v>
      </c>
      <c r="D429" s="18">
        <v>2011</v>
      </c>
      <c r="E429" s="71" t="str">
        <f>IF(COUNTIF($F$7:F429,F429)=1,"Y","N")</f>
        <v>Y</v>
      </c>
      <c r="F429" s="46" t="str">
        <f t="shared" si="47"/>
        <v>2011-Cancer Biology &amp; Therapy-Feldmann, Georg</v>
      </c>
      <c r="G429" s="27" t="s">
        <v>611</v>
      </c>
      <c r="H429" s="38" t="str">
        <f>IF(COUNTIF($G$7:G429,G429)=1,"Y","N")</f>
        <v>Y</v>
      </c>
      <c r="I429" s="38" t="s">
        <v>105</v>
      </c>
      <c r="J429" s="18" t="s">
        <v>27</v>
      </c>
      <c r="K429" s="28"/>
      <c r="L429" s="19" t="s">
        <v>47</v>
      </c>
      <c r="M429" s="56"/>
      <c r="N429" s="57"/>
      <c r="O429" s="57"/>
      <c r="P429" s="57">
        <v>1</v>
      </c>
      <c r="Q429" s="58"/>
      <c r="R429" s="29" t="s">
        <v>620</v>
      </c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27"/>
      <c r="AD429" s="18"/>
      <c r="AE429" s="18"/>
      <c r="AF429" s="18"/>
      <c r="AG429" s="18"/>
      <c r="AH429" s="18"/>
      <c r="AI429" s="30" t="s">
        <v>48</v>
      </c>
      <c r="AJ429" s="18"/>
    </row>
    <row r="430" spans="1:36" x14ac:dyDescent="0.25">
      <c r="A430" s="17" t="s">
        <v>609</v>
      </c>
      <c r="B430" s="18" t="s">
        <v>610</v>
      </c>
      <c r="C430" s="18" t="s">
        <v>342</v>
      </c>
      <c r="D430" s="18">
        <v>2011</v>
      </c>
      <c r="E430" s="71" t="str">
        <f>IF(COUNTIF($F$7:F430,F430)=1,"Y","N")</f>
        <v>N</v>
      </c>
      <c r="F430" s="46" t="str">
        <f t="shared" si="47"/>
        <v>2011-Cancer Biology &amp; Therapy-Feldmann, Georg</v>
      </c>
      <c r="G430" s="27" t="s">
        <v>89</v>
      </c>
      <c r="H430" s="38" t="str">
        <f>IF(COUNTIF($G$7:G430,G430)=1,"Y","N")</f>
        <v>N</v>
      </c>
      <c r="I430" s="38" t="s">
        <v>105</v>
      </c>
      <c r="J430" s="18" t="s">
        <v>27</v>
      </c>
      <c r="K430" s="28"/>
      <c r="L430" s="19" t="s">
        <v>47</v>
      </c>
      <c r="M430" s="56"/>
      <c r="N430" s="57"/>
      <c r="O430" s="57"/>
      <c r="P430" s="57">
        <v>1</v>
      </c>
      <c r="Q430" s="58"/>
      <c r="R430" s="29" t="s">
        <v>621</v>
      </c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27"/>
      <c r="AD430" s="18"/>
      <c r="AE430" s="18"/>
      <c r="AF430" s="18"/>
      <c r="AG430" s="18"/>
      <c r="AH430" s="18"/>
      <c r="AI430" s="30" t="s">
        <v>48</v>
      </c>
      <c r="AJ430" s="18"/>
    </row>
    <row r="431" spans="1:36" x14ac:dyDescent="0.25">
      <c r="A431" s="17" t="s">
        <v>609</v>
      </c>
      <c r="B431" s="18" t="s">
        <v>610</v>
      </c>
      <c r="C431" s="18" t="s">
        <v>342</v>
      </c>
      <c r="D431" s="18">
        <v>2011</v>
      </c>
      <c r="E431" s="71" t="str">
        <f>IF(COUNTIF($F$7:F431,F431)=1,"Y","N")</f>
        <v>N</v>
      </c>
      <c r="F431" s="46" t="str">
        <f t="shared" si="47"/>
        <v>2011-Cancer Biology &amp; Therapy-Feldmann, Georg</v>
      </c>
      <c r="G431" s="27" t="s">
        <v>612</v>
      </c>
      <c r="H431" s="38" t="str">
        <f>IF(COUNTIF($G$7:G431,G431)=1,"Y","N")</f>
        <v>Y</v>
      </c>
      <c r="I431" s="38" t="s">
        <v>105</v>
      </c>
      <c r="J431" s="18" t="s">
        <v>27</v>
      </c>
      <c r="K431" s="28"/>
      <c r="L431" s="19" t="s">
        <v>47</v>
      </c>
      <c r="M431" s="56"/>
      <c r="N431" s="57"/>
      <c r="O431" s="57"/>
      <c r="P431" s="57">
        <v>1</v>
      </c>
      <c r="Q431" s="58"/>
      <c r="R431" s="29" t="s">
        <v>621</v>
      </c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27"/>
      <c r="AD431" s="18"/>
      <c r="AE431" s="18"/>
      <c r="AF431" s="18"/>
      <c r="AG431" s="18"/>
      <c r="AH431" s="18"/>
      <c r="AI431" s="30" t="s">
        <v>48</v>
      </c>
      <c r="AJ431" s="18"/>
    </row>
    <row r="432" spans="1:36" x14ac:dyDescent="0.25">
      <c r="A432" s="17" t="s">
        <v>609</v>
      </c>
      <c r="B432" s="18" t="s">
        <v>610</v>
      </c>
      <c r="C432" s="18" t="s">
        <v>342</v>
      </c>
      <c r="D432" s="18">
        <v>2011</v>
      </c>
      <c r="E432" s="71" t="str">
        <f>IF(COUNTIF($F$7:F432,F432)=1,"Y","N")</f>
        <v>N</v>
      </c>
      <c r="F432" s="46" t="str">
        <f t="shared" si="47"/>
        <v>2011-Cancer Biology &amp; Therapy-Feldmann, Georg</v>
      </c>
      <c r="G432" s="27" t="s">
        <v>613</v>
      </c>
      <c r="H432" s="38" t="str">
        <f>IF(COUNTIF($G$7:G432,G432)=1,"Y","N")</f>
        <v>Y</v>
      </c>
      <c r="I432" s="38" t="s">
        <v>105</v>
      </c>
      <c r="J432" s="18" t="s">
        <v>27</v>
      </c>
      <c r="K432" s="28"/>
      <c r="L432" s="19" t="s">
        <v>47</v>
      </c>
      <c r="M432" s="56"/>
      <c r="N432" s="57"/>
      <c r="O432" s="57"/>
      <c r="P432" s="57">
        <v>1</v>
      </c>
      <c r="Q432" s="58"/>
      <c r="R432" s="29" t="s">
        <v>621</v>
      </c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27"/>
      <c r="AD432" s="18"/>
      <c r="AE432" s="18"/>
      <c r="AF432" s="18"/>
      <c r="AG432" s="18"/>
      <c r="AH432" s="18"/>
      <c r="AI432" s="30" t="s">
        <v>48</v>
      </c>
      <c r="AJ432" s="18"/>
    </row>
    <row r="433" spans="1:36" x14ac:dyDescent="0.25">
      <c r="A433" s="17" t="s">
        <v>609</v>
      </c>
      <c r="B433" s="18" t="s">
        <v>610</v>
      </c>
      <c r="C433" s="18" t="s">
        <v>342</v>
      </c>
      <c r="D433" s="18">
        <v>2011</v>
      </c>
      <c r="E433" s="71" t="str">
        <f>IF(COUNTIF($F$7:F433,F433)=1,"Y","N")</f>
        <v>N</v>
      </c>
      <c r="F433" s="46" t="str">
        <f t="shared" si="47"/>
        <v>2011-Cancer Biology &amp; Therapy-Feldmann, Georg</v>
      </c>
      <c r="G433" s="27" t="s">
        <v>614</v>
      </c>
      <c r="H433" s="38" t="str">
        <f>IF(COUNTIF($G$7:G433,G433)=1,"Y","N")</f>
        <v>Y</v>
      </c>
      <c r="I433" s="38" t="s">
        <v>105</v>
      </c>
      <c r="J433" s="18" t="s">
        <v>27</v>
      </c>
      <c r="K433" s="28"/>
      <c r="L433" s="19" t="s">
        <v>47</v>
      </c>
      <c r="M433" s="56"/>
      <c r="N433" s="57"/>
      <c r="O433" s="57"/>
      <c r="P433" s="57">
        <v>1</v>
      </c>
      <c r="Q433" s="58"/>
      <c r="R433" s="29" t="s">
        <v>621</v>
      </c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27"/>
      <c r="AD433" s="18"/>
      <c r="AE433" s="18"/>
      <c r="AF433" s="18"/>
      <c r="AG433" s="18"/>
      <c r="AH433" s="18"/>
      <c r="AI433" s="30" t="s">
        <v>48</v>
      </c>
      <c r="AJ433" s="18"/>
    </row>
    <row r="434" spans="1:36" x14ac:dyDescent="0.25">
      <c r="A434" s="17" t="s">
        <v>609</v>
      </c>
      <c r="B434" s="18" t="s">
        <v>610</v>
      </c>
      <c r="C434" s="18" t="s">
        <v>342</v>
      </c>
      <c r="D434" s="18">
        <v>2011</v>
      </c>
      <c r="E434" s="71" t="str">
        <f>IF(COUNTIF($F$7:F434,F434)=1,"Y","N")</f>
        <v>N</v>
      </c>
      <c r="F434" s="46" t="str">
        <f t="shared" si="47"/>
        <v>2011-Cancer Biology &amp; Therapy-Feldmann, Georg</v>
      </c>
      <c r="G434" s="27" t="s">
        <v>615</v>
      </c>
      <c r="H434" s="38" t="str">
        <f>IF(COUNTIF($G$7:G434,G434)=1,"Y","N")</f>
        <v>Y</v>
      </c>
      <c r="I434" s="38" t="s">
        <v>105</v>
      </c>
      <c r="J434" s="18" t="s">
        <v>27</v>
      </c>
      <c r="K434" s="28"/>
      <c r="L434" s="19" t="s">
        <v>47</v>
      </c>
      <c r="M434" s="56"/>
      <c r="N434" s="57"/>
      <c r="O434" s="57"/>
      <c r="P434" s="57">
        <v>1</v>
      </c>
      <c r="Q434" s="58"/>
      <c r="R434" s="29" t="s">
        <v>621</v>
      </c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27"/>
      <c r="AD434" s="18"/>
      <c r="AE434" s="18"/>
      <c r="AF434" s="18"/>
      <c r="AG434" s="18"/>
      <c r="AH434" s="18"/>
      <c r="AI434" s="30" t="s">
        <v>48</v>
      </c>
      <c r="AJ434" s="18"/>
    </row>
    <row r="435" spans="1:36" x14ac:dyDescent="0.25">
      <c r="A435" s="17" t="s">
        <v>609</v>
      </c>
      <c r="B435" s="18" t="s">
        <v>610</v>
      </c>
      <c r="C435" s="18" t="s">
        <v>342</v>
      </c>
      <c r="D435" s="18">
        <v>2011</v>
      </c>
      <c r="E435" s="71" t="str">
        <f>IF(COUNTIF($F$7:F435,F435)=1,"Y","N")</f>
        <v>N</v>
      </c>
      <c r="F435" s="46" t="str">
        <f t="shared" si="47"/>
        <v>2011-Cancer Biology &amp; Therapy-Feldmann, Georg</v>
      </c>
      <c r="G435" s="27" t="s">
        <v>616</v>
      </c>
      <c r="H435" s="38" t="str">
        <f>IF(COUNTIF($G$7:G435,G435)=1,"Y","N")</f>
        <v>Y</v>
      </c>
      <c r="I435" s="38" t="s">
        <v>105</v>
      </c>
      <c r="J435" s="18" t="s">
        <v>27</v>
      </c>
      <c r="K435" s="28"/>
      <c r="L435" s="19" t="s">
        <v>47</v>
      </c>
      <c r="M435" s="56"/>
      <c r="N435" s="57"/>
      <c r="O435" s="57"/>
      <c r="P435" s="57">
        <v>1</v>
      </c>
      <c r="Q435" s="58"/>
      <c r="R435" s="29" t="s">
        <v>621</v>
      </c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27"/>
      <c r="AD435" s="18"/>
      <c r="AE435" s="18"/>
      <c r="AF435" s="18"/>
      <c r="AG435" s="18"/>
      <c r="AH435" s="18"/>
      <c r="AI435" s="30" t="s">
        <v>48</v>
      </c>
      <c r="AJ435" s="18"/>
    </row>
    <row r="436" spans="1:36" x14ac:dyDescent="0.25">
      <c r="A436" s="17" t="s">
        <v>609</v>
      </c>
      <c r="B436" s="18" t="s">
        <v>610</v>
      </c>
      <c r="C436" s="18" t="s">
        <v>342</v>
      </c>
      <c r="D436" s="18">
        <v>2011</v>
      </c>
      <c r="E436" s="71" t="str">
        <f>IF(COUNTIF($F$7:F436,F436)=1,"Y","N")</f>
        <v>N</v>
      </c>
      <c r="F436" s="46" t="str">
        <f t="shared" si="47"/>
        <v>2011-Cancer Biology &amp; Therapy-Feldmann, Georg</v>
      </c>
      <c r="G436" s="27" t="s">
        <v>617</v>
      </c>
      <c r="H436" s="38" t="str">
        <f>IF(COUNTIF($G$7:G436,G436)=1,"Y","N")</f>
        <v>N</v>
      </c>
      <c r="I436" s="38" t="s">
        <v>105</v>
      </c>
      <c r="J436" s="18" t="s">
        <v>27</v>
      </c>
      <c r="K436" s="28"/>
      <c r="L436" s="19" t="s">
        <v>47</v>
      </c>
      <c r="M436" s="56"/>
      <c r="N436" s="57"/>
      <c r="O436" s="57"/>
      <c r="P436" s="57">
        <v>1</v>
      </c>
      <c r="Q436" s="58"/>
      <c r="R436" s="29" t="s">
        <v>621</v>
      </c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27"/>
      <c r="AD436" s="18"/>
      <c r="AE436" s="18"/>
      <c r="AF436" s="18"/>
      <c r="AG436" s="18"/>
      <c r="AH436" s="18"/>
      <c r="AI436" s="30" t="s">
        <v>48</v>
      </c>
      <c r="AJ436" s="18"/>
    </row>
    <row r="437" spans="1:36" x14ac:dyDescent="0.25">
      <c r="A437" s="17" t="s">
        <v>609</v>
      </c>
      <c r="B437" s="18" t="s">
        <v>610</v>
      </c>
      <c r="C437" s="18" t="s">
        <v>342</v>
      </c>
      <c r="D437" s="18">
        <v>2011</v>
      </c>
      <c r="E437" s="71" t="str">
        <f>IF(COUNTIF($F$7:F437,F437)=1,"Y","N")</f>
        <v>N</v>
      </c>
      <c r="F437" s="46" t="str">
        <f t="shared" si="47"/>
        <v>2011-Cancer Biology &amp; Therapy-Feldmann, Georg</v>
      </c>
      <c r="G437" s="27" t="s">
        <v>618</v>
      </c>
      <c r="H437" s="38" t="str">
        <f>IF(COUNTIF($G$7:G437,G437)=1,"Y","N")</f>
        <v>Y</v>
      </c>
      <c r="I437" s="38" t="s">
        <v>105</v>
      </c>
      <c r="J437" s="18" t="s">
        <v>27</v>
      </c>
      <c r="K437" s="28"/>
      <c r="L437" s="19" t="s">
        <v>47</v>
      </c>
      <c r="M437" s="56"/>
      <c r="N437" s="57"/>
      <c r="O437" s="57"/>
      <c r="P437" s="57">
        <v>1</v>
      </c>
      <c r="Q437" s="58"/>
      <c r="R437" s="29" t="s">
        <v>621</v>
      </c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27"/>
      <c r="AD437" s="18"/>
      <c r="AE437" s="18"/>
      <c r="AF437" s="18"/>
      <c r="AG437" s="18"/>
      <c r="AH437" s="18"/>
      <c r="AI437" s="30" t="s">
        <v>48</v>
      </c>
      <c r="AJ437" s="18"/>
    </row>
    <row r="438" spans="1:36" x14ac:dyDescent="0.25">
      <c r="A438" s="17" t="s">
        <v>609</v>
      </c>
      <c r="B438" s="18" t="s">
        <v>610</v>
      </c>
      <c r="C438" s="18" t="s">
        <v>342</v>
      </c>
      <c r="D438" s="18">
        <v>2011</v>
      </c>
      <c r="E438" s="71" t="str">
        <f>IF(COUNTIF($F$7:F438,F438)=1,"Y","N")</f>
        <v>N</v>
      </c>
      <c r="F438" s="46" t="str">
        <f t="shared" si="47"/>
        <v>2011-Cancer Biology &amp; Therapy-Feldmann, Georg</v>
      </c>
      <c r="G438" s="27" t="s">
        <v>619</v>
      </c>
      <c r="H438" s="38" t="str">
        <f>IF(COUNTIF($G$7:G438,G438)=1,"Y","N")</f>
        <v>N</v>
      </c>
      <c r="I438" s="38" t="s">
        <v>105</v>
      </c>
      <c r="J438" s="18" t="s">
        <v>27</v>
      </c>
      <c r="K438" s="28"/>
      <c r="L438" s="19" t="s">
        <v>47</v>
      </c>
      <c r="M438" s="56"/>
      <c r="N438" s="57"/>
      <c r="O438" s="57"/>
      <c r="P438" s="57">
        <v>1</v>
      </c>
      <c r="Q438" s="58"/>
      <c r="R438" s="29" t="s">
        <v>621</v>
      </c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27"/>
      <c r="AD438" s="18"/>
      <c r="AE438" s="18"/>
      <c r="AF438" s="18"/>
      <c r="AG438" s="18"/>
      <c r="AH438" s="18"/>
      <c r="AI438" s="30" t="s">
        <v>48</v>
      </c>
      <c r="AJ438" s="18"/>
    </row>
    <row r="439" spans="1:36" x14ac:dyDescent="0.25">
      <c r="A439" s="17" t="s">
        <v>609</v>
      </c>
      <c r="B439" s="18" t="s">
        <v>610</v>
      </c>
      <c r="C439" s="18" t="s">
        <v>342</v>
      </c>
      <c r="D439" s="18">
        <v>2011</v>
      </c>
      <c r="E439" s="71" t="str">
        <f>IF(COUNTIF($F$7:F439,F439)=1,"Y","N")</f>
        <v>N</v>
      </c>
      <c r="F439" s="46" t="str">
        <f t="shared" si="47"/>
        <v>2011-Cancer Biology &amp; Therapy-Feldmann, Georg</v>
      </c>
      <c r="G439" s="27" t="s">
        <v>551</v>
      </c>
      <c r="H439" s="38" t="str">
        <f>IF(COUNTIF($G$7:G439,G439)=1,"Y","N")</f>
        <v>N</v>
      </c>
      <c r="I439" s="38" t="s">
        <v>105</v>
      </c>
      <c r="J439" s="18" t="s">
        <v>27</v>
      </c>
      <c r="K439" s="28"/>
      <c r="L439" s="19" t="s">
        <v>28</v>
      </c>
      <c r="M439" s="56"/>
      <c r="N439" s="57"/>
      <c r="O439" s="57"/>
      <c r="P439" s="57">
        <v>1</v>
      </c>
      <c r="Q439" s="58"/>
      <c r="R439" s="29" t="s">
        <v>12</v>
      </c>
      <c r="S439" s="18"/>
      <c r="T439" s="18"/>
      <c r="U439" s="18"/>
      <c r="V439" s="18" t="s">
        <v>48</v>
      </c>
      <c r="W439" s="18"/>
      <c r="X439" s="18"/>
      <c r="Y439" s="18"/>
      <c r="Z439" s="18"/>
      <c r="AA439" s="18"/>
      <c r="AB439" s="18"/>
      <c r="AC439" s="27"/>
      <c r="AD439" s="18"/>
      <c r="AE439" s="18"/>
      <c r="AF439" s="18"/>
      <c r="AG439" s="18"/>
      <c r="AH439" s="18"/>
      <c r="AI439" s="30"/>
      <c r="AJ439" s="18"/>
    </row>
    <row r="440" spans="1:36" x14ac:dyDescent="0.25">
      <c r="A440" s="17" t="s">
        <v>609</v>
      </c>
      <c r="B440" s="18" t="s">
        <v>610</v>
      </c>
      <c r="C440" s="18" t="s">
        <v>342</v>
      </c>
      <c r="D440" s="18">
        <v>2011</v>
      </c>
      <c r="E440" s="71" t="str">
        <f>IF(COUNTIF($F$7:F440,F440)=1,"Y","N")</f>
        <v>N</v>
      </c>
      <c r="F440" s="46" t="str">
        <f t="shared" si="47"/>
        <v>2011-Cancer Biology &amp; Therapy-Feldmann, Georg</v>
      </c>
      <c r="G440" s="27" t="s">
        <v>551</v>
      </c>
      <c r="H440" s="38" t="str">
        <f>IF(COUNTIF($G$7:G440,G440)=1,"Y","N")</f>
        <v>N</v>
      </c>
      <c r="I440" s="38" t="s">
        <v>105</v>
      </c>
      <c r="J440" s="18" t="s">
        <v>27</v>
      </c>
      <c r="K440" s="28"/>
      <c r="L440" s="19" t="s">
        <v>28</v>
      </c>
      <c r="M440" s="56"/>
      <c r="N440" s="57"/>
      <c r="O440" s="57"/>
      <c r="P440" s="57">
        <v>1</v>
      </c>
      <c r="Q440" s="58"/>
      <c r="R440" s="29" t="s">
        <v>621</v>
      </c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27"/>
      <c r="AD440" s="18"/>
      <c r="AE440" s="18"/>
      <c r="AF440" s="18"/>
      <c r="AG440" s="18"/>
      <c r="AH440" s="18"/>
      <c r="AI440" s="30" t="s">
        <v>48</v>
      </c>
      <c r="AJ440" s="18"/>
    </row>
    <row r="441" spans="1:36" x14ac:dyDescent="0.25">
      <c r="A441" s="17" t="s">
        <v>609</v>
      </c>
      <c r="B441" s="18" t="s">
        <v>610</v>
      </c>
      <c r="C441" s="18" t="s">
        <v>342</v>
      </c>
      <c r="D441" s="18">
        <v>2011</v>
      </c>
      <c r="E441" s="71" t="str">
        <f>IF(COUNTIF($F$7:F441,F441)=1,"Y","N")</f>
        <v>N</v>
      </c>
      <c r="F441" s="46" t="str">
        <f t="shared" si="47"/>
        <v>2011-Cancer Biology &amp; Therapy-Feldmann, Georg</v>
      </c>
      <c r="G441" s="27" t="s">
        <v>551</v>
      </c>
      <c r="H441" s="38" t="str">
        <f>IF(COUNTIF($G$7:G441,G441)=1,"Y","N")</f>
        <v>N</v>
      </c>
      <c r="I441" s="38" t="s">
        <v>105</v>
      </c>
      <c r="J441" s="18" t="s">
        <v>27</v>
      </c>
      <c r="K441" s="28"/>
      <c r="L441" s="19" t="s">
        <v>28</v>
      </c>
      <c r="M441" s="56"/>
      <c r="N441" s="57"/>
      <c r="O441" s="57">
        <v>1</v>
      </c>
      <c r="P441" s="57"/>
      <c r="Q441" s="58"/>
      <c r="R441" s="29" t="s">
        <v>622</v>
      </c>
      <c r="S441" s="18"/>
      <c r="T441" s="18"/>
      <c r="U441" s="18"/>
      <c r="V441" s="18" t="s">
        <v>48</v>
      </c>
      <c r="W441" s="18"/>
      <c r="X441" s="18"/>
      <c r="Y441" s="18"/>
      <c r="Z441" s="18"/>
      <c r="AA441" s="18"/>
      <c r="AB441" s="18"/>
      <c r="AC441" s="27"/>
      <c r="AD441" s="18"/>
      <c r="AE441" s="18"/>
      <c r="AF441" s="18"/>
      <c r="AG441" s="18"/>
      <c r="AH441" s="18"/>
      <c r="AI441" s="30" t="s">
        <v>48</v>
      </c>
      <c r="AJ441" s="18"/>
    </row>
    <row r="442" spans="1:36" x14ac:dyDescent="0.25">
      <c r="A442" s="17" t="s">
        <v>626</v>
      </c>
      <c r="B442" s="18" t="s">
        <v>627</v>
      </c>
      <c r="C442" s="18" t="s">
        <v>81</v>
      </c>
      <c r="D442" s="18">
        <v>2002</v>
      </c>
      <c r="E442" s="71" t="str">
        <f>IF(COUNTIF($F$7:F442,F442)=1,"Y","N")</f>
        <v>Y</v>
      </c>
      <c r="F442" s="46" t="str">
        <f t="shared" si="47"/>
        <v>2002-Clinical Cancer Research-Hosotani, Ryo</v>
      </c>
      <c r="G442" s="27" t="s">
        <v>57</v>
      </c>
      <c r="H442" s="38" t="str">
        <f>IF(COUNTIF($G$7:G442,G442)=1,"Y","N")</f>
        <v>N</v>
      </c>
      <c r="I442" s="38" t="s">
        <v>104</v>
      </c>
      <c r="J442" s="18" t="s">
        <v>27</v>
      </c>
      <c r="K442" s="28"/>
      <c r="L442" s="19" t="s">
        <v>47</v>
      </c>
      <c r="M442" s="56"/>
      <c r="N442" s="57"/>
      <c r="O442" s="57"/>
      <c r="P442" s="57"/>
      <c r="Q442" s="58">
        <v>1</v>
      </c>
      <c r="R442" s="29" t="s">
        <v>623</v>
      </c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27"/>
      <c r="AD442" s="18"/>
      <c r="AE442" s="18"/>
      <c r="AF442" s="18"/>
      <c r="AG442" s="18"/>
      <c r="AH442" s="18"/>
      <c r="AI442" s="30"/>
      <c r="AJ442" s="18"/>
    </row>
    <row r="443" spans="1:36" x14ac:dyDescent="0.25">
      <c r="A443" s="17" t="s">
        <v>626</v>
      </c>
      <c r="B443" s="18" t="s">
        <v>627</v>
      </c>
      <c r="C443" s="18" t="s">
        <v>81</v>
      </c>
      <c r="D443" s="18">
        <v>2002</v>
      </c>
      <c r="E443" s="71" t="str">
        <f>IF(COUNTIF($F$7:F443,F443)=1,"Y","N")</f>
        <v>N</v>
      </c>
      <c r="F443" s="46" t="str">
        <f t="shared" si="47"/>
        <v>2002-Clinical Cancer Research-Hosotani, Ryo</v>
      </c>
      <c r="G443" s="27" t="s">
        <v>57</v>
      </c>
      <c r="H443" s="38" t="str">
        <f>IF(COUNTIF($G$7:G443,G443)=1,"Y","N")</f>
        <v>N</v>
      </c>
      <c r="I443" s="38" t="s">
        <v>104</v>
      </c>
      <c r="J443" s="18" t="s">
        <v>27</v>
      </c>
      <c r="K443" s="28"/>
      <c r="L443" s="19" t="s">
        <v>47</v>
      </c>
      <c r="M443" s="56"/>
      <c r="N443" s="57"/>
      <c r="O443" s="57"/>
      <c r="P443" s="57"/>
      <c r="Q443" s="58">
        <v>1</v>
      </c>
      <c r="R443" s="29" t="s">
        <v>624</v>
      </c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27"/>
      <c r="AD443" s="18"/>
      <c r="AE443" s="18"/>
      <c r="AF443" s="18"/>
      <c r="AG443" s="18"/>
      <c r="AH443" s="18"/>
      <c r="AI443" s="30"/>
      <c r="AJ443" s="18"/>
    </row>
    <row r="444" spans="1:36" x14ac:dyDescent="0.25">
      <c r="A444" s="17" t="s">
        <v>626</v>
      </c>
      <c r="B444" s="18" t="s">
        <v>627</v>
      </c>
      <c r="C444" s="18" t="s">
        <v>81</v>
      </c>
      <c r="D444" s="18">
        <v>2002</v>
      </c>
      <c r="E444" s="71" t="str">
        <f>IF(COUNTIF($F$7:F444,F444)=1,"Y","N")</f>
        <v>N</v>
      </c>
      <c r="F444" s="46" t="str">
        <f t="shared" si="47"/>
        <v>2002-Clinical Cancer Research-Hosotani, Ryo</v>
      </c>
      <c r="G444" s="27" t="s">
        <v>57</v>
      </c>
      <c r="H444" s="38" t="str">
        <f>IF(COUNTIF($G$7:G444,G444)=1,"Y","N")</f>
        <v>N</v>
      </c>
      <c r="I444" s="38" t="s">
        <v>104</v>
      </c>
      <c r="J444" s="18" t="s">
        <v>27</v>
      </c>
      <c r="K444" s="28"/>
      <c r="L444" s="19" t="s">
        <v>47</v>
      </c>
      <c r="M444" s="56"/>
      <c r="N444" s="57"/>
      <c r="O444" s="57"/>
      <c r="P444" s="57">
        <v>1</v>
      </c>
      <c r="Q444" s="58"/>
      <c r="R444" s="29" t="s">
        <v>625</v>
      </c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27"/>
      <c r="AD444" s="18"/>
      <c r="AE444" s="18"/>
      <c r="AF444" s="18"/>
      <c r="AG444" s="18"/>
      <c r="AH444" s="18"/>
      <c r="AI444" s="30"/>
      <c r="AJ444" s="18"/>
    </row>
    <row r="445" spans="1:36" x14ac:dyDescent="0.25">
      <c r="A445" s="17" t="s">
        <v>626</v>
      </c>
      <c r="B445" s="18" t="s">
        <v>627</v>
      </c>
      <c r="C445" s="18" t="s">
        <v>81</v>
      </c>
      <c r="D445" s="18">
        <v>2002</v>
      </c>
      <c r="E445" s="71" t="str">
        <f>IF(COUNTIF($F$7:F445,F445)=1,"Y","N")</f>
        <v>N</v>
      </c>
      <c r="F445" s="46" t="str">
        <f t="shared" si="47"/>
        <v>2002-Clinical Cancer Research-Hosotani, Ryo</v>
      </c>
      <c r="G445" s="27" t="s">
        <v>46</v>
      </c>
      <c r="H445" s="38" t="str">
        <f>IF(COUNTIF($G$7:G445,G445)=1,"Y","N")</f>
        <v>N</v>
      </c>
      <c r="I445" s="38" t="s">
        <v>104</v>
      </c>
      <c r="J445" s="18" t="s">
        <v>27</v>
      </c>
      <c r="K445" s="28"/>
      <c r="L445" s="19" t="s">
        <v>47</v>
      </c>
      <c r="M445" s="56"/>
      <c r="N445" s="57">
        <v>1</v>
      </c>
      <c r="O445" s="57"/>
      <c r="P445" s="57"/>
      <c r="Q445" s="58"/>
      <c r="R445" s="29" t="s">
        <v>625</v>
      </c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27"/>
      <c r="AD445" s="18"/>
      <c r="AE445" s="18"/>
      <c r="AF445" s="18"/>
      <c r="AG445" s="18"/>
      <c r="AH445" s="18"/>
      <c r="AI445" s="30"/>
      <c r="AJ445" s="18"/>
    </row>
    <row r="446" spans="1:36" x14ac:dyDescent="0.25">
      <c r="A446" s="17" t="s">
        <v>629</v>
      </c>
      <c r="B446" s="18" t="s">
        <v>630</v>
      </c>
      <c r="C446" s="18" t="s">
        <v>631</v>
      </c>
      <c r="D446" s="18">
        <v>2014</v>
      </c>
      <c r="E446" s="71" t="str">
        <f>IF(COUNTIF($F$7:F446,F446)=1,"Y","N")</f>
        <v>Y</v>
      </c>
      <c r="F446" s="46" t="str">
        <f t="shared" si="47"/>
        <v>2014-Gastroenterology-Wang, Wei</v>
      </c>
      <c r="G446" s="27" t="s">
        <v>45</v>
      </c>
      <c r="H446" s="38" t="str">
        <f>IF(COUNTIF($G$7:G446,G446)=1,"Y","N")</f>
        <v>N</v>
      </c>
      <c r="I446" s="38" t="s">
        <v>104</v>
      </c>
      <c r="J446" s="18" t="s">
        <v>27</v>
      </c>
      <c r="K446" s="28"/>
      <c r="L446" s="19" t="s">
        <v>47</v>
      </c>
      <c r="M446" s="56"/>
      <c r="N446" s="57"/>
      <c r="O446" s="57"/>
      <c r="P446" s="57">
        <v>1</v>
      </c>
      <c r="Q446" s="58"/>
      <c r="R446" s="29" t="s">
        <v>628</v>
      </c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27"/>
      <c r="AD446" s="18"/>
      <c r="AE446" s="18"/>
      <c r="AF446" s="18"/>
      <c r="AG446" s="18"/>
      <c r="AH446" s="18"/>
      <c r="AI446" s="30"/>
      <c r="AJ446" s="18"/>
    </row>
    <row r="447" spans="1:36" x14ac:dyDescent="0.25">
      <c r="A447" s="17" t="s">
        <v>629</v>
      </c>
      <c r="B447" s="18" t="s">
        <v>630</v>
      </c>
      <c r="C447" s="18" t="s">
        <v>631</v>
      </c>
      <c r="D447" s="18">
        <v>2014</v>
      </c>
      <c r="E447" s="71" t="str">
        <f>IF(COUNTIF($F$7:F447,F447)=1,"Y","N")</f>
        <v>N</v>
      </c>
      <c r="F447" s="46" t="str">
        <f t="shared" si="47"/>
        <v>2014-Gastroenterology-Wang, Wei</v>
      </c>
      <c r="G447" s="27" t="s">
        <v>45</v>
      </c>
      <c r="H447" s="38" t="str">
        <f>IF(COUNTIF($G$7:G447,G447)=1,"Y","N")</f>
        <v>N</v>
      </c>
      <c r="I447" s="38" t="s">
        <v>104</v>
      </c>
      <c r="J447" s="18" t="s">
        <v>27</v>
      </c>
      <c r="K447" s="28"/>
      <c r="L447" s="19" t="s">
        <v>28</v>
      </c>
      <c r="M447" s="56"/>
      <c r="N447" s="57">
        <v>1</v>
      </c>
      <c r="O447" s="57"/>
      <c r="P447" s="57"/>
      <c r="Q447" s="58"/>
      <c r="R447" s="29" t="s">
        <v>628</v>
      </c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27"/>
      <c r="AD447" s="18"/>
      <c r="AE447" s="18"/>
      <c r="AF447" s="18"/>
      <c r="AG447" s="18"/>
      <c r="AH447" s="18"/>
      <c r="AI447" s="30"/>
      <c r="AJ447" s="18"/>
    </row>
    <row r="448" spans="1:36" x14ac:dyDescent="0.25">
      <c r="A448" s="17" t="s">
        <v>629</v>
      </c>
      <c r="B448" s="18" t="s">
        <v>630</v>
      </c>
      <c r="C448" s="18" t="s">
        <v>631</v>
      </c>
      <c r="D448" s="18">
        <v>2014</v>
      </c>
      <c r="E448" s="71" t="str">
        <f>IF(COUNTIF($F$7:F448,F448)=1,"Y","N")</f>
        <v>N</v>
      </c>
      <c r="F448" s="46" t="str">
        <f t="shared" si="47"/>
        <v>2014-Gastroenterology-Wang, Wei</v>
      </c>
      <c r="G448" s="27" t="s">
        <v>57</v>
      </c>
      <c r="H448" s="38" t="str">
        <f>IF(COUNTIF($G$7:G448,G448)=1,"Y","N")</f>
        <v>N</v>
      </c>
      <c r="I448" s="38" t="s">
        <v>104</v>
      </c>
      <c r="J448" s="18" t="s">
        <v>27</v>
      </c>
      <c r="K448" s="28"/>
      <c r="L448" s="19" t="s">
        <v>28</v>
      </c>
      <c r="M448" s="56"/>
      <c r="N448" s="57">
        <v>1</v>
      </c>
      <c r="O448" s="57"/>
      <c r="P448" s="57"/>
      <c r="Q448" s="58"/>
      <c r="R448" s="29" t="s">
        <v>628</v>
      </c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27"/>
      <c r="AD448" s="18"/>
      <c r="AE448" s="18"/>
      <c r="AF448" s="18"/>
      <c r="AG448" s="18"/>
      <c r="AH448" s="18"/>
      <c r="AI448" s="30"/>
      <c r="AJ448" s="18"/>
    </row>
    <row r="449" spans="1:36" x14ac:dyDescent="0.25">
      <c r="A449" s="17" t="s">
        <v>633</v>
      </c>
      <c r="B449" s="18" t="s">
        <v>634</v>
      </c>
      <c r="C449" s="18" t="s">
        <v>635</v>
      </c>
      <c r="D449" s="18">
        <v>2008</v>
      </c>
      <c r="E449" s="71" t="str">
        <f>IF(COUNTIF($F$7:F449,F449)=1,"Y","N")</f>
        <v>Y</v>
      </c>
      <c r="F449" s="46" t="str">
        <f t="shared" si="47"/>
        <v>2008-Apoptosis-Zhang, Ruifen</v>
      </c>
      <c r="G449" s="27" t="s">
        <v>57</v>
      </c>
      <c r="H449" s="38" t="str">
        <f>IF(COUNTIF($G$7:G449,G449)=1,"Y","N")</f>
        <v>N</v>
      </c>
      <c r="I449" s="38" t="s">
        <v>104</v>
      </c>
      <c r="J449" s="18" t="s">
        <v>27</v>
      </c>
      <c r="K449" s="28"/>
      <c r="L449" s="19" t="s">
        <v>47</v>
      </c>
      <c r="M449" s="56"/>
      <c r="N449" s="57"/>
      <c r="O449" s="57"/>
      <c r="P449" s="57">
        <v>1</v>
      </c>
      <c r="Q449" s="58"/>
      <c r="R449" s="29" t="s">
        <v>632</v>
      </c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27"/>
      <c r="AD449" s="18"/>
      <c r="AE449" s="18"/>
      <c r="AF449" s="18"/>
      <c r="AG449" s="18"/>
      <c r="AH449" s="18"/>
      <c r="AI449" s="30"/>
      <c r="AJ449" s="18"/>
    </row>
    <row r="450" spans="1:36" x14ac:dyDescent="0.25">
      <c r="A450" s="17" t="s">
        <v>639</v>
      </c>
      <c r="B450" s="18" t="s">
        <v>640</v>
      </c>
      <c r="C450" s="18" t="s">
        <v>278</v>
      </c>
      <c r="D450" s="18">
        <v>2007</v>
      </c>
      <c r="E450" s="71" t="str">
        <f>IF(COUNTIF($F$7:F450,F450)=1,"Y","N")</f>
        <v>Y</v>
      </c>
      <c r="F450" s="46" t="str">
        <f t="shared" ref="F450:F513" si="50">CONCATENATE(D450,"-",C450,"-",A450)</f>
        <v>2007-BMC Cancer-Damaraju, Vijaya L.</v>
      </c>
      <c r="G450" s="27" t="s">
        <v>57</v>
      </c>
      <c r="H450" s="38" t="str">
        <f>IF(COUNTIF($G$7:G450,G450)=1,"Y","N")</f>
        <v>N</v>
      </c>
      <c r="I450" s="38" t="s">
        <v>104</v>
      </c>
      <c r="J450" s="18" t="s">
        <v>178</v>
      </c>
      <c r="K450" s="28" t="s">
        <v>636</v>
      </c>
      <c r="L450" s="19" t="s">
        <v>47</v>
      </c>
      <c r="M450" s="56"/>
      <c r="N450" s="57">
        <v>1</v>
      </c>
      <c r="O450" s="57"/>
      <c r="P450" s="57"/>
      <c r="Q450" s="58"/>
      <c r="R450" s="29" t="s">
        <v>637</v>
      </c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27"/>
      <c r="AD450" s="18"/>
      <c r="AE450" s="18"/>
      <c r="AF450" s="18"/>
      <c r="AG450" s="18"/>
      <c r="AH450" s="18"/>
      <c r="AI450" s="30"/>
      <c r="AJ450" s="18"/>
    </row>
    <row r="451" spans="1:36" x14ac:dyDescent="0.25">
      <c r="A451" s="17" t="s">
        <v>639</v>
      </c>
      <c r="B451" s="18" t="s">
        <v>640</v>
      </c>
      <c r="C451" s="18" t="s">
        <v>278</v>
      </c>
      <c r="D451" s="18">
        <v>2007</v>
      </c>
      <c r="E451" s="71" t="str">
        <f>IF(COUNTIF($F$7:F451,F451)=1,"Y","N")</f>
        <v>N</v>
      </c>
      <c r="F451" s="46" t="str">
        <f t="shared" si="50"/>
        <v>2007-BMC Cancer-Damaraju, Vijaya L.</v>
      </c>
      <c r="G451" s="27" t="s">
        <v>57</v>
      </c>
      <c r="H451" s="38" t="str">
        <f>IF(COUNTIF($G$7:G451,G451)=1,"Y","N")</f>
        <v>N</v>
      </c>
      <c r="I451" s="38" t="s">
        <v>104</v>
      </c>
      <c r="J451" s="18" t="s">
        <v>178</v>
      </c>
      <c r="K451" s="28" t="s">
        <v>636</v>
      </c>
      <c r="L451" s="19" t="s">
        <v>47</v>
      </c>
      <c r="M451" s="56"/>
      <c r="N451" s="57"/>
      <c r="O451" s="57"/>
      <c r="P451" s="57">
        <v>1</v>
      </c>
      <c r="Q451" s="58"/>
      <c r="R451" s="29" t="s">
        <v>12</v>
      </c>
      <c r="S451" s="18"/>
      <c r="T451" s="18"/>
      <c r="U451" s="18"/>
      <c r="V451" s="18" t="s">
        <v>48</v>
      </c>
      <c r="W451" s="18"/>
      <c r="X451" s="18"/>
      <c r="Y451" s="18"/>
      <c r="Z451" s="18"/>
      <c r="AA451" s="18"/>
      <c r="AB451" s="18"/>
      <c r="AC451" s="27"/>
      <c r="AD451" s="18"/>
      <c r="AE451" s="18"/>
      <c r="AF451" s="18"/>
      <c r="AG451" s="18"/>
      <c r="AH451" s="18"/>
      <c r="AI451" s="30"/>
      <c r="AJ451" s="18"/>
    </row>
    <row r="452" spans="1:36" x14ac:dyDescent="0.25">
      <c r="A452" s="17" t="s">
        <v>639</v>
      </c>
      <c r="B452" s="18" t="s">
        <v>640</v>
      </c>
      <c r="C452" s="18" t="s">
        <v>278</v>
      </c>
      <c r="D452" s="18">
        <v>2007</v>
      </c>
      <c r="E452" s="71" t="str">
        <f>IF(COUNTIF($F$7:F452,F452)=1,"Y","N")</f>
        <v>N</v>
      </c>
      <c r="F452" s="46" t="str">
        <f t="shared" si="50"/>
        <v>2007-BMC Cancer-Damaraju, Vijaya L.</v>
      </c>
      <c r="G452" s="27" t="s">
        <v>57</v>
      </c>
      <c r="H452" s="38" t="str">
        <f>IF(COUNTIF($G$7:G452,G452)=1,"Y","N")</f>
        <v>N</v>
      </c>
      <c r="I452" s="38" t="s">
        <v>104</v>
      </c>
      <c r="J452" s="18" t="s">
        <v>178</v>
      </c>
      <c r="K452" s="28" t="s">
        <v>636</v>
      </c>
      <c r="L452" s="19" t="s">
        <v>47</v>
      </c>
      <c r="M452" s="56"/>
      <c r="N452" s="57"/>
      <c r="O452" s="57"/>
      <c r="P452" s="57">
        <v>1</v>
      </c>
      <c r="Q452" s="58"/>
      <c r="R452" s="29" t="s">
        <v>638</v>
      </c>
      <c r="S452" s="18"/>
      <c r="T452" s="18"/>
      <c r="U452" s="18"/>
      <c r="V452" s="18" t="s">
        <v>48</v>
      </c>
      <c r="W452" s="18"/>
      <c r="X452" s="18"/>
      <c r="Y452" s="18"/>
      <c r="Z452" s="18"/>
      <c r="AA452" s="18"/>
      <c r="AB452" s="18"/>
      <c r="AC452" s="27"/>
      <c r="AD452" s="18"/>
      <c r="AE452" s="18"/>
      <c r="AF452" s="18"/>
      <c r="AG452" s="18"/>
      <c r="AH452" s="18"/>
      <c r="AI452" s="30"/>
      <c r="AJ452" s="18"/>
    </row>
    <row r="453" spans="1:36" ht="25.5" x14ac:dyDescent="0.25">
      <c r="A453" s="17" t="s">
        <v>641</v>
      </c>
      <c r="B453" s="18" t="s">
        <v>642</v>
      </c>
      <c r="C453" s="18" t="s">
        <v>288</v>
      </c>
      <c r="D453" s="18">
        <v>2001</v>
      </c>
      <c r="E453" s="71" t="str">
        <f>IF(COUNTIF($F$7:F453,F453)=1,"Y","N")</f>
        <v>Y</v>
      </c>
      <c r="F453" s="46" t="str">
        <f t="shared" si="50"/>
        <v xml:space="preserve">2001-Surgery-Kelley, Joseph R. </v>
      </c>
      <c r="G453" s="27" t="s">
        <v>57</v>
      </c>
      <c r="H453" s="38" t="str">
        <f>IF(COUNTIF($G$7:G453,G453)=1,"Y","N")</f>
        <v>N</v>
      </c>
      <c r="I453" s="38" t="s">
        <v>104</v>
      </c>
      <c r="J453" s="18" t="s">
        <v>178</v>
      </c>
      <c r="K453" s="28">
        <v>100</v>
      </c>
      <c r="L453" s="19" t="s">
        <v>47</v>
      </c>
      <c r="M453" s="56"/>
      <c r="N453" s="57"/>
      <c r="O453" s="57"/>
      <c r="P453" s="57">
        <v>1</v>
      </c>
      <c r="Q453" s="58"/>
      <c r="R453" s="29" t="s">
        <v>644</v>
      </c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27" t="s">
        <v>48</v>
      </c>
      <c r="AD453" s="18"/>
      <c r="AE453" s="18"/>
      <c r="AF453" s="18"/>
      <c r="AG453" s="18"/>
      <c r="AH453" s="18"/>
      <c r="AI453" s="30"/>
      <c r="AJ453" s="18"/>
    </row>
    <row r="454" spans="1:36" x14ac:dyDescent="0.25">
      <c r="A454" s="17" t="s">
        <v>641</v>
      </c>
      <c r="B454" s="18" t="s">
        <v>642</v>
      </c>
      <c r="C454" s="18" t="s">
        <v>288</v>
      </c>
      <c r="D454" s="18">
        <v>2001</v>
      </c>
      <c r="E454" s="71" t="str">
        <f>IF(COUNTIF($F$7:F454,F454)=1,"Y","N")</f>
        <v>N</v>
      </c>
      <c r="F454" s="46" t="str">
        <f t="shared" si="50"/>
        <v xml:space="preserve">2001-Surgery-Kelley, Joseph R. </v>
      </c>
      <c r="G454" s="27" t="s">
        <v>57</v>
      </c>
      <c r="H454" s="38" t="str">
        <f>IF(COUNTIF($G$7:G454,G454)=1,"Y","N")</f>
        <v>N</v>
      </c>
      <c r="I454" s="38" t="s">
        <v>104</v>
      </c>
      <c r="J454" s="18" t="s">
        <v>178</v>
      </c>
      <c r="K454" s="28">
        <v>100</v>
      </c>
      <c r="L454" s="19" t="s">
        <v>47</v>
      </c>
      <c r="M454" s="56"/>
      <c r="N454" s="57"/>
      <c r="O454" s="57"/>
      <c r="P454" s="57"/>
      <c r="Q454" s="58">
        <v>1</v>
      </c>
      <c r="R454" s="29" t="s">
        <v>12</v>
      </c>
      <c r="S454" s="18"/>
      <c r="T454" s="18"/>
      <c r="U454" s="18"/>
      <c r="V454" s="18" t="s">
        <v>48</v>
      </c>
      <c r="W454" s="18"/>
      <c r="X454" s="18"/>
      <c r="Y454" s="18"/>
      <c r="Z454" s="18"/>
      <c r="AA454" s="18"/>
      <c r="AB454" s="18"/>
      <c r="AC454" s="27"/>
      <c r="AD454" s="18"/>
      <c r="AE454" s="18"/>
      <c r="AF454" s="18"/>
      <c r="AG454" s="18"/>
      <c r="AH454" s="18"/>
      <c r="AI454" s="30"/>
      <c r="AJ454" s="18"/>
    </row>
    <row r="455" spans="1:36" x14ac:dyDescent="0.25">
      <c r="A455" s="17" t="s">
        <v>641</v>
      </c>
      <c r="B455" s="18" t="s">
        <v>642</v>
      </c>
      <c r="C455" s="18" t="s">
        <v>288</v>
      </c>
      <c r="D455" s="18">
        <v>2001</v>
      </c>
      <c r="E455" s="71" t="str">
        <f>IF(COUNTIF($F$7:F455,F455)=1,"Y","N")</f>
        <v>N</v>
      </c>
      <c r="F455" s="46" t="str">
        <f t="shared" si="50"/>
        <v xml:space="preserve">2001-Surgery-Kelley, Joseph R. </v>
      </c>
      <c r="G455" s="27" t="s">
        <v>57</v>
      </c>
      <c r="H455" s="38" t="str">
        <f>IF(COUNTIF($G$7:G455,G455)=1,"Y","N")</f>
        <v>N</v>
      </c>
      <c r="I455" s="38" t="s">
        <v>104</v>
      </c>
      <c r="J455" s="18" t="s">
        <v>178</v>
      </c>
      <c r="K455" s="28">
        <v>100</v>
      </c>
      <c r="L455" s="19" t="s">
        <v>47</v>
      </c>
      <c r="M455" s="56"/>
      <c r="N455" s="57"/>
      <c r="O455" s="57"/>
      <c r="P455" s="57">
        <v>1</v>
      </c>
      <c r="Q455" s="58"/>
      <c r="R455" s="29" t="s">
        <v>643</v>
      </c>
      <c r="S455" s="18"/>
      <c r="T455" s="18"/>
      <c r="U455" s="18"/>
      <c r="V455" s="18" t="s">
        <v>48</v>
      </c>
      <c r="W455" s="18"/>
      <c r="X455" s="18"/>
      <c r="Y455" s="18"/>
      <c r="Z455" s="18"/>
      <c r="AA455" s="18"/>
      <c r="AB455" s="18"/>
      <c r="AC455" s="27" t="s">
        <v>48</v>
      </c>
      <c r="AD455" s="18"/>
      <c r="AE455" s="18"/>
      <c r="AF455" s="18"/>
      <c r="AG455" s="18"/>
      <c r="AH455" s="18"/>
      <c r="AI455" s="30"/>
      <c r="AJ455" s="18"/>
    </row>
    <row r="456" spans="1:36" x14ac:dyDescent="0.25">
      <c r="A456" s="17" t="s">
        <v>647</v>
      </c>
      <c r="B456" s="18" t="s">
        <v>648</v>
      </c>
      <c r="C456" s="18" t="s">
        <v>649</v>
      </c>
      <c r="D456" s="18">
        <v>2015</v>
      </c>
      <c r="E456" s="71" t="str">
        <f>IF(COUNTIF($F$7:F456,F456)=1,"Y","N")</f>
        <v>Y</v>
      </c>
      <c r="F456" s="46" t="str">
        <f t="shared" si="50"/>
        <v>2015-Pharmaceutical Research-Daman, Zahra</v>
      </c>
      <c r="G456" s="27" t="s">
        <v>57</v>
      </c>
      <c r="H456" s="38" t="str">
        <f>IF(COUNTIF($G$7:G456,G456)=1,"Y","N")</f>
        <v>N</v>
      </c>
      <c r="I456" s="38" t="s">
        <v>104</v>
      </c>
      <c r="J456" s="18" t="s">
        <v>27</v>
      </c>
      <c r="K456" s="28"/>
      <c r="L456" s="19" t="s">
        <v>47</v>
      </c>
      <c r="M456" s="56"/>
      <c r="N456" s="57">
        <v>1</v>
      </c>
      <c r="O456" s="57"/>
      <c r="P456" s="57"/>
      <c r="Q456" s="58"/>
      <c r="R456" s="29" t="s">
        <v>645</v>
      </c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27"/>
      <c r="AD456" s="18"/>
      <c r="AE456" s="18"/>
      <c r="AF456" s="18"/>
      <c r="AG456" s="18"/>
      <c r="AH456" s="18"/>
      <c r="AI456" s="30"/>
      <c r="AJ456" s="18"/>
    </row>
    <row r="457" spans="1:36" x14ac:dyDescent="0.25">
      <c r="A457" s="17" t="s">
        <v>647</v>
      </c>
      <c r="B457" s="18" t="s">
        <v>648</v>
      </c>
      <c r="C457" s="18" t="s">
        <v>649</v>
      </c>
      <c r="D457" s="18">
        <v>2015</v>
      </c>
      <c r="E457" s="71" t="str">
        <f>IF(COUNTIF($F$7:F457,F457)=1,"Y","N")</f>
        <v>N</v>
      </c>
      <c r="F457" s="46" t="str">
        <f t="shared" si="50"/>
        <v>2015-Pharmaceutical Research-Daman, Zahra</v>
      </c>
      <c r="G457" s="27" t="s">
        <v>57</v>
      </c>
      <c r="H457" s="38" t="str">
        <f>IF(COUNTIF($G$7:G457,G457)=1,"Y","N")</f>
        <v>N</v>
      </c>
      <c r="I457" s="38" t="s">
        <v>104</v>
      </c>
      <c r="J457" s="18" t="s">
        <v>27</v>
      </c>
      <c r="K457" s="28"/>
      <c r="L457" s="19" t="s">
        <v>47</v>
      </c>
      <c r="M457" s="56"/>
      <c r="N457" s="57">
        <v>1</v>
      </c>
      <c r="O457" s="57"/>
      <c r="P457" s="57"/>
      <c r="Q457" s="58"/>
      <c r="R457" s="29" t="s">
        <v>646</v>
      </c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27"/>
      <c r="AD457" s="18"/>
      <c r="AE457" s="18"/>
      <c r="AF457" s="18"/>
      <c r="AG457" s="18"/>
      <c r="AH457" s="18"/>
      <c r="AI457" s="30"/>
      <c r="AJ457" s="18"/>
    </row>
    <row r="458" spans="1:36" x14ac:dyDescent="0.25">
      <c r="A458" s="17" t="s">
        <v>647</v>
      </c>
      <c r="B458" s="18" t="s">
        <v>648</v>
      </c>
      <c r="C458" s="18" t="s">
        <v>649</v>
      </c>
      <c r="D458" s="18">
        <v>2015</v>
      </c>
      <c r="E458" s="71" t="str">
        <f>IF(COUNTIF($F$7:F458,F458)=1,"Y","N")</f>
        <v>N</v>
      </c>
      <c r="F458" s="46" t="str">
        <f t="shared" si="50"/>
        <v>2015-Pharmaceutical Research-Daman, Zahra</v>
      </c>
      <c r="G458" s="27" t="s">
        <v>57</v>
      </c>
      <c r="H458" s="38" t="str">
        <f>IF(COUNTIF($G$7:G458,G458)=1,"Y","N")</f>
        <v>N</v>
      </c>
      <c r="I458" s="38" t="s">
        <v>104</v>
      </c>
      <c r="J458" s="18" t="s">
        <v>27</v>
      </c>
      <c r="K458" s="28"/>
      <c r="L458" s="19" t="s">
        <v>47</v>
      </c>
      <c r="M458" s="56"/>
      <c r="N458" s="57"/>
      <c r="O458" s="57">
        <v>1</v>
      </c>
      <c r="Q458" s="58"/>
      <c r="R458" s="29" t="s">
        <v>12</v>
      </c>
      <c r="S458" s="18"/>
      <c r="T458" s="18"/>
      <c r="U458" s="18"/>
      <c r="V458" s="18" t="s">
        <v>48</v>
      </c>
      <c r="W458" s="18"/>
      <c r="X458" s="18"/>
      <c r="Y458" s="18"/>
      <c r="Z458" s="18"/>
      <c r="AA458" s="18"/>
      <c r="AB458" s="18"/>
      <c r="AC458" s="27"/>
      <c r="AD458" s="18"/>
      <c r="AE458" s="18"/>
      <c r="AF458" s="18"/>
      <c r="AG458" s="18"/>
      <c r="AH458" s="18"/>
      <c r="AI458" s="30"/>
      <c r="AJ458" s="18"/>
    </row>
    <row r="459" spans="1:36" ht="30" x14ac:dyDescent="0.25">
      <c r="A459" s="17" t="s">
        <v>650</v>
      </c>
      <c r="B459" s="18" t="s">
        <v>651</v>
      </c>
      <c r="C459" s="18" t="s">
        <v>108</v>
      </c>
      <c r="D459" s="18">
        <v>1997</v>
      </c>
      <c r="E459" s="71" t="str">
        <f>IF(COUNTIF($F$7:F459,F459)=1,"Y","N")</f>
        <v>Y</v>
      </c>
      <c r="F459" s="46" t="str">
        <f t="shared" si="50"/>
        <v>1997-British Journal of Cancer-Yanagie, H.</v>
      </c>
      <c r="G459" s="27" t="s">
        <v>57</v>
      </c>
      <c r="H459" s="38" t="str">
        <f>IF(COUNTIF($G$7:G459,G459)=1,"Y","N")</f>
        <v>N</v>
      </c>
      <c r="I459" s="38" t="s">
        <v>104</v>
      </c>
      <c r="J459" s="18" t="s">
        <v>27</v>
      </c>
      <c r="K459" s="28"/>
      <c r="L459" s="19" t="s">
        <v>47</v>
      </c>
      <c r="M459" s="56"/>
      <c r="N459" s="57"/>
      <c r="O459" s="57"/>
      <c r="P459" s="57">
        <v>1</v>
      </c>
      <c r="Q459" s="58"/>
      <c r="R459" s="29" t="s">
        <v>652</v>
      </c>
      <c r="S459" s="18" t="s">
        <v>48</v>
      </c>
      <c r="T459" s="18"/>
      <c r="U459" s="18"/>
      <c r="V459" s="18"/>
      <c r="W459" s="18"/>
      <c r="X459" s="18"/>
      <c r="Y459" s="18"/>
      <c r="Z459" s="18"/>
      <c r="AA459" s="18"/>
      <c r="AB459" s="18"/>
      <c r="AC459" s="27"/>
      <c r="AD459" s="18"/>
      <c r="AE459" s="18"/>
      <c r="AF459" s="18"/>
      <c r="AG459" s="18"/>
      <c r="AH459" s="18"/>
      <c r="AI459" s="30"/>
      <c r="AJ459" s="18"/>
    </row>
    <row r="460" spans="1:36" ht="30" x14ac:dyDescent="0.25">
      <c r="A460" s="17" t="s">
        <v>650</v>
      </c>
      <c r="B460" s="18" t="s">
        <v>651</v>
      </c>
      <c r="C460" s="18" t="s">
        <v>108</v>
      </c>
      <c r="D460" s="18">
        <v>1997</v>
      </c>
      <c r="E460" s="71" t="str">
        <f>IF(COUNTIF($F$7:F460,F460)=1,"Y","N")</f>
        <v>N</v>
      </c>
      <c r="F460" s="46" t="str">
        <f t="shared" ref="F460:F461" si="51">CONCATENATE(D460,"-",C460,"-",A460)</f>
        <v>1997-British Journal of Cancer-Yanagie, H.</v>
      </c>
      <c r="G460" s="27" t="s">
        <v>57</v>
      </c>
      <c r="H460" s="38" t="str">
        <f>IF(COUNTIF($G$7:G460,G460)=1,"Y","N")</f>
        <v>N</v>
      </c>
      <c r="I460" s="38" t="s">
        <v>104</v>
      </c>
      <c r="J460" s="18" t="s">
        <v>27</v>
      </c>
      <c r="K460" s="28"/>
      <c r="L460" s="19" t="s">
        <v>47</v>
      </c>
      <c r="M460" s="56"/>
      <c r="N460" s="57"/>
      <c r="O460" s="57"/>
      <c r="P460" s="57">
        <v>1</v>
      </c>
      <c r="Q460" s="58"/>
      <c r="R460" s="29" t="s">
        <v>653</v>
      </c>
      <c r="S460" s="18" t="s">
        <v>48</v>
      </c>
      <c r="T460" s="18"/>
      <c r="U460" s="18"/>
      <c r="V460" s="18"/>
      <c r="W460" s="18"/>
      <c r="X460" s="18"/>
      <c r="Y460" s="18"/>
      <c r="Z460" s="18"/>
      <c r="AA460" s="18"/>
      <c r="AB460" s="18"/>
      <c r="AC460" s="27"/>
      <c r="AD460" s="18"/>
      <c r="AE460" s="18"/>
      <c r="AF460" s="18"/>
      <c r="AG460" s="18"/>
      <c r="AH460" s="18"/>
      <c r="AI460" s="30"/>
      <c r="AJ460" s="18"/>
    </row>
    <row r="461" spans="1:36" ht="27.75" x14ac:dyDescent="0.25">
      <c r="A461" s="17" t="s">
        <v>650</v>
      </c>
      <c r="B461" s="18" t="s">
        <v>651</v>
      </c>
      <c r="C461" s="18" t="s">
        <v>108</v>
      </c>
      <c r="D461" s="18">
        <v>1997</v>
      </c>
      <c r="E461" s="71" t="str">
        <f>IF(COUNTIF($F$7:F461,F461)=1,"Y","N")</f>
        <v>N</v>
      </c>
      <c r="F461" s="46" t="str">
        <f t="shared" si="51"/>
        <v>1997-British Journal of Cancer-Yanagie, H.</v>
      </c>
      <c r="G461" s="27" t="s">
        <v>57</v>
      </c>
      <c r="H461" s="38" t="str">
        <f>IF(COUNTIF($G$7:G461,G461)=1,"Y","N")</f>
        <v>N</v>
      </c>
      <c r="I461" s="38" t="s">
        <v>104</v>
      </c>
      <c r="J461" s="18" t="s">
        <v>27</v>
      </c>
      <c r="K461" s="28"/>
      <c r="L461" s="19" t="s">
        <v>47</v>
      </c>
      <c r="M461" s="56"/>
      <c r="N461" s="57"/>
      <c r="O461" s="57">
        <v>1</v>
      </c>
      <c r="P461" s="57"/>
      <c r="Q461" s="58"/>
      <c r="R461" s="29" t="s">
        <v>654</v>
      </c>
      <c r="S461" s="18" t="s">
        <v>48</v>
      </c>
      <c r="T461" s="18"/>
      <c r="U461" s="18"/>
      <c r="V461" s="18"/>
      <c r="W461" s="18"/>
      <c r="X461" s="18"/>
      <c r="Y461" s="18"/>
      <c r="Z461" s="18"/>
      <c r="AA461" s="18"/>
      <c r="AB461" s="18"/>
      <c r="AC461" s="27"/>
      <c r="AD461" s="18"/>
      <c r="AE461" s="18"/>
      <c r="AF461" s="18"/>
      <c r="AG461" s="18"/>
      <c r="AH461" s="18"/>
      <c r="AI461" s="30"/>
      <c r="AJ461" s="18"/>
    </row>
    <row r="462" spans="1:36" ht="15" x14ac:dyDescent="0.25">
      <c r="A462" s="17" t="s">
        <v>650</v>
      </c>
      <c r="B462" s="18" t="s">
        <v>651</v>
      </c>
      <c r="C462" s="18" t="s">
        <v>108</v>
      </c>
      <c r="D462" s="18">
        <v>1997</v>
      </c>
      <c r="E462" s="71" t="str">
        <f>IF(COUNTIF($F$7:F462,F462)=1,"Y","N")</f>
        <v>N</v>
      </c>
      <c r="F462" s="46" t="str">
        <f t="shared" ref="F462" si="52">CONCATENATE(D462,"-",C462,"-",A462)</f>
        <v>1997-British Journal of Cancer-Yanagie, H.</v>
      </c>
      <c r="G462" s="27" t="s">
        <v>57</v>
      </c>
      <c r="H462" s="38" t="str">
        <f>IF(COUNTIF($G$7:G462,G462)=1,"Y","N")</f>
        <v>N</v>
      </c>
      <c r="I462" s="38" t="s">
        <v>104</v>
      </c>
      <c r="J462" s="18" t="s">
        <v>27</v>
      </c>
      <c r="K462" s="28"/>
      <c r="L462" s="19" t="s">
        <v>47</v>
      </c>
      <c r="M462" s="56"/>
      <c r="N462" s="57"/>
      <c r="O462" s="57"/>
      <c r="P462" s="57">
        <v>1</v>
      </c>
      <c r="Q462" s="58"/>
      <c r="R462" s="29" t="s">
        <v>655</v>
      </c>
      <c r="S462" s="18" t="s">
        <v>48</v>
      </c>
      <c r="T462" s="18"/>
      <c r="U462" s="18"/>
      <c r="V462" s="18"/>
      <c r="W462" s="18"/>
      <c r="X462" s="18"/>
      <c r="Y462" s="18"/>
      <c r="Z462" s="18"/>
      <c r="AA462" s="18"/>
      <c r="AB462" s="18"/>
      <c r="AC462" s="27"/>
      <c r="AD462" s="18"/>
      <c r="AE462" s="18"/>
      <c r="AF462" s="18"/>
      <c r="AG462" s="18"/>
      <c r="AH462" s="18"/>
      <c r="AI462" s="30"/>
      <c r="AJ462" s="18"/>
    </row>
    <row r="463" spans="1:36" x14ac:dyDescent="0.25">
      <c r="A463" s="17" t="s">
        <v>650</v>
      </c>
      <c r="B463" s="18" t="s">
        <v>651</v>
      </c>
      <c r="C463" s="18" t="s">
        <v>108</v>
      </c>
      <c r="D463" s="18">
        <v>1997</v>
      </c>
      <c r="E463" s="71" t="str">
        <f>IF(COUNTIF($F$7:F463,F463)=1,"Y","N")</f>
        <v>N</v>
      </c>
      <c r="F463" s="46" t="str">
        <f t="shared" si="50"/>
        <v>1997-British Journal of Cancer-Yanagie, H.</v>
      </c>
      <c r="G463" s="27" t="s">
        <v>45</v>
      </c>
      <c r="H463" s="38" t="str">
        <f>IF(COUNTIF($G$7:G463,G463)=1,"Y","N")</f>
        <v>N</v>
      </c>
      <c r="I463" s="38" t="s">
        <v>104</v>
      </c>
      <c r="J463" s="18" t="s">
        <v>27</v>
      </c>
      <c r="K463" s="28" t="s">
        <v>656</v>
      </c>
      <c r="L463" s="19" t="s">
        <v>47</v>
      </c>
      <c r="M463" s="56"/>
      <c r="N463" s="57"/>
      <c r="O463" s="57">
        <v>1</v>
      </c>
      <c r="P463" s="57"/>
      <c r="Q463" s="58"/>
      <c r="R463" s="29" t="s">
        <v>657</v>
      </c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27"/>
      <c r="AD463" s="18"/>
      <c r="AE463" s="18"/>
      <c r="AF463" s="18"/>
      <c r="AG463" s="18"/>
      <c r="AH463" s="18"/>
      <c r="AI463" s="30" t="s">
        <v>48</v>
      </c>
      <c r="AJ463" s="18"/>
    </row>
    <row r="464" spans="1:36" x14ac:dyDescent="0.25">
      <c r="A464" s="17" t="s">
        <v>650</v>
      </c>
      <c r="B464" s="18" t="s">
        <v>651</v>
      </c>
      <c r="C464" s="18" t="s">
        <v>108</v>
      </c>
      <c r="D464" s="18">
        <v>1997</v>
      </c>
      <c r="E464" s="71" t="str">
        <f>IF(COUNTIF($F$7:F464,F464)=1,"Y","N")</f>
        <v>N</v>
      </c>
      <c r="F464" s="46" t="str">
        <f t="shared" si="50"/>
        <v>1997-British Journal of Cancer-Yanagie, H.</v>
      </c>
      <c r="G464" s="27" t="s">
        <v>57</v>
      </c>
      <c r="H464" s="38" t="str">
        <f>IF(COUNTIF($G$7:G464,G464)=1,"Y","N")</f>
        <v>N</v>
      </c>
      <c r="I464" s="38" t="s">
        <v>104</v>
      </c>
      <c r="J464" s="18" t="s">
        <v>27</v>
      </c>
      <c r="K464" s="28" t="s">
        <v>656</v>
      </c>
      <c r="L464" s="19" t="s">
        <v>47</v>
      </c>
      <c r="M464" s="56"/>
      <c r="N464" s="57"/>
      <c r="O464" s="57">
        <v>1</v>
      </c>
      <c r="P464" s="57"/>
      <c r="Q464" s="58"/>
      <c r="R464" s="29" t="s">
        <v>657</v>
      </c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27"/>
      <c r="AD464" s="18"/>
      <c r="AE464" s="18"/>
      <c r="AF464" s="18"/>
      <c r="AG464" s="18"/>
      <c r="AH464" s="18"/>
      <c r="AI464" s="30" t="s">
        <v>48</v>
      </c>
      <c r="AJ464" s="18"/>
    </row>
    <row r="465" spans="1:36" x14ac:dyDescent="0.25">
      <c r="A465" s="17" t="s">
        <v>650</v>
      </c>
      <c r="B465" s="18" t="s">
        <v>651</v>
      </c>
      <c r="C465" s="18" t="s">
        <v>108</v>
      </c>
      <c r="D465" s="18">
        <v>1997</v>
      </c>
      <c r="E465" s="71" t="str">
        <f>IF(COUNTIF($F$7:F465,F465)=1,"Y","N")</f>
        <v>N</v>
      </c>
      <c r="F465" s="46" t="str">
        <f t="shared" si="50"/>
        <v>1997-British Journal of Cancer-Yanagie, H.</v>
      </c>
      <c r="G465" s="27" t="s">
        <v>46</v>
      </c>
      <c r="H465" s="38" t="str">
        <f>IF(COUNTIF($G$7:G465,G465)=1,"Y","N")</f>
        <v>N</v>
      </c>
      <c r="I465" s="38" t="s">
        <v>104</v>
      </c>
      <c r="J465" s="18" t="s">
        <v>27</v>
      </c>
      <c r="K465" s="28" t="s">
        <v>656</v>
      </c>
      <c r="L465" s="19" t="s">
        <v>47</v>
      </c>
      <c r="M465" s="56"/>
      <c r="N465" s="57"/>
      <c r="O465" s="57"/>
      <c r="P465" s="57">
        <v>1</v>
      </c>
      <c r="Q465" s="58"/>
      <c r="R465" s="29" t="s">
        <v>657</v>
      </c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27"/>
      <c r="AD465" s="18"/>
      <c r="AE465" s="18"/>
      <c r="AF465" s="18"/>
      <c r="AG465" s="18"/>
      <c r="AH465" s="18"/>
      <c r="AI465" s="30" t="s">
        <v>48</v>
      </c>
      <c r="AJ465" s="18"/>
    </row>
    <row r="466" spans="1:36" x14ac:dyDescent="0.25">
      <c r="A466" s="17" t="s">
        <v>650</v>
      </c>
      <c r="B466" s="18" t="s">
        <v>651</v>
      </c>
      <c r="C466" s="18" t="s">
        <v>108</v>
      </c>
      <c r="D466" s="18">
        <v>1997</v>
      </c>
      <c r="E466" s="71" t="str">
        <f>IF(COUNTIF($F$7:F466,F466)=1,"Y","N")</f>
        <v>N</v>
      </c>
      <c r="F466" s="46" t="str">
        <f t="shared" si="50"/>
        <v>1997-British Journal of Cancer-Yanagie, H.</v>
      </c>
      <c r="G466" s="27" t="s">
        <v>44</v>
      </c>
      <c r="H466" s="38" t="str">
        <f>IF(COUNTIF($G$7:G466,G466)=1,"Y","N")</f>
        <v>N</v>
      </c>
      <c r="I466" s="38" t="s">
        <v>104</v>
      </c>
      <c r="J466" s="18" t="s">
        <v>27</v>
      </c>
      <c r="K466" s="28" t="s">
        <v>656</v>
      </c>
      <c r="L466" s="19" t="s">
        <v>47</v>
      </c>
      <c r="M466" s="56"/>
      <c r="N466" s="57"/>
      <c r="O466" s="57"/>
      <c r="P466" s="57">
        <v>1</v>
      </c>
      <c r="Q466" s="58"/>
      <c r="R466" s="29" t="s">
        <v>657</v>
      </c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27"/>
      <c r="AD466" s="18"/>
      <c r="AE466" s="18"/>
      <c r="AF466" s="18"/>
      <c r="AG466" s="18"/>
      <c r="AH466" s="18"/>
      <c r="AI466" s="30" t="s">
        <v>48</v>
      </c>
      <c r="AJ466" s="18"/>
    </row>
    <row r="467" spans="1:36" x14ac:dyDescent="0.25">
      <c r="A467" s="17" t="s">
        <v>659</v>
      </c>
      <c r="B467" s="18" t="s">
        <v>660</v>
      </c>
      <c r="C467" s="18" t="s">
        <v>661</v>
      </c>
      <c r="D467" s="18">
        <v>2001</v>
      </c>
      <c r="E467" s="71" t="str">
        <f>IF(COUNTIF($F$7:F467,F467)=1,"Y","N")</f>
        <v>Y</v>
      </c>
      <c r="F467" s="46" t="str">
        <f t="shared" si="50"/>
        <v>2001-Journal of Gastrointestinal Surgery-Hotz, Hubert G.</v>
      </c>
      <c r="G467" s="27" t="s">
        <v>44</v>
      </c>
      <c r="H467" s="38"/>
      <c r="I467" s="38" t="s">
        <v>104</v>
      </c>
      <c r="J467" s="18" t="s">
        <v>27</v>
      </c>
      <c r="K467" s="28"/>
      <c r="L467" s="19" t="s">
        <v>28</v>
      </c>
      <c r="M467" s="56"/>
      <c r="N467" s="57"/>
      <c r="O467" s="57"/>
      <c r="P467" s="57">
        <v>1</v>
      </c>
      <c r="Q467" s="58"/>
      <c r="R467" s="29" t="s">
        <v>662</v>
      </c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27"/>
      <c r="AD467" s="18"/>
      <c r="AE467" s="18"/>
      <c r="AF467" s="18"/>
      <c r="AG467" s="18"/>
      <c r="AH467" s="18"/>
      <c r="AI467" s="30"/>
      <c r="AJ467" s="18"/>
    </row>
    <row r="468" spans="1:36" x14ac:dyDescent="0.25">
      <c r="A468" s="17" t="s">
        <v>659</v>
      </c>
      <c r="B468" s="18" t="s">
        <v>660</v>
      </c>
      <c r="C468" s="18" t="s">
        <v>661</v>
      </c>
      <c r="D468" s="18">
        <v>2001</v>
      </c>
      <c r="E468" s="71" t="str">
        <f>IF(COUNTIF($F$7:F468,F468)=1,"Y","N")</f>
        <v>N</v>
      </c>
      <c r="F468" s="46" t="str">
        <f t="shared" si="50"/>
        <v>2001-Journal of Gastrointestinal Surgery-Hotz, Hubert G.</v>
      </c>
      <c r="G468" s="27" t="s">
        <v>57</v>
      </c>
      <c r="H468" s="38" t="str">
        <f>IF(COUNTIF($G$7:G468,G468)=1,"Y","N")</f>
        <v>N</v>
      </c>
      <c r="I468" s="38" t="s">
        <v>104</v>
      </c>
      <c r="J468" s="18" t="s">
        <v>27</v>
      </c>
      <c r="K468" s="28"/>
      <c r="L468" s="19" t="s">
        <v>28</v>
      </c>
      <c r="M468" s="56"/>
      <c r="N468" s="57"/>
      <c r="O468" s="57"/>
      <c r="P468" s="57">
        <v>1</v>
      </c>
      <c r="Q468" s="58"/>
      <c r="R468" s="29" t="s">
        <v>658</v>
      </c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27"/>
      <c r="AD468" s="18"/>
      <c r="AE468" s="18"/>
      <c r="AF468" s="18"/>
      <c r="AG468" s="18"/>
      <c r="AH468" s="18"/>
      <c r="AI468" s="30"/>
      <c r="AJ468" s="18"/>
    </row>
    <row r="469" spans="1:36" x14ac:dyDescent="0.25">
      <c r="A469" s="17" t="s">
        <v>659</v>
      </c>
      <c r="B469" s="18" t="s">
        <v>660</v>
      </c>
      <c r="C469" s="18" t="s">
        <v>661</v>
      </c>
      <c r="D469" s="18">
        <v>2001</v>
      </c>
      <c r="E469" s="71" t="str">
        <f>IF(COUNTIF($F$7:F469,F469)=1,"Y","N")</f>
        <v>N</v>
      </c>
      <c r="F469" s="46" t="str">
        <f t="shared" si="50"/>
        <v>2001-Journal of Gastrointestinal Surgery-Hotz, Hubert G.</v>
      </c>
      <c r="G469" s="27" t="s">
        <v>380</v>
      </c>
      <c r="H469" s="38" t="str">
        <f>IF(COUNTIF($G$7:G469,G469)=1,"Y","N")</f>
        <v>N</v>
      </c>
      <c r="I469" s="38" t="s">
        <v>104</v>
      </c>
      <c r="J469" s="18" t="s">
        <v>27</v>
      </c>
      <c r="K469" s="28"/>
      <c r="L469" s="19" t="s">
        <v>28</v>
      </c>
      <c r="M469" s="56"/>
      <c r="N469" s="57"/>
      <c r="O469" s="57">
        <v>1</v>
      </c>
      <c r="P469" s="57"/>
      <c r="Q469" s="58"/>
      <c r="R469" s="29" t="s">
        <v>658</v>
      </c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27"/>
      <c r="AD469" s="18"/>
      <c r="AE469" s="18"/>
      <c r="AF469" s="18"/>
      <c r="AG469" s="18"/>
      <c r="AH469" s="18"/>
      <c r="AI469" s="30"/>
      <c r="AJ469" s="18"/>
    </row>
    <row r="470" spans="1:36" ht="25.5" x14ac:dyDescent="0.25">
      <c r="A470" s="17" t="s">
        <v>663</v>
      </c>
      <c r="B470" s="18" t="s">
        <v>664</v>
      </c>
      <c r="C470" s="18" t="s">
        <v>187</v>
      </c>
      <c r="D470" s="18">
        <v>2002</v>
      </c>
      <c r="E470" s="71" t="str">
        <f>IF(COUNTIF($F$7:F470,F470)=1,"Y","N")</f>
        <v>Y</v>
      </c>
      <c r="F470" s="46" t="str">
        <f t="shared" si="50"/>
        <v>2002-International Journal of Cancer-Oonuma, Masaru</v>
      </c>
      <c r="G470" s="27" t="s">
        <v>57</v>
      </c>
      <c r="H470" s="38" t="str">
        <f>IF(COUNTIF($G$7:G470,G470)=1,"Y","N")</f>
        <v>N</v>
      </c>
      <c r="I470" s="38" t="s">
        <v>104</v>
      </c>
      <c r="J470" s="18" t="s">
        <v>178</v>
      </c>
      <c r="K470" s="28"/>
      <c r="L470" s="19" t="s">
        <v>28</v>
      </c>
      <c r="M470" s="56"/>
      <c r="N470" s="57"/>
      <c r="O470" s="57"/>
      <c r="P470" s="57"/>
      <c r="Q470" s="58">
        <v>1</v>
      </c>
      <c r="R470" s="29" t="s">
        <v>669</v>
      </c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27" t="s">
        <v>48</v>
      </c>
      <c r="AD470" s="18"/>
      <c r="AE470" s="18"/>
      <c r="AF470" s="18"/>
      <c r="AG470" s="18"/>
      <c r="AH470" s="18"/>
      <c r="AI470" s="30"/>
      <c r="AJ470" s="18"/>
    </row>
    <row r="471" spans="1:36" x14ac:dyDescent="0.25">
      <c r="A471" s="17" t="s">
        <v>663</v>
      </c>
      <c r="B471" s="18" t="s">
        <v>664</v>
      </c>
      <c r="C471" s="18" t="s">
        <v>187</v>
      </c>
      <c r="D471" s="18">
        <v>2002</v>
      </c>
      <c r="E471" s="71" t="str">
        <f>IF(COUNTIF($F$7:F471,F471)=1,"Y","N")</f>
        <v>N</v>
      </c>
      <c r="F471" s="46" t="str">
        <f t="shared" ref="F471:F474" si="53">CONCATENATE(D471,"-",C471,"-",A471)</f>
        <v>2002-International Journal of Cancer-Oonuma, Masaru</v>
      </c>
      <c r="G471" s="27" t="s">
        <v>57</v>
      </c>
      <c r="H471" s="38" t="str">
        <f>IF(COUNTIF($G$7:G471,G471)=1,"Y","N")</f>
        <v>N</v>
      </c>
      <c r="I471" s="38" t="s">
        <v>104</v>
      </c>
      <c r="J471" s="18" t="s">
        <v>178</v>
      </c>
      <c r="K471" s="28"/>
      <c r="L471" s="19" t="s">
        <v>28</v>
      </c>
      <c r="M471" s="56"/>
      <c r="N471" s="57"/>
      <c r="O471" s="57"/>
      <c r="P471" s="57">
        <v>1</v>
      </c>
      <c r="Q471" s="58"/>
      <c r="R471" s="29" t="s">
        <v>665</v>
      </c>
      <c r="S471" s="18"/>
      <c r="T471" s="18"/>
      <c r="U471" s="18"/>
      <c r="V471" s="18"/>
      <c r="W471" s="18"/>
      <c r="X471" s="18" t="s">
        <v>48</v>
      </c>
      <c r="Y471" s="18"/>
      <c r="Z471" s="18"/>
      <c r="AA471" s="18"/>
      <c r="AB471" s="18"/>
      <c r="AC471" s="27" t="s">
        <v>48</v>
      </c>
      <c r="AD471" s="18"/>
      <c r="AE471" s="18"/>
      <c r="AF471" s="18"/>
      <c r="AG471" s="18"/>
      <c r="AH471" s="18"/>
      <c r="AI471" s="30"/>
      <c r="AJ471" s="18"/>
    </row>
    <row r="472" spans="1:36" x14ac:dyDescent="0.25">
      <c r="A472" s="17" t="s">
        <v>663</v>
      </c>
      <c r="B472" s="18" t="s">
        <v>664</v>
      </c>
      <c r="C472" s="18" t="s">
        <v>187</v>
      </c>
      <c r="D472" s="18">
        <v>2002</v>
      </c>
      <c r="E472" s="71" t="str">
        <f>IF(COUNTIF($F$7:F472,F472)=1,"Y","N")</f>
        <v>N</v>
      </c>
      <c r="F472" s="46" t="str">
        <f t="shared" si="53"/>
        <v>2002-International Journal of Cancer-Oonuma, Masaru</v>
      </c>
      <c r="G472" s="27" t="s">
        <v>57</v>
      </c>
      <c r="H472" s="38" t="str">
        <f>IF(COUNTIF($G$7:G472,G472)=1,"Y","N")</f>
        <v>N</v>
      </c>
      <c r="I472" s="38" t="s">
        <v>104</v>
      </c>
      <c r="J472" s="18" t="s">
        <v>178</v>
      </c>
      <c r="K472" s="28"/>
      <c r="L472" s="19" t="s">
        <v>28</v>
      </c>
      <c r="M472" s="56"/>
      <c r="N472" s="57"/>
      <c r="O472" s="57"/>
      <c r="P472" s="57"/>
      <c r="Q472" s="58">
        <v>1</v>
      </c>
      <c r="R472" s="29" t="s">
        <v>666</v>
      </c>
      <c r="S472" s="18"/>
      <c r="T472" s="18"/>
      <c r="U472" s="18"/>
      <c r="V472" s="18"/>
      <c r="W472" s="18"/>
      <c r="X472" s="18" t="s">
        <v>48</v>
      </c>
      <c r="Y472" s="18"/>
      <c r="Z472" s="18"/>
      <c r="AA472" s="18"/>
      <c r="AB472" s="18"/>
      <c r="AC472" s="27" t="s">
        <v>48</v>
      </c>
      <c r="AD472" s="18"/>
      <c r="AE472" s="18"/>
      <c r="AF472" s="18"/>
      <c r="AG472" s="18"/>
      <c r="AH472" s="18"/>
      <c r="AI472" s="30"/>
      <c r="AJ472" s="18"/>
    </row>
    <row r="473" spans="1:36" x14ac:dyDescent="0.25">
      <c r="A473" s="17" t="s">
        <v>663</v>
      </c>
      <c r="B473" s="18" t="s">
        <v>664</v>
      </c>
      <c r="C473" s="18" t="s">
        <v>187</v>
      </c>
      <c r="D473" s="18">
        <v>2002</v>
      </c>
      <c r="E473" s="71" t="str">
        <f>IF(COUNTIF($F$7:F473,F473)=1,"Y","N")</f>
        <v>N</v>
      </c>
      <c r="F473" s="46" t="str">
        <f t="shared" si="53"/>
        <v>2002-International Journal of Cancer-Oonuma, Masaru</v>
      </c>
      <c r="G473" s="27" t="s">
        <v>57</v>
      </c>
      <c r="H473" s="38" t="str">
        <f>IF(COUNTIF($G$7:G473,G473)=1,"Y","N")</f>
        <v>N</v>
      </c>
      <c r="I473" s="38" t="s">
        <v>104</v>
      </c>
      <c r="J473" s="18" t="s">
        <v>178</v>
      </c>
      <c r="K473" s="28"/>
      <c r="L473" s="19" t="s">
        <v>28</v>
      </c>
      <c r="M473" s="56"/>
      <c r="N473" s="57"/>
      <c r="O473" s="57">
        <v>1</v>
      </c>
      <c r="P473" s="57"/>
      <c r="Q473" s="58"/>
      <c r="R473" s="29" t="s">
        <v>667</v>
      </c>
      <c r="S473" s="18"/>
      <c r="T473" s="18"/>
      <c r="U473" s="18"/>
      <c r="V473" s="18"/>
      <c r="W473" s="18"/>
      <c r="X473" s="18" t="s">
        <v>48</v>
      </c>
      <c r="Y473" s="18"/>
      <c r="Z473" s="18"/>
      <c r="AA473" s="18"/>
      <c r="AB473" s="18"/>
      <c r="AC473" s="27"/>
      <c r="AD473" s="18"/>
      <c r="AE473" s="18"/>
      <c r="AF473" s="18"/>
      <c r="AG473" s="18"/>
      <c r="AH473" s="18"/>
      <c r="AI473" s="30"/>
      <c r="AJ473" s="18"/>
    </row>
    <row r="474" spans="1:36" x14ac:dyDescent="0.25">
      <c r="A474" s="17" t="s">
        <v>663</v>
      </c>
      <c r="B474" s="18" t="s">
        <v>664</v>
      </c>
      <c r="C474" s="18" t="s">
        <v>187</v>
      </c>
      <c r="D474" s="18">
        <v>2002</v>
      </c>
      <c r="E474" s="71" t="str">
        <f>IF(COUNTIF($F$7:F474,F474)=1,"Y","N")</f>
        <v>N</v>
      </c>
      <c r="F474" s="46" t="str">
        <f t="shared" si="53"/>
        <v>2002-International Journal of Cancer-Oonuma, Masaru</v>
      </c>
      <c r="G474" s="27" t="s">
        <v>57</v>
      </c>
      <c r="H474" s="38" t="str">
        <f>IF(COUNTIF($G$7:G474,G474)=1,"Y","N")</f>
        <v>N</v>
      </c>
      <c r="I474" s="38" t="s">
        <v>104</v>
      </c>
      <c r="J474" s="18" t="s">
        <v>178</v>
      </c>
      <c r="K474" s="28"/>
      <c r="L474" s="19" t="s">
        <v>28</v>
      </c>
      <c r="M474" s="56"/>
      <c r="N474" s="57"/>
      <c r="O474" s="57"/>
      <c r="P474" s="57"/>
      <c r="Q474" s="58">
        <v>1</v>
      </c>
      <c r="R474" s="29" t="s">
        <v>668</v>
      </c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27" t="s">
        <v>48</v>
      </c>
      <c r="AD474" s="18"/>
      <c r="AE474" s="18"/>
      <c r="AF474" s="18"/>
      <c r="AG474" s="18"/>
      <c r="AH474" s="18"/>
      <c r="AI474" s="30"/>
      <c r="AJ474" s="18"/>
    </row>
    <row r="475" spans="1:36" x14ac:dyDescent="0.25">
      <c r="A475" s="17" t="s">
        <v>659</v>
      </c>
      <c r="B475" s="18" t="s">
        <v>670</v>
      </c>
      <c r="C475" s="18" t="s">
        <v>661</v>
      </c>
      <c r="D475" s="18">
        <v>2002</v>
      </c>
      <c r="E475" s="71" t="str">
        <f>IF(COUNTIF($F$7:F475,F475)=1,"Y","N")</f>
        <v>Y</v>
      </c>
      <c r="F475" s="46" t="str">
        <f t="shared" si="50"/>
        <v>2002-Journal of Gastrointestinal Surgery-Hotz, Hubert G.</v>
      </c>
      <c r="G475" s="27" t="s">
        <v>57</v>
      </c>
      <c r="H475" s="38" t="str">
        <f>IF(COUNTIF($G$7:G475,G475)=1,"Y","N")</f>
        <v>N</v>
      </c>
      <c r="I475" s="38" t="s">
        <v>104</v>
      </c>
      <c r="J475" s="18" t="s">
        <v>27</v>
      </c>
      <c r="K475" s="28"/>
      <c r="L475" s="19" t="s">
        <v>28</v>
      </c>
      <c r="M475" s="56"/>
      <c r="N475" s="57"/>
      <c r="O475" s="57"/>
      <c r="P475" s="57">
        <v>1</v>
      </c>
      <c r="Q475" s="58"/>
      <c r="R475" s="29" t="s">
        <v>672</v>
      </c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27"/>
      <c r="AD475" s="18"/>
      <c r="AE475" s="18"/>
      <c r="AF475" s="18"/>
      <c r="AG475" s="18"/>
      <c r="AH475" s="18"/>
      <c r="AI475" s="30"/>
      <c r="AJ475" s="18"/>
    </row>
    <row r="476" spans="1:36" x14ac:dyDescent="0.25">
      <c r="A476" s="17" t="s">
        <v>659</v>
      </c>
      <c r="B476" s="18" t="s">
        <v>670</v>
      </c>
      <c r="C476" s="18" t="s">
        <v>661</v>
      </c>
      <c r="D476" s="18">
        <v>2002</v>
      </c>
      <c r="E476" s="71" t="str">
        <f>IF(COUNTIF($F$7:F476,F476)=1,"Y","N")</f>
        <v>N</v>
      </c>
      <c r="F476" s="46" t="str">
        <f t="shared" si="50"/>
        <v>2002-Journal of Gastrointestinal Surgery-Hotz, Hubert G.</v>
      </c>
      <c r="G476" s="27" t="s">
        <v>671</v>
      </c>
      <c r="H476" s="38" t="str">
        <f>IF(COUNTIF($G$7:G476,G476)=1,"Y","N")</f>
        <v>Y</v>
      </c>
      <c r="I476" s="38" t="s">
        <v>104</v>
      </c>
      <c r="J476" s="18" t="s">
        <v>27</v>
      </c>
      <c r="K476" s="28"/>
      <c r="L476" s="19" t="s">
        <v>28</v>
      </c>
      <c r="M476" s="56"/>
      <c r="N476" s="57"/>
      <c r="O476" s="57"/>
      <c r="P476" s="57">
        <v>1</v>
      </c>
      <c r="Q476" s="58"/>
      <c r="R476" s="29" t="s">
        <v>672</v>
      </c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27"/>
      <c r="AD476" s="18"/>
      <c r="AE476" s="18"/>
      <c r="AF476" s="18"/>
      <c r="AG476" s="18"/>
      <c r="AH476" s="18"/>
      <c r="AI476" s="30"/>
      <c r="AJ476" s="18"/>
    </row>
    <row r="477" spans="1:36" x14ac:dyDescent="0.25">
      <c r="A477" s="17" t="s">
        <v>673</v>
      </c>
      <c r="B477" s="18" t="s">
        <v>660</v>
      </c>
      <c r="C477" s="18" t="s">
        <v>288</v>
      </c>
      <c r="D477" s="18">
        <v>2003</v>
      </c>
      <c r="E477" s="71" t="str">
        <f>IF(COUNTIF($F$7:F477,F477)=1,"Y","N")</f>
        <v>Y</v>
      </c>
      <c r="F477" s="46" t="str">
        <f t="shared" si="50"/>
        <v>2003-Surgery-Buechler, Peter</v>
      </c>
      <c r="G477" s="27" t="s">
        <v>380</v>
      </c>
      <c r="H477" s="38" t="str">
        <f>IF(COUNTIF($G$7:G477,G477)=1,"Y","N")</f>
        <v>N</v>
      </c>
      <c r="I477" s="38" t="s">
        <v>104</v>
      </c>
      <c r="J477" s="18" t="s">
        <v>27</v>
      </c>
      <c r="K477" s="28"/>
      <c r="L477" s="19" t="s">
        <v>47</v>
      </c>
      <c r="M477" s="56"/>
      <c r="N477" s="57"/>
      <c r="O477" s="57"/>
      <c r="P477" s="57">
        <v>1</v>
      </c>
      <c r="Q477" s="58"/>
      <c r="R477" s="29" t="s">
        <v>674</v>
      </c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27" t="s">
        <v>48</v>
      </c>
      <c r="AD477" s="18"/>
      <c r="AE477" s="18"/>
      <c r="AF477" s="18"/>
      <c r="AG477" s="18"/>
      <c r="AH477" s="18"/>
      <c r="AI477" s="30"/>
      <c r="AJ477" s="18"/>
    </row>
    <row r="478" spans="1:36" x14ac:dyDescent="0.25">
      <c r="A478" s="17" t="s">
        <v>673</v>
      </c>
      <c r="B478" s="18" t="s">
        <v>660</v>
      </c>
      <c r="C478" s="18" t="s">
        <v>288</v>
      </c>
      <c r="D478" s="18">
        <v>2003</v>
      </c>
      <c r="E478" s="71" t="str">
        <f>IF(COUNTIF($F$7:F478,F478)=1,"Y","N")</f>
        <v>N</v>
      </c>
      <c r="F478" s="46" t="str">
        <f t="shared" si="50"/>
        <v>2003-Surgery-Buechler, Peter</v>
      </c>
      <c r="G478" s="27" t="s">
        <v>44</v>
      </c>
      <c r="H478" s="38" t="str">
        <f>IF(COUNTIF($G$7:G478,G478)=1,"Y","N")</f>
        <v>N</v>
      </c>
      <c r="I478" s="38" t="s">
        <v>104</v>
      </c>
      <c r="J478" s="18" t="s">
        <v>27</v>
      </c>
      <c r="K478" s="28"/>
      <c r="L478" s="19" t="s">
        <v>47</v>
      </c>
      <c r="M478" s="56"/>
      <c r="N478" s="57"/>
      <c r="O478" s="57"/>
      <c r="P478" s="57">
        <v>1</v>
      </c>
      <c r="Q478" s="58"/>
      <c r="R478" s="29" t="s">
        <v>674</v>
      </c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27" t="s">
        <v>48</v>
      </c>
      <c r="AD478" s="18"/>
      <c r="AE478" s="18"/>
      <c r="AF478" s="18"/>
      <c r="AG478" s="18"/>
      <c r="AH478" s="18"/>
      <c r="AI478" s="30"/>
      <c r="AJ478" s="18"/>
    </row>
    <row r="479" spans="1:36" x14ac:dyDescent="0.25">
      <c r="A479" s="17" t="s">
        <v>673</v>
      </c>
      <c r="B479" s="18" t="s">
        <v>660</v>
      </c>
      <c r="C479" s="18" t="s">
        <v>288</v>
      </c>
      <c r="D479" s="18">
        <v>2003</v>
      </c>
      <c r="E479" s="71" t="str">
        <f>IF(COUNTIF($F$7:F479,F479)=1,"Y","N")</f>
        <v>N</v>
      </c>
      <c r="F479" s="46" t="str">
        <f t="shared" si="50"/>
        <v>2003-Surgery-Buechler, Peter</v>
      </c>
      <c r="G479" s="27" t="s">
        <v>45</v>
      </c>
      <c r="H479" s="38" t="str">
        <f>IF(COUNTIF($G$7:G479,G479)=1,"Y","N")</f>
        <v>N</v>
      </c>
      <c r="I479" s="38" t="s">
        <v>104</v>
      </c>
      <c r="J479" s="18" t="s">
        <v>27</v>
      </c>
      <c r="K479" s="28"/>
      <c r="L479" s="19" t="s">
        <v>47</v>
      </c>
      <c r="M479" s="56"/>
      <c r="N479" s="57"/>
      <c r="O479" s="57"/>
      <c r="P479" s="57">
        <v>1</v>
      </c>
      <c r="Q479" s="58"/>
      <c r="R479" s="29" t="s">
        <v>674</v>
      </c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27" t="s">
        <v>48</v>
      </c>
      <c r="AD479" s="18"/>
      <c r="AE479" s="18"/>
      <c r="AF479" s="18"/>
      <c r="AG479" s="18"/>
      <c r="AH479" s="18"/>
      <c r="AI479" s="30"/>
      <c r="AJ479" s="18"/>
    </row>
    <row r="480" spans="1:36" ht="25.5" x14ac:dyDescent="0.25">
      <c r="A480" s="17" t="s">
        <v>676</v>
      </c>
      <c r="B480" s="18" t="s">
        <v>677</v>
      </c>
      <c r="C480" s="18" t="s">
        <v>99</v>
      </c>
      <c r="D480" s="18">
        <v>2003</v>
      </c>
      <c r="E480" s="71" t="str">
        <f>IF(COUNTIF($F$7:F480,F480)=1,"Y","N")</f>
        <v>Y</v>
      </c>
      <c r="F480" s="46" t="str">
        <f t="shared" si="50"/>
        <v>2003-Cancer Research-Ruggeri, Bruce</v>
      </c>
      <c r="G480" s="27" t="s">
        <v>57</v>
      </c>
      <c r="H480" s="38" t="str">
        <f>IF(COUNTIF($G$7:G480,G480)=1,"Y","N")</f>
        <v>N</v>
      </c>
      <c r="I480" s="38" t="s">
        <v>104</v>
      </c>
      <c r="J480" s="18" t="s">
        <v>27</v>
      </c>
      <c r="K480" s="28"/>
      <c r="L480" s="19" t="s">
        <v>47</v>
      </c>
      <c r="M480" s="56"/>
      <c r="N480" s="57"/>
      <c r="O480" s="57"/>
      <c r="P480" s="57">
        <v>1</v>
      </c>
      <c r="Q480" s="58"/>
      <c r="R480" s="29" t="s">
        <v>675</v>
      </c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27"/>
      <c r="AD480" s="18"/>
      <c r="AE480" s="18"/>
      <c r="AF480" s="18"/>
      <c r="AG480" s="18"/>
      <c r="AH480" s="18"/>
      <c r="AI480" s="30" t="s">
        <v>48</v>
      </c>
      <c r="AJ480" s="18"/>
    </row>
    <row r="481" spans="1:36" x14ac:dyDescent="0.25">
      <c r="A481" s="17" t="s">
        <v>659</v>
      </c>
      <c r="B481" s="18" t="s">
        <v>670</v>
      </c>
      <c r="C481" s="18" t="s">
        <v>661</v>
      </c>
      <c r="D481" s="18">
        <v>2003</v>
      </c>
      <c r="E481" s="71" t="str">
        <f>IF(COUNTIF($F$7:F481,F481)=1,"Y","N")</f>
        <v>Y</v>
      </c>
      <c r="F481" s="46" t="str">
        <f t="shared" si="50"/>
        <v>2003-Journal of Gastrointestinal Surgery-Hotz, Hubert G.</v>
      </c>
      <c r="G481" s="27" t="s">
        <v>57</v>
      </c>
      <c r="H481" s="38" t="str">
        <f>IF(COUNTIF($G$7:G481,G481)=1,"Y","N")</f>
        <v>N</v>
      </c>
      <c r="I481" s="38" t="s">
        <v>104</v>
      </c>
      <c r="J481" s="18" t="s">
        <v>27</v>
      </c>
      <c r="K481" s="28"/>
      <c r="L481" s="19" t="s">
        <v>28</v>
      </c>
      <c r="M481" s="56"/>
      <c r="N481" s="57"/>
      <c r="O481" s="57"/>
      <c r="P481" s="57">
        <v>1</v>
      </c>
      <c r="Q481" s="58"/>
      <c r="R481" s="29" t="s">
        <v>679</v>
      </c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27"/>
      <c r="AD481" s="18"/>
      <c r="AE481" s="18"/>
      <c r="AF481" s="18"/>
      <c r="AG481" s="18"/>
      <c r="AH481" s="18"/>
      <c r="AI481" s="30"/>
      <c r="AJ481" s="18"/>
    </row>
    <row r="482" spans="1:36" x14ac:dyDescent="0.25">
      <c r="A482" s="17" t="s">
        <v>659</v>
      </c>
      <c r="B482" s="18" t="s">
        <v>670</v>
      </c>
      <c r="C482" s="18" t="s">
        <v>661</v>
      </c>
      <c r="D482" s="18">
        <v>2003</v>
      </c>
      <c r="E482" s="71" t="str">
        <f>IF(COUNTIF($F$7:F482,F482)=1,"Y","N")</f>
        <v>N</v>
      </c>
      <c r="F482" s="46" t="str">
        <f t="shared" si="50"/>
        <v>2003-Journal of Gastrointestinal Surgery-Hotz, Hubert G.</v>
      </c>
      <c r="G482" s="27" t="s">
        <v>57</v>
      </c>
      <c r="H482" s="38" t="str">
        <f>IF(COUNTIF($G$7:G482,G482)=1,"Y","N")</f>
        <v>N</v>
      </c>
      <c r="I482" s="38" t="s">
        <v>104</v>
      </c>
      <c r="J482" s="18" t="s">
        <v>27</v>
      </c>
      <c r="K482" s="28"/>
      <c r="L482" s="19" t="s">
        <v>28</v>
      </c>
      <c r="M482" s="56"/>
      <c r="N482" s="57"/>
      <c r="O482" s="57"/>
      <c r="P482" s="57">
        <v>1</v>
      </c>
      <c r="Q482" s="58"/>
      <c r="R482" s="29" t="s">
        <v>680</v>
      </c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27"/>
      <c r="AD482" s="18"/>
      <c r="AE482" s="18"/>
      <c r="AF482" s="18"/>
      <c r="AG482" s="18"/>
      <c r="AH482" s="18"/>
      <c r="AI482" s="30"/>
      <c r="AJ482" s="18"/>
    </row>
    <row r="483" spans="1:36" x14ac:dyDescent="0.25">
      <c r="A483" s="17" t="s">
        <v>659</v>
      </c>
      <c r="B483" s="18" t="s">
        <v>670</v>
      </c>
      <c r="C483" s="18" t="s">
        <v>661</v>
      </c>
      <c r="D483" s="18">
        <v>2003</v>
      </c>
      <c r="E483" s="71" t="str">
        <f>IF(COUNTIF($F$7:F483,F483)=1,"Y","N")</f>
        <v>N</v>
      </c>
      <c r="F483" s="46" t="str">
        <f t="shared" si="50"/>
        <v>2003-Journal of Gastrointestinal Surgery-Hotz, Hubert G.</v>
      </c>
      <c r="G483" s="27" t="s">
        <v>57</v>
      </c>
      <c r="H483" s="38" t="str">
        <f>IF(COUNTIF($G$7:G483,G483)=1,"Y","N")</f>
        <v>N</v>
      </c>
      <c r="I483" s="38" t="s">
        <v>104</v>
      </c>
      <c r="J483" s="18" t="s">
        <v>27</v>
      </c>
      <c r="K483" s="28"/>
      <c r="L483" s="19" t="s">
        <v>28</v>
      </c>
      <c r="M483" s="56"/>
      <c r="N483" s="57"/>
      <c r="O483" s="57"/>
      <c r="P483" s="57">
        <v>1</v>
      </c>
      <c r="Q483" s="58"/>
      <c r="R483" s="29" t="s">
        <v>678</v>
      </c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27"/>
      <c r="AD483" s="18"/>
      <c r="AE483" s="18"/>
      <c r="AF483" s="18"/>
      <c r="AG483" s="18"/>
      <c r="AH483" s="18"/>
      <c r="AI483" s="30"/>
      <c r="AJ483" s="18"/>
    </row>
    <row r="484" spans="1:36" x14ac:dyDescent="0.25">
      <c r="A484" s="17" t="s">
        <v>659</v>
      </c>
      <c r="B484" s="18" t="s">
        <v>670</v>
      </c>
      <c r="C484" s="18" t="s">
        <v>661</v>
      </c>
      <c r="D484" s="18">
        <v>2003</v>
      </c>
      <c r="E484" s="71" t="str">
        <f>IF(COUNTIF($F$7:F484,F484)=1,"Y","N")</f>
        <v>N</v>
      </c>
      <c r="F484" s="46" t="str">
        <f t="shared" si="50"/>
        <v>2003-Journal of Gastrointestinal Surgery-Hotz, Hubert G.</v>
      </c>
      <c r="G484" s="27" t="s">
        <v>671</v>
      </c>
      <c r="H484" s="38" t="str">
        <f>IF(COUNTIF($G$7:G484,G484)=1,"Y","N")</f>
        <v>N</v>
      </c>
      <c r="I484" s="38" t="s">
        <v>104</v>
      </c>
      <c r="J484" s="18" t="s">
        <v>27</v>
      </c>
      <c r="K484" s="28"/>
      <c r="L484" s="19" t="s">
        <v>28</v>
      </c>
      <c r="M484" s="56"/>
      <c r="N484" s="57"/>
      <c r="O484" s="57"/>
      <c r="P484" s="57">
        <v>1</v>
      </c>
      <c r="Q484" s="58"/>
      <c r="R484" s="29" t="s">
        <v>679</v>
      </c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27"/>
      <c r="AD484" s="18"/>
      <c r="AE484" s="18"/>
      <c r="AF484" s="18"/>
      <c r="AG484" s="18"/>
      <c r="AH484" s="18"/>
      <c r="AI484" s="30"/>
      <c r="AJ484" s="18"/>
    </row>
    <row r="485" spans="1:36" x14ac:dyDescent="0.25">
      <c r="A485" s="17" t="s">
        <v>659</v>
      </c>
      <c r="B485" s="18" t="s">
        <v>670</v>
      </c>
      <c r="C485" s="18" t="s">
        <v>661</v>
      </c>
      <c r="D485" s="18">
        <v>2003</v>
      </c>
      <c r="E485" s="71" t="str">
        <f>IF(COUNTIF($F$7:F485,F485)=1,"Y","N")</f>
        <v>N</v>
      </c>
      <c r="F485" s="46" t="str">
        <f t="shared" si="50"/>
        <v>2003-Journal of Gastrointestinal Surgery-Hotz, Hubert G.</v>
      </c>
      <c r="G485" s="27" t="s">
        <v>671</v>
      </c>
      <c r="H485" s="38" t="str">
        <f>IF(COUNTIF($G$7:G485,G485)=1,"Y","N")</f>
        <v>N</v>
      </c>
      <c r="I485" s="38" t="s">
        <v>104</v>
      </c>
      <c r="J485" s="18" t="s">
        <v>27</v>
      </c>
      <c r="K485" s="28"/>
      <c r="L485" s="19" t="s">
        <v>28</v>
      </c>
      <c r="M485" s="56"/>
      <c r="N485" s="57"/>
      <c r="O485" s="57"/>
      <c r="P485" s="57">
        <v>1</v>
      </c>
      <c r="Q485" s="58"/>
      <c r="R485" s="29" t="s">
        <v>680</v>
      </c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27"/>
      <c r="AD485" s="18"/>
      <c r="AE485" s="18"/>
      <c r="AF485" s="18"/>
      <c r="AG485" s="18"/>
      <c r="AH485" s="18"/>
      <c r="AI485" s="30"/>
      <c r="AJ485" s="18"/>
    </row>
    <row r="486" spans="1:36" x14ac:dyDescent="0.25">
      <c r="A486" s="17" t="s">
        <v>659</v>
      </c>
      <c r="B486" s="18" t="s">
        <v>670</v>
      </c>
      <c r="C486" s="18" t="s">
        <v>661</v>
      </c>
      <c r="D486" s="18">
        <v>2003</v>
      </c>
      <c r="E486" s="71" t="str">
        <f>IF(COUNTIF($F$7:F486,F486)=1,"Y","N")</f>
        <v>N</v>
      </c>
      <c r="F486" s="46" t="str">
        <f t="shared" si="50"/>
        <v>2003-Journal of Gastrointestinal Surgery-Hotz, Hubert G.</v>
      </c>
      <c r="G486" s="27" t="s">
        <v>671</v>
      </c>
      <c r="H486" s="38" t="str">
        <f>IF(COUNTIF($G$7:G486,G486)=1,"Y","N")</f>
        <v>N</v>
      </c>
      <c r="I486" s="38" t="s">
        <v>104</v>
      </c>
      <c r="J486" s="18" t="s">
        <v>27</v>
      </c>
      <c r="K486" s="28"/>
      <c r="L486" s="19" t="s">
        <v>28</v>
      </c>
      <c r="M486" s="56"/>
      <c r="N486" s="57"/>
      <c r="O486" s="57">
        <v>1</v>
      </c>
      <c r="P486" s="57"/>
      <c r="Q486" s="58"/>
      <c r="R486" s="29" t="s">
        <v>678</v>
      </c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27"/>
      <c r="AD486" s="18"/>
      <c r="AE486" s="18"/>
      <c r="AF486" s="18"/>
      <c r="AG486" s="18"/>
      <c r="AH486" s="18"/>
      <c r="AI486" s="30"/>
      <c r="AJ486" s="18"/>
    </row>
    <row r="487" spans="1:36" x14ac:dyDescent="0.25">
      <c r="A487" s="17" t="s">
        <v>681</v>
      </c>
      <c r="B487" s="18" t="s">
        <v>682</v>
      </c>
      <c r="C487" s="18" t="s">
        <v>81</v>
      </c>
      <c r="D487" s="18">
        <v>2005</v>
      </c>
      <c r="E487" s="71" t="str">
        <f>IF(COUNTIF($F$7:F487,F487)=1,"Y","N")</f>
        <v>Y</v>
      </c>
      <c r="F487" s="46" t="str">
        <f t="shared" si="50"/>
        <v>2005-Clinical Cancer Research-Zhang, Xuefeng</v>
      </c>
      <c r="G487" s="27" t="s">
        <v>57</v>
      </c>
      <c r="H487" s="38" t="str">
        <f>IF(COUNTIF($G$7:G487,G487)=1,"Y","N")</f>
        <v>N</v>
      </c>
      <c r="I487" s="38" t="s">
        <v>104</v>
      </c>
      <c r="J487" s="18" t="s">
        <v>178</v>
      </c>
      <c r="K487" s="28"/>
      <c r="L487" s="19" t="s">
        <v>28</v>
      </c>
      <c r="M487" s="56"/>
      <c r="N487" s="57"/>
      <c r="O487" s="57"/>
      <c r="P487" s="57">
        <v>1</v>
      </c>
      <c r="Q487" s="58"/>
      <c r="R487" s="29" t="s">
        <v>683</v>
      </c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27"/>
      <c r="AD487" s="18"/>
      <c r="AE487" s="18"/>
      <c r="AF487" s="18"/>
      <c r="AG487" s="18"/>
      <c r="AH487" s="18"/>
      <c r="AI487" s="30"/>
      <c r="AJ487" s="18"/>
    </row>
    <row r="488" spans="1:36" x14ac:dyDescent="0.25">
      <c r="A488" s="17" t="s">
        <v>659</v>
      </c>
      <c r="B488" s="18" t="s">
        <v>670</v>
      </c>
      <c r="C488" s="18" t="s">
        <v>288</v>
      </c>
      <c r="D488" s="18">
        <v>2005</v>
      </c>
      <c r="E488" s="71" t="str">
        <f>IF(COUNTIF($F$7:F488,F488)=1,"Y","N")</f>
        <v>Y</v>
      </c>
      <c r="F488" s="46" t="str">
        <f t="shared" si="50"/>
        <v>2005-Surgery-Hotz, Hubert G.</v>
      </c>
      <c r="G488" s="27" t="s">
        <v>671</v>
      </c>
      <c r="H488" s="38" t="str">
        <f>IF(COUNTIF($G$7:G488,G488)=1,"Y","N")</f>
        <v>N</v>
      </c>
      <c r="I488" s="38" t="s">
        <v>104</v>
      </c>
      <c r="J488" s="18" t="s">
        <v>27</v>
      </c>
      <c r="K488" s="28"/>
      <c r="L488" s="19" t="s">
        <v>28</v>
      </c>
      <c r="M488" s="56"/>
      <c r="N488" s="57"/>
      <c r="O488" s="57"/>
      <c r="P488" s="57">
        <v>1</v>
      </c>
      <c r="Q488" s="58"/>
      <c r="R488" s="29" t="s">
        <v>684</v>
      </c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27"/>
      <c r="AD488" s="18"/>
      <c r="AE488" s="18"/>
      <c r="AF488" s="18"/>
      <c r="AG488" s="18"/>
      <c r="AH488" s="18"/>
      <c r="AI488" s="30"/>
      <c r="AJ488" s="18"/>
    </row>
    <row r="489" spans="1:36" x14ac:dyDescent="0.25">
      <c r="A489" s="17" t="s">
        <v>659</v>
      </c>
      <c r="B489" s="18" t="s">
        <v>670</v>
      </c>
      <c r="C489" s="18" t="s">
        <v>288</v>
      </c>
      <c r="D489" s="18">
        <v>2005</v>
      </c>
      <c r="E489" s="71" t="str">
        <f>IF(COUNTIF($F$7:F489,F489)=1,"Y","N")</f>
        <v>N</v>
      </c>
      <c r="F489" s="46" t="str">
        <f t="shared" si="50"/>
        <v>2005-Surgery-Hotz, Hubert G.</v>
      </c>
      <c r="G489" s="27" t="s">
        <v>57</v>
      </c>
      <c r="H489" s="38" t="str">
        <f>IF(COUNTIF($G$7:G489,G489)=1,"Y","N")</f>
        <v>N</v>
      </c>
      <c r="I489" s="38" t="s">
        <v>104</v>
      </c>
      <c r="J489" s="18" t="s">
        <v>27</v>
      </c>
      <c r="K489" s="28"/>
      <c r="L489" s="19" t="s">
        <v>28</v>
      </c>
      <c r="M489" s="56"/>
      <c r="N489" s="57"/>
      <c r="O489" s="57"/>
      <c r="P489" s="57"/>
      <c r="Q489" s="58">
        <v>1</v>
      </c>
      <c r="R489" s="29" t="s">
        <v>684</v>
      </c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27"/>
      <c r="AD489" s="18"/>
      <c r="AE489" s="18"/>
      <c r="AF489" s="18"/>
      <c r="AG489" s="18"/>
      <c r="AH489" s="18"/>
      <c r="AI489" s="30"/>
      <c r="AJ489" s="18"/>
    </row>
    <row r="490" spans="1:36" ht="25.5" x14ac:dyDescent="0.25">
      <c r="A490" s="17" t="s">
        <v>685</v>
      </c>
      <c r="B490" s="18" t="s">
        <v>686</v>
      </c>
      <c r="C490" s="18" t="s">
        <v>288</v>
      </c>
      <c r="D490" s="18">
        <v>2006</v>
      </c>
      <c r="E490" s="71" t="str">
        <f>IF(COUNTIF($F$7:F490,F490)=1,"Y","N")</f>
        <v>Y</v>
      </c>
      <c r="F490" s="46" t="str">
        <f t="shared" si="50"/>
        <v>2006-Surgery-Masui, Toshihiko</v>
      </c>
      <c r="G490" s="27" t="s">
        <v>57</v>
      </c>
      <c r="H490" s="38" t="str">
        <f>IF(COUNTIF($G$7:G490,G490)=1,"Y","N")</f>
        <v>N</v>
      </c>
      <c r="I490" s="38" t="s">
        <v>104</v>
      </c>
      <c r="J490" s="18" t="s">
        <v>27</v>
      </c>
      <c r="K490" s="28"/>
      <c r="L490" s="19" t="s">
        <v>47</v>
      </c>
      <c r="M490" s="56"/>
      <c r="N490" s="57"/>
      <c r="O490" s="57"/>
      <c r="P490" s="57"/>
      <c r="Q490" s="58">
        <v>1</v>
      </c>
      <c r="R490" s="29" t="s">
        <v>687</v>
      </c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27"/>
      <c r="AD490" s="18"/>
      <c r="AE490" s="18"/>
      <c r="AF490" s="18"/>
      <c r="AG490" s="18"/>
      <c r="AH490" s="18"/>
      <c r="AI490" s="30"/>
      <c r="AJ490" s="18"/>
    </row>
    <row r="491" spans="1:36" x14ac:dyDescent="0.25">
      <c r="A491" s="17" t="s">
        <v>685</v>
      </c>
      <c r="B491" s="18" t="s">
        <v>686</v>
      </c>
      <c r="C491" s="18" t="s">
        <v>288</v>
      </c>
      <c r="D491" s="18">
        <v>2006</v>
      </c>
      <c r="E491" s="71" t="str">
        <f>IF(COUNTIF($F$7:F491,F491)=1,"Y","N")</f>
        <v>N</v>
      </c>
      <c r="F491" s="46" t="str">
        <f t="shared" ref="F491:F493" si="54">CONCATENATE(D491,"-",C491,"-",A491)</f>
        <v>2006-Surgery-Masui, Toshihiko</v>
      </c>
      <c r="G491" s="27" t="s">
        <v>57</v>
      </c>
      <c r="H491" s="38" t="str">
        <f>IF(COUNTIF($G$7:G491,G491)=1,"Y","N")</f>
        <v>N</v>
      </c>
      <c r="I491" s="38" t="s">
        <v>104</v>
      </c>
      <c r="J491" s="18" t="s">
        <v>27</v>
      </c>
      <c r="K491" s="28"/>
      <c r="L491" s="19" t="s">
        <v>47</v>
      </c>
      <c r="M491" s="56"/>
      <c r="N491" s="57"/>
      <c r="O491" s="57"/>
      <c r="P491" s="57">
        <v>1</v>
      </c>
      <c r="Q491" s="58"/>
      <c r="R491" s="29" t="s">
        <v>688</v>
      </c>
      <c r="S491" s="18" t="s">
        <v>48</v>
      </c>
      <c r="T491" s="18"/>
      <c r="U491" s="18"/>
      <c r="V491" s="18"/>
      <c r="W491" s="18"/>
      <c r="X491" s="18"/>
      <c r="Y491" s="18"/>
      <c r="Z491" s="18"/>
      <c r="AA491" s="18"/>
      <c r="AB491" s="18"/>
      <c r="AC491" s="27"/>
      <c r="AD491" s="18"/>
      <c r="AE491" s="18"/>
      <c r="AF491" s="18"/>
      <c r="AG491" s="18"/>
      <c r="AH491" s="18"/>
      <c r="AI491" s="30"/>
      <c r="AJ491" s="18"/>
    </row>
    <row r="492" spans="1:36" x14ac:dyDescent="0.25">
      <c r="A492" s="17" t="s">
        <v>685</v>
      </c>
      <c r="B492" s="18" t="s">
        <v>686</v>
      </c>
      <c r="C492" s="18" t="s">
        <v>288</v>
      </c>
      <c r="D492" s="18">
        <v>2006</v>
      </c>
      <c r="E492" s="71" t="str">
        <f>IF(COUNTIF($F$7:F492,F492)=1,"Y","N")</f>
        <v>N</v>
      </c>
      <c r="F492" s="46" t="str">
        <f t="shared" si="54"/>
        <v>2006-Surgery-Masui, Toshihiko</v>
      </c>
      <c r="G492" s="27" t="s">
        <v>57</v>
      </c>
      <c r="H492" s="38" t="str">
        <f>IF(COUNTIF($G$7:G492,G492)=1,"Y","N")</f>
        <v>N</v>
      </c>
      <c r="I492" s="38" t="s">
        <v>104</v>
      </c>
      <c r="J492" s="18" t="s">
        <v>27</v>
      </c>
      <c r="K492" s="28"/>
      <c r="L492" s="19" t="s">
        <v>47</v>
      </c>
      <c r="M492" s="56"/>
      <c r="N492" s="57"/>
      <c r="O492" s="57"/>
      <c r="P492" s="57">
        <v>1</v>
      </c>
      <c r="Q492" s="58"/>
      <c r="R492" s="29" t="s">
        <v>689</v>
      </c>
      <c r="S492" s="18" t="s">
        <v>48</v>
      </c>
      <c r="T492" s="18"/>
      <c r="U492" s="18"/>
      <c r="V492" s="18"/>
      <c r="W492" s="18"/>
      <c r="X492" s="18"/>
      <c r="Y492" s="18"/>
      <c r="Z492" s="18"/>
      <c r="AA492" s="18"/>
      <c r="AB492" s="18"/>
      <c r="AC492" s="27"/>
      <c r="AD492" s="18"/>
      <c r="AE492" s="18"/>
      <c r="AF492" s="18"/>
      <c r="AG492" s="18"/>
      <c r="AH492" s="18"/>
      <c r="AI492" s="30"/>
      <c r="AJ492" s="18"/>
    </row>
    <row r="493" spans="1:36" x14ac:dyDescent="0.25">
      <c r="A493" s="17" t="s">
        <v>685</v>
      </c>
      <c r="B493" s="18" t="s">
        <v>686</v>
      </c>
      <c r="C493" s="18" t="s">
        <v>288</v>
      </c>
      <c r="D493" s="18">
        <v>2006</v>
      </c>
      <c r="E493" s="71" t="str">
        <f>IF(COUNTIF($F$7:F493,F493)=1,"Y","N")</f>
        <v>N</v>
      </c>
      <c r="F493" s="46" t="str">
        <f t="shared" si="54"/>
        <v>2006-Surgery-Masui, Toshihiko</v>
      </c>
      <c r="G493" s="27" t="s">
        <v>57</v>
      </c>
      <c r="H493" s="38" t="str">
        <f>IF(COUNTIF($G$7:G493,G493)=1,"Y","N")</f>
        <v>N</v>
      </c>
      <c r="I493" s="38" t="s">
        <v>104</v>
      </c>
      <c r="J493" s="18" t="s">
        <v>27</v>
      </c>
      <c r="K493" s="28"/>
      <c r="L493" s="19" t="s">
        <v>47</v>
      </c>
      <c r="M493" s="56"/>
      <c r="N493" s="57"/>
      <c r="O493" s="57"/>
      <c r="P493" s="57">
        <v>1</v>
      </c>
      <c r="Q493" s="58"/>
      <c r="R493" s="29" t="s">
        <v>690</v>
      </c>
      <c r="S493" s="18" t="s">
        <v>48</v>
      </c>
      <c r="T493" s="18"/>
      <c r="U493" s="18"/>
      <c r="V493" s="18"/>
      <c r="W493" s="18"/>
      <c r="X493" s="18"/>
      <c r="Y493" s="18"/>
      <c r="Z493" s="18"/>
      <c r="AA493" s="18"/>
      <c r="AB493" s="18"/>
      <c r="AC493" s="27"/>
      <c r="AD493" s="18"/>
      <c r="AE493" s="18"/>
      <c r="AF493" s="18"/>
      <c r="AG493" s="18"/>
      <c r="AH493" s="18"/>
      <c r="AI493" s="30"/>
      <c r="AJ493" s="18"/>
    </row>
    <row r="494" spans="1:36" x14ac:dyDescent="0.25">
      <c r="A494" s="17" t="s">
        <v>691</v>
      </c>
      <c r="B494" s="18" t="s">
        <v>692</v>
      </c>
      <c r="C494" s="18" t="s">
        <v>187</v>
      </c>
      <c r="D494" s="18">
        <v>2007</v>
      </c>
      <c r="E494" s="71" t="str">
        <f>IF(COUNTIF($F$7:F494,F494)=1,"Y","N")</f>
        <v>Y</v>
      </c>
      <c r="F494" s="46" t="str">
        <f t="shared" si="50"/>
        <v>2007-International Journal of Cancer-Bond, Jane A.</v>
      </c>
      <c r="G494" s="27" t="s">
        <v>57</v>
      </c>
      <c r="H494" s="38" t="str">
        <f>IF(COUNTIF($G$7:G494,G494)=1,"Y","N")</f>
        <v>N</v>
      </c>
      <c r="I494" s="38" t="s">
        <v>104</v>
      </c>
      <c r="J494" s="18" t="s">
        <v>27</v>
      </c>
      <c r="K494" s="28">
        <v>98</v>
      </c>
      <c r="L494" s="19" t="s">
        <v>47</v>
      </c>
      <c r="M494" s="56"/>
      <c r="N494" s="57"/>
      <c r="O494" s="57"/>
      <c r="P494" s="57">
        <v>1</v>
      </c>
      <c r="Q494" s="58"/>
      <c r="R494" s="29" t="s">
        <v>693</v>
      </c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27"/>
      <c r="AD494" s="18"/>
      <c r="AE494" s="18"/>
      <c r="AF494" s="18"/>
      <c r="AG494" s="18"/>
      <c r="AH494" s="18"/>
      <c r="AI494" s="30"/>
      <c r="AJ494" s="18"/>
    </row>
    <row r="495" spans="1:36" x14ac:dyDescent="0.25">
      <c r="A495" s="17" t="s">
        <v>694</v>
      </c>
      <c r="B495" s="18" t="s">
        <v>659</v>
      </c>
      <c r="C495" s="18" t="s">
        <v>661</v>
      </c>
      <c r="D495" s="18">
        <v>2007</v>
      </c>
      <c r="E495" s="71" t="str">
        <f>IF(COUNTIF($F$7:F495,F495)=1,"Y","N")</f>
        <v>Y</v>
      </c>
      <c r="F495" s="46" t="str">
        <f t="shared" si="50"/>
        <v>2007-Journal of Gastrointestinal Surgery-Bhargava, Sarah</v>
      </c>
      <c r="G495" s="27" t="s">
        <v>44</v>
      </c>
      <c r="H495" s="38"/>
      <c r="I495" s="38" t="s">
        <v>104</v>
      </c>
      <c r="J495" s="18" t="s">
        <v>27</v>
      </c>
      <c r="K495" s="28"/>
      <c r="L495" s="19" t="s">
        <v>28</v>
      </c>
      <c r="M495" s="56"/>
      <c r="N495" s="57"/>
      <c r="O495" s="57"/>
      <c r="P495" s="57">
        <v>1</v>
      </c>
      <c r="Q495" s="58"/>
      <c r="R495" s="29" t="s">
        <v>695</v>
      </c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27"/>
      <c r="AD495" s="18"/>
      <c r="AE495" s="18"/>
      <c r="AF495" s="18"/>
      <c r="AG495" s="18"/>
      <c r="AH495" s="18"/>
      <c r="AI495" s="30"/>
      <c r="AJ495" s="18"/>
    </row>
    <row r="496" spans="1:36" x14ac:dyDescent="0.25">
      <c r="A496" s="17" t="s">
        <v>694</v>
      </c>
      <c r="B496" s="18" t="s">
        <v>659</v>
      </c>
      <c r="C496" s="18" t="s">
        <v>661</v>
      </c>
      <c r="D496" s="18">
        <v>2007</v>
      </c>
      <c r="E496" s="71" t="str">
        <f>IF(COUNTIF($F$7:F496,F496)=1,"Y","N")</f>
        <v>N</v>
      </c>
      <c r="F496" s="46" t="str">
        <f t="shared" si="50"/>
        <v>2007-Journal of Gastrointestinal Surgery-Bhargava, Sarah</v>
      </c>
      <c r="G496" s="27" t="s">
        <v>57</v>
      </c>
      <c r="H496" s="38" t="str">
        <f>IF(COUNTIF($G$7:G496,G496)=1,"Y","N")</f>
        <v>N</v>
      </c>
      <c r="I496" s="38" t="s">
        <v>104</v>
      </c>
      <c r="J496" s="18" t="s">
        <v>27</v>
      </c>
      <c r="K496" s="28"/>
      <c r="L496" s="19" t="s">
        <v>28</v>
      </c>
      <c r="M496" s="56"/>
      <c r="N496" s="57"/>
      <c r="O496" s="57"/>
      <c r="P496" s="57">
        <v>1</v>
      </c>
      <c r="Q496" s="58"/>
      <c r="R496" s="29" t="s">
        <v>695</v>
      </c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27"/>
      <c r="AD496" s="18"/>
      <c r="AE496" s="18"/>
      <c r="AF496" s="18"/>
      <c r="AG496" s="18"/>
      <c r="AH496" s="18"/>
      <c r="AI496" s="30"/>
      <c r="AJ496" s="18"/>
    </row>
    <row r="497" spans="1:36" x14ac:dyDescent="0.25">
      <c r="A497" s="17" t="s">
        <v>694</v>
      </c>
      <c r="B497" s="18" t="s">
        <v>659</v>
      </c>
      <c r="C497" s="18" t="s">
        <v>661</v>
      </c>
      <c r="D497" s="18">
        <v>2007</v>
      </c>
      <c r="E497" s="71" t="str">
        <f>IF(COUNTIF($F$7:F497,F497)=1,"Y","N")</f>
        <v>N</v>
      </c>
      <c r="F497" s="46" t="str">
        <f t="shared" si="50"/>
        <v>2007-Journal of Gastrointestinal Surgery-Bhargava, Sarah</v>
      </c>
      <c r="G497" s="27" t="s">
        <v>380</v>
      </c>
      <c r="H497" s="38" t="str">
        <f>IF(COUNTIF($G$7:G497,G497)=1,"Y","N")</f>
        <v>N</v>
      </c>
      <c r="I497" s="38" t="s">
        <v>104</v>
      </c>
      <c r="J497" s="18" t="s">
        <v>27</v>
      </c>
      <c r="K497" s="28"/>
      <c r="L497" s="19" t="s">
        <v>28</v>
      </c>
      <c r="M497" s="56"/>
      <c r="N497" s="57"/>
      <c r="O497" s="57"/>
      <c r="P497" s="57">
        <v>1</v>
      </c>
      <c r="Q497" s="58"/>
      <c r="R497" s="29" t="s">
        <v>695</v>
      </c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27"/>
      <c r="AD497" s="18"/>
      <c r="AE497" s="18"/>
      <c r="AF497" s="18"/>
      <c r="AG497" s="18"/>
      <c r="AH497" s="18"/>
      <c r="AI497" s="30"/>
      <c r="AJ497" s="18"/>
    </row>
    <row r="498" spans="1:36" x14ac:dyDescent="0.25">
      <c r="A498" s="17" t="s">
        <v>696</v>
      </c>
      <c r="B498" s="18" t="s">
        <v>697</v>
      </c>
      <c r="C498" s="18" t="s">
        <v>31</v>
      </c>
      <c r="D498" s="18">
        <v>2008</v>
      </c>
      <c r="E498" s="71" t="str">
        <f>IF(COUNTIF($F$7:F498,F498)=1,"Y","N")</f>
        <v>Y</v>
      </c>
      <c r="F498" s="46" t="str">
        <f t="shared" si="50"/>
        <v>2008-Cancer Letters-Lee, Sang Hyub</v>
      </c>
      <c r="G498" s="27" t="s">
        <v>44</v>
      </c>
      <c r="H498" s="38" t="str">
        <f>IF(COUNTIF($G$7:G498,G498)=1,"Y","N")</f>
        <v>N</v>
      </c>
      <c r="I498" s="38" t="s">
        <v>104</v>
      </c>
      <c r="J498" s="18" t="s">
        <v>27</v>
      </c>
      <c r="K498" s="28" t="s">
        <v>700</v>
      </c>
      <c r="L498" s="19" t="s">
        <v>47</v>
      </c>
      <c r="M498" s="56"/>
      <c r="N498" s="57"/>
      <c r="O498" s="57"/>
      <c r="P498" s="57">
        <v>1</v>
      </c>
      <c r="Q498" s="58"/>
      <c r="R498" s="29" t="s">
        <v>699</v>
      </c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27"/>
      <c r="AD498" s="18"/>
      <c r="AE498" s="18"/>
      <c r="AF498" s="18"/>
      <c r="AG498" s="18"/>
      <c r="AH498" s="18"/>
      <c r="AI498" s="30"/>
      <c r="AJ498" s="18"/>
    </row>
    <row r="499" spans="1:36" x14ac:dyDescent="0.25">
      <c r="A499" s="17" t="s">
        <v>696</v>
      </c>
      <c r="B499" s="18" t="s">
        <v>697</v>
      </c>
      <c r="C499" s="18" t="s">
        <v>31</v>
      </c>
      <c r="D499" s="18">
        <v>2008</v>
      </c>
      <c r="E499" s="71" t="str">
        <f>IF(COUNTIF($F$7:F499,F499)=1,"Y","N")</f>
        <v>N</v>
      </c>
      <c r="F499" s="46" t="str">
        <f t="shared" ref="F499:F500" si="55">CONCATENATE(D499,"-",C499,"-",A499)</f>
        <v>2008-Cancer Letters-Lee, Sang Hyub</v>
      </c>
      <c r="G499" s="27" t="s">
        <v>44</v>
      </c>
      <c r="H499" s="38" t="str">
        <f>IF(COUNTIF($G$7:G499,G499)=1,"Y","N")</f>
        <v>N</v>
      </c>
      <c r="I499" s="38" t="s">
        <v>104</v>
      </c>
      <c r="J499" s="18" t="s">
        <v>27</v>
      </c>
      <c r="K499" s="28" t="s">
        <v>700</v>
      </c>
      <c r="L499" s="19" t="s">
        <v>47</v>
      </c>
      <c r="M499" s="56"/>
      <c r="N499" s="57"/>
      <c r="O499" s="57"/>
      <c r="P499" s="57">
        <v>1</v>
      </c>
      <c r="Q499" s="58"/>
      <c r="R499" s="29" t="s">
        <v>592</v>
      </c>
      <c r="S499" s="18"/>
      <c r="T499" s="18"/>
      <c r="U499" s="18"/>
      <c r="V499" s="18" t="s">
        <v>48</v>
      </c>
      <c r="W499" s="18"/>
      <c r="X499" s="18"/>
      <c r="Y499" s="18"/>
      <c r="Z499" s="18"/>
      <c r="AA499" s="18"/>
      <c r="AB499" s="18"/>
      <c r="AC499" s="27"/>
      <c r="AD499" s="18"/>
      <c r="AE499" s="18"/>
      <c r="AF499" s="18"/>
      <c r="AG499" s="18"/>
      <c r="AH499" s="18"/>
      <c r="AI499" s="30"/>
      <c r="AJ499" s="18"/>
    </row>
    <row r="500" spans="1:36" x14ac:dyDescent="0.25">
      <c r="A500" s="17" t="s">
        <v>696</v>
      </c>
      <c r="B500" s="18" t="s">
        <v>697</v>
      </c>
      <c r="C500" s="18" t="s">
        <v>31</v>
      </c>
      <c r="D500" s="18">
        <v>2008</v>
      </c>
      <c r="E500" s="71" t="str">
        <f>IF(COUNTIF($F$7:F500,F500)=1,"Y","N")</f>
        <v>N</v>
      </c>
      <c r="F500" s="46" t="str">
        <f t="shared" si="55"/>
        <v>2008-Cancer Letters-Lee, Sang Hyub</v>
      </c>
      <c r="G500" s="27" t="s">
        <v>44</v>
      </c>
      <c r="H500" s="38" t="str">
        <f>IF(COUNTIF($G$7:G500,G500)=1,"Y","N")</f>
        <v>N</v>
      </c>
      <c r="I500" s="38" t="s">
        <v>104</v>
      </c>
      <c r="J500" s="18" t="s">
        <v>27</v>
      </c>
      <c r="K500" s="28" t="s">
        <v>700</v>
      </c>
      <c r="L500" s="19" t="s">
        <v>47</v>
      </c>
      <c r="M500" s="56"/>
      <c r="N500" s="57"/>
      <c r="O500" s="57">
        <v>1</v>
      </c>
      <c r="P500" s="57"/>
      <c r="Q500" s="58"/>
      <c r="R500" s="29" t="s">
        <v>698</v>
      </c>
      <c r="S500" s="18"/>
      <c r="T500" s="18"/>
      <c r="U500" s="18"/>
      <c r="V500" s="18" t="s">
        <v>48</v>
      </c>
      <c r="W500" s="18"/>
      <c r="X500" s="18"/>
      <c r="Y500" s="18"/>
      <c r="Z500" s="18"/>
      <c r="AA500" s="18"/>
      <c r="AB500" s="18"/>
      <c r="AC500" s="27"/>
      <c r="AD500" s="18"/>
      <c r="AE500" s="18"/>
      <c r="AF500" s="18"/>
      <c r="AG500" s="18"/>
      <c r="AH500" s="18"/>
      <c r="AI500" s="30"/>
      <c r="AJ500" s="18"/>
    </row>
    <row r="501" spans="1:36" x14ac:dyDescent="0.25">
      <c r="A501" s="17" t="s">
        <v>702</v>
      </c>
      <c r="B501" s="18" t="s">
        <v>703</v>
      </c>
      <c r="C501" s="18" t="s">
        <v>704</v>
      </c>
      <c r="D501" s="18">
        <v>2008</v>
      </c>
      <c r="E501" s="71" t="str">
        <f>IF(COUNTIF($F$7:F501,F501)=1,"Y","N")</f>
        <v>Y</v>
      </c>
      <c r="F501" s="46" t="str">
        <f t="shared" si="50"/>
        <v>2008-Annals of the New York Academy of Science-Li, X.</v>
      </c>
      <c r="G501" s="27" t="s">
        <v>57</v>
      </c>
      <c r="H501" s="38" t="str">
        <f>IF(COUNTIF($G$7:G501,G501)=1,"Y","N")</f>
        <v>N</v>
      </c>
      <c r="I501" s="38" t="s">
        <v>104</v>
      </c>
      <c r="J501" s="18" t="s">
        <v>27</v>
      </c>
      <c r="K501" s="28">
        <v>50</v>
      </c>
      <c r="L501" s="19" t="s">
        <v>47</v>
      </c>
      <c r="M501" s="56"/>
      <c r="N501" s="57"/>
      <c r="O501" s="57"/>
      <c r="P501" s="57">
        <v>1</v>
      </c>
      <c r="Q501" s="58"/>
      <c r="R501" s="29" t="s">
        <v>701</v>
      </c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27"/>
      <c r="AD501" s="18"/>
      <c r="AE501" s="18"/>
      <c r="AF501" s="18"/>
      <c r="AG501" s="18"/>
      <c r="AH501" s="18"/>
      <c r="AI501" s="30"/>
      <c r="AJ501" s="18"/>
    </row>
    <row r="502" spans="1:36" x14ac:dyDescent="0.25">
      <c r="A502" s="17" t="s">
        <v>705</v>
      </c>
      <c r="B502" s="18" t="s">
        <v>706</v>
      </c>
      <c r="C502" s="18" t="s">
        <v>210</v>
      </c>
      <c r="D502" s="18">
        <v>2009</v>
      </c>
      <c r="E502" s="71" t="str">
        <f>IF(COUNTIF($F$7:F502,F502)=1,"Y","N")</f>
        <v>Y</v>
      </c>
      <c r="F502" s="46" t="str">
        <f t="shared" si="50"/>
        <v>2009-Molecular Cancer Therapeutics-Dhar, Animesh</v>
      </c>
      <c r="G502" s="27" t="s">
        <v>44</v>
      </c>
      <c r="H502" s="38" t="str">
        <f>IF(COUNTIF($G$7:G502,G502)=1,"Y","N")</f>
        <v>N</v>
      </c>
      <c r="I502" s="38" t="s">
        <v>104</v>
      </c>
      <c r="J502" s="18" t="s">
        <v>27</v>
      </c>
      <c r="K502" s="28">
        <v>340</v>
      </c>
      <c r="L502" s="19" t="s">
        <v>47</v>
      </c>
      <c r="M502" s="56"/>
      <c r="N502" s="57">
        <v>1</v>
      </c>
      <c r="O502" s="57"/>
      <c r="P502" s="57"/>
      <c r="Q502" s="58"/>
      <c r="R502" s="29" t="s">
        <v>707</v>
      </c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27"/>
      <c r="AD502" s="18"/>
      <c r="AE502" s="18"/>
      <c r="AF502" s="18"/>
      <c r="AG502" s="18"/>
      <c r="AH502" s="18"/>
      <c r="AI502" s="30"/>
      <c r="AJ502" s="18"/>
    </row>
    <row r="503" spans="1:36" x14ac:dyDescent="0.25">
      <c r="A503" s="17" t="s">
        <v>708</v>
      </c>
      <c r="B503" s="18" t="s">
        <v>709</v>
      </c>
      <c r="C503" s="18" t="s">
        <v>710</v>
      </c>
      <c r="D503" s="18">
        <v>2009</v>
      </c>
      <c r="E503" s="71" t="str">
        <f>IF(COUNTIF($F$7:F503,F503)=1,"Y","N")</f>
        <v>Y</v>
      </c>
      <c r="F503" s="46" t="str">
        <f t="shared" si="50"/>
        <v>2009-Gene Therapy-Nishimoto, T</v>
      </c>
      <c r="G503" s="27" t="s">
        <v>57</v>
      </c>
      <c r="H503" s="38" t="str">
        <f>IF(COUNTIF($G$7:G503,G503)=1,"Y","N")</f>
        <v>N</v>
      </c>
      <c r="I503" s="38" t="s">
        <v>104</v>
      </c>
      <c r="J503" s="18" t="s">
        <v>27</v>
      </c>
      <c r="K503" s="28"/>
      <c r="L503" s="19" t="s">
        <v>47</v>
      </c>
      <c r="M503" s="56"/>
      <c r="N503" s="57"/>
      <c r="O503" s="57"/>
      <c r="P503" s="57">
        <v>1</v>
      </c>
      <c r="Q503" s="58"/>
      <c r="R503" s="29" t="s">
        <v>713</v>
      </c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27" t="s">
        <v>48</v>
      </c>
      <c r="AD503" s="18"/>
      <c r="AE503" s="18"/>
      <c r="AF503" s="18"/>
      <c r="AG503" s="18"/>
      <c r="AH503" s="18"/>
      <c r="AI503" s="30"/>
      <c r="AJ503" s="18"/>
    </row>
    <row r="504" spans="1:36" ht="25.5" x14ac:dyDescent="0.25">
      <c r="A504" s="17" t="s">
        <v>708</v>
      </c>
      <c r="B504" s="18" t="s">
        <v>709</v>
      </c>
      <c r="C504" s="18" t="s">
        <v>710</v>
      </c>
      <c r="D504" s="18">
        <v>2009</v>
      </c>
      <c r="E504" s="71" t="str">
        <f>IF(COUNTIF($F$7:F504,F504)=1,"Y","N")</f>
        <v>N</v>
      </c>
      <c r="F504" s="46" t="str">
        <f t="shared" ref="F504:F505" si="56">CONCATENATE(D504,"-",C504,"-",A504)</f>
        <v>2009-Gene Therapy-Nishimoto, T</v>
      </c>
      <c r="G504" s="27" t="s">
        <v>57</v>
      </c>
      <c r="H504" s="38" t="str">
        <f>IF(COUNTIF($G$7:G504,G504)=1,"Y","N")</f>
        <v>N</v>
      </c>
      <c r="I504" s="38" t="s">
        <v>104</v>
      </c>
      <c r="J504" s="18" t="s">
        <v>27</v>
      </c>
      <c r="K504" s="28"/>
      <c r="L504" s="19" t="s">
        <v>47</v>
      </c>
      <c r="M504" s="56"/>
      <c r="N504" s="57">
        <v>1</v>
      </c>
      <c r="O504" s="57"/>
      <c r="P504" s="57"/>
      <c r="Q504" s="58"/>
      <c r="R504" s="29" t="s">
        <v>712</v>
      </c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27" t="s">
        <v>48</v>
      </c>
      <c r="AD504" s="18"/>
      <c r="AE504" s="18"/>
      <c r="AF504" s="18"/>
      <c r="AG504" s="18"/>
      <c r="AH504" s="18"/>
      <c r="AI504" s="30"/>
      <c r="AJ504" s="18"/>
    </row>
    <row r="505" spans="1:36" ht="25.5" x14ac:dyDescent="0.25">
      <c r="A505" s="17" t="s">
        <v>708</v>
      </c>
      <c r="B505" s="18" t="s">
        <v>709</v>
      </c>
      <c r="C505" s="18" t="s">
        <v>710</v>
      </c>
      <c r="D505" s="18">
        <v>2009</v>
      </c>
      <c r="E505" s="71" t="str">
        <f>IF(COUNTIF($F$7:F505,F505)=1,"Y","N")</f>
        <v>N</v>
      </c>
      <c r="F505" s="46" t="str">
        <f t="shared" si="56"/>
        <v>2009-Gene Therapy-Nishimoto, T</v>
      </c>
      <c r="G505" s="27" t="s">
        <v>57</v>
      </c>
      <c r="H505" s="38" t="str">
        <f>IF(COUNTIF($G$7:G505,G505)=1,"Y","N")</f>
        <v>N</v>
      </c>
      <c r="I505" s="38" t="s">
        <v>104</v>
      </c>
      <c r="J505" s="18" t="s">
        <v>27</v>
      </c>
      <c r="K505" s="28"/>
      <c r="L505" s="19" t="s">
        <v>47</v>
      </c>
      <c r="M505" s="56"/>
      <c r="N505" s="57">
        <v>1</v>
      </c>
      <c r="O505" s="57"/>
      <c r="P505" s="57"/>
      <c r="Q505" s="58"/>
      <c r="R505" s="29" t="s">
        <v>711</v>
      </c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27" t="s">
        <v>48</v>
      </c>
      <c r="AD505" s="18"/>
      <c r="AE505" s="18"/>
      <c r="AF505" s="18"/>
      <c r="AG505" s="18"/>
      <c r="AH505" s="18"/>
      <c r="AI505" s="30"/>
      <c r="AJ505" s="18"/>
    </row>
    <row r="506" spans="1:36" x14ac:dyDescent="0.25">
      <c r="A506" s="17" t="s">
        <v>715</v>
      </c>
      <c r="B506" s="18" t="s">
        <v>634</v>
      </c>
      <c r="C506" s="18" t="s">
        <v>716</v>
      </c>
      <c r="D506" s="18">
        <v>2009</v>
      </c>
      <c r="E506" s="71" t="str">
        <f>IF(COUNTIF($F$7:F506,F506)=1,"Y","N")</f>
        <v>Y</v>
      </c>
      <c r="F506" s="46" t="str">
        <f t="shared" si="50"/>
        <v>2009-Journal of the National Cancer Institute-Sahu, Ravi P.</v>
      </c>
      <c r="G506" s="27" t="s">
        <v>46</v>
      </c>
      <c r="H506" s="38" t="str">
        <f>IF(COUNTIF($G$7:G506,G506)=1,"Y","N")</f>
        <v>N</v>
      </c>
      <c r="I506" s="38" t="s">
        <v>104</v>
      </c>
      <c r="J506" s="18" t="s">
        <v>27</v>
      </c>
      <c r="K506" s="28"/>
      <c r="L506" s="19" t="s">
        <v>47</v>
      </c>
      <c r="M506" s="56"/>
      <c r="N506" s="57"/>
      <c r="O506" s="57"/>
      <c r="P506" s="57">
        <v>1</v>
      </c>
      <c r="Q506" s="58"/>
      <c r="R506" s="29" t="s">
        <v>717</v>
      </c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27"/>
      <c r="AD506" s="18"/>
      <c r="AE506" s="18"/>
      <c r="AF506" s="18"/>
      <c r="AG506" s="18"/>
      <c r="AH506" s="18"/>
      <c r="AI506" s="30"/>
      <c r="AJ506" s="18"/>
    </row>
    <row r="507" spans="1:36" ht="25.5" x14ac:dyDescent="0.25">
      <c r="A507" s="17" t="s">
        <v>718</v>
      </c>
      <c r="B507" s="18" t="s">
        <v>719</v>
      </c>
      <c r="C507" s="18" t="s">
        <v>99</v>
      </c>
      <c r="D507" s="18">
        <v>2009</v>
      </c>
      <c r="E507" s="71" t="str">
        <f>IF(COUNTIF($F$7:F507,F507)=1,"Y","N")</f>
        <v>Y</v>
      </c>
      <c r="F507" s="46" t="str">
        <f t="shared" si="50"/>
        <v>2009-Cancer Research-Murtaza, Imtiyaz</v>
      </c>
      <c r="G507" s="27" t="s">
        <v>57</v>
      </c>
      <c r="H507" s="38" t="str">
        <f>IF(COUNTIF($G$7:G507,G507)=1,"Y","N")</f>
        <v>N</v>
      </c>
      <c r="I507" s="38" t="s">
        <v>104</v>
      </c>
      <c r="J507" s="18" t="s">
        <v>27</v>
      </c>
      <c r="K507" s="28"/>
      <c r="L507" s="19" t="s">
        <v>47</v>
      </c>
      <c r="M507" s="56"/>
      <c r="N507" s="57"/>
      <c r="O507" s="57"/>
      <c r="P507" s="57">
        <v>1</v>
      </c>
      <c r="Q507" s="58"/>
      <c r="R507" s="29" t="s">
        <v>720</v>
      </c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27"/>
      <c r="AD507" s="18"/>
      <c r="AE507" s="18"/>
      <c r="AF507" s="18"/>
      <c r="AG507" s="18"/>
      <c r="AH507" s="18"/>
      <c r="AI507" s="30"/>
      <c r="AJ507" s="18"/>
    </row>
    <row r="508" spans="1:36" x14ac:dyDescent="0.25">
      <c r="A508" s="17" t="s">
        <v>721</v>
      </c>
      <c r="B508" s="18" t="s">
        <v>722</v>
      </c>
      <c r="C508" s="18" t="s">
        <v>468</v>
      </c>
      <c r="D508" s="18">
        <v>2010</v>
      </c>
      <c r="E508" s="71" t="str">
        <f>IF(COUNTIF($F$7:F508,F508)=1,"Y","N")</f>
        <v>Y</v>
      </c>
      <c r="F508" s="46" t="str">
        <f t="shared" si="50"/>
        <v>2010-Anticancer Research-Fotopoulou, Christina</v>
      </c>
      <c r="G508" s="27" t="s">
        <v>57</v>
      </c>
      <c r="H508" s="38" t="str">
        <f>IF(COUNTIF($G$7:G508,G508)=1,"Y","N")</f>
        <v>N</v>
      </c>
      <c r="I508" s="38" t="s">
        <v>104</v>
      </c>
      <c r="J508" s="18" t="s">
        <v>27</v>
      </c>
      <c r="K508" s="28"/>
      <c r="L508" s="19" t="s">
        <v>28</v>
      </c>
      <c r="M508" s="56"/>
      <c r="N508" s="57"/>
      <c r="O508" s="57"/>
      <c r="P508" s="57">
        <v>1</v>
      </c>
      <c r="Q508" s="58"/>
      <c r="R508" s="29" t="s">
        <v>723</v>
      </c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27"/>
      <c r="AD508" s="18"/>
      <c r="AE508" s="18"/>
      <c r="AF508" s="18"/>
      <c r="AG508" s="18"/>
      <c r="AH508" s="18"/>
      <c r="AI508" s="30"/>
      <c r="AJ508" s="18"/>
    </row>
    <row r="509" spans="1:36" x14ac:dyDescent="0.25">
      <c r="A509" s="17" t="s">
        <v>721</v>
      </c>
      <c r="B509" s="18" t="s">
        <v>722</v>
      </c>
      <c r="C509" s="18" t="s">
        <v>468</v>
      </c>
      <c r="D509" s="18">
        <v>2010</v>
      </c>
      <c r="E509" s="71" t="str">
        <f>IF(COUNTIF($F$7:F509,F509)=1,"Y","N")</f>
        <v>N</v>
      </c>
      <c r="F509" s="46" t="str">
        <f t="shared" ref="F509:F510" si="57">CONCATENATE(D509,"-",C509,"-",A509)</f>
        <v>2010-Anticancer Research-Fotopoulou, Christina</v>
      </c>
      <c r="G509" s="27" t="s">
        <v>57</v>
      </c>
      <c r="H509" s="38" t="str">
        <f>IF(COUNTIF($G$7:G509,G509)=1,"Y","N")</f>
        <v>N</v>
      </c>
      <c r="I509" s="38" t="s">
        <v>104</v>
      </c>
      <c r="J509" s="18" t="s">
        <v>27</v>
      </c>
      <c r="K509" s="28"/>
      <c r="L509" s="19" t="s">
        <v>28</v>
      </c>
      <c r="M509" s="56"/>
      <c r="N509" s="57"/>
      <c r="O509" s="57"/>
      <c r="P509" s="57"/>
      <c r="Q509" s="58">
        <v>1</v>
      </c>
      <c r="R509" s="29" t="s">
        <v>725</v>
      </c>
      <c r="S509" s="18"/>
      <c r="T509" s="18"/>
      <c r="U509" s="18"/>
      <c r="V509" s="18" t="s">
        <v>48</v>
      </c>
      <c r="W509" s="18"/>
      <c r="X509" s="18"/>
      <c r="Y509" s="18"/>
      <c r="Z509" s="18"/>
      <c r="AA509" s="18"/>
      <c r="AB509" s="18"/>
      <c r="AC509" s="27"/>
      <c r="AD509" s="18"/>
      <c r="AE509" s="18"/>
      <c r="AF509" s="18"/>
      <c r="AG509" s="18"/>
      <c r="AH509" s="18"/>
      <c r="AI509" s="30"/>
      <c r="AJ509" s="18"/>
    </row>
    <row r="510" spans="1:36" x14ac:dyDescent="0.25">
      <c r="A510" s="17" t="s">
        <v>721</v>
      </c>
      <c r="B510" s="18" t="s">
        <v>722</v>
      </c>
      <c r="C510" s="18" t="s">
        <v>468</v>
      </c>
      <c r="D510" s="18">
        <v>2010</v>
      </c>
      <c r="E510" s="71" t="str">
        <f>IF(COUNTIF($F$7:F510,F510)=1,"Y","N")</f>
        <v>N</v>
      </c>
      <c r="F510" s="46" t="str">
        <f t="shared" si="57"/>
        <v>2010-Anticancer Research-Fotopoulou, Christina</v>
      </c>
      <c r="G510" s="27" t="s">
        <v>57</v>
      </c>
      <c r="H510" s="38" t="str">
        <f>IF(COUNTIF($G$7:G510,G510)=1,"Y","N")</f>
        <v>N</v>
      </c>
      <c r="I510" s="38" t="s">
        <v>104</v>
      </c>
      <c r="J510" s="18" t="s">
        <v>27</v>
      </c>
      <c r="K510" s="28"/>
      <c r="L510" s="19" t="s">
        <v>28</v>
      </c>
      <c r="M510" s="56"/>
      <c r="N510" s="57"/>
      <c r="O510" s="57">
        <v>1</v>
      </c>
      <c r="P510" s="57"/>
      <c r="Q510" s="58"/>
      <c r="R510" s="29" t="s">
        <v>724</v>
      </c>
      <c r="S510" s="18"/>
      <c r="T510" s="18"/>
      <c r="U510" s="18"/>
      <c r="V510" s="18" t="s">
        <v>48</v>
      </c>
      <c r="W510" s="18"/>
      <c r="X510" s="18"/>
      <c r="Y510" s="18"/>
      <c r="Z510" s="18"/>
      <c r="AA510" s="18"/>
      <c r="AB510" s="18"/>
      <c r="AC510" s="27"/>
      <c r="AD510" s="18"/>
      <c r="AE510" s="18"/>
      <c r="AF510" s="18"/>
      <c r="AG510" s="18"/>
      <c r="AH510" s="18"/>
      <c r="AI510" s="30"/>
      <c r="AJ510" s="18"/>
    </row>
    <row r="511" spans="1:36" x14ac:dyDescent="0.25">
      <c r="A511" s="17" t="s">
        <v>726</v>
      </c>
      <c r="B511" s="18" t="s">
        <v>727</v>
      </c>
      <c r="C511" s="18" t="s">
        <v>342</v>
      </c>
      <c r="D511" s="18">
        <v>2010</v>
      </c>
      <c r="E511" s="71" t="str">
        <f>IF(COUNTIF($F$7:F511,F511)=1,"Y","N")</f>
        <v>Y</v>
      </c>
      <c r="F511" s="46" t="str">
        <f t="shared" si="50"/>
        <v>2010-Cancer Biology &amp; Therapy-Schwarz, Roderich E.</v>
      </c>
      <c r="G511" s="27" t="s">
        <v>57</v>
      </c>
      <c r="H511" s="38" t="str">
        <f>IF(COUNTIF($G$7:G511,G511)=1,"Y","N")</f>
        <v>N</v>
      </c>
      <c r="I511" s="38" t="s">
        <v>104</v>
      </c>
      <c r="J511" s="18" t="s">
        <v>27</v>
      </c>
      <c r="K511" s="28"/>
      <c r="L511" s="19" t="s">
        <v>47</v>
      </c>
      <c r="M511" s="56"/>
      <c r="N511" s="57"/>
      <c r="O511" s="57"/>
      <c r="P511" s="57">
        <v>1</v>
      </c>
      <c r="Q511" s="58"/>
      <c r="R511" s="29" t="s">
        <v>729</v>
      </c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27"/>
      <c r="AD511" s="18"/>
      <c r="AE511" s="18"/>
      <c r="AF511" s="18"/>
      <c r="AG511" s="18"/>
      <c r="AH511" s="18"/>
      <c r="AI511" s="30"/>
      <c r="AJ511" s="18"/>
    </row>
    <row r="512" spans="1:36" x14ac:dyDescent="0.25">
      <c r="A512" s="17" t="s">
        <v>726</v>
      </c>
      <c r="B512" s="18" t="s">
        <v>727</v>
      </c>
      <c r="C512" s="18" t="s">
        <v>342</v>
      </c>
      <c r="D512" s="18">
        <v>2010</v>
      </c>
      <c r="E512" s="71" t="str">
        <f>IF(COUNTIF($F$7:F512,F512)=1,"Y","N")</f>
        <v>N</v>
      </c>
      <c r="F512" s="46" t="str">
        <f t="shared" si="50"/>
        <v>2010-Cancer Biology &amp; Therapy-Schwarz, Roderich E.</v>
      </c>
      <c r="G512" s="27" t="s">
        <v>45</v>
      </c>
      <c r="H512" s="38" t="str">
        <f>IF(COUNTIF($G$7:G512,G512)=1,"Y","N")</f>
        <v>N</v>
      </c>
      <c r="I512" s="38" t="s">
        <v>104</v>
      </c>
      <c r="J512" s="18" t="s">
        <v>27</v>
      </c>
      <c r="K512" s="28"/>
      <c r="L512" s="19" t="s">
        <v>47</v>
      </c>
      <c r="M512" s="56"/>
      <c r="N512" s="57"/>
      <c r="O512" s="57">
        <v>1</v>
      </c>
      <c r="P512" s="57"/>
      <c r="Q512" s="58"/>
      <c r="R512" s="29" t="s">
        <v>728</v>
      </c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27"/>
      <c r="AD512" s="18"/>
      <c r="AE512" s="18"/>
      <c r="AF512" s="18"/>
      <c r="AG512" s="18"/>
      <c r="AH512" s="18"/>
      <c r="AI512" s="30"/>
      <c r="AJ512" s="18"/>
    </row>
    <row r="513" spans="1:36" x14ac:dyDescent="0.25">
      <c r="A513" s="17" t="s">
        <v>730</v>
      </c>
      <c r="B513" s="18" t="s">
        <v>731</v>
      </c>
      <c r="C513" s="18" t="s">
        <v>732</v>
      </c>
      <c r="D513" s="18">
        <v>2010</v>
      </c>
      <c r="E513" s="71" t="str">
        <f>IF(COUNTIF($F$7:F513,F513)=1,"Y","N")</f>
        <v>Y</v>
      </c>
      <c r="F513" s="46" t="str">
        <f t="shared" si="50"/>
        <v>2010-Investigational New Drugs-Graeer, R.</v>
      </c>
      <c r="G513" s="27" t="s">
        <v>57</v>
      </c>
      <c r="H513" s="38"/>
      <c r="I513" s="38" t="s">
        <v>104</v>
      </c>
      <c r="J513" s="18" t="s">
        <v>27</v>
      </c>
      <c r="K513" s="28"/>
      <c r="L513" s="19" t="s">
        <v>28</v>
      </c>
      <c r="M513" s="56"/>
      <c r="N513" s="57"/>
      <c r="O513" s="57"/>
      <c r="P513" s="57">
        <v>1</v>
      </c>
      <c r="Q513" s="58"/>
      <c r="R513" s="29" t="s">
        <v>733</v>
      </c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27"/>
      <c r="AD513" s="18"/>
      <c r="AE513" s="18"/>
      <c r="AF513" s="18"/>
      <c r="AG513" s="18"/>
      <c r="AH513" s="18"/>
      <c r="AI513" s="30"/>
      <c r="AJ513" s="18"/>
    </row>
    <row r="514" spans="1:36" x14ac:dyDescent="0.25">
      <c r="A514" s="17" t="s">
        <v>730</v>
      </c>
      <c r="B514" s="18" t="s">
        <v>731</v>
      </c>
      <c r="C514" s="18" t="s">
        <v>732</v>
      </c>
      <c r="D514" s="18">
        <v>2010</v>
      </c>
      <c r="E514" s="71" t="str">
        <f>IF(COUNTIF($F$7:F514,F514)=1,"Y","N")</f>
        <v>N</v>
      </c>
      <c r="F514" s="46" t="str">
        <f t="shared" ref="F514:F572" si="58">CONCATENATE(D514,"-",C514,"-",A514)</f>
        <v>2010-Investigational New Drugs-Graeer, R.</v>
      </c>
      <c r="G514" s="27" t="s">
        <v>57</v>
      </c>
      <c r="H514" s="38"/>
      <c r="I514" s="38" t="s">
        <v>104</v>
      </c>
      <c r="J514" s="18" t="s">
        <v>27</v>
      </c>
      <c r="K514" s="28"/>
      <c r="L514" s="19" t="s">
        <v>28</v>
      </c>
      <c r="M514" s="56"/>
      <c r="N514" s="57"/>
      <c r="O514" s="57"/>
      <c r="P514" s="57"/>
      <c r="Q514" s="58">
        <v>1</v>
      </c>
      <c r="R514" s="29" t="s">
        <v>583</v>
      </c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27"/>
      <c r="AD514" s="18"/>
      <c r="AE514" s="18"/>
      <c r="AF514" s="18"/>
      <c r="AG514" s="18"/>
      <c r="AH514" s="18"/>
      <c r="AI514" s="30"/>
      <c r="AJ514" s="18"/>
    </row>
    <row r="515" spans="1:36" x14ac:dyDescent="0.25">
      <c r="A515" s="17" t="s">
        <v>730</v>
      </c>
      <c r="B515" s="18" t="s">
        <v>731</v>
      </c>
      <c r="C515" s="18" t="s">
        <v>732</v>
      </c>
      <c r="D515" s="18">
        <v>2010</v>
      </c>
      <c r="E515" s="71" t="str">
        <f>IF(COUNTIF($F$7:F515,F515)=1,"Y","N")</f>
        <v>N</v>
      </c>
      <c r="F515" s="46" t="str">
        <f t="shared" si="58"/>
        <v>2010-Investigational New Drugs-Graeer, R.</v>
      </c>
      <c r="G515" s="27" t="s">
        <v>57</v>
      </c>
      <c r="H515" s="38"/>
      <c r="I515" s="38" t="s">
        <v>104</v>
      </c>
      <c r="J515" s="18" t="s">
        <v>27</v>
      </c>
      <c r="K515" s="28"/>
      <c r="L515" s="19" t="s">
        <v>28</v>
      </c>
      <c r="M515" s="56"/>
      <c r="N515" s="57"/>
      <c r="O515" s="57"/>
      <c r="P515" s="57">
        <v>1</v>
      </c>
      <c r="Q515" s="58"/>
      <c r="R515" s="29" t="s">
        <v>734</v>
      </c>
      <c r="S515" s="18"/>
      <c r="T515" s="18"/>
      <c r="U515" s="18"/>
      <c r="V515" s="18" t="s">
        <v>48</v>
      </c>
      <c r="W515" s="18"/>
      <c r="X515" s="18"/>
      <c r="Y515" s="18"/>
      <c r="Z515" s="18"/>
      <c r="AA515" s="18"/>
      <c r="AB515" s="18"/>
      <c r="AC515" s="27"/>
      <c r="AD515" s="18"/>
      <c r="AE515" s="18"/>
      <c r="AF515" s="18"/>
      <c r="AG515" s="18"/>
      <c r="AH515" s="18"/>
      <c r="AI515" s="30"/>
      <c r="AJ515" s="18"/>
    </row>
    <row r="516" spans="1:36" x14ac:dyDescent="0.25">
      <c r="A516" s="17" t="s">
        <v>736</v>
      </c>
      <c r="B516" s="18" t="s">
        <v>737</v>
      </c>
      <c r="C516" s="18" t="s">
        <v>140</v>
      </c>
      <c r="D516" s="18">
        <v>2011</v>
      </c>
      <c r="E516" s="71" t="str">
        <f>IF(COUNTIF($F$7:F516,F516)=1,"Y","N")</f>
        <v>Y</v>
      </c>
      <c r="F516" s="46" t="str">
        <f t="shared" si="58"/>
        <v>2011-PLOS One-Park, Byoungduck</v>
      </c>
      <c r="G516" s="27" t="s">
        <v>739</v>
      </c>
      <c r="H516" s="38" t="str">
        <f>IF(COUNTIF($G$7:G516,G516)=1,"Y","N")</f>
        <v>Y</v>
      </c>
      <c r="I516" s="38" t="s">
        <v>104</v>
      </c>
      <c r="J516" s="18" t="s">
        <v>27</v>
      </c>
      <c r="K516" s="28"/>
      <c r="L516" s="19" t="s">
        <v>28</v>
      </c>
      <c r="M516" s="56"/>
      <c r="N516" s="57"/>
      <c r="O516" s="57"/>
      <c r="P516" s="57">
        <v>1</v>
      </c>
      <c r="Q516" s="58"/>
      <c r="R516" s="29" t="s">
        <v>740</v>
      </c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27"/>
      <c r="AD516" s="18"/>
      <c r="AE516" s="18"/>
      <c r="AF516" s="18"/>
      <c r="AG516" s="18"/>
      <c r="AH516" s="18"/>
      <c r="AI516" s="30"/>
      <c r="AJ516" s="18"/>
    </row>
    <row r="517" spans="1:36" x14ac:dyDescent="0.25">
      <c r="A517" s="17" t="s">
        <v>736</v>
      </c>
      <c r="B517" s="18" t="s">
        <v>737</v>
      </c>
      <c r="C517" s="18" t="s">
        <v>140</v>
      </c>
      <c r="D517" s="18">
        <v>2011</v>
      </c>
      <c r="E517" s="71" t="str">
        <f>IF(COUNTIF($F$7:F517,F517)=1,"Y","N")</f>
        <v>N</v>
      </c>
      <c r="F517" s="46" t="str">
        <f t="shared" si="58"/>
        <v>2011-PLOS One-Park, Byoungduck</v>
      </c>
      <c r="G517" s="27" t="s">
        <v>739</v>
      </c>
      <c r="H517" s="38" t="str">
        <f>IF(COUNTIF($G$7:G517,G517)=1,"Y","N")</f>
        <v>N</v>
      </c>
      <c r="I517" s="38" t="s">
        <v>104</v>
      </c>
      <c r="J517" s="18" t="s">
        <v>27</v>
      </c>
      <c r="K517" s="28"/>
      <c r="L517" s="19" t="s">
        <v>28</v>
      </c>
      <c r="M517" s="56"/>
      <c r="N517" s="57"/>
      <c r="O517" s="57"/>
      <c r="P517" s="57">
        <v>1</v>
      </c>
      <c r="Q517" s="58"/>
      <c r="R517" s="29" t="s">
        <v>199</v>
      </c>
      <c r="S517" s="18"/>
      <c r="T517" s="18"/>
      <c r="U517" s="18"/>
      <c r="V517" s="18" t="s">
        <v>48</v>
      </c>
      <c r="W517" s="18"/>
      <c r="X517" s="18"/>
      <c r="Y517" s="18"/>
      <c r="Z517" s="18"/>
      <c r="AA517" s="18"/>
      <c r="AB517" s="18"/>
      <c r="AC517" s="27"/>
      <c r="AD517" s="18"/>
      <c r="AE517" s="18"/>
      <c r="AF517" s="18"/>
      <c r="AG517" s="18"/>
      <c r="AH517" s="18"/>
      <c r="AI517" s="30"/>
      <c r="AJ517" s="18"/>
    </row>
    <row r="518" spans="1:36" x14ac:dyDescent="0.25">
      <c r="A518" s="17" t="s">
        <v>736</v>
      </c>
      <c r="B518" s="18" t="s">
        <v>737</v>
      </c>
      <c r="C518" s="18" t="s">
        <v>140</v>
      </c>
      <c r="D518" s="18">
        <v>2011</v>
      </c>
      <c r="E518" s="71" t="str">
        <f>IF(COUNTIF($F$7:F518,F518)=1,"Y","N")</f>
        <v>N</v>
      </c>
      <c r="F518" s="46" t="str">
        <f t="shared" si="58"/>
        <v>2011-PLOS One-Park, Byoungduck</v>
      </c>
      <c r="G518" s="27" t="s">
        <v>739</v>
      </c>
      <c r="H518" s="38" t="str">
        <f>IF(COUNTIF($G$7:G518,G518)=1,"Y","N")</f>
        <v>N</v>
      </c>
      <c r="I518" s="38" t="s">
        <v>104</v>
      </c>
      <c r="J518" s="18" t="s">
        <v>27</v>
      </c>
      <c r="K518" s="28"/>
      <c r="L518" s="19" t="s">
        <v>28</v>
      </c>
      <c r="M518" s="56"/>
      <c r="N518" s="57">
        <v>0.33</v>
      </c>
      <c r="O518" s="57">
        <v>0.67</v>
      </c>
      <c r="P518" s="57"/>
      <c r="Q518" s="58"/>
      <c r="R518" s="29" t="s">
        <v>738</v>
      </c>
      <c r="S518" s="18"/>
      <c r="T518" s="18"/>
      <c r="U518" s="18"/>
      <c r="V518" s="18" t="s">
        <v>48</v>
      </c>
      <c r="W518" s="18"/>
      <c r="X518" s="18"/>
      <c r="Y518" s="18"/>
      <c r="Z518" s="18"/>
      <c r="AA518" s="18"/>
      <c r="AB518" s="18"/>
      <c r="AC518" s="27"/>
      <c r="AD518" s="18"/>
      <c r="AE518" s="18"/>
      <c r="AF518" s="18"/>
      <c r="AG518" s="18"/>
      <c r="AH518" s="18"/>
      <c r="AI518" s="30"/>
      <c r="AJ518" s="18"/>
    </row>
    <row r="519" spans="1:36" x14ac:dyDescent="0.25">
      <c r="A519" s="17" t="s">
        <v>741</v>
      </c>
      <c r="B519" s="18" t="s">
        <v>742</v>
      </c>
      <c r="C519" s="18" t="s">
        <v>278</v>
      </c>
      <c r="D519" s="18">
        <v>2012</v>
      </c>
      <c r="E519" s="71" t="str">
        <f>IF(COUNTIF($F$7:F519,F519)=1,"Y","N")</f>
        <v>Y</v>
      </c>
      <c r="F519" s="46" t="str">
        <f t="shared" si="58"/>
        <v>2012-BMC Cancer-Dovzhanskiy, Dmitriy I</v>
      </c>
      <c r="G519" s="27" t="s">
        <v>442</v>
      </c>
      <c r="H519" s="38" t="str">
        <f>IF(COUNTIF($G$7:G519,G519)=1,"Y","N")</f>
        <v>N</v>
      </c>
      <c r="I519" s="38" t="s">
        <v>104</v>
      </c>
      <c r="J519" s="18" t="s">
        <v>27</v>
      </c>
      <c r="K519" s="28"/>
      <c r="L519" s="19" t="s">
        <v>47</v>
      </c>
      <c r="M519" s="56"/>
      <c r="N519" s="57"/>
      <c r="O519" s="57"/>
      <c r="P519" s="57">
        <v>1</v>
      </c>
      <c r="Q519" s="58"/>
      <c r="R519" s="29" t="s">
        <v>743</v>
      </c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27"/>
      <c r="AD519" s="18"/>
      <c r="AE519" s="18"/>
      <c r="AF519" s="18"/>
      <c r="AG519" s="18"/>
      <c r="AH519" s="18"/>
      <c r="AI519" s="30"/>
      <c r="AJ519" s="18"/>
    </row>
    <row r="520" spans="1:36" x14ac:dyDescent="0.25">
      <c r="A520" s="17" t="s">
        <v>741</v>
      </c>
      <c r="B520" s="18" t="s">
        <v>742</v>
      </c>
      <c r="C520" s="18" t="s">
        <v>278</v>
      </c>
      <c r="D520" s="18">
        <v>2012</v>
      </c>
      <c r="E520" s="71" t="str">
        <f>IF(COUNTIF($F$7:F520,F520)=1,"Y","N")</f>
        <v>N</v>
      </c>
      <c r="F520" s="46" t="str">
        <f t="shared" si="58"/>
        <v>2012-BMC Cancer-Dovzhanskiy, Dmitriy I</v>
      </c>
      <c r="G520" s="27" t="s">
        <v>442</v>
      </c>
      <c r="H520" s="38" t="str">
        <f>IF(COUNTIF($G$7:G520,G520)=1,"Y","N")</f>
        <v>N</v>
      </c>
      <c r="I520" s="38" t="s">
        <v>104</v>
      </c>
      <c r="J520" s="18" t="s">
        <v>27</v>
      </c>
      <c r="K520" s="28"/>
      <c r="L520" s="19" t="s">
        <v>47</v>
      </c>
      <c r="M520" s="56"/>
      <c r="N520" s="57"/>
      <c r="O520" s="57"/>
      <c r="P520" s="57">
        <v>1</v>
      </c>
      <c r="Q520" s="58"/>
      <c r="R520" s="29" t="s">
        <v>12</v>
      </c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27"/>
      <c r="AD520" s="18"/>
      <c r="AE520" s="18"/>
      <c r="AF520" s="18"/>
      <c r="AG520" s="18"/>
      <c r="AH520" s="18"/>
      <c r="AI520" s="30"/>
      <c r="AJ520" s="18"/>
    </row>
    <row r="521" spans="1:36" x14ac:dyDescent="0.25">
      <c r="A521" s="17" t="s">
        <v>741</v>
      </c>
      <c r="B521" s="18" t="s">
        <v>742</v>
      </c>
      <c r="C521" s="18" t="s">
        <v>278</v>
      </c>
      <c r="D521" s="18">
        <v>2012</v>
      </c>
      <c r="E521" s="71" t="str">
        <f>IF(COUNTIF($F$7:F521,F521)=1,"Y","N")</f>
        <v>N</v>
      </c>
      <c r="F521" s="46" t="str">
        <f t="shared" si="58"/>
        <v>2012-BMC Cancer-Dovzhanskiy, Dmitriy I</v>
      </c>
      <c r="G521" s="27" t="s">
        <v>442</v>
      </c>
      <c r="H521" s="38" t="str">
        <f>IF(COUNTIF($G$7:G521,G521)=1,"Y","N")</f>
        <v>N</v>
      </c>
      <c r="I521" s="38" t="s">
        <v>104</v>
      </c>
      <c r="J521" s="18" t="s">
        <v>27</v>
      </c>
      <c r="K521" s="28"/>
      <c r="L521" s="19" t="s">
        <v>47</v>
      </c>
      <c r="M521" s="56"/>
      <c r="N521" s="57"/>
      <c r="O521" s="57"/>
      <c r="P521" s="57">
        <v>1</v>
      </c>
      <c r="Q521" s="58"/>
      <c r="R521" s="29" t="s">
        <v>744</v>
      </c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27"/>
      <c r="AD521" s="18"/>
      <c r="AE521" s="18"/>
      <c r="AF521" s="18"/>
      <c r="AG521" s="18"/>
      <c r="AH521" s="18"/>
      <c r="AI521" s="30"/>
      <c r="AJ521" s="18"/>
    </row>
    <row r="522" spans="1:36" x14ac:dyDescent="0.25">
      <c r="A522" s="17" t="s">
        <v>741</v>
      </c>
      <c r="B522" s="18" t="s">
        <v>742</v>
      </c>
      <c r="C522" s="18" t="s">
        <v>278</v>
      </c>
      <c r="D522" s="18">
        <v>2012</v>
      </c>
      <c r="E522" s="71" t="str">
        <f>IF(COUNTIF($F$7:F522,F522)=1,"Y","N")</f>
        <v>N</v>
      </c>
      <c r="F522" s="46" t="str">
        <f t="shared" si="58"/>
        <v>2012-BMC Cancer-Dovzhanskiy, Dmitriy I</v>
      </c>
      <c r="G522" s="27" t="s">
        <v>442</v>
      </c>
      <c r="H522" s="38" t="str">
        <f>IF(COUNTIF($G$7:G522,G522)=1,"Y","N")</f>
        <v>N</v>
      </c>
      <c r="I522" s="38" t="s">
        <v>104</v>
      </c>
      <c r="J522" s="18" t="s">
        <v>27</v>
      </c>
      <c r="K522" s="28"/>
      <c r="L522" s="19" t="s">
        <v>28</v>
      </c>
      <c r="M522" s="56"/>
      <c r="N522" s="57"/>
      <c r="O522" s="57"/>
      <c r="P522" s="57">
        <v>1</v>
      </c>
      <c r="Q522" s="58"/>
      <c r="R522" s="29" t="s">
        <v>743</v>
      </c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27"/>
      <c r="AD522" s="18"/>
      <c r="AE522" s="18"/>
      <c r="AF522" s="18"/>
      <c r="AG522" s="18"/>
      <c r="AH522" s="18"/>
      <c r="AI522" s="30"/>
      <c r="AJ522" s="18"/>
    </row>
    <row r="523" spans="1:36" x14ac:dyDescent="0.25">
      <c r="A523" s="17" t="s">
        <v>741</v>
      </c>
      <c r="B523" s="18" t="s">
        <v>742</v>
      </c>
      <c r="C523" s="18" t="s">
        <v>278</v>
      </c>
      <c r="D523" s="18">
        <v>2012</v>
      </c>
      <c r="E523" s="71" t="str">
        <f>IF(COUNTIF($F$7:F523,F523)=1,"Y","N")</f>
        <v>N</v>
      </c>
      <c r="F523" s="46" t="str">
        <f t="shared" si="58"/>
        <v>2012-BMC Cancer-Dovzhanskiy, Dmitriy I</v>
      </c>
      <c r="G523" s="27" t="s">
        <v>442</v>
      </c>
      <c r="H523" s="38" t="str">
        <f>IF(COUNTIF($G$7:G523,G523)=1,"Y","N")</f>
        <v>N</v>
      </c>
      <c r="I523" s="38" t="s">
        <v>104</v>
      </c>
      <c r="J523" s="18" t="s">
        <v>27</v>
      </c>
      <c r="K523" s="28"/>
      <c r="L523" s="19" t="s">
        <v>28</v>
      </c>
      <c r="M523" s="56"/>
      <c r="N523" s="57"/>
      <c r="O523" s="57"/>
      <c r="P523" s="57">
        <v>1</v>
      </c>
      <c r="Q523" s="58"/>
      <c r="R523" s="29" t="s">
        <v>12</v>
      </c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27"/>
      <c r="AD523" s="18"/>
      <c r="AE523" s="18"/>
      <c r="AF523" s="18"/>
      <c r="AG523" s="18"/>
      <c r="AH523" s="18"/>
      <c r="AI523" s="30"/>
      <c r="AJ523" s="18"/>
    </row>
    <row r="524" spans="1:36" x14ac:dyDescent="0.25">
      <c r="A524" s="17" t="s">
        <v>741</v>
      </c>
      <c r="B524" s="18" t="s">
        <v>742</v>
      </c>
      <c r="C524" s="18" t="s">
        <v>278</v>
      </c>
      <c r="D524" s="18">
        <v>2012</v>
      </c>
      <c r="E524" s="71" t="str">
        <f>IF(COUNTIF($F$7:F524,F524)=1,"Y","N")</f>
        <v>N</v>
      </c>
      <c r="F524" s="46" t="str">
        <f t="shared" si="58"/>
        <v>2012-BMC Cancer-Dovzhanskiy, Dmitriy I</v>
      </c>
      <c r="G524" s="27" t="s">
        <v>442</v>
      </c>
      <c r="H524" s="38" t="str">
        <f>IF(COUNTIF($G$7:G524,G524)=1,"Y","N")</f>
        <v>N</v>
      </c>
      <c r="I524" s="38" t="s">
        <v>104</v>
      </c>
      <c r="J524" s="18" t="s">
        <v>27</v>
      </c>
      <c r="K524" s="28"/>
      <c r="L524" s="19" t="s">
        <v>28</v>
      </c>
      <c r="M524" s="56"/>
      <c r="N524" s="57"/>
      <c r="O524" s="57"/>
      <c r="P524" s="57">
        <v>1</v>
      </c>
      <c r="Q524" s="58"/>
      <c r="R524" s="29" t="s">
        <v>744</v>
      </c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27"/>
      <c r="AD524" s="18"/>
      <c r="AE524" s="18"/>
      <c r="AF524" s="18"/>
      <c r="AG524" s="18"/>
      <c r="AH524" s="18"/>
      <c r="AI524" s="30"/>
      <c r="AJ524" s="18"/>
    </row>
    <row r="525" spans="1:36" x14ac:dyDescent="0.25">
      <c r="A525" s="17" t="s">
        <v>745</v>
      </c>
      <c r="B525" s="18" t="s">
        <v>746</v>
      </c>
      <c r="C525" s="18" t="s">
        <v>747</v>
      </c>
      <c r="D525" s="18">
        <v>2012</v>
      </c>
      <c r="E525" s="71" t="str">
        <f>IF(COUNTIF($F$7:F525,F525)=1,"Y","N")</f>
        <v>Y</v>
      </c>
      <c r="F525" s="46" t="str">
        <f t="shared" si="58"/>
        <v>2012-Journal of Gastroenterology-Nakamura, Masafumi</v>
      </c>
      <c r="G525" s="27" t="s">
        <v>57</v>
      </c>
      <c r="H525" s="38" t="str">
        <f>IF(COUNTIF($G$7:G525,G525)=1,"Y","N")</f>
        <v>N</v>
      </c>
      <c r="I525" s="38" t="s">
        <v>104</v>
      </c>
      <c r="J525" s="18" t="s">
        <v>178</v>
      </c>
      <c r="K525" s="28"/>
      <c r="L525" s="19" t="s">
        <v>47</v>
      </c>
      <c r="M525" s="56"/>
      <c r="N525" s="57"/>
      <c r="O525" s="57"/>
      <c r="P525" s="57">
        <v>1</v>
      </c>
      <c r="Q525" s="58"/>
      <c r="R525" s="29" t="s">
        <v>748</v>
      </c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27"/>
      <c r="AD525" s="18"/>
      <c r="AE525" s="18"/>
      <c r="AF525" s="18"/>
      <c r="AG525" s="18"/>
      <c r="AH525" s="18"/>
      <c r="AI525" s="30"/>
      <c r="AJ525" s="18"/>
    </row>
    <row r="526" spans="1:36" x14ac:dyDescent="0.25">
      <c r="A526" s="17" t="s">
        <v>745</v>
      </c>
      <c r="B526" s="18" t="s">
        <v>746</v>
      </c>
      <c r="C526" s="18" t="s">
        <v>747</v>
      </c>
      <c r="D526" s="18">
        <v>2012</v>
      </c>
      <c r="E526" s="71" t="str">
        <f>IF(COUNTIF($F$7:F526,F526)=1,"Y","N")</f>
        <v>N</v>
      </c>
      <c r="F526" s="46" t="str">
        <f t="shared" si="58"/>
        <v>2012-Journal of Gastroenterology-Nakamura, Masafumi</v>
      </c>
      <c r="G526" s="27" t="s">
        <v>57</v>
      </c>
      <c r="H526" s="38" t="str">
        <f>IF(COUNTIF($G$7:G526,G526)=1,"Y","N")</f>
        <v>N</v>
      </c>
      <c r="I526" s="38" t="s">
        <v>104</v>
      </c>
      <c r="J526" s="18" t="s">
        <v>178</v>
      </c>
      <c r="K526" s="28"/>
      <c r="L526" s="19" t="s">
        <v>47</v>
      </c>
      <c r="M526" s="56"/>
      <c r="N526" s="57"/>
      <c r="O526" s="57">
        <v>1</v>
      </c>
      <c r="P526" s="57"/>
      <c r="Q526" s="58"/>
      <c r="R526" s="29" t="s">
        <v>749</v>
      </c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27"/>
      <c r="AD526" s="18"/>
      <c r="AE526" s="18"/>
      <c r="AF526" s="18"/>
      <c r="AG526" s="18"/>
      <c r="AH526" s="18"/>
      <c r="AI526" s="30"/>
      <c r="AJ526" s="18"/>
    </row>
    <row r="527" spans="1:36" x14ac:dyDescent="0.25">
      <c r="A527" s="17" t="s">
        <v>750</v>
      </c>
      <c r="B527" s="18" t="s">
        <v>751</v>
      </c>
      <c r="C527" s="18" t="s">
        <v>752</v>
      </c>
      <c r="D527" s="18">
        <v>2013</v>
      </c>
      <c r="E527" s="71" t="str">
        <f>IF(COUNTIF($F$7:F527,F527)=1,"Y","N")</f>
        <v>Y</v>
      </c>
      <c r="F527" s="46" t="str">
        <f t="shared" si="58"/>
        <v>2013-Scandinavian Journal of Gastroenterology-Masamune, Atsushi</v>
      </c>
      <c r="G527" s="27" t="s">
        <v>57</v>
      </c>
      <c r="H527" s="38" t="str">
        <f>IF(COUNTIF($G$7:G527,G527)=1,"Y","N")</f>
        <v>N</v>
      </c>
      <c r="I527" s="38" t="s">
        <v>104</v>
      </c>
      <c r="J527" s="18" t="s">
        <v>27</v>
      </c>
      <c r="K527" s="28"/>
      <c r="L527" s="19" t="s">
        <v>47</v>
      </c>
      <c r="M527" s="56"/>
      <c r="N527" s="57"/>
      <c r="O527" s="57"/>
      <c r="P527" s="57"/>
      <c r="Q527" s="58">
        <v>1</v>
      </c>
      <c r="R527" s="29" t="s">
        <v>755</v>
      </c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27"/>
      <c r="AD527" s="18"/>
      <c r="AE527" s="18"/>
      <c r="AF527" s="18"/>
      <c r="AG527" s="18"/>
      <c r="AH527" s="18"/>
      <c r="AI527" s="30"/>
      <c r="AJ527" s="18"/>
    </row>
    <row r="528" spans="1:36" x14ac:dyDescent="0.25">
      <c r="A528" s="17" t="s">
        <v>750</v>
      </c>
      <c r="B528" s="18" t="s">
        <v>751</v>
      </c>
      <c r="C528" s="18" t="s">
        <v>752</v>
      </c>
      <c r="D528" s="18">
        <v>2013</v>
      </c>
      <c r="E528" s="71" t="str">
        <f>IF(COUNTIF($F$7:F528,F528)=1,"Y","N")</f>
        <v>N</v>
      </c>
      <c r="F528" s="46" t="str">
        <f t="shared" si="58"/>
        <v>2013-Scandinavian Journal of Gastroenterology-Masamune, Atsushi</v>
      </c>
      <c r="G528" s="27" t="s">
        <v>754</v>
      </c>
      <c r="H528" s="38" t="str">
        <f>IF(COUNTIF($G$7:G528,G528)=1,"Y","N")</f>
        <v>Y</v>
      </c>
      <c r="I528" s="38" t="s">
        <v>104</v>
      </c>
      <c r="J528" s="18" t="s">
        <v>27</v>
      </c>
      <c r="K528" s="28"/>
      <c r="L528" s="19" t="s">
        <v>47</v>
      </c>
      <c r="M528" s="56"/>
      <c r="N528" s="57">
        <v>1</v>
      </c>
      <c r="O528" s="57"/>
      <c r="P528" s="57"/>
      <c r="Q528" s="58"/>
      <c r="R528" s="29" t="s">
        <v>753</v>
      </c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27"/>
      <c r="AD528" s="18"/>
      <c r="AE528" s="18"/>
      <c r="AF528" s="18"/>
      <c r="AG528" s="18"/>
      <c r="AH528" s="18"/>
      <c r="AI528" s="30"/>
      <c r="AJ528" s="18"/>
    </row>
    <row r="529" spans="1:36" x14ac:dyDescent="0.25">
      <c r="A529" s="17" t="s">
        <v>756</v>
      </c>
      <c r="B529" s="18" t="s">
        <v>196</v>
      </c>
      <c r="C529" s="18" t="s">
        <v>31</v>
      </c>
      <c r="D529" s="18">
        <v>2013</v>
      </c>
      <c r="E529" s="71" t="str">
        <f>IF(COUNTIF($F$7:F529,F529)=1,"Y","N")</f>
        <v>Y</v>
      </c>
      <c r="F529" s="46" t="str">
        <f t="shared" si="58"/>
        <v>2013-Cancer Letters-Zhao, Min</v>
      </c>
      <c r="G529" s="27" t="s">
        <v>45</v>
      </c>
      <c r="H529" s="38" t="str">
        <f>IF(COUNTIF($G$7:G529,G529)=1,"Y","N")</f>
        <v>N</v>
      </c>
      <c r="I529" s="38" t="s">
        <v>104</v>
      </c>
      <c r="J529" s="18" t="s">
        <v>27</v>
      </c>
      <c r="K529" s="28"/>
      <c r="L529" s="19" t="s">
        <v>47</v>
      </c>
      <c r="M529" s="56"/>
      <c r="N529" s="57"/>
      <c r="O529" s="57"/>
      <c r="P529" s="57">
        <v>1</v>
      </c>
      <c r="Q529" s="58"/>
      <c r="R529" s="29" t="s">
        <v>757</v>
      </c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27"/>
      <c r="AD529" s="18"/>
      <c r="AE529" s="18"/>
      <c r="AF529" s="18"/>
      <c r="AG529" s="18"/>
      <c r="AH529" s="18"/>
      <c r="AI529" s="30"/>
      <c r="AJ529" s="18"/>
    </row>
    <row r="530" spans="1:36" ht="25.5" x14ac:dyDescent="0.25">
      <c r="A530" s="17" t="s">
        <v>758</v>
      </c>
      <c r="B530" s="18" t="s">
        <v>759</v>
      </c>
      <c r="C530" s="18" t="s">
        <v>760</v>
      </c>
      <c r="D530" s="18">
        <v>2013</v>
      </c>
      <c r="E530" s="71" t="str">
        <f>IF(COUNTIF($F$7:F530,F530)=1,"Y","N")</f>
        <v>Y</v>
      </c>
      <c r="F530" s="46" t="str">
        <f t="shared" si="58"/>
        <v>2013-Journal of the American College of Surgeons-Fujiwara, Yuki</v>
      </c>
      <c r="G530" s="27" t="s">
        <v>44</v>
      </c>
      <c r="H530" s="38" t="str">
        <f>IF(COUNTIF($G$7:G530,G530)=1,"Y","N")</f>
        <v>N</v>
      </c>
      <c r="I530" s="38" t="s">
        <v>104</v>
      </c>
      <c r="J530" s="18" t="s">
        <v>27</v>
      </c>
      <c r="K530" s="28" t="s">
        <v>571</v>
      </c>
      <c r="L530" s="19" t="s">
        <v>47</v>
      </c>
      <c r="M530" s="56"/>
      <c r="N530" s="57"/>
      <c r="O530" s="57"/>
      <c r="P530" s="57">
        <v>1</v>
      </c>
      <c r="Q530" s="58"/>
      <c r="R530" s="29" t="s">
        <v>761</v>
      </c>
      <c r="S530" s="18"/>
      <c r="T530" s="18"/>
      <c r="U530" s="18"/>
      <c r="V530" s="18" t="s">
        <v>48</v>
      </c>
      <c r="W530" s="18"/>
      <c r="X530" s="18"/>
      <c r="Y530" s="18"/>
      <c r="Z530" s="18"/>
      <c r="AA530" s="18"/>
      <c r="AB530" s="18"/>
      <c r="AC530" s="27" t="s">
        <v>48</v>
      </c>
      <c r="AD530" s="18"/>
      <c r="AE530" s="18"/>
      <c r="AF530" s="18"/>
      <c r="AG530" s="18"/>
      <c r="AH530" s="18"/>
      <c r="AI530" s="30"/>
      <c r="AJ530" s="18"/>
    </row>
    <row r="531" spans="1:36" ht="25.5" x14ac:dyDescent="0.25">
      <c r="A531" s="17" t="s">
        <v>758</v>
      </c>
      <c r="B531" s="18" t="s">
        <v>759</v>
      </c>
      <c r="C531" s="18" t="s">
        <v>760</v>
      </c>
      <c r="D531" s="18">
        <v>2013</v>
      </c>
      <c r="E531" s="71" t="str">
        <f>IF(COUNTIF($F$7:F531,F531)=1,"Y","N")</f>
        <v>N</v>
      </c>
      <c r="F531" s="46" t="str">
        <f t="shared" si="58"/>
        <v>2013-Journal of the American College of Surgeons-Fujiwara, Yuki</v>
      </c>
      <c r="G531" s="27" t="s">
        <v>44</v>
      </c>
      <c r="H531" s="38" t="str">
        <f>IF(COUNTIF($G$7:G531,G531)=1,"Y","N")</f>
        <v>N</v>
      </c>
      <c r="I531" s="38" t="s">
        <v>104</v>
      </c>
      <c r="J531" s="18" t="s">
        <v>27</v>
      </c>
      <c r="K531" s="28" t="s">
        <v>571</v>
      </c>
      <c r="L531" s="19" t="s">
        <v>47</v>
      </c>
      <c r="M531" s="56"/>
      <c r="N531" s="57"/>
      <c r="O531" s="57"/>
      <c r="P531" s="57">
        <v>1</v>
      </c>
      <c r="Q531" s="58"/>
      <c r="R531" s="29" t="s">
        <v>762</v>
      </c>
      <c r="S531" s="18"/>
      <c r="T531" s="18"/>
      <c r="U531" s="18"/>
      <c r="V531" s="18" t="s">
        <v>48</v>
      </c>
      <c r="W531" s="18"/>
      <c r="X531" s="18"/>
      <c r="Y531" s="18"/>
      <c r="Z531" s="18"/>
      <c r="AA531" s="18"/>
      <c r="AB531" s="18"/>
      <c r="AC531" s="27" t="s">
        <v>48</v>
      </c>
      <c r="AD531" s="18"/>
      <c r="AE531" s="18"/>
      <c r="AF531" s="18"/>
      <c r="AG531" s="18"/>
      <c r="AH531" s="18"/>
      <c r="AI531" s="30"/>
      <c r="AJ531" s="18"/>
    </row>
    <row r="532" spans="1:36" ht="25.5" x14ac:dyDescent="0.25">
      <c r="A532" s="17" t="s">
        <v>758</v>
      </c>
      <c r="B532" s="18" t="s">
        <v>759</v>
      </c>
      <c r="C532" s="18" t="s">
        <v>760</v>
      </c>
      <c r="D532" s="18">
        <v>2013</v>
      </c>
      <c r="E532" s="71" t="str">
        <f>IF(COUNTIF($F$7:F532,F532)=1,"Y","N")</f>
        <v>N</v>
      </c>
      <c r="F532" s="46" t="str">
        <f t="shared" si="58"/>
        <v>2013-Journal of the American College of Surgeons-Fujiwara, Yuki</v>
      </c>
      <c r="G532" s="27" t="s">
        <v>57</v>
      </c>
      <c r="H532" s="38" t="str">
        <f>IF(COUNTIF($G$7:G532,G532)=1,"Y","N")</f>
        <v>N</v>
      </c>
      <c r="I532" s="38" t="s">
        <v>104</v>
      </c>
      <c r="J532" s="18" t="s">
        <v>27</v>
      </c>
      <c r="K532" s="28" t="s">
        <v>571</v>
      </c>
      <c r="L532" s="19" t="s">
        <v>47</v>
      </c>
      <c r="M532" s="56"/>
      <c r="N532" s="57"/>
      <c r="O532" s="57"/>
      <c r="P532" s="57">
        <v>1</v>
      </c>
      <c r="Q532" s="58"/>
      <c r="R532" s="29" t="s">
        <v>761</v>
      </c>
      <c r="S532" s="18"/>
      <c r="T532" s="18"/>
      <c r="U532" s="18"/>
      <c r="V532" s="18" t="s">
        <v>48</v>
      </c>
      <c r="W532" s="18"/>
      <c r="X532" s="18"/>
      <c r="Y532" s="18"/>
      <c r="Z532" s="18"/>
      <c r="AA532" s="18"/>
      <c r="AB532" s="18"/>
      <c r="AC532" s="27" t="s">
        <v>48</v>
      </c>
      <c r="AD532" s="18"/>
      <c r="AE532" s="18"/>
      <c r="AF532" s="18"/>
      <c r="AG532" s="18"/>
      <c r="AH532" s="18"/>
      <c r="AI532" s="30"/>
      <c r="AJ532" s="18"/>
    </row>
    <row r="533" spans="1:36" ht="25.5" x14ac:dyDescent="0.25">
      <c r="A533" s="17" t="s">
        <v>758</v>
      </c>
      <c r="B533" s="18" t="s">
        <v>759</v>
      </c>
      <c r="C533" s="18" t="s">
        <v>760</v>
      </c>
      <c r="D533" s="18">
        <v>2013</v>
      </c>
      <c r="E533" s="71" t="str">
        <f>IF(COUNTIF($F$7:F533,F533)=1,"Y","N")</f>
        <v>N</v>
      </c>
      <c r="F533" s="46" t="str">
        <f t="shared" si="58"/>
        <v>2013-Journal of the American College of Surgeons-Fujiwara, Yuki</v>
      </c>
      <c r="G533" s="27" t="s">
        <v>57</v>
      </c>
      <c r="H533" s="38" t="str">
        <f>IF(COUNTIF($G$7:G533,G533)=1,"Y","N")</f>
        <v>N</v>
      </c>
      <c r="I533" s="38" t="s">
        <v>104</v>
      </c>
      <c r="J533" s="18" t="s">
        <v>27</v>
      </c>
      <c r="K533" s="28" t="s">
        <v>571</v>
      </c>
      <c r="L533" s="19" t="s">
        <v>47</v>
      </c>
      <c r="M533" s="56"/>
      <c r="N533" s="57"/>
      <c r="O533" s="57"/>
      <c r="P533" s="57">
        <v>1</v>
      </c>
      <c r="Q533" s="58"/>
      <c r="R533" s="29" t="s">
        <v>762</v>
      </c>
      <c r="S533" s="18"/>
      <c r="T533" s="18"/>
      <c r="U533" s="18"/>
      <c r="V533" s="18" t="s">
        <v>48</v>
      </c>
      <c r="W533" s="18"/>
      <c r="X533" s="18"/>
      <c r="Y533" s="18"/>
      <c r="Z533" s="18"/>
      <c r="AA533" s="18"/>
      <c r="AB533" s="18"/>
      <c r="AC533" s="27" t="s">
        <v>48</v>
      </c>
      <c r="AD533" s="18"/>
      <c r="AE533" s="18"/>
      <c r="AF533" s="18"/>
      <c r="AG533" s="18"/>
      <c r="AH533" s="18"/>
      <c r="AI533" s="30"/>
      <c r="AJ533" s="18"/>
    </row>
    <row r="534" spans="1:36" x14ac:dyDescent="0.25">
      <c r="A534" s="17" t="s">
        <v>763</v>
      </c>
      <c r="B534" s="18" t="s">
        <v>764</v>
      </c>
      <c r="C534" s="18" t="s">
        <v>239</v>
      </c>
      <c r="D534" s="18">
        <v>2013</v>
      </c>
      <c r="E534" s="71" t="str">
        <f>IF(COUNTIF($F$7:F534,F534)=1,"Y","N")</f>
        <v>Y</v>
      </c>
      <c r="F534" s="46" t="str">
        <f t="shared" si="58"/>
        <v>2013-Oncogenesis-Zhao, S.</v>
      </c>
      <c r="G534" s="27" t="s">
        <v>46</v>
      </c>
      <c r="H534" s="38"/>
      <c r="I534" s="38" t="s">
        <v>104</v>
      </c>
      <c r="J534" s="18" t="s">
        <v>27</v>
      </c>
      <c r="K534" s="28"/>
      <c r="L534" s="19" t="s">
        <v>28</v>
      </c>
      <c r="M534" s="56"/>
      <c r="N534" s="57"/>
      <c r="O534" s="57"/>
      <c r="P534" s="57">
        <v>1</v>
      </c>
      <c r="Q534" s="58"/>
      <c r="R534" s="29" t="s">
        <v>765</v>
      </c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27" t="s">
        <v>48</v>
      </c>
      <c r="AD534" s="18"/>
      <c r="AE534" s="18"/>
      <c r="AF534" s="18"/>
      <c r="AG534" s="18"/>
      <c r="AH534" s="18"/>
      <c r="AI534" s="30"/>
      <c r="AJ534" s="18"/>
    </row>
    <row r="535" spans="1:36" x14ac:dyDescent="0.25">
      <c r="A535" s="17" t="s">
        <v>772</v>
      </c>
      <c r="B535" s="18" t="s">
        <v>773</v>
      </c>
      <c r="C535" s="18" t="s">
        <v>210</v>
      </c>
      <c r="D535" s="18">
        <v>2014</v>
      </c>
      <c r="E535" s="71" t="str">
        <f>IF(COUNTIF($F$7:F535,F535)=1,"Y","N")</f>
        <v>Y</v>
      </c>
      <c r="F535" s="46" t="str">
        <f t="shared" si="58"/>
        <v>2014-Molecular Cancer Therapeutics-Hollevoet, Kevin</v>
      </c>
      <c r="G535" s="27" t="s">
        <v>766</v>
      </c>
      <c r="H535" s="38" t="str">
        <f>IF(COUNTIF($G$7:G535,G535)=1,"Y","N")</f>
        <v>Y</v>
      </c>
      <c r="I535" s="38" t="s">
        <v>104</v>
      </c>
      <c r="J535" s="18" t="s">
        <v>27</v>
      </c>
      <c r="K535" s="28" t="s">
        <v>767</v>
      </c>
      <c r="L535" s="19" t="s">
        <v>47</v>
      </c>
      <c r="M535" s="56"/>
      <c r="N535" s="57"/>
      <c r="O535" s="57"/>
      <c r="P535" s="57">
        <v>1</v>
      </c>
      <c r="Q535" s="58"/>
      <c r="R535" s="29" t="s">
        <v>770</v>
      </c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27"/>
      <c r="AD535" s="18"/>
      <c r="AE535" s="18"/>
      <c r="AF535" s="18"/>
      <c r="AG535" s="18"/>
      <c r="AH535" s="18"/>
      <c r="AI535" s="30"/>
      <c r="AJ535" s="18"/>
    </row>
    <row r="536" spans="1:36" ht="25.5" x14ac:dyDescent="0.25">
      <c r="A536" s="17" t="s">
        <v>772</v>
      </c>
      <c r="B536" s="18" t="s">
        <v>773</v>
      </c>
      <c r="C536" s="18" t="s">
        <v>210</v>
      </c>
      <c r="D536" s="18">
        <v>2014</v>
      </c>
      <c r="E536" s="71" t="str">
        <f>IF(COUNTIF($F$7:F536,F536)=1,"Y","N")</f>
        <v>N</v>
      </c>
      <c r="F536" s="46" t="str">
        <f t="shared" si="58"/>
        <v>2014-Molecular Cancer Therapeutics-Hollevoet, Kevin</v>
      </c>
      <c r="G536" s="27" t="s">
        <v>766</v>
      </c>
      <c r="H536" s="38" t="str">
        <f>IF(COUNTIF($G$7:G536,G536)=1,"Y","N")</f>
        <v>N</v>
      </c>
      <c r="I536" s="38" t="s">
        <v>104</v>
      </c>
      <c r="J536" s="18" t="s">
        <v>27</v>
      </c>
      <c r="K536" s="28" t="s">
        <v>767</v>
      </c>
      <c r="L536" s="19" t="s">
        <v>47</v>
      </c>
      <c r="M536" s="56"/>
      <c r="N536" s="57"/>
      <c r="O536" s="57">
        <v>1</v>
      </c>
      <c r="P536" s="57"/>
      <c r="Q536" s="58"/>
      <c r="R536" s="29" t="s">
        <v>771</v>
      </c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27"/>
      <c r="AD536" s="18"/>
      <c r="AE536" s="18"/>
      <c r="AF536" s="18"/>
      <c r="AG536" s="18"/>
      <c r="AH536" s="18"/>
      <c r="AI536" s="30"/>
      <c r="AJ536" s="18"/>
    </row>
    <row r="537" spans="1:36" x14ac:dyDescent="0.25">
      <c r="A537" s="17" t="s">
        <v>772</v>
      </c>
      <c r="B537" s="18" t="s">
        <v>773</v>
      </c>
      <c r="C537" s="18" t="s">
        <v>210</v>
      </c>
      <c r="D537" s="18">
        <v>2014</v>
      </c>
      <c r="E537" s="71" t="str">
        <f>IF(COUNTIF($F$7:F537,F537)=1,"Y","N")</f>
        <v>N</v>
      </c>
      <c r="F537" s="46" t="str">
        <f t="shared" si="58"/>
        <v>2014-Molecular Cancer Therapeutics-Hollevoet, Kevin</v>
      </c>
      <c r="G537" s="27" t="s">
        <v>766</v>
      </c>
      <c r="H537" s="38" t="str">
        <f>IF(COUNTIF($G$7:G537,G537)=1,"Y","N")</f>
        <v>N</v>
      </c>
      <c r="I537" s="38" t="s">
        <v>104</v>
      </c>
      <c r="J537" s="18" t="s">
        <v>27</v>
      </c>
      <c r="K537" s="28" t="s">
        <v>767</v>
      </c>
      <c r="L537" s="19" t="s">
        <v>47</v>
      </c>
      <c r="M537" s="56"/>
      <c r="N537" s="57"/>
      <c r="O537" s="57">
        <v>1</v>
      </c>
      <c r="P537" s="57"/>
      <c r="Q537" s="58"/>
      <c r="R537" s="29" t="s">
        <v>768</v>
      </c>
      <c r="S537" s="18"/>
      <c r="T537" s="18" t="s">
        <v>48</v>
      </c>
      <c r="U537" s="18"/>
      <c r="V537" s="18"/>
      <c r="W537" s="18"/>
      <c r="X537" s="18"/>
      <c r="Y537" s="18"/>
      <c r="Z537" s="18"/>
      <c r="AA537" s="18"/>
      <c r="AB537" s="18"/>
      <c r="AC537" s="27"/>
      <c r="AD537" s="18"/>
      <c r="AE537" s="18"/>
      <c r="AF537" s="18"/>
      <c r="AG537" s="18"/>
      <c r="AH537" s="18"/>
      <c r="AI537" s="30"/>
      <c r="AJ537" s="18"/>
    </row>
    <row r="538" spans="1:36" x14ac:dyDescent="0.25">
      <c r="A538" s="17" t="s">
        <v>772</v>
      </c>
      <c r="B538" s="18" t="s">
        <v>773</v>
      </c>
      <c r="C538" s="18" t="s">
        <v>210</v>
      </c>
      <c r="D538" s="18">
        <v>2014</v>
      </c>
      <c r="E538" s="71" t="str">
        <f>IF(COUNTIF($F$7:F538,F538)=1,"Y","N")</f>
        <v>N</v>
      </c>
      <c r="F538" s="46" t="str">
        <f t="shared" si="58"/>
        <v>2014-Molecular Cancer Therapeutics-Hollevoet, Kevin</v>
      </c>
      <c r="G538" s="27" t="s">
        <v>766</v>
      </c>
      <c r="H538" s="38" t="str">
        <f>IF(COUNTIF($G$7:G538,G538)=1,"Y","N")</f>
        <v>N</v>
      </c>
      <c r="I538" s="38" t="s">
        <v>104</v>
      </c>
      <c r="J538" s="18" t="s">
        <v>27</v>
      </c>
      <c r="K538" s="28" t="s">
        <v>767</v>
      </c>
      <c r="L538" s="19" t="s">
        <v>47</v>
      </c>
      <c r="M538" s="56">
        <v>1</v>
      </c>
      <c r="N538" s="57"/>
      <c r="O538" s="57"/>
      <c r="P538" s="57"/>
      <c r="Q538" s="58"/>
      <c r="R538" s="29" t="s">
        <v>769</v>
      </c>
      <c r="S538" s="18"/>
      <c r="T538" s="18" t="s">
        <v>48</v>
      </c>
      <c r="U538" s="18"/>
      <c r="V538" s="18"/>
      <c r="W538" s="18"/>
      <c r="X538" s="18"/>
      <c r="Y538" s="18"/>
      <c r="Z538" s="18"/>
      <c r="AA538" s="18"/>
      <c r="AB538" s="18"/>
      <c r="AC538" s="27"/>
      <c r="AD538" s="18"/>
      <c r="AE538" s="18"/>
      <c r="AF538" s="18"/>
      <c r="AG538" s="18"/>
      <c r="AH538" s="18"/>
      <c r="AI538" s="30"/>
      <c r="AJ538" s="18"/>
    </row>
    <row r="539" spans="1:36" x14ac:dyDescent="0.25">
      <c r="A539" s="17" t="s">
        <v>774</v>
      </c>
      <c r="B539" s="18" t="s">
        <v>775</v>
      </c>
      <c r="C539" s="18" t="s">
        <v>710</v>
      </c>
      <c r="D539" s="18">
        <v>2014</v>
      </c>
      <c r="E539" s="71" t="str">
        <f>IF(COUNTIF($F$7:F539,F539)=1,"Y","N")</f>
        <v>Y</v>
      </c>
      <c r="F539" s="46" t="str">
        <f t="shared" si="58"/>
        <v>2014-Gene Therapy-Fujihira, A.</v>
      </c>
      <c r="G539" s="27" t="s">
        <v>57</v>
      </c>
      <c r="H539" s="38" t="str">
        <f>IF(COUNTIF($G$7:G539,G539)=1,"Y","N")</f>
        <v>N</v>
      </c>
      <c r="I539" s="38" t="s">
        <v>104</v>
      </c>
      <c r="J539" s="18" t="s">
        <v>27</v>
      </c>
      <c r="K539" s="28"/>
      <c r="L539" s="19" t="s">
        <v>47</v>
      </c>
      <c r="M539" s="56"/>
      <c r="N539" s="57"/>
      <c r="O539" s="57"/>
      <c r="P539" s="57"/>
      <c r="Q539" s="58">
        <v>1</v>
      </c>
      <c r="R539" s="29" t="s">
        <v>776</v>
      </c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27"/>
      <c r="AD539" s="18"/>
      <c r="AE539" s="18"/>
      <c r="AF539" s="18"/>
      <c r="AG539" s="18"/>
      <c r="AH539" s="18"/>
      <c r="AI539" s="30"/>
      <c r="AJ539" s="18"/>
    </row>
    <row r="540" spans="1:36" x14ac:dyDescent="0.25">
      <c r="A540" s="17" t="s">
        <v>774</v>
      </c>
      <c r="B540" s="18" t="s">
        <v>775</v>
      </c>
      <c r="C540" s="18" t="s">
        <v>710</v>
      </c>
      <c r="D540" s="18">
        <v>2014</v>
      </c>
      <c r="E540" s="71" t="str">
        <f>IF(COUNTIF($F$7:F540,F540)=1,"Y","N")</f>
        <v>N</v>
      </c>
      <c r="F540" s="46" t="str">
        <f t="shared" ref="F540:F541" si="59">CONCATENATE(D540,"-",C540,"-",A540)</f>
        <v>2014-Gene Therapy-Fujihira, A.</v>
      </c>
      <c r="G540" s="27" t="s">
        <v>57</v>
      </c>
      <c r="H540" s="38" t="str">
        <f>IF(COUNTIF($G$7:G540,G540)=1,"Y","N")</f>
        <v>N</v>
      </c>
      <c r="I540" s="38" t="s">
        <v>104</v>
      </c>
      <c r="J540" s="18" t="s">
        <v>27</v>
      </c>
      <c r="K540" s="28"/>
      <c r="L540" s="19" t="s">
        <v>47</v>
      </c>
      <c r="M540" s="56"/>
      <c r="N540" s="57"/>
      <c r="O540" s="57"/>
      <c r="P540" s="57"/>
      <c r="Q540" s="58">
        <v>1</v>
      </c>
      <c r="R540" s="29" t="s">
        <v>777</v>
      </c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27"/>
      <c r="AD540" s="18"/>
      <c r="AE540" s="18"/>
      <c r="AF540" s="18"/>
      <c r="AG540" s="18"/>
      <c r="AH540" s="18"/>
      <c r="AI540" s="30"/>
      <c r="AJ540" s="18"/>
    </row>
    <row r="541" spans="1:36" x14ac:dyDescent="0.25">
      <c r="A541" s="17" t="s">
        <v>774</v>
      </c>
      <c r="B541" s="18" t="s">
        <v>775</v>
      </c>
      <c r="C541" s="18" t="s">
        <v>710</v>
      </c>
      <c r="D541" s="18">
        <v>2014</v>
      </c>
      <c r="E541" s="71" t="str">
        <f>IF(COUNTIF($F$7:F541,F541)=1,"Y","N")</f>
        <v>N</v>
      </c>
      <c r="F541" s="46" t="str">
        <f t="shared" si="59"/>
        <v>2014-Gene Therapy-Fujihira, A.</v>
      </c>
      <c r="G541" s="27" t="s">
        <v>57</v>
      </c>
      <c r="H541" s="38" t="str">
        <f>IF(COUNTIF($G$7:G541,G541)=1,"Y","N")</f>
        <v>N</v>
      </c>
      <c r="I541" s="38" t="s">
        <v>104</v>
      </c>
      <c r="J541" s="18" t="s">
        <v>27</v>
      </c>
      <c r="K541" s="28"/>
      <c r="L541" s="19" t="s">
        <v>47</v>
      </c>
      <c r="M541" s="56"/>
      <c r="N541" s="57"/>
      <c r="O541" s="57"/>
      <c r="P541" s="57">
        <v>1</v>
      </c>
      <c r="Q541" s="58"/>
      <c r="R541" s="29" t="s">
        <v>778</v>
      </c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27"/>
      <c r="AD541" s="18"/>
      <c r="AE541" s="18"/>
      <c r="AF541" s="18"/>
      <c r="AG541" s="18"/>
      <c r="AH541" s="18"/>
      <c r="AI541" s="30"/>
      <c r="AJ541" s="18"/>
    </row>
    <row r="542" spans="1:36" x14ac:dyDescent="0.25">
      <c r="A542" s="17" t="s">
        <v>779</v>
      </c>
      <c r="B542" s="18" t="s">
        <v>780</v>
      </c>
      <c r="C542" s="18" t="s">
        <v>81</v>
      </c>
      <c r="D542" s="18">
        <v>2014</v>
      </c>
      <c r="E542" s="71" t="str">
        <f>IF(COUNTIF($F$7:F542,F542)=1,"Y","N")</f>
        <v>Y</v>
      </c>
      <c r="F542" s="46" t="str">
        <f t="shared" si="58"/>
        <v>2014-Clinical Cancer Research-Gong, Jingjing</v>
      </c>
      <c r="G542" s="27" t="s">
        <v>57</v>
      </c>
      <c r="H542" s="38" t="str">
        <f>IF(COUNTIF($G$7:G542,G542)=1,"Y","N")</f>
        <v>N</v>
      </c>
      <c r="I542" s="38" t="s">
        <v>104</v>
      </c>
      <c r="J542" s="18" t="s">
        <v>178</v>
      </c>
      <c r="K542" s="28"/>
      <c r="L542" s="19" t="s">
        <v>47</v>
      </c>
      <c r="M542" s="56"/>
      <c r="N542" s="57"/>
      <c r="O542" s="57"/>
      <c r="P542" s="57">
        <v>1</v>
      </c>
      <c r="Q542" s="58"/>
      <c r="R542" s="29" t="s">
        <v>781</v>
      </c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27"/>
      <c r="AD542" s="18"/>
      <c r="AE542" s="18"/>
      <c r="AF542" s="18"/>
      <c r="AG542" s="18"/>
      <c r="AH542" s="18"/>
      <c r="AI542" s="30"/>
      <c r="AJ542" s="18"/>
    </row>
    <row r="543" spans="1:36" ht="25.5" x14ac:dyDescent="0.25">
      <c r="A543" s="17" t="s">
        <v>779</v>
      </c>
      <c r="B543" s="18" t="s">
        <v>780</v>
      </c>
      <c r="C543" s="18" t="s">
        <v>81</v>
      </c>
      <c r="D543" s="18">
        <v>2014</v>
      </c>
      <c r="E543" s="71" t="str">
        <f>IF(COUNTIF($F$7:F543,F543)=1,"Y","N")</f>
        <v>N</v>
      </c>
      <c r="F543" s="46" t="str">
        <f t="shared" si="58"/>
        <v>2014-Clinical Cancer Research-Gong, Jingjing</v>
      </c>
      <c r="G543" s="27" t="s">
        <v>57</v>
      </c>
      <c r="H543" s="38" t="str">
        <f>IF(COUNTIF($G$7:G543,G543)=1,"Y","N")</f>
        <v>N</v>
      </c>
      <c r="I543" s="38" t="s">
        <v>104</v>
      </c>
      <c r="J543" s="18" t="s">
        <v>178</v>
      </c>
      <c r="K543" s="28"/>
      <c r="L543" s="19" t="s">
        <v>47</v>
      </c>
      <c r="M543" s="56"/>
      <c r="N543" s="57"/>
      <c r="O543" s="57"/>
      <c r="P543" s="57">
        <v>1</v>
      </c>
      <c r="Q543" s="58"/>
      <c r="R543" s="29" t="s">
        <v>782</v>
      </c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27"/>
      <c r="AD543" s="18"/>
      <c r="AE543" s="18"/>
      <c r="AF543" s="18"/>
      <c r="AG543" s="18"/>
      <c r="AH543" s="18"/>
      <c r="AI543" s="30"/>
      <c r="AJ543" s="18"/>
    </row>
    <row r="544" spans="1:36" x14ac:dyDescent="0.25">
      <c r="A544" s="17" t="s">
        <v>783</v>
      </c>
      <c r="B544" s="18" t="s">
        <v>784</v>
      </c>
      <c r="C544" s="18" t="s">
        <v>785</v>
      </c>
      <c r="D544" s="18">
        <v>2014</v>
      </c>
      <c r="E544" s="71" t="str">
        <f>IF(COUNTIF($F$7:F544,F544)=1,"Y","N")</f>
        <v>Y</v>
      </c>
      <c r="F544" s="46" t="str">
        <f t="shared" si="58"/>
        <v>2014-Biomaterials-Mittal, Anupama</v>
      </c>
      <c r="G544" s="27" t="s">
        <v>44</v>
      </c>
      <c r="H544" s="38" t="str">
        <f>IF(COUNTIF($G$7:G544,G544)=1,"Y","N")</f>
        <v>N</v>
      </c>
      <c r="I544" s="38" t="s">
        <v>104</v>
      </c>
      <c r="J544" s="18" t="s">
        <v>27</v>
      </c>
      <c r="K544" s="28" t="s">
        <v>786</v>
      </c>
      <c r="L544" s="19" t="s">
        <v>47</v>
      </c>
      <c r="M544" s="56"/>
      <c r="N544" s="57"/>
      <c r="O544" s="57"/>
      <c r="P544" s="57">
        <v>1</v>
      </c>
      <c r="Q544" s="58"/>
      <c r="R544" s="29" t="s">
        <v>12</v>
      </c>
      <c r="S544" s="18"/>
      <c r="T544" s="18"/>
      <c r="U544" s="18"/>
      <c r="V544" s="18" t="s">
        <v>48</v>
      </c>
      <c r="W544" s="18"/>
      <c r="X544" s="18"/>
      <c r="Y544" s="18"/>
      <c r="Z544" s="18"/>
      <c r="AA544" s="18"/>
      <c r="AB544" s="18"/>
      <c r="AC544" s="27"/>
      <c r="AD544" s="18"/>
      <c r="AE544" s="18"/>
      <c r="AF544" s="18"/>
      <c r="AG544" s="18"/>
      <c r="AH544" s="18"/>
      <c r="AI544" s="30"/>
      <c r="AJ544" s="18"/>
    </row>
    <row r="545" spans="1:36" x14ac:dyDescent="0.25">
      <c r="A545" s="17" t="s">
        <v>783</v>
      </c>
      <c r="B545" s="18" t="s">
        <v>784</v>
      </c>
      <c r="C545" s="18" t="s">
        <v>785</v>
      </c>
      <c r="D545" s="18">
        <v>2014</v>
      </c>
      <c r="E545" s="71" t="str">
        <f>IF(COUNTIF($F$7:F545,F545)=1,"Y","N")</f>
        <v>N</v>
      </c>
      <c r="F545" s="46" t="str">
        <f t="shared" ref="F545:F547" si="60">CONCATENATE(D545,"-",C545,"-",A545)</f>
        <v>2014-Biomaterials-Mittal, Anupama</v>
      </c>
      <c r="G545" s="27" t="s">
        <v>44</v>
      </c>
      <c r="H545" s="38" t="str">
        <f>IF(COUNTIF($G$7:G545,G545)=1,"Y","N")</f>
        <v>N</v>
      </c>
      <c r="I545" s="38" t="s">
        <v>104</v>
      </c>
      <c r="J545" s="18" t="s">
        <v>27</v>
      </c>
      <c r="K545" s="28" t="s">
        <v>786</v>
      </c>
      <c r="L545" s="19" t="s">
        <v>47</v>
      </c>
      <c r="M545" s="56"/>
      <c r="N545" s="57"/>
      <c r="O545" s="57"/>
      <c r="P545" s="57"/>
      <c r="Q545" s="58">
        <v>1</v>
      </c>
      <c r="R545" s="29" t="s">
        <v>806</v>
      </c>
      <c r="S545" s="18"/>
      <c r="T545" s="18"/>
      <c r="U545" s="18"/>
      <c r="V545" s="18" t="s">
        <v>48</v>
      </c>
      <c r="W545" s="18"/>
      <c r="X545" s="18"/>
      <c r="Y545" s="18"/>
      <c r="Z545" s="18"/>
      <c r="AA545" s="18"/>
      <c r="AB545" s="18"/>
      <c r="AC545" s="27"/>
      <c r="AD545" s="18"/>
      <c r="AE545" s="18"/>
      <c r="AF545" s="18"/>
      <c r="AG545" s="18"/>
      <c r="AH545" s="18"/>
      <c r="AI545" s="30"/>
      <c r="AJ545" s="18"/>
    </row>
    <row r="546" spans="1:36" x14ac:dyDescent="0.25">
      <c r="A546" s="17" t="s">
        <v>783</v>
      </c>
      <c r="B546" s="18" t="s">
        <v>784</v>
      </c>
      <c r="C546" s="18" t="s">
        <v>785</v>
      </c>
      <c r="D546" s="18">
        <v>2014</v>
      </c>
      <c r="E546" s="71" t="str">
        <f>IF(COUNTIF($F$7:F546,F546)=1,"Y","N")</f>
        <v>N</v>
      </c>
      <c r="F546" s="46" t="str">
        <f t="shared" si="60"/>
        <v>2014-Biomaterials-Mittal, Anupama</v>
      </c>
      <c r="G546" s="27" t="s">
        <v>44</v>
      </c>
      <c r="H546" s="38" t="str">
        <f>IF(COUNTIF($G$7:G546,G546)=1,"Y","N")</f>
        <v>N</v>
      </c>
      <c r="I546" s="38" t="s">
        <v>104</v>
      </c>
      <c r="J546" s="18" t="s">
        <v>27</v>
      </c>
      <c r="K546" s="28" t="s">
        <v>786</v>
      </c>
      <c r="L546" s="19" t="s">
        <v>47</v>
      </c>
      <c r="M546" s="56"/>
      <c r="N546" s="57"/>
      <c r="O546" s="57"/>
      <c r="P546" s="57">
        <v>1</v>
      </c>
      <c r="Q546" s="58"/>
      <c r="R546" s="29" t="s">
        <v>788</v>
      </c>
      <c r="S546" s="18"/>
      <c r="T546" s="18"/>
      <c r="U546" s="18"/>
      <c r="V546" s="18" t="s">
        <v>48</v>
      </c>
      <c r="W546" s="18"/>
      <c r="X546" s="18"/>
      <c r="Y546" s="18"/>
      <c r="Z546" s="18"/>
      <c r="AA546" s="18"/>
      <c r="AB546" s="18"/>
      <c r="AC546" s="27"/>
      <c r="AD546" s="18"/>
      <c r="AE546" s="18"/>
      <c r="AF546" s="18"/>
      <c r="AG546" s="18"/>
      <c r="AH546" s="18"/>
      <c r="AI546" s="30"/>
      <c r="AJ546" s="18"/>
    </row>
    <row r="547" spans="1:36" x14ac:dyDescent="0.25">
      <c r="A547" s="17" t="s">
        <v>783</v>
      </c>
      <c r="B547" s="18" t="s">
        <v>784</v>
      </c>
      <c r="C547" s="18" t="s">
        <v>785</v>
      </c>
      <c r="D547" s="18">
        <v>2014</v>
      </c>
      <c r="E547" s="71" t="str">
        <f>IF(COUNTIF($F$7:F547,F547)=1,"Y","N")</f>
        <v>N</v>
      </c>
      <c r="F547" s="46" t="str">
        <f t="shared" si="60"/>
        <v>2014-Biomaterials-Mittal, Anupama</v>
      </c>
      <c r="G547" s="27" t="s">
        <v>44</v>
      </c>
      <c r="H547" s="38" t="str">
        <f>IF(COUNTIF($G$7:G547,G547)=1,"Y","N")</f>
        <v>N</v>
      </c>
      <c r="I547" s="38" t="s">
        <v>104</v>
      </c>
      <c r="J547" s="18" t="s">
        <v>27</v>
      </c>
      <c r="K547" s="28" t="s">
        <v>786</v>
      </c>
      <c r="L547" s="19" t="s">
        <v>47</v>
      </c>
      <c r="M547" s="56"/>
      <c r="N547" s="57"/>
      <c r="O547" s="57"/>
      <c r="P547" s="57">
        <v>1</v>
      </c>
      <c r="Q547" s="58"/>
      <c r="R547" s="29" t="s">
        <v>787</v>
      </c>
      <c r="S547" s="18"/>
      <c r="T547" s="18"/>
      <c r="U547" s="18"/>
      <c r="V547" s="18" t="s">
        <v>48</v>
      </c>
      <c r="W547" s="18"/>
      <c r="X547" s="18"/>
      <c r="Y547" s="18"/>
      <c r="Z547" s="18"/>
      <c r="AA547" s="18"/>
      <c r="AB547" s="18"/>
      <c r="AC547" s="27"/>
      <c r="AD547" s="18"/>
      <c r="AE547" s="18"/>
      <c r="AF547" s="18"/>
      <c r="AG547" s="18"/>
      <c r="AH547" s="18"/>
      <c r="AI547" s="30"/>
      <c r="AJ547" s="18"/>
    </row>
    <row r="548" spans="1:36" x14ac:dyDescent="0.25">
      <c r="A548" s="17" t="s">
        <v>791</v>
      </c>
      <c r="B548" s="18" t="s">
        <v>792</v>
      </c>
      <c r="C548" s="18" t="s">
        <v>167</v>
      </c>
      <c r="D548" s="18">
        <v>2014</v>
      </c>
      <c r="E548" s="71" t="str">
        <f>IF(COUNTIF($F$7:F548,F548)=1,"Y","N")</f>
        <v>Y</v>
      </c>
      <c r="F548" s="46" t="str">
        <f t="shared" si="58"/>
        <v>2014-International Journal of Oncology-Jung, Kyung Hee</v>
      </c>
      <c r="G548" s="27" t="s">
        <v>57</v>
      </c>
      <c r="H548" s="38" t="str">
        <f>IF(COUNTIF($G$7:G548,G548)=1,"Y","N")</f>
        <v>N</v>
      </c>
      <c r="I548" s="38" t="s">
        <v>104</v>
      </c>
      <c r="J548" s="18" t="s">
        <v>27</v>
      </c>
      <c r="K548" s="28"/>
      <c r="L548" s="19" t="s">
        <v>28</v>
      </c>
      <c r="M548" s="56"/>
      <c r="N548" s="57"/>
      <c r="O548" s="57"/>
      <c r="P548" s="57"/>
      <c r="Q548" s="58">
        <v>1</v>
      </c>
      <c r="R548" s="29" t="s">
        <v>12</v>
      </c>
      <c r="S548" s="18"/>
      <c r="T548" s="18"/>
      <c r="U548" s="18"/>
      <c r="V548" s="18" t="s">
        <v>48</v>
      </c>
      <c r="W548" s="18"/>
      <c r="X548" s="18"/>
      <c r="Y548" s="18"/>
      <c r="Z548" s="18"/>
      <c r="AA548" s="18"/>
      <c r="AB548" s="18"/>
      <c r="AC548" s="27"/>
      <c r="AD548" s="18"/>
      <c r="AE548" s="18"/>
      <c r="AF548" s="18"/>
      <c r="AG548" s="18"/>
      <c r="AH548" s="18"/>
      <c r="AI548" s="30"/>
      <c r="AJ548" s="18"/>
    </row>
    <row r="549" spans="1:36" x14ac:dyDescent="0.25">
      <c r="A549" s="17" t="s">
        <v>791</v>
      </c>
      <c r="B549" s="18" t="s">
        <v>792</v>
      </c>
      <c r="C549" s="18" t="s">
        <v>167</v>
      </c>
      <c r="D549" s="18">
        <v>2014</v>
      </c>
      <c r="E549" s="71" t="str">
        <f>IF(COUNTIF($F$7:F549,F549)=1,"Y","N")</f>
        <v>N</v>
      </c>
      <c r="F549" s="46" t="str">
        <f t="shared" si="58"/>
        <v>2014-International Journal of Oncology-Jung, Kyung Hee</v>
      </c>
      <c r="G549" s="27" t="s">
        <v>57</v>
      </c>
      <c r="H549" s="38" t="str">
        <f>IF(COUNTIF($G$7:G549,G549)=1,"Y","N")</f>
        <v>N</v>
      </c>
      <c r="I549" s="38" t="s">
        <v>104</v>
      </c>
      <c r="J549" s="18" t="s">
        <v>27</v>
      </c>
      <c r="K549" s="28"/>
      <c r="L549" s="19" t="s">
        <v>28</v>
      </c>
      <c r="M549" s="56"/>
      <c r="N549" s="57"/>
      <c r="O549" s="57"/>
      <c r="P549" s="57">
        <v>1</v>
      </c>
      <c r="Q549" s="58"/>
      <c r="R549" s="29" t="s">
        <v>790</v>
      </c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27"/>
      <c r="AD549" s="18"/>
      <c r="AE549" s="18"/>
      <c r="AF549" s="18"/>
      <c r="AG549" s="18"/>
      <c r="AH549" s="18"/>
      <c r="AI549" s="30" t="s">
        <v>48</v>
      </c>
      <c r="AJ549" s="18"/>
    </row>
    <row r="550" spans="1:36" x14ac:dyDescent="0.25">
      <c r="A550" s="17" t="s">
        <v>791</v>
      </c>
      <c r="B550" s="18" t="s">
        <v>792</v>
      </c>
      <c r="C550" s="18" t="s">
        <v>167</v>
      </c>
      <c r="D550" s="18">
        <v>2014</v>
      </c>
      <c r="E550" s="71" t="str">
        <f>IF(COUNTIF($F$7:F550,F550)=1,"Y","N")</f>
        <v>N</v>
      </c>
      <c r="F550" s="46" t="str">
        <f t="shared" si="58"/>
        <v>2014-International Journal of Oncology-Jung, Kyung Hee</v>
      </c>
      <c r="G550" s="27" t="s">
        <v>57</v>
      </c>
      <c r="H550" s="38" t="str">
        <f>IF(COUNTIF($G$7:G550,G550)=1,"Y","N")</f>
        <v>N</v>
      </c>
      <c r="I550" s="38" t="s">
        <v>104</v>
      </c>
      <c r="J550" s="18" t="s">
        <v>27</v>
      </c>
      <c r="K550" s="28"/>
      <c r="L550" s="19" t="s">
        <v>28</v>
      </c>
      <c r="M550" s="56"/>
      <c r="N550" s="57"/>
      <c r="O550" s="57"/>
      <c r="P550" s="57">
        <v>1</v>
      </c>
      <c r="Q550" s="58"/>
      <c r="R550" s="29" t="s">
        <v>789</v>
      </c>
      <c r="S550" s="18"/>
      <c r="T550" s="18"/>
      <c r="U550" s="18"/>
      <c r="V550" s="18" t="s">
        <v>48</v>
      </c>
      <c r="W550" s="18"/>
      <c r="X550" s="18"/>
      <c r="Y550" s="18"/>
      <c r="Z550" s="18"/>
      <c r="AA550" s="18"/>
      <c r="AB550" s="18"/>
      <c r="AC550" s="27"/>
      <c r="AD550" s="18"/>
      <c r="AE550" s="18"/>
      <c r="AF550" s="18"/>
      <c r="AG550" s="18"/>
      <c r="AH550" s="18"/>
      <c r="AI550" s="30" t="s">
        <v>48</v>
      </c>
      <c r="AJ550" s="18"/>
    </row>
    <row r="551" spans="1:36" x14ac:dyDescent="0.25">
      <c r="A551" s="17" t="s">
        <v>195</v>
      </c>
      <c r="B551" s="18" t="s">
        <v>793</v>
      </c>
      <c r="C551" s="18" t="s">
        <v>31</v>
      </c>
      <c r="D551" s="18">
        <v>2014</v>
      </c>
      <c r="E551" s="71" t="str">
        <f>IF(COUNTIF($F$7:F551,F551)=1,"Y","N")</f>
        <v>Y</v>
      </c>
      <c r="F551" s="46" t="str">
        <f t="shared" si="58"/>
        <v>2014-Cancer Letters-Huang, Minzhao</v>
      </c>
      <c r="G551" s="27" t="s">
        <v>57</v>
      </c>
      <c r="H551" s="38" t="str">
        <f>IF(COUNTIF($G$7:G551,G551)=1,"Y","N")</f>
        <v>N</v>
      </c>
      <c r="I551" s="38" t="s">
        <v>104</v>
      </c>
      <c r="J551" s="18" t="s">
        <v>27</v>
      </c>
      <c r="K551" s="28"/>
      <c r="L551" s="19" t="s">
        <v>47</v>
      </c>
      <c r="M551" s="56"/>
      <c r="N551" s="57"/>
      <c r="O551" s="57"/>
      <c r="P551" s="57">
        <v>1</v>
      </c>
      <c r="Q551" s="58"/>
      <c r="R551" s="29" t="s">
        <v>794</v>
      </c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27"/>
      <c r="AD551" s="18"/>
      <c r="AE551" s="18"/>
      <c r="AF551" s="18"/>
      <c r="AG551" s="18"/>
      <c r="AH551" s="18"/>
      <c r="AI551" s="30"/>
      <c r="AJ551" s="18"/>
    </row>
    <row r="552" spans="1:36" x14ac:dyDescent="0.25">
      <c r="A552" s="17" t="s">
        <v>795</v>
      </c>
      <c r="B552" s="18" t="s">
        <v>796</v>
      </c>
      <c r="C552" s="18" t="s">
        <v>31</v>
      </c>
      <c r="D552" s="18">
        <v>2014</v>
      </c>
      <c r="E552" s="71" t="str">
        <f>IF(COUNTIF($F$7:F552,F552)=1,"Y","N")</f>
        <v>Y</v>
      </c>
      <c r="F552" s="46" t="str">
        <f t="shared" si="58"/>
        <v>2014-Cancer Letters-Sureban, Sripathi M.</v>
      </c>
      <c r="G552" s="27" t="s">
        <v>57</v>
      </c>
      <c r="H552" s="38" t="str">
        <f>IF(COUNTIF($G$7:G552,G552)=1,"Y","N")</f>
        <v>N</v>
      </c>
      <c r="I552" s="38" t="s">
        <v>104</v>
      </c>
      <c r="J552" s="18" t="s">
        <v>178</v>
      </c>
      <c r="K552" s="28">
        <v>250</v>
      </c>
      <c r="L552" s="19" t="s">
        <v>47</v>
      </c>
      <c r="M552" s="56"/>
      <c r="N552" s="57">
        <v>1</v>
      </c>
      <c r="O552" s="57"/>
      <c r="P552" s="57"/>
      <c r="Q552" s="58"/>
      <c r="R552" s="29" t="s">
        <v>797</v>
      </c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27"/>
      <c r="AD552" s="18"/>
      <c r="AE552" s="18"/>
      <c r="AF552" s="18"/>
      <c r="AG552" s="18"/>
      <c r="AH552" s="18"/>
      <c r="AI552" s="30" t="s">
        <v>48</v>
      </c>
      <c r="AJ552" s="18"/>
    </row>
    <row r="553" spans="1:36" x14ac:dyDescent="0.25">
      <c r="A553" s="17" t="s">
        <v>798</v>
      </c>
      <c r="B553" s="18" t="s">
        <v>799</v>
      </c>
      <c r="C553" s="18" t="s">
        <v>785</v>
      </c>
      <c r="D553" s="18">
        <v>2015</v>
      </c>
      <c r="E553" s="71" t="str">
        <f>IF(COUNTIF($F$7:F553,F553)=1,"Y","N")</f>
        <v>Y</v>
      </c>
      <c r="F553" s="46" t="str">
        <f t="shared" si="58"/>
        <v>2015-Biomaterials-Khan, Sheema</v>
      </c>
      <c r="G553" s="27" t="s">
        <v>46</v>
      </c>
      <c r="H553" s="38" t="str">
        <f>IF(COUNTIF($G$7:G553,G553)=1,"Y","N")</f>
        <v>N</v>
      </c>
      <c r="I553" s="38" t="s">
        <v>104</v>
      </c>
      <c r="J553" s="18" t="s">
        <v>27</v>
      </c>
      <c r="K553" s="28"/>
      <c r="L553" s="19" t="s">
        <v>47</v>
      </c>
      <c r="M553" s="56"/>
      <c r="N553" s="57"/>
      <c r="O553" s="57"/>
      <c r="P553" s="57">
        <v>1</v>
      </c>
      <c r="Q553" s="58"/>
      <c r="R553" s="29" t="s">
        <v>800</v>
      </c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27"/>
      <c r="AD553" s="18"/>
      <c r="AE553" s="18"/>
      <c r="AF553" s="18"/>
      <c r="AG553" s="18"/>
      <c r="AH553" s="18"/>
      <c r="AI553" s="30"/>
      <c r="AJ553" s="18"/>
    </row>
    <row r="554" spans="1:36" x14ac:dyDescent="0.25">
      <c r="A554" s="17" t="s">
        <v>801</v>
      </c>
      <c r="B554" s="18" t="s">
        <v>802</v>
      </c>
      <c r="C554" s="18" t="s">
        <v>31</v>
      </c>
      <c r="D554" s="18">
        <v>2015</v>
      </c>
      <c r="E554" s="71" t="str">
        <f>IF(COUNTIF($F$7:F554,F554)=1,"Y","N")</f>
        <v>Y</v>
      </c>
      <c r="F554" s="46" t="str">
        <f t="shared" si="58"/>
        <v>2015-Cancer Letters-Li, Yan</v>
      </c>
      <c r="G554" s="27" t="s">
        <v>320</v>
      </c>
      <c r="H554" s="38" t="str">
        <f>IF(COUNTIF($G$7:G554,G554)=1,"Y","N")</f>
        <v>N</v>
      </c>
      <c r="I554" s="38" t="s">
        <v>104</v>
      </c>
      <c r="J554" s="18" t="s">
        <v>27</v>
      </c>
      <c r="K554" s="28" t="s">
        <v>803</v>
      </c>
      <c r="L554" s="19" t="s">
        <v>47</v>
      </c>
      <c r="M554" s="56"/>
      <c r="N554" s="57"/>
      <c r="O554" s="57">
        <v>1</v>
      </c>
      <c r="P554" s="57"/>
      <c r="Q554" s="58"/>
      <c r="R554" s="29" t="s">
        <v>804</v>
      </c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27"/>
      <c r="AD554" s="18"/>
      <c r="AE554" s="18"/>
      <c r="AF554" s="18"/>
      <c r="AG554" s="18"/>
      <c r="AH554" s="18"/>
      <c r="AI554" s="30" t="s">
        <v>48</v>
      </c>
      <c r="AJ554" s="18"/>
    </row>
    <row r="555" spans="1:36" x14ac:dyDescent="0.25">
      <c r="A555" s="17" t="s">
        <v>801</v>
      </c>
      <c r="B555" s="18" t="s">
        <v>802</v>
      </c>
      <c r="C555" s="18" t="s">
        <v>31</v>
      </c>
      <c r="D555" s="18">
        <v>2015</v>
      </c>
      <c r="E555" s="71" t="str">
        <f>IF(COUNTIF($F$7:F555,F555)=1,"Y","N")</f>
        <v>N</v>
      </c>
      <c r="F555" s="46" t="str">
        <f t="shared" si="58"/>
        <v>2015-Cancer Letters-Li, Yan</v>
      </c>
      <c r="G555" s="27" t="s">
        <v>320</v>
      </c>
      <c r="H555" s="38" t="str">
        <f>IF(COUNTIF($G$7:G555,G555)=1,"Y","N")</f>
        <v>N</v>
      </c>
      <c r="I555" s="38" t="s">
        <v>104</v>
      </c>
      <c r="J555" s="18" t="s">
        <v>27</v>
      </c>
      <c r="K555" s="28" t="s">
        <v>803</v>
      </c>
      <c r="L555" s="19" t="s">
        <v>47</v>
      </c>
      <c r="M555" s="56"/>
      <c r="N555" s="57"/>
      <c r="O555" s="57">
        <v>1</v>
      </c>
      <c r="P555" s="57"/>
      <c r="Q555" s="58"/>
      <c r="R555" s="29" t="s">
        <v>805</v>
      </c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27"/>
      <c r="AD555" s="18"/>
      <c r="AE555" s="18"/>
      <c r="AF555" s="18"/>
      <c r="AG555" s="18"/>
      <c r="AH555" s="18"/>
      <c r="AI555" s="30" t="s">
        <v>48</v>
      </c>
      <c r="AJ555" s="18"/>
    </row>
    <row r="556" spans="1:36" x14ac:dyDescent="0.25">
      <c r="A556" s="17" t="s">
        <v>801</v>
      </c>
      <c r="B556" s="18" t="s">
        <v>802</v>
      </c>
      <c r="C556" s="18" t="s">
        <v>31</v>
      </c>
      <c r="D556" s="18">
        <v>2015</v>
      </c>
      <c r="E556" s="71" t="str">
        <f>IF(COUNTIF($F$7:F556,F556)=1,"Y","N")</f>
        <v>N</v>
      </c>
      <c r="F556" s="46" t="str">
        <f t="shared" si="58"/>
        <v>2015-Cancer Letters-Li, Yan</v>
      </c>
      <c r="G556" s="27" t="s">
        <v>44</v>
      </c>
      <c r="H556" s="38" t="str">
        <f>IF(COUNTIF($G$7:G556,G556)=1,"Y","N")</f>
        <v>N</v>
      </c>
      <c r="I556" s="38" t="s">
        <v>104</v>
      </c>
      <c r="J556" s="18" t="s">
        <v>27</v>
      </c>
      <c r="K556" s="28" t="s">
        <v>803</v>
      </c>
      <c r="L556" s="19" t="s">
        <v>47</v>
      </c>
      <c r="M556" s="56"/>
      <c r="N556" s="57"/>
      <c r="O556" s="57"/>
      <c r="P556" s="57">
        <v>1</v>
      </c>
      <c r="Q556" s="58"/>
      <c r="R556" s="29" t="s">
        <v>804</v>
      </c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27"/>
      <c r="AD556" s="18"/>
      <c r="AE556" s="18"/>
      <c r="AF556" s="18"/>
      <c r="AG556" s="18"/>
      <c r="AH556" s="18"/>
      <c r="AI556" s="30" t="s">
        <v>48</v>
      </c>
      <c r="AJ556" s="18"/>
    </row>
    <row r="557" spans="1:36" x14ac:dyDescent="0.25">
      <c r="A557" s="17" t="s">
        <v>801</v>
      </c>
      <c r="B557" s="18" t="s">
        <v>802</v>
      </c>
      <c r="C557" s="18" t="s">
        <v>31</v>
      </c>
      <c r="D557" s="18">
        <v>2015</v>
      </c>
      <c r="E557" s="71" t="str">
        <f>IF(COUNTIF($F$7:F557,F557)=1,"Y","N")</f>
        <v>N</v>
      </c>
      <c r="F557" s="46" t="str">
        <f t="shared" si="58"/>
        <v>2015-Cancer Letters-Li, Yan</v>
      </c>
      <c r="G557" s="27" t="s">
        <v>44</v>
      </c>
      <c r="H557" s="38" t="str">
        <f>IF(COUNTIF($G$7:G557,G557)=1,"Y","N")</f>
        <v>N</v>
      </c>
      <c r="I557" s="38" t="s">
        <v>104</v>
      </c>
      <c r="J557" s="18" t="s">
        <v>27</v>
      </c>
      <c r="K557" s="28" t="s">
        <v>803</v>
      </c>
      <c r="L557" s="19" t="s">
        <v>47</v>
      </c>
      <c r="M557" s="56"/>
      <c r="N557" s="57"/>
      <c r="O557" s="57"/>
      <c r="P557" s="57">
        <v>1</v>
      </c>
      <c r="Q557" s="58"/>
      <c r="R557" s="29" t="s">
        <v>805</v>
      </c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27"/>
      <c r="AD557" s="18"/>
      <c r="AE557" s="18"/>
      <c r="AF557" s="18"/>
      <c r="AG557" s="18"/>
      <c r="AH557" s="18"/>
      <c r="AI557" s="30" t="s">
        <v>48</v>
      </c>
      <c r="AJ557" s="18"/>
    </row>
    <row r="558" spans="1:36" x14ac:dyDescent="0.25">
      <c r="A558" s="17" t="s">
        <v>801</v>
      </c>
      <c r="B558" s="18" t="s">
        <v>802</v>
      </c>
      <c r="C558" s="18" t="s">
        <v>31</v>
      </c>
      <c r="D558" s="18">
        <v>2015</v>
      </c>
      <c r="E558" s="71" t="str">
        <f>IF(COUNTIF($F$7:F558,F558)=1,"Y","N")</f>
        <v>N</v>
      </c>
      <c r="F558" s="46" t="str">
        <f t="shared" si="58"/>
        <v>2015-Cancer Letters-Li, Yan</v>
      </c>
      <c r="G558" s="27" t="s">
        <v>57</v>
      </c>
      <c r="H558" s="38" t="str">
        <f>IF(COUNTIF($G$7:G558,G558)=1,"Y","N")</f>
        <v>N</v>
      </c>
      <c r="I558" s="38" t="s">
        <v>104</v>
      </c>
      <c r="J558" s="18" t="s">
        <v>27</v>
      </c>
      <c r="K558" s="28" t="s">
        <v>803</v>
      </c>
      <c r="L558" s="19" t="s">
        <v>47</v>
      </c>
      <c r="M558" s="56"/>
      <c r="N558" s="57"/>
      <c r="O558" s="57"/>
      <c r="P558" s="57">
        <v>1</v>
      </c>
      <c r="Q558" s="58"/>
      <c r="R558" s="29" t="s">
        <v>804</v>
      </c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27"/>
      <c r="AD558" s="18"/>
      <c r="AE558" s="18"/>
      <c r="AF558" s="18"/>
      <c r="AG558" s="18"/>
      <c r="AH558" s="18"/>
      <c r="AI558" s="30" t="s">
        <v>48</v>
      </c>
      <c r="AJ558" s="18"/>
    </row>
    <row r="559" spans="1:36" x14ac:dyDescent="0.25">
      <c r="A559" s="17" t="s">
        <v>801</v>
      </c>
      <c r="B559" s="18" t="s">
        <v>802</v>
      </c>
      <c r="C559" s="18" t="s">
        <v>31</v>
      </c>
      <c r="D559" s="18">
        <v>2015</v>
      </c>
      <c r="E559" s="71" t="str">
        <f>IF(COUNTIF($F$7:F559,F559)=1,"Y","N")</f>
        <v>N</v>
      </c>
      <c r="F559" s="46" t="str">
        <f t="shared" si="58"/>
        <v>2015-Cancer Letters-Li, Yan</v>
      </c>
      <c r="G559" s="27" t="s">
        <v>57</v>
      </c>
      <c r="H559" s="38" t="str">
        <f>IF(COUNTIF($G$7:G559,G559)=1,"Y","N")</f>
        <v>N</v>
      </c>
      <c r="I559" s="38" t="s">
        <v>104</v>
      </c>
      <c r="J559" s="18" t="s">
        <v>27</v>
      </c>
      <c r="K559" s="28" t="s">
        <v>803</v>
      </c>
      <c r="L559" s="19" t="s">
        <v>47</v>
      </c>
      <c r="M559" s="56"/>
      <c r="N559" s="57"/>
      <c r="O559" s="57">
        <v>1</v>
      </c>
      <c r="P559" s="57"/>
      <c r="Q559" s="58"/>
      <c r="R559" s="29" t="s">
        <v>805</v>
      </c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27"/>
      <c r="AD559" s="18"/>
      <c r="AE559" s="18"/>
      <c r="AF559" s="18"/>
      <c r="AG559" s="18"/>
      <c r="AH559" s="18"/>
      <c r="AI559" s="30" t="s">
        <v>48</v>
      </c>
      <c r="AJ559" s="18"/>
    </row>
    <row r="560" spans="1:36" x14ac:dyDescent="0.25">
      <c r="A560" s="17" t="s">
        <v>808</v>
      </c>
      <c r="B560" s="18" t="s">
        <v>809</v>
      </c>
      <c r="C560" s="18" t="s">
        <v>810</v>
      </c>
      <c r="D560" s="18">
        <v>2016</v>
      </c>
      <c r="E560" s="71" t="str">
        <f>IF(COUNTIF($F$7:F560,F560)=1,"Y","N")</f>
        <v>Y</v>
      </c>
      <c r="F560" s="46" t="str">
        <f t="shared" si="58"/>
        <v>2016-Journal of Cancer Research and Clinical Oncology-Dai, Haisu</v>
      </c>
      <c r="G560" s="27" t="s">
        <v>735</v>
      </c>
      <c r="H560" s="38" t="str">
        <f>IF(COUNTIF($G$7:G560,G560)=1,"Y","N")</f>
        <v>Y</v>
      </c>
      <c r="I560" s="38" t="s">
        <v>104</v>
      </c>
      <c r="J560" s="18" t="s">
        <v>27</v>
      </c>
      <c r="K560" s="28"/>
      <c r="L560" s="19" t="s">
        <v>47</v>
      </c>
      <c r="M560" s="56"/>
      <c r="N560" s="57"/>
      <c r="O560" s="57"/>
      <c r="P560" s="57">
        <v>1</v>
      </c>
      <c r="Q560" s="58"/>
      <c r="R560" s="29" t="s">
        <v>807</v>
      </c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27" t="s">
        <v>48</v>
      </c>
      <c r="AD560" s="18"/>
      <c r="AE560" s="18"/>
      <c r="AF560" s="18"/>
      <c r="AG560" s="18"/>
      <c r="AH560" s="18"/>
      <c r="AI560" s="30" t="s">
        <v>48</v>
      </c>
      <c r="AJ560" s="18"/>
    </row>
    <row r="561" spans="1:36" x14ac:dyDescent="0.25">
      <c r="A561" s="17" t="s">
        <v>808</v>
      </c>
      <c r="B561" s="18" t="s">
        <v>809</v>
      </c>
      <c r="C561" s="18" t="s">
        <v>810</v>
      </c>
      <c r="D561" s="18">
        <v>2016</v>
      </c>
      <c r="E561" s="71" t="str">
        <f>IF(COUNTIF($F$7:F561,F561)=1,"Y","N")</f>
        <v>N</v>
      </c>
      <c r="F561" s="46" t="str">
        <f t="shared" si="58"/>
        <v>2016-Journal of Cancer Research and Clinical Oncology-Dai, Haisu</v>
      </c>
      <c r="G561" s="27" t="s">
        <v>359</v>
      </c>
      <c r="H561" s="38" t="str">
        <f>IF(COUNTIF($G$7:G561,G561)=1,"Y","N")</f>
        <v>N</v>
      </c>
      <c r="I561" s="38" t="s">
        <v>104</v>
      </c>
      <c r="J561" s="18" t="s">
        <v>27</v>
      </c>
      <c r="K561" s="28"/>
      <c r="L561" s="19" t="s">
        <v>47</v>
      </c>
      <c r="M561" s="56"/>
      <c r="N561" s="57"/>
      <c r="O561" s="57"/>
      <c r="P561" s="57">
        <v>1</v>
      </c>
      <c r="Q561" s="58"/>
      <c r="R561" s="29" t="s">
        <v>807</v>
      </c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27" t="s">
        <v>48</v>
      </c>
      <c r="AD561" s="18"/>
      <c r="AE561" s="18"/>
      <c r="AF561" s="18"/>
      <c r="AG561" s="18"/>
      <c r="AH561" s="18"/>
      <c r="AI561" s="30" t="s">
        <v>48</v>
      </c>
      <c r="AJ561" s="18"/>
    </row>
    <row r="562" spans="1:36" ht="25.5" x14ac:dyDescent="0.25">
      <c r="A562" s="17" t="s">
        <v>811</v>
      </c>
      <c r="B562" s="18" t="s">
        <v>812</v>
      </c>
      <c r="C562" s="18" t="s">
        <v>108</v>
      </c>
      <c r="D562" s="18">
        <v>2016</v>
      </c>
      <c r="E562" s="71" t="str">
        <f>IF(COUNTIF($F$7:F562,F562)=1,"Y","N")</f>
        <v>Y</v>
      </c>
      <c r="F562" s="46" t="str">
        <f t="shared" si="58"/>
        <v>2016-British Journal of Cancer-Pothula, Srivivasa P.</v>
      </c>
      <c r="G562" s="27" t="s">
        <v>754</v>
      </c>
      <c r="H562" s="38" t="str">
        <f>IF(COUNTIF($G$7:G562,G562)=1,"Y","N")</f>
        <v>N</v>
      </c>
      <c r="I562" s="38" t="s">
        <v>104</v>
      </c>
      <c r="J562" s="18" t="s">
        <v>27</v>
      </c>
      <c r="K562" s="28"/>
      <c r="L562" s="19" t="s">
        <v>28</v>
      </c>
      <c r="M562" s="56"/>
      <c r="N562" s="57"/>
      <c r="O562" s="57"/>
      <c r="P562" s="57">
        <v>1</v>
      </c>
      <c r="Q562" s="58"/>
      <c r="R562" s="29" t="s">
        <v>813</v>
      </c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27"/>
      <c r="AD562" s="18"/>
      <c r="AE562" s="18"/>
      <c r="AF562" s="18"/>
      <c r="AG562" s="18"/>
      <c r="AH562" s="18"/>
      <c r="AI562" s="30"/>
      <c r="AJ562" s="18"/>
    </row>
    <row r="563" spans="1:36" x14ac:dyDescent="0.25">
      <c r="A563" s="17" t="s">
        <v>811</v>
      </c>
      <c r="B563" s="18" t="s">
        <v>812</v>
      </c>
      <c r="C563" s="18" t="s">
        <v>108</v>
      </c>
      <c r="D563" s="18">
        <v>2016</v>
      </c>
      <c r="E563" s="71" t="str">
        <f>IF(COUNTIF($F$7:F563,F563)=1,"Y","N")</f>
        <v>N</v>
      </c>
      <c r="F563" s="46" t="str">
        <f t="shared" ref="F563:F564" si="61">CONCATENATE(D563,"-",C563,"-",A563)</f>
        <v>2016-British Journal of Cancer-Pothula, Srivivasa P.</v>
      </c>
      <c r="G563" s="27" t="s">
        <v>754</v>
      </c>
      <c r="H563" s="38" t="str">
        <f>IF(COUNTIF($G$7:G563,G563)=1,"Y","N")</f>
        <v>N</v>
      </c>
      <c r="I563" s="38" t="s">
        <v>104</v>
      </c>
      <c r="J563" s="18" t="s">
        <v>27</v>
      </c>
      <c r="K563" s="28"/>
      <c r="L563" s="19" t="s">
        <v>28</v>
      </c>
      <c r="M563" s="56"/>
      <c r="N563" s="57"/>
      <c r="O563" s="57"/>
      <c r="P563" s="57">
        <v>1</v>
      </c>
      <c r="Q563" s="58"/>
      <c r="R563" s="29" t="s">
        <v>725</v>
      </c>
      <c r="S563" s="18"/>
      <c r="T563" s="18"/>
      <c r="U563" s="18"/>
      <c r="V563" s="18" t="s">
        <v>48</v>
      </c>
      <c r="W563" s="18"/>
      <c r="X563" s="18"/>
      <c r="Y563" s="18"/>
      <c r="Z563" s="18"/>
      <c r="AA563" s="18"/>
      <c r="AB563" s="18"/>
      <c r="AC563" s="27"/>
      <c r="AD563" s="18"/>
      <c r="AE563" s="18"/>
      <c r="AF563" s="18"/>
      <c r="AG563" s="18"/>
      <c r="AH563" s="18"/>
      <c r="AI563" s="30"/>
      <c r="AJ563" s="18"/>
    </row>
    <row r="564" spans="1:36" x14ac:dyDescent="0.25">
      <c r="A564" s="17" t="s">
        <v>811</v>
      </c>
      <c r="B564" s="18" t="s">
        <v>812</v>
      </c>
      <c r="C564" s="18" t="s">
        <v>108</v>
      </c>
      <c r="D564" s="18">
        <v>2016</v>
      </c>
      <c r="E564" s="71" t="str">
        <f>IF(COUNTIF($F$7:F564,F564)=1,"Y","N")</f>
        <v>N</v>
      </c>
      <c r="F564" s="46" t="str">
        <f t="shared" si="61"/>
        <v>2016-British Journal of Cancer-Pothula, Srivivasa P.</v>
      </c>
      <c r="G564" s="27" t="s">
        <v>754</v>
      </c>
      <c r="H564" s="38" t="str">
        <f>IF(COUNTIF($G$7:G564,G564)=1,"Y","N")</f>
        <v>N</v>
      </c>
      <c r="I564" s="38" t="s">
        <v>104</v>
      </c>
      <c r="J564" s="18" t="s">
        <v>27</v>
      </c>
      <c r="K564" s="28"/>
      <c r="L564" s="19" t="s">
        <v>28</v>
      </c>
      <c r="M564" s="56"/>
      <c r="N564" s="57"/>
      <c r="O564" s="57"/>
      <c r="P564" s="57">
        <v>1</v>
      </c>
      <c r="Q564" s="58"/>
      <c r="R564" s="29" t="s">
        <v>814</v>
      </c>
      <c r="S564" s="18"/>
      <c r="T564" s="18"/>
      <c r="U564" s="18"/>
      <c r="V564" s="18" t="s">
        <v>48</v>
      </c>
      <c r="W564" s="18"/>
      <c r="X564" s="18"/>
      <c r="Y564" s="18"/>
      <c r="Z564" s="18"/>
      <c r="AA564" s="18"/>
      <c r="AB564" s="18"/>
      <c r="AC564" s="27"/>
      <c r="AD564" s="18"/>
      <c r="AE564" s="18"/>
      <c r="AF564" s="18"/>
      <c r="AG564" s="18"/>
      <c r="AH564" s="18"/>
      <c r="AI564" s="30"/>
      <c r="AJ564" s="18"/>
    </row>
    <row r="565" spans="1:36" x14ac:dyDescent="0.25">
      <c r="A565" s="17" t="s">
        <v>347</v>
      </c>
      <c r="B565" s="18" t="s">
        <v>348</v>
      </c>
      <c r="C565" s="18" t="s">
        <v>349</v>
      </c>
      <c r="D565" s="18">
        <v>2016</v>
      </c>
      <c r="E565" s="71" t="str">
        <f>IF(COUNTIF($F$7:F565,F565)=1,"Y","N")</f>
        <v>Y</v>
      </c>
      <c r="F565" s="46" t="str">
        <f t="shared" si="58"/>
        <v>2016-Journal of Gastroenterology and Hepatology-Uchida, Daisuke</v>
      </c>
      <c r="G565" s="27" t="s">
        <v>57</v>
      </c>
      <c r="H565" s="38" t="str">
        <f>IF(COUNTIF($G$7:G565,G565)=1,"Y","N")</f>
        <v>N</v>
      </c>
      <c r="I565" s="38" t="s">
        <v>104</v>
      </c>
      <c r="J565" s="18" t="s">
        <v>178</v>
      </c>
      <c r="K565" s="28"/>
      <c r="L565" s="19" t="s">
        <v>47</v>
      </c>
      <c r="M565" s="56"/>
      <c r="N565" s="57"/>
      <c r="O565" s="57"/>
      <c r="P565" s="57"/>
      <c r="Q565" s="58">
        <v>1</v>
      </c>
      <c r="R565" s="29" t="s">
        <v>815</v>
      </c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27"/>
      <c r="AD565" s="18"/>
      <c r="AE565" s="18"/>
      <c r="AF565" s="18"/>
      <c r="AG565" s="18"/>
      <c r="AH565" s="18"/>
      <c r="AI565" s="30"/>
      <c r="AJ565" s="18"/>
    </row>
    <row r="566" spans="1:36" x14ac:dyDescent="0.25">
      <c r="A566" s="17" t="s">
        <v>347</v>
      </c>
      <c r="B566" s="18" t="s">
        <v>348</v>
      </c>
      <c r="C566" s="18" t="s">
        <v>349</v>
      </c>
      <c r="D566" s="18">
        <v>2016</v>
      </c>
      <c r="E566" s="71" t="str">
        <f>IF(COUNTIF($F$7:F566,F566)=1,"Y","N")</f>
        <v>N</v>
      </c>
      <c r="F566" s="46" t="str">
        <f t="shared" ref="F566" si="62">CONCATENATE(D566,"-",C566,"-",A566)</f>
        <v>2016-Journal of Gastroenterology and Hepatology-Uchida, Daisuke</v>
      </c>
      <c r="G566" s="27" t="s">
        <v>57</v>
      </c>
      <c r="H566" s="38" t="str">
        <f>IF(COUNTIF($G$7:G566,G566)=1,"Y","N")</f>
        <v>N</v>
      </c>
      <c r="I566" s="38" t="s">
        <v>104</v>
      </c>
      <c r="J566" s="18" t="s">
        <v>178</v>
      </c>
      <c r="K566" s="28"/>
      <c r="L566" s="19" t="s">
        <v>47</v>
      </c>
      <c r="M566" s="56"/>
      <c r="N566" s="57"/>
      <c r="O566" s="57"/>
      <c r="P566" s="57">
        <v>1</v>
      </c>
      <c r="Q566" s="58"/>
      <c r="R566" s="29" t="s">
        <v>816</v>
      </c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27"/>
      <c r="AD566" s="18"/>
      <c r="AE566" s="18"/>
      <c r="AF566" s="18"/>
      <c r="AG566" s="18"/>
      <c r="AH566" s="18"/>
      <c r="AI566" s="30"/>
      <c r="AJ566" s="18"/>
    </row>
    <row r="567" spans="1:36" x14ac:dyDescent="0.25">
      <c r="A567" s="17" t="s">
        <v>817</v>
      </c>
      <c r="B567" s="18" t="s">
        <v>818</v>
      </c>
      <c r="C567" s="18" t="s">
        <v>819</v>
      </c>
      <c r="D567" s="18">
        <v>2016</v>
      </c>
      <c r="E567" s="71" t="str">
        <f>IF(COUNTIF($F$7:F567,F567)=1,"Y","N")</f>
        <v>Y</v>
      </c>
      <c r="F567" s="46" t="str">
        <f t="shared" si="58"/>
        <v>2016-Radiation Oncology-Akasaka, Hiroaki</v>
      </c>
      <c r="G567" s="27" t="s">
        <v>44</v>
      </c>
      <c r="H567" s="38" t="str">
        <f>IF(COUNTIF($G$7:G567,G567)=1,"Y","N")</f>
        <v>N</v>
      </c>
      <c r="I567" s="38" t="s">
        <v>104</v>
      </c>
      <c r="J567" s="18" t="s">
        <v>27</v>
      </c>
      <c r="K567" s="28"/>
      <c r="L567" s="19" t="s">
        <v>47</v>
      </c>
      <c r="M567" s="56"/>
      <c r="N567" s="57"/>
      <c r="O567" s="57"/>
      <c r="P567" s="57"/>
      <c r="Q567" s="58">
        <v>1</v>
      </c>
      <c r="R567" s="29" t="s">
        <v>820</v>
      </c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27"/>
      <c r="AD567" s="18"/>
      <c r="AE567" s="18"/>
      <c r="AF567" s="18"/>
      <c r="AG567" s="18"/>
      <c r="AH567" s="18"/>
      <c r="AI567" s="30"/>
      <c r="AJ567" s="18"/>
    </row>
    <row r="568" spans="1:36" x14ac:dyDescent="0.25">
      <c r="A568" s="17" t="s">
        <v>817</v>
      </c>
      <c r="B568" s="18" t="s">
        <v>818</v>
      </c>
      <c r="C568" s="18" t="s">
        <v>819</v>
      </c>
      <c r="D568" s="18">
        <v>2016</v>
      </c>
      <c r="E568" s="71" t="str">
        <f>IF(COUNTIF($F$7:F568,F568)=1,"Y","N")</f>
        <v>N</v>
      </c>
      <c r="F568" s="46" t="str">
        <f t="shared" ref="F568:F569" si="63">CONCATENATE(D568,"-",C568,"-",A568)</f>
        <v>2016-Radiation Oncology-Akasaka, Hiroaki</v>
      </c>
      <c r="G568" s="27" t="s">
        <v>44</v>
      </c>
      <c r="H568" s="38" t="str">
        <f>IF(COUNTIF($G$7:G568,G568)=1,"Y","N")</f>
        <v>N</v>
      </c>
      <c r="I568" s="38" t="s">
        <v>104</v>
      </c>
      <c r="J568" s="18" t="s">
        <v>27</v>
      </c>
      <c r="K568" s="28"/>
      <c r="L568" s="19" t="s">
        <v>47</v>
      </c>
      <c r="M568" s="56"/>
      <c r="N568" s="57"/>
      <c r="O568" s="57"/>
      <c r="P568" s="57"/>
      <c r="Q568" s="58">
        <v>1</v>
      </c>
      <c r="R568" s="29" t="s">
        <v>688</v>
      </c>
      <c r="S568" s="18" t="s">
        <v>48</v>
      </c>
      <c r="T568" s="18"/>
      <c r="U568" s="18"/>
      <c r="V568" s="18"/>
      <c r="W568" s="18"/>
      <c r="X568" s="18"/>
      <c r="Y568" s="18"/>
      <c r="Z568" s="18"/>
      <c r="AA568" s="18"/>
      <c r="AB568" s="18"/>
      <c r="AC568" s="27"/>
      <c r="AD568" s="18"/>
      <c r="AE568" s="18"/>
      <c r="AF568" s="18"/>
      <c r="AG568" s="18"/>
      <c r="AH568" s="18"/>
      <c r="AI568" s="30"/>
      <c r="AJ568" s="18"/>
    </row>
    <row r="569" spans="1:36" x14ac:dyDescent="0.25">
      <c r="A569" s="17" t="s">
        <v>817</v>
      </c>
      <c r="B569" s="18" t="s">
        <v>818</v>
      </c>
      <c r="C569" s="18" t="s">
        <v>819</v>
      </c>
      <c r="D569" s="18">
        <v>2016</v>
      </c>
      <c r="E569" s="71" t="str">
        <f>IF(COUNTIF($F$7:F569,F569)=1,"Y","N")</f>
        <v>N</v>
      </c>
      <c r="F569" s="46" t="str">
        <f t="shared" si="63"/>
        <v>2016-Radiation Oncology-Akasaka, Hiroaki</v>
      </c>
      <c r="G569" s="27" t="s">
        <v>44</v>
      </c>
      <c r="H569" s="38" t="str">
        <f>IF(COUNTIF($G$7:G569,G569)=1,"Y","N")</f>
        <v>N</v>
      </c>
      <c r="I569" s="38" t="s">
        <v>104</v>
      </c>
      <c r="J569" s="18" t="s">
        <v>27</v>
      </c>
      <c r="K569" s="28"/>
      <c r="L569" s="19" t="s">
        <v>47</v>
      </c>
      <c r="M569" s="56"/>
      <c r="N569" s="57"/>
      <c r="O569" s="57"/>
      <c r="P569" s="57">
        <v>1</v>
      </c>
      <c r="Q569" s="58"/>
      <c r="R569" s="29" t="s">
        <v>821</v>
      </c>
      <c r="S569" s="18" t="s">
        <v>48</v>
      </c>
      <c r="T569" s="18"/>
      <c r="U569" s="18"/>
      <c r="V569" s="18"/>
      <c r="W569" s="18"/>
      <c r="X569" s="18"/>
      <c r="Y569" s="18"/>
      <c r="Z569" s="18"/>
      <c r="AA569" s="18"/>
      <c r="AB569" s="18"/>
      <c r="AC569" s="27"/>
      <c r="AD569" s="18"/>
      <c r="AE569" s="18"/>
      <c r="AF569" s="18"/>
      <c r="AG569" s="18"/>
      <c r="AH569" s="18"/>
      <c r="AI569" s="30"/>
      <c r="AJ569" s="18"/>
    </row>
    <row r="570" spans="1:36" x14ac:dyDescent="0.25">
      <c r="A570" s="17" t="s">
        <v>822</v>
      </c>
      <c r="B570" s="18" t="s">
        <v>823</v>
      </c>
      <c r="C570" s="18" t="s">
        <v>509</v>
      </c>
      <c r="D570" s="18">
        <v>2016</v>
      </c>
      <c r="E570" s="71" t="str">
        <f>IF(COUNTIF($F$7:F570,F570)=1,"Y","N")</f>
        <v>Y</v>
      </c>
      <c r="F570" s="46" t="str">
        <f t="shared" si="58"/>
        <v>2016-Oncology Reports-Mao, Yonghuan</v>
      </c>
      <c r="G570" s="27" t="s">
        <v>46</v>
      </c>
      <c r="H570" s="38" t="str">
        <f>IF(COUNTIF($G$7:G570,G570)=1,"Y","N")</f>
        <v>N</v>
      </c>
      <c r="I570" s="38" t="s">
        <v>104</v>
      </c>
      <c r="J570" s="18" t="s">
        <v>27</v>
      </c>
      <c r="K570" s="28" t="s">
        <v>824</v>
      </c>
      <c r="L570" s="19" t="s">
        <v>47</v>
      </c>
      <c r="M570" s="56"/>
      <c r="N570" s="57"/>
      <c r="O570" s="57">
        <v>1</v>
      </c>
      <c r="P570" s="57"/>
      <c r="Q570" s="58"/>
      <c r="R570" s="29" t="s">
        <v>825</v>
      </c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27"/>
      <c r="AD570" s="18"/>
      <c r="AE570" s="18"/>
      <c r="AF570" s="18"/>
      <c r="AG570" s="18"/>
      <c r="AH570" s="18"/>
      <c r="AI570" s="30" t="s">
        <v>48</v>
      </c>
      <c r="AJ570" s="18"/>
    </row>
    <row r="571" spans="1:36" ht="15" x14ac:dyDescent="0.25">
      <c r="A571" s="17" t="s">
        <v>826</v>
      </c>
      <c r="B571" s="18" t="s">
        <v>827</v>
      </c>
      <c r="C571" s="18" t="s">
        <v>167</v>
      </c>
      <c r="D571" s="18">
        <v>2016</v>
      </c>
      <c r="E571" s="71" t="str">
        <f>IF(COUNTIF($F$7:F571,F571)=1,"Y","N")</f>
        <v>Y</v>
      </c>
      <c r="F571" s="46" t="str">
        <f t="shared" si="58"/>
        <v>2016-International Journal of Oncology-Zhao, Lu</v>
      </c>
      <c r="G571" s="27" t="s">
        <v>829</v>
      </c>
      <c r="H571" s="38" t="str">
        <f>IF(COUNTIF($G$7:G571,G571)=1,"Y","N")</f>
        <v>Y</v>
      </c>
      <c r="I571" s="38" t="s">
        <v>104</v>
      </c>
      <c r="J571" s="18" t="s">
        <v>27</v>
      </c>
      <c r="K571" s="28"/>
      <c r="L571" s="19" t="s">
        <v>47</v>
      </c>
      <c r="M571" s="56"/>
      <c r="N571" s="57"/>
      <c r="O571" s="57">
        <v>1</v>
      </c>
      <c r="P571" s="57"/>
      <c r="Q571" s="58"/>
      <c r="R571" s="29" t="s">
        <v>828</v>
      </c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27"/>
      <c r="AD571" s="18"/>
      <c r="AE571" s="18"/>
      <c r="AF571" s="18"/>
      <c r="AG571" s="18"/>
      <c r="AH571" s="18"/>
      <c r="AI571" s="30"/>
      <c r="AJ571" s="18"/>
    </row>
    <row r="572" spans="1:36" x14ac:dyDescent="0.25">
      <c r="A572" s="17" t="s">
        <v>847</v>
      </c>
      <c r="B572" s="18" t="s">
        <v>848</v>
      </c>
      <c r="C572" s="18" t="s">
        <v>187</v>
      </c>
      <c r="D572" s="18">
        <v>2002</v>
      </c>
      <c r="E572" s="71" t="str">
        <f>IF(COUNTIF($F$7:F572,F572)=1,"Y","N")</f>
        <v>Y</v>
      </c>
      <c r="F572" s="46" t="str">
        <f t="shared" si="58"/>
        <v>2002-International Journal of Cancer-Cardillo, Thomas M.</v>
      </c>
      <c r="G572" s="27" t="s">
        <v>380</v>
      </c>
      <c r="H572" s="38" t="str">
        <f>IF(COUNTIF($G$7:G572,G572)=1,"Y","N")</f>
        <v>N</v>
      </c>
      <c r="I572" s="38" t="s">
        <v>104</v>
      </c>
      <c r="J572" s="18" t="s">
        <v>27</v>
      </c>
      <c r="K572" s="28">
        <v>1000</v>
      </c>
      <c r="L572" s="19" t="s">
        <v>47</v>
      </c>
      <c r="M572" s="56"/>
      <c r="N572" s="57"/>
      <c r="O572" s="57">
        <v>1</v>
      </c>
      <c r="P572" s="57"/>
      <c r="Q572" s="58"/>
      <c r="R572" s="29" t="s">
        <v>849</v>
      </c>
      <c r="S572" s="18" t="s">
        <v>48</v>
      </c>
      <c r="T572" s="18"/>
      <c r="U572" s="18"/>
      <c r="V572" s="18"/>
      <c r="W572" s="18"/>
      <c r="X572" s="18"/>
      <c r="Y572" s="18"/>
      <c r="Z572" s="18"/>
      <c r="AA572" s="18"/>
      <c r="AB572" s="18"/>
      <c r="AC572" s="27"/>
      <c r="AD572" s="18"/>
      <c r="AE572" s="18"/>
      <c r="AF572" s="18"/>
      <c r="AG572" s="18"/>
      <c r="AH572" s="18"/>
      <c r="AI572" s="30"/>
      <c r="AJ572" s="18"/>
    </row>
    <row r="573" spans="1:36" x14ac:dyDescent="0.25">
      <c r="A573" s="17" t="s">
        <v>847</v>
      </c>
      <c r="B573" s="18" t="s">
        <v>848</v>
      </c>
      <c r="C573" s="18" t="s">
        <v>187</v>
      </c>
      <c r="D573" s="18">
        <v>2002</v>
      </c>
      <c r="E573" s="71" t="str">
        <f>IF(COUNTIF($F$7:F573,F573)=1,"Y","N")</f>
        <v>N</v>
      </c>
      <c r="F573" s="46" t="str">
        <f t="shared" ref="F573:F578" si="64">CONCATENATE(D573,"-",C573,"-",A573)</f>
        <v>2002-International Journal of Cancer-Cardillo, Thomas M.</v>
      </c>
      <c r="G573" s="27" t="s">
        <v>380</v>
      </c>
      <c r="H573" s="38" t="str">
        <f>IF(COUNTIF($G$7:G573,G573)=1,"Y","N")</f>
        <v>N</v>
      </c>
      <c r="I573" s="38" t="s">
        <v>104</v>
      </c>
      <c r="J573" s="18" t="s">
        <v>27</v>
      </c>
      <c r="K573" s="28">
        <v>1000</v>
      </c>
      <c r="L573" s="19" t="s">
        <v>47</v>
      </c>
      <c r="M573" s="56"/>
      <c r="N573" s="57"/>
      <c r="O573" s="57">
        <v>1</v>
      </c>
      <c r="P573" s="57"/>
      <c r="Q573" s="58"/>
      <c r="R573" s="29" t="s">
        <v>850</v>
      </c>
      <c r="S573" s="18" t="s">
        <v>48</v>
      </c>
      <c r="T573" s="18"/>
      <c r="U573" s="18"/>
      <c r="V573" s="18" t="s">
        <v>48</v>
      </c>
      <c r="W573" s="18"/>
      <c r="X573" s="18"/>
      <c r="Y573" s="18"/>
      <c r="Z573" s="18"/>
      <c r="AA573" s="18"/>
      <c r="AB573" s="18"/>
      <c r="AC573" s="27"/>
      <c r="AD573" s="18"/>
      <c r="AE573" s="18"/>
      <c r="AF573" s="18"/>
      <c r="AG573" s="18"/>
      <c r="AH573" s="18"/>
      <c r="AI573" s="30"/>
      <c r="AJ573" s="18"/>
    </row>
    <row r="574" spans="1:36" x14ac:dyDescent="0.25">
      <c r="A574" s="17" t="s">
        <v>847</v>
      </c>
      <c r="B574" s="18" t="s">
        <v>848</v>
      </c>
      <c r="C574" s="18" t="s">
        <v>187</v>
      </c>
      <c r="D574" s="18">
        <v>2002</v>
      </c>
      <c r="E574" s="71" t="str">
        <f>IF(COUNTIF($F$7:F574,F574)=1,"Y","N")</f>
        <v>N</v>
      </c>
      <c r="F574" s="46" t="str">
        <f t="shared" si="64"/>
        <v>2002-International Journal of Cancer-Cardillo, Thomas M.</v>
      </c>
      <c r="G574" s="27" t="s">
        <v>380</v>
      </c>
      <c r="H574" s="38" t="str">
        <f>IF(COUNTIF($G$7:G574,G574)=1,"Y","N")</f>
        <v>N</v>
      </c>
      <c r="I574" s="38" t="s">
        <v>104</v>
      </c>
      <c r="J574" s="18" t="s">
        <v>27</v>
      </c>
      <c r="K574" s="28">
        <v>1000</v>
      </c>
      <c r="L574" s="19" t="s">
        <v>47</v>
      </c>
      <c r="M574" s="56"/>
      <c r="N574" s="57"/>
      <c r="O574" s="57"/>
      <c r="P574" s="57">
        <v>1</v>
      </c>
      <c r="Q574" s="58"/>
      <c r="R574" s="29" t="s">
        <v>851</v>
      </c>
      <c r="S574" s="18" t="s">
        <v>48</v>
      </c>
      <c r="T574" s="18"/>
      <c r="U574" s="18"/>
      <c r="V574" s="18" t="s">
        <v>48</v>
      </c>
      <c r="W574" s="18"/>
      <c r="X574" s="18"/>
      <c r="Y574" s="18"/>
      <c r="Z574" s="18"/>
      <c r="AA574" s="18"/>
      <c r="AB574" s="18"/>
      <c r="AC574" s="27"/>
      <c r="AD574" s="18"/>
      <c r="AE574" s="18"/>
      <c r="AF574" s="18"/>
      <c r="AG574" s="18"/>
      <c r="AH574" s="18"/>
      <c r="AI574" s="30"/>
      <c r="AJ574" s="18"/>
    </row>
    <row r="575" spans="1:36" x14ac:dyDescent="0.25">
      <c r="A575" s="17" t="s">
        <v>847</v>
      </c>
      <c r="B575" s="18" t="s">
        <v>848</v>
      </c>
      <c r="C575" s="18" t="s">
        <v>187</v>
      </c>
      <c r="D575" s="18">
        <v>2002</v>
      </c>
      <c r="E575" s="71" t="str">
        <f>IF(COUNTIF($F$7:F575,F575)=1,"Y","N")</f>
        <v>N</v>
      </c>
      <c r="F575" s="46" t="str">
        <f t="shared" si="64"/>
        <v>2002-International Journal of Cancer-Cardillo, Thomas M.</v>
      </c>
      <c r="G575" s="27" t="s">
        <v>380</v>
      </c>
      <c r="H575" s="38" t="str">
        <f>IF(COUNTIF($G$7:G575,G575)=1,"Y","N")</f>
        <v>N</v>
      </c>
      <c r="I575" s="38" t="s">
        <v>104</v>
      </c>
      <c r="J575" s="18" t="s">
        <v>27</v>
      </c>
      <c r="K575" s="28">
        <v>1000</v>
      </c>
      <c r="L575" s="19" t="s">
        <v>47</v>
      </c>
      <c r="M575" s="56"/>
      <c r="N575" s="57"/>
      <c r="O575" s="57"/>
      <c r="P575" s="57"/>
      <c r="Q575" s="58">
        <v>1</v>
      </c>
      <c r="R575" s="29" t="s">
        <v>344</v>
      </c>
      <c r="S575" s="18"/>
      <c r="T575" s="18"/>
      <c r="U575" s="18"/>
      <c r="V575" s="18" t="s">
        <v>48</v>
      </c>
      <c r="W575" s="18"/>
      <c r="X575" s="18"/>
      <c r="Y575" s="18"/>
      <c r="Z575" s="18"/>
      <c r="AA575" s="18"/>
      <c r="AB575" s="18"/>
      <c r="AC575" s="27"/>
      <c r="AD575" s="18"/>
      <c r="AE575" s="18"/>
      <c r="AF575" s="18"/>
      <c r="AG575" s="18"/>
      <c r="AH575" s="18"/>
      <c r="AI575" s="30"/>
      <c r="AJ575" s="18"/>
    </row>
    <row r="576" spans="1:36" x14ac:dyDescent="0.25">
      <c r="A576" s="17" t="s">
        <v>847</v>
      </c>
      <c r="B576" s="18" t="s">
        <v>848</v>
      </c>
      <c r="C576" s="18" t="s">
        <v>187</v>
      </c>
      <c r="D576" s="18">
        <v>2002</v>
      </c>
      <c r="E576" s="71" t="str">
        <f>IF(COUNTIF($F$7:F576,F576)=1,"Y","N")</f>
        <v>N</v>
      </c>
      <c r="F576" s="46" t="str">
        <f t="shared" si="64"/>
        <v>2002-International Journal of Cancer-Cardillo, Thomas M.</v>
      </c>
      <c r="G576" s="27" t="s">
        <v>380</v>
      </c>
      <c r="H576" s="38" t="str">
        <f>IF(COUNTIF($G$7:G576,G576)=1,"Y","N")</f>
        <v>N</v>
      </c>
      <c r="I576" s="38" t="s">
        <v>104</v>
      </c>
      <c r="J576" s="18" t="s">
        <v>27</v>
      </c>
      <c r="K576" s="28">
        <v>1000</v>
      </c>
      <c r="L576" s="19" t="s">
        <v>47</v>
      </c>
      <c r="M576" s="56"/>
      <c r="N576" s="57"/>
      <c r="O576" s="57"/>
      <c r="P576" s="57"/>
      <c r="Q576" s="58">
        <v>1</v>
      </c>
      <c r="R576" s="29" t="s">
        <v>858</v>
      </c>
      <c r="S576" s="18" t="s">
        <v>48</v>
      </c>
      <c r="T576" s="18"/>
      <c r="U576" s="18"/>
      <c r="V576" s="18"/>
      <c r="W576" s="18"/>
      <c r="X576" s="18"/>
      <c r="Y576" s="18"/>
      <c r="Z576" s="18"/>
      <c r="AA576" s="18"/>
      <c r="AB576" s="18"/>
      <c r="AC576" s="27"/>
      <c r="AD576" s="18"/>
      <c r="AE576" s="18"/>
      <c r="AF576" s="18"/>
      <c r="AG576" s="18"/>
      <c r="AH576" s="18"/>
      <c r="AI576" s="30"/>
      <c r="AJ576" s="18"/>
    </row>
    <row r="577" spans="1:36" x14ac:dyDescent="0.25">
      <c r="A577" s="17" t="s">
        <v>847</v>
      </c>
      <c r="B577" s="18" t="s">
        <v>848</v>
      </c>
      <c r="C577" s="18" t="s">
        <v>187</v>
      </c>
      <c r="D577" s="18">
        <v>2002</v>
      </c>
      <c r="E577" s="71" t="str">
        <f>IF(COUNTIF($F$7:F577,F577)=1,"Y","N")</f>
        <v>N</v>
      </c>
      <c r="F577" s="46" t="str">
        <f t="shared" si="64"/>
        <v>2002-International Journal of Cancer-Cardillo, Thomas M.</v>
      </c>
      <c r="G577" s="27" t="s">
        <v>380</v>
      </c>
      <c r="H577" s="38" t="str">
        <f>IF(COUNTIF($G$7:G577,G577)=1,"Y","N")</f>
        <v>N</v>
      </c>
      <c r="I577" s="38" t="s">
        <v>104</v>
      </c>
      <c r="J577" s="18" t="s">
        <v>27</v>
      </c>
      <c r="K577" s="28">
        <v>1000</v>
      </c>
      <c r="L577" s="19" t="s">
        <v>47</v>
      </c>
      <c r="M577" s="56"/>
      <c r="N577" s="57"/>
      <c r="O577" s="57"/>
      <c r="P577" s="57">
        <v>1</v>
      </c>
      <c r="Q577" s="58"/>
      <c r="R577" s="29" t="s">
        <v>852</v>
      </c>
      <c r="S577" s="18" t="s">
        <v>48</v>
      </c>
      <c r="T577" s="18"/>
      <c r="U577" s="18"/>
      <c r="V577" s="18" t="s">
        <v>48</v>
      </c>
      <c r="W577" s="18"/>
      <c r="X577" s="18"/>
      <c r="Y577" s="18"/>
      <c r="Z577" s="18"/>
      <c r="AA577" s="18"/>
      <c r="AB577" s="18"/>
      <c r="AC577" s="27"/>
      <c r="AD577" s="18"/>
      <c r="AE577" s="18"/>
      <c r="AF577" s="18"/>
      <c r="AG577" s="18"/>
      <c r="AH577" s="18"/>
      <c r="AI577" s="30"/>
      <c r="AJ577" s="18"/>
    </row>
    <row r="578" spans="1:36" x14ac:dyDescent="0.25">
      <c r="A578" s="17" t="s">
        <v>847</v>
      </c>
      <c r="B578" s="18" t="s">
        <v>848</v>
      </c>
      <c r="C578" s="18" t="s">
        <v>187</v>
      </c>
      <c r="D578" s="18">
        <v>2002</v>
      </c>
      <c r="E578" s="71" t="str">
        <f>IF(COUNTIF($F$7:F578,F578)=1,"Y","N")</f>
        <v>N</v>
      </c>
      <c r="F578" s="46" t="str">
        <f t="shared" si="64"/>
        <v>2002-International Journal of Cancer-Cardillo, Thomas M.</v>
      </c>
      <c r="G578" s="27" t="s">
        <v>380</v>
      </c>
      <c r="H578" s="38" t="str">
        <f>IF(COUNTIF($G$7:G578,G578)=1,"Y","N")</f>
        <v>N</v>
      </c>
      <c r="I578" s="38" t="s">
        <v>104</v>
      </c>
      <c r="J578" s="18" t="s">
        <v>27</v>
      </c>
      <c r="K578" s="28">
        <v>1000</v>
      </c>
      <c r="L578" s="19" t="s">
        <v>47</v>
      </c>
      <c r="M578" s="56"/>
      <c r="N578" s="57"/>
      <c r="O578" s="57"/>
      <c r="P578" s="57">
        <v>1</v>
      </c>
      <c r="Q578" s="58"/>
      <c r="R578" s="29" t="s">
        <v>853</v>
      </c>
      <c r="S578" s="18" t="s">
        <v>48</v>
      </c>
      <c r="T578" s="18"/>
      <c r="U578" s="18"/>
      <c r="V578" s="18" t="s">
        <v>48</v>
      </c>
      <c r="W578" s="18"/>
      <c r="X578" s="18"/>
      <c r="Y578" s="18"/>
      <c r="Z578" s="18"/>
      <c r="AA578" s="18"/>
      <c r="AB578" s="18"/>
      <c r="AC578" s="27"/>
      <c r="AD578" s="18"/>
      <c r="AE578" s="18"/>
      <c r="AF578" s="18"/>
      <c r="AG578" s="18"/>
      <c r="AH578" s="18"/>
      <c r="AI578" s="30"/>
      <c r="AJ578" s="18"/>
    </row>
    <row r="579" spans="1:36" x14ac:dyDescent="0.25">
      <c r="A579" s="17" t="s">
        <v>854</v>
      </c>
      <c r="B579" s="18" t="s">
        <v>855</v>
      </c>
      <c r="C579" s="18" t="s">
        <v>99</v>
      </c>
      <c r="D579" s="18">
        <v>2002</v>
      </c>
      <c r="E579" s="71" t="str">
        <f>IF(COUNTIF($F$7:F579,F579)=1,"Y","N")</f>
        <v>Y</v>
      </c>
      <c r="F579" s="46" t="str">
        <f t="shared" ref="F579:F606" si="65">CONCATENATE(D579,"-",C579,"-",A579)</f>
        <v>2002-Cancer Research-Griffin, Robert J.</v>
      </c>
      <c r="G579" s="27" t="s">
        <v>856</v>
      </c>
      <c r="H579" s="38" t="str">
        <f>IF(COUNTIF($G$7:G579,G579)=1,"Y","N")</f>
        <v>Y</v>
      </c>
      <c r="I579" s="38" t="s">
        <v>104</v>
      </c>
      <c r="J579" s="18" t="s">
        <v>27</v>
      </c>
      <c r="K579" s="28">
        <v>250</v>
      </c>
      <c r="L579" s="19" t="s">
        <v>47</v>
      </c>
      <c r="M579" s="56"/>
      <c r="N579" s="57"/>
      <c r="O579" s="57">
        <v>1</v>
      </c>
      <c r="P579" s="57"/>
      <c r="Q579" s="58"/>
      <c r="R579" s="29" t="s">
        <v>857</v>
      </c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27"/>
      <c r="AD579" s="18"/>
      <c r="AE579" s="18"/>
      <c r="AF579" s="18"/>
      <c r="AG579" s="18"/>
      <c r="AH579" s="18"/>
      <c r="AI579" s="30" t="s">
        <v>48</v>
      </c>
      <c r="AJ579" s="18"/>
    </row>
    <row r="580" spans="1:36" x14ac:dyDescent="0.25">
      <c r="A580" s="17" t="s">
        <v>859</v>
      </c>
      <c r="B580" s="18" t="s">
        <v>860</v>
      </c>
      <c r="C580" s="18" t="s">
        <v>278</v>
      </c>
      <c r="D580" s="18">
        <v>2002</v>
      </c>
      <c r="E580" s="71" t="str">
        <f>IF(COUNTIF($F$7:F580,F580)=1,"Y","N")</f>
        <v>Y</v>
      </c>
      <c r="F580" s="46" t="str">
        <f t="shared" si="65"/>
        <v>2002-BMC Cancer-Cao, Zhu A.</v>
      </c>
      <c r="G580" s="27" t="s">
        <v>861</v>
      </c>
      <c r="H580" s="38" t="str">
        <f>IF(COUNTIF($G$7:G580,G580)=1,"Y","N")</f>
        <v>Y</v>
      </c>
      <c r="I580" s="38" t="s">
        <v>104</v>
      </c>
      <c r="J580" s="18" t="s">
        <v>862</v>
      </c>
      <c r="K580" s="28">
        <v>25</v>
      </c>
      <c r="L580" s="19" t="s">
        <v>28</v>
      </c>
      <c r="M580" s="56"/>
      <c r="N580" s="57"/>
      <c r="O580" s="57"/>
      <c r="P580" s="57"/>
      <c r="Q580" s="58">
        <v>1</v>
      </c>
      <c r="R580" s="29" t="s">
        <v>863</v>
      </c>
      <c r="S580" s="18" t="s">
        <v>48</v>
      </c>
      <c r="T580" s="18"/>
      <c r="U580" s="18"/>
      <c r="V580" s="18"/>
      <c r="W580" s="18"/>
      <c r="X580" s="18"/>
      <c r="Y580" s="18"/>
      <c r="Z580" s="18"/>
      <c r="AA580" s="18"/>
      <c r="AB580" s="18"/>
      <c r="AC580" s="27"/>
      <c r="AD580" s="18"/>
      <c r="AE580" s="18"/>
      <c r="AF580" s="18"/>
      <c r="AG580" s="18"/>
      <c r="AH580" s="18"/>
      <c r="AI580" s="30"/>
      <c r="AJ580" s="18"/>
    </row>
    <row r="581" spans="1:36" x14ac:dyDescent="0.25">
      <c r="A581" s="17" t="s">
        <v>859</v>
      </c>
      <c r="B581" s="18" t="s">
        <v>860</v>
      </c>
      <c r="C581" s="18" t="s">
        <v>278</v>
      </c>
      <c r="D581" s="18">
        <v>2002</v>
      </c>
      <c r="E581" s="71" t="str">
        <f>IF(COUNTIF($F$7:F581,F581)=1,"Y","N")</f>
        <v>N</v>
      </c>
      <c r="F581" s="46" t="str">
        <f t="shared" ref="F581:F582" si="66">CONCATENATE(D581,"-",C581,"-",A581)</f>
        <v>2002-BMC Cancer-Cao, Zhu A.</v>
      </c>
      <c r="G581" s="27" t="s">
        <v>861</v>
      </c>
      <c r="H581" s="38" t="str">
        <f>IF(COUNTIF($G$7:G581,G581)=1,"Y","N")</f>
        <v>N</v>
      </c>
      <c r="I581" s="38" t="s">
        <v>104</v>
      </c>
      <c r="J581" s="18" t="s">
        <v>862</v>
      </c>
      <c r="K581" s="28">
        <v>25</v>
      </c>
      <c r="L581" s="19" t="s">
        <v>28</v>
      </c>
      <c r="M581" s="56"/>
      <c r="N581" s="57"/>
      <c r="O581" s="57"/>
      <c r="P581" s="57">
        <v>1</v>
      </c>
      <c r="Q581" s="58"/>
      <c r="R581" s="29" t="s">
        <v>865</v>
      </c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27"/>
      <c r="AD581" s="18"/>
      <c r="AE581" s="18"/>
      <c r="AF581" s="18"/>
      <c r="AG581" s="18"/>
      <c r="AH581" s="18"/>
      <c r="AI581" s="30"/>
      <c r="AJ581" s="18"/>
    </row>
    <row r="582" spans="1:36" x14ac:dyDescent="0.25">
      <c r="A582" s="17" t="s">
        <v>859</v>
      </c>
      <c r="B582" s="18" t="s">
        <v>860</v>
      </c>
      <c r="C582" s="18" t="s">
        <v>278</v>
      </c>
      <c r="D582" s="18">
        <v>2002</v>
      </c>
      <c r="E582" s="71" t="str">
        <f>IF(COUNTIF($F$7:F582,F582)=1,"Y","N")</f>
        <v>N</v>
      </c>
      <c r="F582" s="46" t="str">
        <f t="shared" si="66"/>
        <v>2002-BMC Cancer-Cao, Zhu A.</v>
      </c>
      <c r="G582" s="27" t="s">
        <v>861</v>
      </c>
      <c r="H582" s="38" t="str">
        <f>IF(COUNTIF($G$7:G582,G582)=1,"Y","N")</f>
        <v>N</v>
      </c>
      <c r="I582" s="38" t="s">
        <v>104</v>
      </c>
      <c r="J582" s="18" t="s">
        <v>862</v>
      </c>
      <c r="K582" s="28">
        <v>25</v>
      </c>
      <c r="L582" s="19" t="s">
        <v>28</v>
      </c>
      <c r="M582" s="56"/>
      <c r="N582" s="57"/>
      <c r="O582" s="57">
        <v>1</v>
      </c>
      <c r="P582" s="57"/>
      <c r="Q582" s="58"/>
      <c r="R582" s="29" t="s">
        <v>864</v>
      </c>
      <c r="S582" s="18" t="s">
        <v>48</v>
      </c>
      <c r="T582" s="18"/>
      <c r="U582" s="18"/>
      <c r="V582" s="18"/>
      <c r="W582" s="18"/>
      <c r="X582" s="18"/>
      <c r="Y582" s="18"/>
      <c r="Z582" s="18"/>
      <c r="AA582" s="18"/>
      <c r="AB582" s="18"/>
      <c r="AC582" s="27"/>
      <c r="AD582" s="18"/>
      <c r="AE582" s="18"/>
      <c r="AF582" s="18"/>
      <c r="AG582" s="18"/>
      <c r="AH582" s="18"/>
      <c r="AI582" s="30"/>
      <c r="AJ582" s="18"/>
    </row>
    <row r="583" spans="1:36" x14ac:dyDescent="0.25">
      <c r="A583" s="17" t="s">
        <v>866</v>
      </c>
      <c r="B583" s="18" t="s">
        <v>867</v>
      </c>
      <c r="C583" s="18" t="s">
        <v>566</v>
      </c>
      <c r="D583" s="18">
        <v>2002</v>
      </c>
      <c r="E583" s="71" t="str">
        <f>IF(COUNTIF($F$7:F583,F583)=1,"Y","N")</f>
        <v>Y</v>
      </c>
      <c r="F583" s="46" t="str">
        <f t="shared" si="65"/>
        <v>2002-International Journal of Radiation Oncology Biology Physics-Buchsbaum, Donald J.</v>
      </c>
      <c r="G583" s="27" t="s">
        <v>46</v>
      </c>
      <c r="H583" s="38" t="str">
        <f>IF(COUNTIF($G$7:G583,G583)=1,"Y","N")</f>
        <v>N</v>
      </c>
      <c r="I583" s="38" t="s">
        <v>104</v>
      </c>
      <c r="J583" s="18" t="s">
        <v>27</v>
      </c>
      <c r="K583" s="28"/>
      <c r="L583" s="19" t="s">
        <v>47</v>
      </c>
      <c r="M583" s="56"/>
      <c r="N583" s="57"/>
      <c r="O583" s="57"/>
      <c r="P583" s="57">
        <v>1</v>
      </c>
      <c r="Q583" s="58"/>
      <c r="R583" s="29" t="s">
        <v>874</v>
      </c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27"/>
      <c r="AD583" s="18"/>
      <c r="AE583" s="18"/>
      <c r="AF583" s="18"/>
      <c r="AG583" s="18"/>
      <c r="AH583" s="18"/>
      <c r="AI583" s="30"/>
      <c r="AJ583" s="18"/>
    </row>
    <row r="584" spans="1:36" x14ac:dyDescent="0.25">
      <c r="A584" s="17" t="s">
        <v>866</v>
      </c>
      <c r="B584" s="18" t="s">
        <v>867</v>
      </c>
      <c r="C584" s="18" t="s">
        <v>566</v>
      </c>
      <c r="D584" s="18">
        <v>2002</v>
      </c>
      <c r="E584" s="71" t="str">
        <f>IF(COUNTIF($F$7:F584,F584)=1,"Y","N")</f>
        <v>N</v>
      </c>
      <c r="F584" s="46" t="str">
        <f t="shared" si="65"/>
        <v>2002-International Journal of Radiation Oncology Biology Physics-Buchsbaum, Donald J.</v>
      </c>
      <c r="G584" s="27" t="s">
        <v>46</v>
      </c>
      <c r="H584" s="38" t="str">
        <f>IF(COUNTIF($G$7:G584,G584)=1,"Y","N")</f>
        <v>N</v>
      </c>
      <c r="I584" s="38" t="s">
        <v>104</v>
      </c>
      <c r="J584" s="18" t="s">
        <v>27</v>
      </c>
      <c r="K584" s="28"/>
      <c r="L584" s="19" t="s">
        <v>47</v>
      </c>
      <c r="M584" s="56"/>
      <c r="N584" s="57"/>
      <c r="O584" s="57"/>
      <c r="P584" s="57"/>
      <c r="Q584" s="58">
        <v>1</v>
      </c>
      <c r="R584" s="29" t="s">
        <v>869</v>
      </c>
      <c r="S584" s="18"/>
      <c r="T584" s="18"/>
      <c r="U584" s="18"/>
      <c r="V584" s="18" t="s">
        <v>48</v>
      </c>
      <c r="W584" s="18"/>
      <c r="X584" s="18"/>
      <c r="Y584" s="18"/>
      <c r="Z584" s="18"/>
      <c r="AA584" s="18"/>
      <c r="AB584" s="18"/>
      <c r="AC584" s="27"/>
      <c r="AD584" s="18"/>
      <c r="AE584" s="18"/>
      <c r="AF584" s="18"/>
      <c r="AG584" s="18"/>
      <c r="AH584" s="18"/>
      <c r="AI584" s="30"/>
      <c r="AJ584" s="18"/>
    </row>
    <row r="585" spans="1:36" x14ac:dyDescent="0.25">
      <c r="A585" s="17" t="s">
        <v>866</v>
      </c>
      <c r="B585" s="18" t="s">
        <v>867</v>
      </c>
      <c r="C585" s="18" t="s">
        <v>566</v>
      </c>
      <c r="D585" s="18">
        <v>2002</v>
      </c>
      <c r="E585" s="71" t="str">
        <f>IF(COUNTIF($F$7:F585,F585)=1,"Y","N")</f>
        <v>N</v>
      </c>
      <c r="F585" s="46" t="str">
        <f t="shared" si="65"/>
        <v>2002-International Journal of Radiation Oncology Biology Physics-Buchsbaum, Donald J.</v>
      </c>
      <c r="G585" s="27" t="s">
        <v>46</v>
      </c>
      <c r="H585" s="38" t="str">
        <f>IF(COUNTIF($G$7:G585,G585)=1,"Y","N")</f>
        <v>N</v>
      </c>
      <c r="I585" s="38" t="s">
        <v>104</v>
      </c>
      <c r="J585" s="18" t="s">
        <v>27</v>
      </c>
      <c r="K585" s="28"/>
      <c r="L585" s="19" t="s">
        <v>47</v>
      </c>
      <c r="M585" s="56"/>
      <c r="N585" s="57"/>
      <c r="O585" s="57"/>
      <c r="P585" s="57">
        <v>1</v>
      </c>
      <c r="Q585" s="58"/>
      <c r="R585" s="29" t="s">
        <v>871</v>
      </c>
      <c r="S585" s="18" t="s">
        <v>48</v>
      </c>
      <c r="T585" s="18"/>
      <c r="U585" s="18"/>
      <c r="V585" s="18"/>
      <c r="W585" s="18"/>
      <c r="X585" s="18"/>
      <c r="Y585" s="18"/>
      <c r="Z585" s="18"/>
      <c r="AA585" s="18"/>
      <c r="AB585" s="18"/>
      <c r="AC585" s="27"/>
      <c r="AD585" s="18"/>
      <c r="AE585" s="18"/>
      <c r="AF585" s="18"/>
      <c r="AG585" s="18"/>
      <c r="AH585" s="18"/>
      <c r="AI585" s="30"/>
      <c r="AJ585" s="18"/>
    </row>
    <row r="586" spans="1:36" x14ac:dyDescent="0.25">
      <c r="A586" s="17" t="s">
        <v>866</v>
      </c>
      <c r="B586" s="18" t="s">
        <v>867</v>
      </c>
      <c r="C586" s="18" t="s">
        <v>566</v>
      </c>
      <c r="D586" s="18">
        <v>2002</v>
      </c>
      <c r="E586" s="71" t="str">
        <f>IF(COUNTIF($F$7:F586,F586)=1,"Y","N")</f>
        <v>N</v>
      </c>
      <c r="F586" s="46" t="str">
        <f t="shared" si="65"/>
        <v>2002-International Journal of Radiation Oncology Biology Physics-Buchsbaum, Donald J.</v>
      </c>
      <c r="G586" s="27" t="s">
        <v>46</v>
      </c>
      <c r="H586" s="38" t="str">
        <f>IF(COUNTIF($G$7:G586,G586)=1,"Y","N")</f>
        <v>N</v>
      </c>
      <c r="I586" s="38" t="s">
        <v>104</v>
      </c>
      <c r="J586" s="18" t="s">
        <v>27</v>
      </c>
      <c r="K586" s="28"/>
      <c r="L586" s="19" t="s">
        <v>47</v>
      </c>
      <c r="M586" s="56"/>
      <c r="N586" s="57"/>
      <c r="O586" s="57"/>
      <c r="P586" s="57">
        <v>1</v>
      </c>
      <c r="Q586" s="58"/>
      <c r="R586" s="29" t="s">
        <v>868</v>
      </c>
      <c r="S586" s="18"/>
      <c r="T586" s="18"/>
      <c r="U586" s="18"/>
      <c r="V586" s="18" t="s">
        <v>48</v>
      </c>
      <c r="W586" s="18"/>
      <c r="X586" s="18"/>
      <c r="Y586" s="18"/>
      <c r="Z586" s="18"/>
      <c r="AA586" s="18"/>
      <c r="AB586" s="18"/>
      <c r="AC586" s="27"/>
      <c r="AD586" s="18"/>
      <c r="AE586" s="18"/>
      <c r="AF586" s="18"/>
      <c r="AG586" s="18"/>
      <c r="AH586" s="18"/>
      <c r="AI586" s="30"/>
      <c r="AJ586" s="18"/>
    </row>
    <row r="587" spans="1:36" x14ac:dyDescent="0.25">
      <c r="A587" s="17" t="s">
        <v>866</v>
      </c>
      <c r="B587" s="18" t="s">
        <v>867</v>
      </c>
      <c r="C587" s="18" t="s">
        <v>566</v>
      </c>
      <c r="D587" s="18">
        <v>2002</v>
      </c>
      <c r="E587" s="71" t="str">
        <f>IF(COUNTIF($F$7:F587,F587)=1,"Y","N")</f>
        <v>N</v>
      </c>
      <c r="F587" s="46" t="str">
        <f t="shared" si="65"/>
        <v>2002-International Journal of Radiation Oncology Biology Physics-Buchsbaum, Donald J.</v>
      </c>
      <c r="G587" s="27" t="s">
        <v>46</v>
      </c>
      <c r="H587" s="38" t="str">
        <f>IF(COUNTIF($G$7:G587,G587)=1,"Y","N")</f>
        <v>N</v>
      </c>
      <c r="I587" s="38" t="s">
        <v>104</v>
      </c>
      <c r="J587" s="18" t="s">
        <v>27</v>
      </c>
      <c r="K587" s="28"/>
      <c r="L587" s="19" t="s">
        <v>47</v>
      </c>
      <c r="M587" s="56">
        <v>0.13</v>
      </c>
      <c r="N587" s="57"/>
      <c r="O587" s="57">
        <v>0.87</v>
      </c>
      <c r="P587" s="57"/>
      <c r="Q587" s="58"/>
      <c r="R587" s="29" t="s">
        <v>872</v>
      </c>
      <c r="S587" s="18" t="s">
        <v>48</v>
      </c>
      <c r="T587" s="18"/>
      <c r="U587" s="18"/>
      <c r="V587" s="18"/>
      <c r="W587" s="18"/>
      <c r="X587" s="18"/>
      <c r="Y587" s="18"/>
      <c r="Z587" s="18"/>
      <c r="AA587" s="18"/>
      <c r="AB587" s="18"/>
      <c r="AC587" s="27"/>
      <c r="AD587" s="18"/>
      <c r="AE587" s="18"/>
      <c r="AF587" s="18"/>
      <c r="AG587" s="18"/>
      <c r="AH587" s="18"/>
      <c r="AI587" s="30"/>
      <c r="AJ587" s="18"/>
    </row>
    <row r="588" spans="1:36" x14ac:dyDescent="0.25">
      <c r="A588" s="17" t="s">
        <v>866</v>
      </c>
      <c r="B588" s="18" t="s">
        <v>867</v>
      </c>
      <c r="C588" s="18" t="s">
        <v>566</v>
      </c>
      <c r="D588" s="18">
        <v>2002</v>
      </c>
      <c r="E588" s="71" t="str">
        <f>IF(COUNTIF($F$7:F588,F588)=1,"Y","N")</f>
        <v>N</v>
      </c>
      <c r="F588" s="46" t="str">
        <f t="shared" si="65"/>
        <v>2002-International Journal of Radiation Oncology Biology Physics-Buchsbaum, Donald J.</v>
      </c>
      <c r="G588" s="27" t="s">
        <v>46</v>
      </c>
      <c r="H588" s="38" t="str">
        <f>IF(COUNTIF($G$7:G588,G588)=1,"Y","N")</f>
        <v>N</v>
      </c>
      <c r="I588" s="38" t="s">
        <v>104</v>
      </c>
      <c r="J588" s="18" t="s">
        <v>27</v>
      </c>
      <c r="K588" s="28"/>
      <c r="L588" s="19" t="s">
        <v>47</v>
      </c>
      <c r="M588" s="56"/>
      <c r="N588" s="57"/>
      <c r="O588" s="57"/>
      <c r="P588" s="57">
        <v>1</v>
      </c>
      <c r="Q588" s="58"/>
      <c r="R588" s="29" t="s">
        <v>870</v>
      </c>
      <c r="S588" s="18" t="s">
        <v>48</v>
      </c>
      <c r="T588" s="18"/>
      <c r="U588" s="18"/>
      <c r="V588" s="18" t="s">
        <v>48</v>
      </c>
      <c r="W588" s="18"/>
      <c r="X588" s="18"/>
      <c r="Y588" s="18"/>
      <c r="Z588" s="18"/>
      <c r="AA588" s="18"/>
      <c r="AB588" s="18"/>
      <c r="AC588" s="27"/>
      <c r="AD588" s="18"/>
      <c r="AE588" s="18"/>
      <c r="AF588" s="18"/>
      <c r="AG588" s="18"/>
      <c r="AH588" s="18"/>
      <c r="AI588" s="30"/>
      <c r="AJ588" s="18"/>
    </row>
    <row r="589" spans="1:36" x14ac:dyDescent="0.25">
      <c r="A589" s="17" t="s">
        <v>866</v>
      </c>
      <c r="B589" s="18" t="s">
        <v>867</v>
      </c>
      <c r="C589" s="18" t="s">
        <v>566</v>
      </c>
      <c r="D589" s="18">
        <v>2002</v>
      </c>
      <c r="E589" s="71" t="str">
        <f>IF(COUNTIF($F$7:F589,F589)=1,"Y","N")</f>
        <v>N</v>
      </c>
      <c r="F589" s="46" t="str">
        <f t="shared" si="65"/>
        <v>2002-International Journal of Radiation Oncology Biology Physics-Buchsbaum, Donald J.</v>
      </c>
      <c r="G589" s="27" t="s">
        <v>46</v>
      </c>
      <c r="H589" s="38" t="str">
        <f>IF(COUNTIF($G$7:G589,G589)=1,"Y","N")</f>
        <v>N</v>
      </c>
      <c r="I589" s="38" t="s">
        <v>104</v>
      </c>
      <c r="J589" s="18" t="s">
        <v>27</v>
      </c>
      <c r="K589" s="28"/>
      <c r="L589" s="19" t="s">
        <v>47</v>
      </c>
      <c r="M589" s="56"/>
      <c r="N589" s="57"/>
      <c r="O589" s="57"/>
      <c r="P589" s="57">
        <v>1</v>
      </c>
      <c r="Q589" s="58"/>
      <c r="R589" s="29" t="s">
        <v>873</v>
      </c>
      <c r="S589" s="18" t="s">
        <v>48</v>
      </c>
      <c r="T589" s="18"/>
      <c r="U589" s="18"/>
      <c r="V589" s="18" t="s">
        <v>48</v>
      </c>
      <c r="W589" s="18"/>
      <c r="X589" s="18"/>
      <c r="Y589" s="18"/>
      <c r="Z589" s="18"/>
      <c r="AA589" s="18"/>
      <c r="AB589" s="18"/>
      <c r="AC589" s="27"/>
      <c r="AD589" s="18"/>
      <c r="AE589" s="18"/>
      <c r="AF589" s="18"/>
      <c r="AG589" s="18"/>
      <c r="AH589" s="18"/>
      <c r="AI589" s="30"/>
      <c r="AJ589" s="18"/>
    </row>
    <row r="590" spans="1:36" x14ac:dyDescent="0.25">
      <c r="A590" s="17" t="s">
        <v>866</v>
      </c>
      <c r="B590" s="18" t="s">
        <v>867</v>
      </c>
      <c r="C590" s="18" t="s">
        <v>566</v>
      </c>
      <c r="D590" s="18">
        <v>2002</v>
      </c>
      <c r="E590" s="71" t="str">
        <f>IF(COUNTIF($F$7:F590,F590)=1,"Y","N")</f>
        <v>N</v>
      </c>
      <c r="F590" s="46" t="str">
        <f t="shared" si="65"/>
        <v>2002-International Journal of Radiation Oncology Biology Physics-Buchsbaum, Donald J.</v>
      </c>
      <c r="G590" s="27" t="s">
        <v>44</v>
      </c>
      <c r="H590" s="38" t="str">
        <f>IF(COUNTIF($G$7:G590,G590)=1,"Y","N")</f>
        <v>N</v>
      </c>
      <c r="I590" s="38" t="s">
        <v>104</v>
      </c>
      <c r="J590" s="18" t="s">
        <v>27</v>
      </c>
      <c r="K590" s="28"/>
      <c r="L590" s="19" t="s">
        <v>47</v>
      </c>
      <c r="M590" s="56"/>
      <c r="N590" s="57"/>
      <c r="O590" s="57"/>
      <c r="P590" s="57">
        <v>1</v>
      </c>
      <c r="Q590" s="58"/>
      <c r="R590" s="29" t="s">
        <v>874</v>
      </c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27"/>
      <c r="AD590" s="18"/>
      <c r="AE590" s="18"/>
      <c r="AF590" s="18"/>
      <c r="AG590" s="18"/>
      <c r="AH590" s="18"/>
      <c r="AI590" s="30"/>
      <c r="AJ590" s="18"/>
    </row>
    <row r="591" spans="1:36" x14ac:dyDescent="0.25">
      <c r="A591" s="17" t="s">
        <v>866</v>
      </c>
      <c r="B591" s="18" t="s">
        <v>867</v>
      </c>
      <c r="C591" s="18" t="s">
        <v>566</v>
      </c>
      <c r="D591" s="18">
        <v>2002</v>
      </c>
      <c r="E591" s="71" t="str">
        <f>IF(COUNTIF($F$7:F591,F591)=1,"Y","N")</f>
        <v>N</v>
      </c>
      <c r="F591" s="46" t="str">
        <f t="shared" si="65"/>
        <v>2002-International Journal of Radiation Oncology Biology Physics-Buchsbaum, Donald J.</v>
      </c>
      <c r="G591" s="27" t="s">
        <v>44</v>
      </c>
      <c r="H591" s="38" t="str">
        <f>IF(COUNTIF($G$7:G591,G591)=1,"Y","N")</f>
        <v>N</v>
      </c>
      <c r="I591" s="38" t="s">
        <v>104</v>
      </c>
      <c r="J591" s="18" t="s">
        <v>27</v>
      </c>
      <c r="K591" s="28"/>
      <c r="L591" s="19" t="s">
        <v>47</v>
      </c>
      <c r="M591" s="56"/>
      <c r="N591" s="57"/>
      <c r="O591" s="57"/>
      <c r="P591" s="57"/>
      <c r="Q591" s="58">
        <v>1</v>
      </c>
      <c r="R591" s="29" t="s">
        <v>869</v>
      </c>
      <c r="S591" s="18"/>
      <c r="T591" s="18"/>
      <c r="U591" s="18"/>
      <c r="V591" s="18" t="s">
        <v>48</v>
      </c>
      <c r="W591" s="18"/>
      <c r="X591" s="18"/>
      <c r="Y591" s="18"/>
      <c r="Z591" s="18"/>
      <c r="AA591" s="18"/>
      <c r="AB591" s="18"/>
      <c r="AC591" s="27"/>
      <c r="AD591" s="18"/>
      <c r="AE591" s="18"/>
      <c r="AF591" s="18"/>
      <c r="AG591" s="18"/>
      <c r="AH591" s="18"/>
      <c r="AI591" s="30"/>
      <c r="AJ591" s="18"/>
    </row>
    <row r="592" spans="1:36" x14ac:dyDescent="0.25">
      <c r="A592" s="17" t="s">
        <v>866</v>
      </c>
      <c r="B592" s="18" t="s">
        <v>867</v>
      </c>
      <c r="C592" s="18" t="s">
        <v>566</v>
      </c>
      <c r="D592" s="18">
        <v>2002</v>
      </c>
      <c r="E592" s="71" t="str">
        <f>IF(COUNTIF($F$7:F592,F592)=1,"Y","N")</f>
        <v>N</v>
      </c>
      <c r="F592" s="46" t="str">
        <f t="shared" si="65"/>
        <v>2002-International Journal of Radiation Oncology Biology Physics-Buchsbaum, Donald J.</v>
      </c>
      <c r="G592" s="27" t="s">
        <v>44</v>
      </c>
      <c r="H592" s="38" t="str">
        <f>IF(COUNTIF($G$7:G592,G592)=1,"Y","N")</f>
        <v>N</v>
      </c>
      <c r="I592" s="38" t="s">
        <v>104</v>
      </c>
      <c r="J592" s="18" t="s">
        <v>27</v>
      </c>
      <c r="K592" s="28"/>
      <c r="L592" s="19" t="s">
        <v>47</v>
      </c>
      <c r="M592" s="56"/>
      <c r="N592" s="57"/>
      <c r="O592" s="57"/>
      <c r="P592" s="57">
        <v>1</v>
      </c>
      <c r="Q592" s="58"/>
      <c r="R592" s="29" t="s">
        <v>871</v>
      </c>
      <c r="S592" s="18" t="s">
        <v>48</v>
      </c>
      <c r="T592" s="18"/>
      <c r="U592" s="18"/>
      <c r="V592" s="18"/>
      <c r="W592" s="18"/>
      <c r="X592" s="18"/>
      <c r="Y592" s="18"/>
      <c r="Z592" s="18"/>
      <c r="AA592" s="18"/>
      <c r="AB592" s="18"/>
      <c r="AC592" s="27"/>
      <c r="AD592" s="18"/>
      <c r="AE592" s="18"/>
      <c r="AF592" s="18"/>
      <c r="AG592" s="18"/>
      <c r="AH592" s="18"/>
      <c r="AI592" s="30"/>
      <c r="AJ592" s="18"/>
    </row>
    <row r="593" spans="1:36" x14ac:dyDescent="0.25">
      <c r="A593" s="17" t="s">
        <v>866</v>
      </c>
      <c r="B593" s="18" t="s">
        <v>867</v>
      </c>
      <c r="C593" s="18" t="s">
        <v>566</v>
      </c>
      <c r="D593" s="18">
        <v>2002</v>
      </c>
      <c r="E593" s="71" t="str">
        <f>IF(COUNTIF($F$7:F593,F593)=1,"Y","N")</f>
        <v>N</v>
      </c>
      <c r="F593" s="46" t="str">
        <f t="shared" si="65"/>
        <v>2002-International Journal of Radiation Oncology Biology Physics-Buchsbaum, Donald J.</v>
      </c>
      <c r="G593" s="27" t="s">
        <v>44</v>
      </c>
      <c r="H593" s="38" t="str">
        <f>IF(COUNTIF($G$7:G593,G593)=1,"Y","N")</f>
        <v>N</v>
      </c>
      <c r="I593" s="38" t="s">
        <v>104</v>
      </c>
      <c r="J593" s="18" t="s">
        <v>27</v>
      </c>
      <c r="K593" s="28"/>
      <c r="L593" s="19" t="s">
        <v>47</v>
      </c>
      <c r="M593" s="56"/>
      <c r="N593" s="57"/>
      <c r="O593" s="57"/>
      <c r="P593" s="57">
        <v>1</v>
      </c>
      <c r="Q593" s="58"/>
      <c r="R593" s="29" t="s">
        <v>868</v>
      </c>
      <c r="S593" s="18"/>
      <c r="T593" s="18"/>
      <c r="U593" s="18"/>
      <c r="V593" s="18" t="s">
        <v>48</v>
      </c>
      <c r="W593" s="18"/>
      <c r="X593" s="18"/>
      <c r="Y593" s="18"/>
      <c r="Z593" s="18"/>
      <c r="AA593" s="18"/>
      <c r="AB593" s="18"/>
      <c r="AC593" s="27"/>
      <c r="AD593" s="18"/>
      <c r="AE593" s="18"/>
      <c r="AF593" s="18"/>
      <c r="AG593" s="18"/>
      <c r="AH593" s="18"/>
      <c r="AI593" s="30"/>
      <c r="AJ593" s="18"/>
    </row>
    <row r="594" spans="1:36" x14ac:dyDescent="0.25">
      <c r="A594" s="17" t="s">
        <v>866</v>
      </c>
      <c r="B594" s="18" t="s">
        <v>867</v>
      </c>
      <c r="C594" s="18" t="s">
        <v>566</v>
      </c>
      <c r="D594" s="18">
        <v>2002</v>
      </c>
      <c r="E594" s="71" t="str">
        <f>IF(COUNTIF($F$7:F594,F594)=1,"Y","N")</f>
        <v>N</v>
      </c>
      <c r="F594" s="46" t="str">
        <f t="shared" si="65"/>
        <v>2002-International Journal of Radiation Oncology Biology Physics-Buchsbaum, Donald J.</v>
      </c>
      <c r="G594" s="27" t="s">
        <v>44</v>
      </c>
      <c r="H594" s="38" t="str">
        <f>IF(COUNTIF($G$7:G594,G594)=1,"Y","N")</f>
        <v>N</v>
      </c>
      <c r="I594" s="38" t="s">
        <v>104</v>
      </c>
      <c r="J594" s="18" t="s">
        <v>27</v>
      </c>
      <c r="K594" s="28"/>
      <c r="L594" s="19" t="s">
        <v>47</v>
      </c>
      <c r="M594" s="56">
        <v>0.63</v>
      </c>
      <c r="N594" s="57">
        <v>0.37</v>
      </c>
      <c r="O594" s="57"/>
      <c r="P594" s="57"/>
      <c r="Q594" s="58"/>
      <c r="R594" s="29" t="s">
        <v>872</v>
      </c>
      <c r="S594" s="18" t="s">
        <v>48</v>
      </c>
      <c r="T594" s="18"/>
      <c r="U594" s="18"/>
      <c r="V594" s="18"/>
      <c r="W594" s="18"/>
      <c r="X594" s="18"/>
      <c r="Y594" s="18"/>
      <c r="Z594" s="18"/>
      <c r="AA594" s="18"/>
      <c r="AB594" s="18"/>
      <c r="AC594" s="27"/>
      <c r="AD594" s="18"/>
      <c r="AE594" s="18"/>
      <c r="AF594" s="18"/>
      <c r="AG594" s="18"/>
      <c r="AH594" s="18"/>
      <c r="AI594" s="30"/>
      <c r="AJ594" s="18"/>
    </row>
    <row r="595" spans="1:36" x14ac:dyDescent="0.25">
      <c r="A595" s="17" t="s">
        <v>866</v>
      </c>
      <c r="B595" s="18" t="s">
        <v>867</v>
      </c>
      <c r="C595" s="18" t="s">
        <v>566</v>
      </c>
      <c r="D595" s="18">
        <v>2002</v>
      </c>
      <c r="E595" s="71" t="str">
        <f>IF(COUNTIF($F$7:F595,F595)=1,"Y","N")</f>
        <v>N</v>
      </c>
      <c r="F595" s="46" t="str">
        <f t="shared" si="65"/>
        <v>2002-International Journal of Radiation Oncology Biology Physics-Buchsbaum, Donald J.</v>
      </c>
      <c r="G595" s="27" t="s">
        <v>44</v>
      </c>
      <c r="H595" s="38" t="str">
        <f>IF(COUNTIF($G$7:G595,G595)=1,"Y","N")</f>
        <v>N</v>
      </c>
      <c r="I595" s="38" t="s">
        <v>104</v>
      </c>
      <c r="J595" s="18" t="s">
        <v>27</v>
      </c>
      <c r="K595" s="28"/>
      <c r="L595" s="19" t="s">
        <v>47</v>
      </c>
      <c r="M595" s="56">
        <v>0.13</v>
      </c>
      <c r="N595" s="57"/>
      <c r="O595" s="57">
        <v>0.87</v>
      </c>
      <c r="P595" s="57"/>
      <c r="Q595" s="58"/>
      <c r="R595" s="29" t="s">
        <v>870</v>
      </c>
      <c r="S595" s="18" t="s">
        <v>48</v>
      </c>
      <c r="T595" s="18"/>
      <c r="U595" s="18"/>
      <c r="V595" s="18" t="s">
        <v>48</v>
      </c>
      <c r="W595" s="18"/>
      <c r="X595" s="18"/>
      <c r="Y595" s="18"/>
      <c r="Z595" s="18"/>
      <c r="AA595" s="18"/>
      <c r="AB595" s="18"/>
      <c r="AC595" s="27"/>
      <c r="AD595" s="18"/>
      <c r="AE595" s="18"/>
      <c r="AF595" s="18"/>
      <c r="AG595" s="18"/>
      <c r="AH595" s="18"/>
      <c r="AI595" s="30"/>
      <c r="AJ595" s="18"/>
    </row>
    <row r="596" spans="1:36" x14ac:dyDescent="0.25">
      <c r="A596" s="17" t="s">
        <v>866</v>
      </c>
      <c r="B596" s="18" t="s">
        <v>867</v>
      </c>
      <c r="C596" s="18" t="s">
        <v>566</v>
      </c>
      <c r="D596" s="18">
        <v>2002</v>
      </c>
      <c r="E596" s="71" t="str">
        <f>IF(COUNTIF($F$7:F596,F596)=1,"Y","N")</f>
        <v>N</v>
      </c>
      <c r="F596" s="46" t="str">
        <f t="shared" si="65"/>
        <v>2002-International Journal of Radiation Oncology Biology Physics-Buchsbaum, Donald J.</v>
      </c>
      <c r="G596" s="27" t="s">
        <v>44</v>
      </c>
      <c r="H596" s="38" t="str">
        <f>IF(COUNTIF($G$7:G596,G596)=1,"Y","N")</f>
        <v>N</v>
      </c>
      <c r="I596" s="38" t="s">
        <v>104</v>
      </c>
      <c r="J596" s="18" t="s">
        <v>27</v>
      </c>
      <c r="K596" s="28"/>
      <c r="L596" s="19" t="s">
        <v>47</v>
      </c>
      <c r="M596" s="56">
        <v>1</v>
      </c>
      <c r="N596" s="57"/>
      <c r="O596" s="57"/>
      <c r="P596" s="57"/>
      <c r="Q596" s="58"/>
      <c r="R596" s="29" t="s">
        <v>873</v>
      </c>
      <c r="S596" s="18" t="s">
        <v>48</v>
      </c>
      <c r="T596" s="18"/>
      <c r="U596" s="18"/>
      <c r="V596" s="18" t="s">
        <v>48</v>
      </c>
      <c r="W596" s="18"/>
      <c r="X596" s="18"/>
      <c r="Y596" s="18"/>
      <c r="Z596" s="18"/>
      <c r="AA596" s="18"/>
      <c r="AB596" s="18"/>
      <c r="AC596" s="27"/>
      <c r="AD596" s="18"/>
      <c r="AE596" s="18"/>
      <c r="AF596" s="18"/>
      <c r="AG596" s="18"/>
      <c r="AH596" s="18"/>
      <c r="AI596" s="30"/>
      <c r="AJ596" s="18"/>
    </row>
    <row r="597" spans="1:36" x14ac:dyDescent="0.25">
      <c r="A597" s="17" t="s">
        <v>875</v>
      </c>
      <c r="B597" s="18" t="s">
        <v>876</v>
      </c>
      <c r="C597" s="18" t="s">
        <v>81</v>
      </c>
      <c r="D597" s="18">
        <v>2003</v>
      </c>
      <c r="E597" s="71" t="str">
        <f>IF(COUNTIF($F$7:F597,F597)=1,"Y","N")</f>
        <v>Y</v>
      </c>
      <c r="F597" s="46" t="str">
        <f t="shared" si="65"/>
        <v>2003-Clinical Cancer Research-Okino, Hidenobu</v>
      </c>
      <c r="G597" s="27" t="s">
        <v>57</v>
      </c>
      <c r="H597" s="38"/>
      <c r="I597" s="38" t="s">
        <v>104</v>
      </c>
      <c r="J597" s="18" t="s">
        <v>27</v>
      </c>
      <c r="K597" s="28">
        <v>60</v>
      </c>
      <c r="L597" s="19" t="s">
        <v>47</v>
      </c>
      <c r="M597" s="56"/>
      <c r="N597" s="57"/>
      <c r="O597" s="57"/>
      <c r="P597" s="57"/>
      <c r="Q597" s="58">
        <v>1</v>
      </c>
      <c r="R597" s="29" t="s">
        <v>877</v>
      </c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27"/>
      <c r="AD597" s="18"/>
      <c r="AE597" s="18"/>
      <c r="AF597" s="18"/>
      <c r="AG597" s="18"/>
      <c r="AH597" s="18"/>
      <c r="AI597" s="30"/>
      <c r="AJ597" s="18"/>
    </row>
    <row r="598" spans="1:36" x14ac:dyDescent="0.25">
      <c r="A598" s="17" t="s">
        <v>875</v>
      </c>
      <c r="B598" s="18" t="s">
        <v>876</v>
      </c>
      <c r="C598" s="18" t="s">
        <v>81</v>
      </c>
      <c r="D598" s="18">
        <v>2003</v>
      </c>
      <c r="E598" s="71" t="str">
        <f>IF(COUNTIF($F$7:F598,F598)=1,"Y","N")</f>
        <v>N</v>
      </c>
      <c r="F598" s="46" t="str">
        <f t="shared" ref="F598:F599" si="67">CONCATENATE(D598,"-",C598,"-",A598)</f>
        <v>2003-Clinical Cancer Research-Okino, Hidenobu</v>
      </c>
      <c r="G598" s="27" t="s">
        <v>57</v>
      </c>
      <c r="H598" s="38"/>
      <c r="I598" s="38" t="s">
        <v>104</v>
      </c>
      <c r="J598" s="18" t="s">
        <v>27</v>
      </c>
      <c r="K598" s="28">
        <v>60</v>
      </c>
      <c r="L598" s="19" t="s">
        <v>47</v>
      </c>
      <c r="M598" s="56"/>
      <c r="N598" s="57"/>
      <c r="O598" s="57"/>
      <c r="P598" s="57"/>
      <c r="Q598" s="58">
        <v>1</v>
      </c>
      <c r="R598" s="29" t="s">
        <v>12</v>
      </c>
      <c r="S598" s="18"/>
      <c r="T598" s="18"/>
      <c r="U598" s="18"/>
      <c r="V598" s="18" t="s">
        <v>48</v>
      </c>
      <c r="W598" s="18"/>
      <c r="X598" s="18"/>
      <c r="Y598" s="18"/>
      <c r="Z598" s="18"/>
      <c r="AA598" s="18"/>
      <c r="AB598" s="18"/>
      <c r="AC598" s="27"/>
      <c r="AD598" s="18"/>
      <c r="AE598" s="18"/>
      <c r="AF598" s="18"/>
      <c r="AG598" s="18"/>
      <c r="AH598" s="18"/>
      <c r="AI598" s="30"/>
      <c r="AJ598" s="18"/>
    </row>
    <row r="599" spans="1:36" x14ac:dyDescent="0.25">
      <c r="A599" s="17" t="s">
        <v>875</v>
      </c>
      <c r="B599" s="18" t="s">
        <v>876</v>
      </c>
      <c r="C599" s="18" t="s">
        <v>81</v>
      </c>
      <c r="D599" s="18">
        <v>2003</v>
      </c>
      <c r="E599" s="71" t="str">
        <f>IF(COUNTIF($F$7:F599,F599)=1,"Y","N")</f>
        <v>N</v>
      </c>
      <c r="F599" s="46" t="str">
        <f t="shared" si="67"/>
        <v>2003-Clinical Cancer Research-Okino, Hidenobu</v>
      </c>
      <c r="G599" s="27" t="s">
        <v>57</v>
      </c>
      <c r="H599" s="38"/>
      <c r="I599" s="38" t="s">
        <v>104</v>
      </c>
      <c r="J599" s="18" t="s">
        <v>27</v>
      </c>
      <c r="K599" s="28">
        <v>60</v>
      </c>
      <c r="L599" s="19" t="s">
        <v>47</v>
      </c>
      <c r="M599" s="56"/>
      <c r="N599" s="57">
        <v>1</v>
      </c>
      <c r="O599" s="57"/>
      <c r="P599" s="57"/>
      <c r="Q599" s="58"/>
      <c r="R599" s="29" t="s">
        <v>878</v>
      </c>
      <c r="S599" s="18"/>
      <c r="T599" s="18"/>
      <c r="U599" s="18"/>
      <c r="V599" s="18" t="s">
        <v>48</v>
      </c>
      <c r="W599" s="18"/>
      <c r="X599" s="18"/>
      <c r="Y599" s="18"/>
      <c r="Z599" s="18"/>
      <c r="AA599" s="18"/>
      <c r="AB599" s="18"/>
      <c r="AC599" s="27"/>
      <c r="AD599" s="18"/>
      <c r="AE599" s="18"/>
      <c r="AF599" s="18"/>
      <c r="AG599" s="18"/>
      <c r="AH599" s="18"/>
      <c r="AI599" s="30"/>
      <c r="AJ599" s="18"/>
    </row>
    <row r="600" spans="1:36" x14ac:dyDescent="0.25">
      <c r="A600" s="17" t="s">
        <v>882</v>
      </c>
      <c r="B600" s="18" t="s">
        <v>883</v>
      </c>
      <c r="C600" s="18" t="s">
        <v>884</v>
      </c>
      <c r="D600" s="18">
        <v>2005</v>
      </c>
      <c r="E600" s="71" t="str">
        <f>IF(COUNTIF($F$7:F600,F600)=1,"Y","N")</f>
        <v>Y</v>
      </c>
      <c r="F600" s="46" t="str">
        <f t="shared" si="65"/>
        <v>2005-Journal of Radiation Research-Yahiro, T.</v>
      </c>
      <c r="G600" s="27" t="s">
        <v>856</v>
      </c>
      <c r="H600" s="38" t="str">
        <f>IF(COUNTIF($G$7:G600,G600)=1,"Y","N")</f>
        <v>N</v>
      </c>
      <c r="I600" s="38" t="s">
        <v>104</v>
      </c>
      <c r="J600" s="18" t="s">
        <v>27</v>
      </c>
      <c r="K600" s="28"/>
      <c r="L600" s="19" t="s">
        <v>47</v>
      </c>
      <c r="M600" s="56"/>
      <c r="N600" s="57"/>
      <c r="O600" s="57"/>
      <c r="P600" s="57"/>
      <c r="Q600" s="58">
        <v>1</v>
      </c>
      <c r="R600" s="29" t="s">
        <v>885</v>
      </c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27"/>
      <c r="AD600" s="18"/>
      <c r="AE600" s="18"/>
      <c r="AF600" s="18"/>
      <c r="AG600" s="18"/>
      <c r="AH600" s="18"/>
      <c r="AI600" s="30"/>
      <c r="AJ600" s="18"/>
    </row>
    <row r="601" spans="1:36" x14ac:dyDescent="0.25">
      <c r="A601" s="17" t="s">
        <v>882</v>
      </c>
      <c r="B601" s="18" t="s">
        <v>883</v>
      </c>
      <c r="C601" s="18" t="s">
        <v>884</v>
      </c>
      <c r="D601" s="18">
        <v>2005</v>
      </c>
      <c r="E601" s="71" t="str">
        <f>IF(COUNTIF($F$7:F601,F601)=1,"Y","N")</f>
        <v>N</v>
      </c>
      <c r="F601" s="46" t="str">
        <f t="shared" si="65"/>
        <v>2005-Journal of Radiation Research-Yahiro, T.</v>
      </c>
      <c r="G601" s="27" t="s">
        <v>856</v>
      </c>
      <c r="H601" s="38" t="str">
        <f>IF(COUNTIF($G$7:G601,G601)=1,"Y","N")</f>
        <v>N</v>
      </c>
      <c r="I601" s="38" t="s">
        <v>104</v>
      </c>
      <c r="J601" s="18" t="s">
        <v>27</v>
      </c>
      <c r="K601" s="28"/>
      <c r="L601" s="19" t="s">
        <v>47</v>
      </c>
      <c r="M601" s="56"/>
      <c r="N601" s="57">
        <v>1</v>
      </c>
      <c r="O601" s="57"/>
      <c r="P601" s="57"/>
      <c r="Q601" s="58"/>
      <c r="R601" s="29" t="s">
        <v>879</v>
      </c>
      <c r="S601" s="18" t="s">
        <v>48</v>
      </c>
      <c r="T601" s="18"/>
      <c r="U601" s="18"/>
      <c r="V601" s="18"/>
      <c r="W601" s="18"/>
      <c r="X601" s="18"/>
      <c r="Y601" s="18"/>
      <c r="Z601" s="18"/>
      <c r="AA601" s="18"/>
      <c r="AB601" s="18"/>
      <c r="AC601" s="27"/>
      <c r="AD601" s="18"/>
      <c r="AE601" s="18"/>
      <c r="AF601" s="18"/>
      <c r="AG601" s="18"/>
      <c r="AH601" s="18"/>
      <c r="AI601" s="30"/>
      <c r="AJ601" s="18"/>
    </row>
    <row r="602" spans="1:36" x14ac:dyDescent="0.25">
      <c r="A602" s="17" t="s">
        <v>882</v>
      </c>
      <c r="B602" s="18" t="s">
        <v>883</v>
      </c>
      <c r="C602" s="18" t="s">
        <v>884</v>
      </c>
      <c r="D602" s="18">
        <v>2005</v>
      </c>
      <c r="E602" s="71" t="str">
        <f>IF(COUNTIF($F$7:F602,F602)=1,"Y","N")</f>
        <v>N</v>
      </c>
      <c r="F602" s="46" t="str">
        <f t="shared" si="65"/>
        <v>2005-Journal of Radiation Research-Yahiro, T.</v>
      </c>
      <c r="G602" s="27" t="s">
        <v>856</v>
      </c>
      <c r="H602" s="38" t="str">
        <f>IF(COUNTIF($G$7:G602,G602)=1,"Y","N")</f>
        <v>N</v>
      </c>
      <c r="I602" s="38" t="s">
        <v>104</v>
      </c>
      <c r="J602" s="18" t="s">
        <v>27</v>
      </c>
      <c r="K602" s="28"/>
      <c r="L602" s="19" t="s">
        <v>47</v>
      </c>
      <c r="M602" s="56"/>
      <c r="N602" s="57">
        <v>1</v>
      </c>
      <c r="O602" s="57"/>
      <c r="P602" s="57"/>
      <c r="Q602" s="58"/>
      <c r="R602" s="29" t="s">
        <v>880</v>
      </c>
      <c r="S602" s="18" t="s">
        <v>48</v>
      </c>
      <c r="T602" s="18"/>
      <c r="U602" s="18"/>
      <c r="V602" s="18"/>
      <c r="W602" s="18"/>
      <c r="X602" s="18"/>
      <c r="Y602" s="18"/>
      <c r="Z602" s="18"/>
      <c r="AA602" s="18"/>
      <c r="AB602" s="18"/>
      <c r="AC602" s="27"/>
      <c r="AD602" s="18"/>
      <c r="AE602" s="18"/>
      <c r="AF602" s="18"/>
      <c r="AG602" s="18"/>
      <c r="AH602" s="18"/>
      <c r="AI602" s="30"/>
      <c r="AJ602" s="18"/>
    </row>
    <row r="603" spans="1:36" x14ac:dyDescent="0.25">
      <c r="A603" s="17" t="s">
        <v>882</v>
      </c>
      <c r="B603" s="18" t="s">
        <v>883</v>
      </c>
      <c r="C603" s="18" t="s">
        <v>884</v>
      </c>
      <c r="D603" s="18">
        <v>2005</v>
      </c>
      <c r="E603" s="71" t="str">
        <f>IF(COUNTIF($F$7:F603,F603)=1,"Y","N")</f>
        <v>N</v>
      </c>
      <c r="F603" s="46" t="str">
        <f t="shared" si="65"/>
        <v>2005-Journal of Radiation Research-Yahiro, T.</v>
      </c>
      <c r="G603" s="27" t="s">
        <v>44</v>
      </c>
      <c r="H603" s="38" t="str">
        <f>IF(COUNTIF($G$7:G603,G603)=1,"Y","N")</f>
        <v>N</v>
      </c>
      <c r="I603" s="38" t="s">
        <v>104</v>
      </c>
      <c r="J603" s="18" t="s">
        <v>27</v>
      </c>
      <c r="K603" s="28"/>
      <c r="L603" s="19" t="s">
        <v>47</v>
      </c>
      <c r="M603" s="56"/>
      <c r="N603" s="57"/>
      <c r="O603" s="57"/>
      <c r="P603" s="57"/>
      <c r="Q603" s="58">
        <v>1</v>
      </c>
      <c r="R603" s="29" t="s">
        <v>885</v>
      </c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27"/>
      <c r="AD603" s="18"/>
      <c r="AE603" s="18"/>
      <c r="AF603" s="18"/>
      <c r="AG603" s="18"/>
      <c r="AH603" s="18"/>
      <c r="AI603" s="30"/>
      <c r="AJ603" s="18"/>
    </row>
    <row r="604" spans="1:36" x14ac:dyDescent="0.25">
      <c r="A604" s="17" t="s">
        <v>882</v>
      </c>
      <c r="B604" s="18" t="s">
        <v>883</v>
      </c>
      <c r="C604" s="18" t="s">
        <v>884</v>
      </c>
      <c r="D604" s="18">
        <v>2005</v>
      </c>
      <c r="E604" s="71" t="str">
        <f>IF(COUNTIF($F$7:F604,F604)=1,"Y","N")</f>
        <v>N</v>
      </c>
      <c r="F604" s="46" t="str">
        <f t="shared" si="65"/>
        <v>2005-Journal of Radiation Research-Yahiro, T.</v>
      </c>
      <c r="G604" s="27" t="s">
        <v>44</v>
      </c>
      <c r="H604" s="38" t="str">
        <f>IF(COUNTIF($G$7:G604,G604)=1,"Y","N")</f>
        <v>N</v>
      </c>
      <c r="I604" s="38" t="s">
        <v>104</v>
      </c>
      <c r="J604" s="18" t="s">
        <v>27</v>
      </c>
      <c r="K604" s="28"/>
      <c r="L604" s="19" t="s">
        <v>47</v>
      </c>
      <c r="M604" s="56"/>
      <c r="N604" s="57"/>
      <c r="O604" s="57"/>
      <c r="P604" s="57">
        <v>1</v>
      </c>
      <c r="Q604" s="58"/>
      <c r="R604" s="29" t="s">
        <v>606</v>
      </c>
      <c r="S604" s="18" t="s">
        <v>48</v>
      </c>
      <c r="T604" s="18"/>
      <c r="U604" s="18"/>
      <c r="V604" s="18"/>
      <c r="W604" s="18"/>
      <c r="X604" s="18"/>
      <c r="Y604" s="18"/>
      <c r="Z604" s="18"/>
      <c r="AA604" s="18"/>
      <c r="AB604" s="18"/>
      <c r="AC604" s="27"/>
      <c r="AD604" s="18"/>
      <c r="AE604" s="18"/>
      <c r="AF604" s="18"/>
      <c r="AG604" s="18"/>
      <c r="AH604" s="18"/>
      <c r="AI604" s="30"/>
      <c r="AJ604" s="18"/>
    </row>
    <row r="605" spans="1:36" x14ac:dyDescent="0.25">
      <c r="A605" s="17" t="s">
        <v>882</v>
      </c>
      <c r="B605" s="18" t="s">
        <v>883</v>
      </c>
      <c r="C605" s="18" t="s">
        <v>884</v>
      </c>
      <c r="D605" s="18">
        <v>2005</v>
      </c>
      <c r="E605" s="71" t="str">
        <f>IF(COUNTIF($F$7:F605,F605)=1,"Y","N")</f>
        <v>N</v>
      </c>
      <c r="F605" s="46" t="str">
        <f t="shared" si="65"/>
        <v>2005-Journal of Radiation Research-Yahiro, T.</v>
      </c>
      <c r="G605" s="27" t="s">
        <v>44</v>
      </c>
      <c r="H605" s="38" t="str">
        <f>IF(COUNTIF($G$7:G605,G605)=1,"Y","N")</f>
        <v>N</v>
      </c>
      <c r="I605" s="38" t="s">
        <v>104</v>
      </c>
      <c r="J605" s="18" t="s">
        <v>27</v>
      </c>
      <c r="K605" s="28"/>
      <c r="L605" s="19" t="s">
        <v>47</v>
      </c>
      <c r="M605" s="56"/>
      <c r="N605" s="57"/>
      <c r="O605" s="57"/>
      <c r="P605" s="57">
        <v>1</v>
      </c>
      <c r="Q605" s="58"/>
      <c r="R605" s="29" t="s">
        <v>881</v>
      </c>
      <c r="S605" s="18" t="s">
        <v>48</v>
      </c>
      <c r="T605" s="18"/>
      <c r="U605" s="18"/>
      <c r="V605" s="18"/>
      <c r="W605" s="18"/>
      <c r="X605" s="18"/>
      <c r="Y605" s="18"/>
      <c r="Z605" s="18"/>
      <c r="AA605" s="18"/>
      <c r="AB605" s="18"/>
      <c r="AC605" s="27"/>
      <c r="AD605" s="18"/>
      <c r="AE605" s="18"/>
      <c r="AF605" s="18"/>
      <c r="AG605" s="18"/>
      <c r="AH605" s="18"/>
      <c r="AI605" s="30"/>
      <c r="AJ605" s="18"/>
    </row>
    <row r="606" spans="1:36" x14ac:dyDescent="0.25">
      <c r="A606" s="17" t="s">
        <v>886</v>
      </c>
      <c r="B606" s="18" t="s">
        <v>887</v>
      </c>
      <c r="C606" s="18" t="s">
        <v>99</v>
      </c>
      <c r="D606" s="18">
        <v>2005</v>
      </c>
      <c r="E606" s="71" t="str">
        <f>IF(COUNTIF($F$7:F606,F606)=1,"Y","N")</f>
        <v>Y</v>
      </c>
      <c r="F606" s="46" t="str">
        <f t="shared" si="65"/>
        <v>2005-Cancer Research-Sarkar, Devanand</v>
      </c>
      <c r="G606" s="27" t="s">
        <v>57</v>
      </c>
      <c r="H606" s="38"/>
      <c r="I606" s="38" t="s">
        <v>104</v>
      </c>
      <c r="J606" s="18" t="s">
        <v>27</v>
      </c>
      <c r="K606" s="28">
        <v>75</v>
      </c>
      <c r="L606" s="19" t="s">
        <v>47</v>
      </c>
      <c r="M606" s="56">
        <v>0.8</v>
      </c>
      <c r="N606" s="57">
        <v>0.2</v>
      </c>
      <c r="O606" s="57"/>
      <c r="P606" s="57"/>
      <c r="Q606" s="58"/>
      <c r="R606" s="29" t="s">
        <v>888</v>
      </c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27" t="s">
        <v>48</v>
      </c>
      <c r="AD606" s="18"/>
      <c r="AE606" s="18"/>
      <c r="AF606" s="18"/>
      <c r="AG606" s="18"/>
      <c r="AH606" s="18"/>
      <c r="AI606" s="30"/>
      <c r="AJ606" s="18"/>
    </row>
    <row r="607" spans="1:36" x14ac:dyDescent="0.25">
      <c r="A607" s="17" t="s">
        <v>886</v>
      </c>
      <c r="B607" s="18" t="s">
        <v>887</v>
      </c>
      <c r="C607" s="18" t="s">
        <v>99</v>
      </c>
      <c r="D607" s="18">
        <v>2005</v>
      </c>
      <c r="E607" s="71" t="str">
        <f>IF(COUNTIF($F$7:F607,F607)=1,"Y","N")</f>
        <v>N</v>
      </c>
      <c r="F607" s="46" t="str">
        <f t="shared" ref="F607:F611" si="68">CONCATENATE(D607,"-",C607,"-",A607)</f>
        <v>2005-Cancer Research-Sarkar, Devanand</v>
      </c>
      <c r="G607" s="27" t="s">
        <v>57</v>
      </c>
      <c r="H607" s="38"/>
      <c r="I607" s="38" t="s">
        <v>104</v>
      </c>
      <c r="J607" s="18" t="s">
        <v>27</v>
      </c>
      <c r="K607" s="28">
        <v>75</v>
      </c>
      <c r="L607" s="19" t="s">
        <v>47</v>
      </c>
      <c r="M607" s="56"/>
      <c r="N607" s="57">
        <v>1</v>
      </c>
      <c r="O607" s="57" t="s">
        <v>225</v>
      </c>
      <c r="P607" s="57"/>
      <c r="Q607" s="58"/>
      <c r="R607" s="29" t="s">
        <v>889</v>
      </c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27" t="s">
        <v>48</v>
      </c>
      <c r="AD607" s="18"/>
      <c r="AE607" s="18"/>
      <c r="AF607" s="18"/>
      <c r="AG607" s="18"/>
      <c r="AH607" s="18"/>
      <c r="AI607" s="30"/>
      <c r="AJ607" s="18"/>
    </row>
    <row r="608" spans="1:36" x14ac:dyDescent="0.25">
      <c r="A608" s="17" t="s">
        <v>886</v>
      </c>
      <c r="B608" s="18" t="s">
        <v>887</v>
      </c>
      <c r="C608" s="18" t="s">
        <v>99</v>
      </c>
      <c r="D608" s="18">
        <v>2005</v>
      </c>
      <c r="E608" s="71" t="str">
        <f>IF(COUNTIF($F$7:F608,F608)=1,"Y","N")</f>
        <v>N</v>
      </c>
      <c r="F608" s="46" t="str">
        <f t="shared" si="68"/>
        <v>2005-Cancer Research-Sarkar, Devanand</v>
      </c>
      <c r="G608" s="27" t="s">
        <v>57</v>
      </c>
      <c r="H608" s="38"/>
      <c r="I608" s="38" t="s">
        <v>104</v>
      </c>
      <c r="J608" s="18" t="s">
        <v>27</v>
      </c>
      <c r="K608" s="28">
        <v>75</v>
      </c>
      <c r="L608" s="19" t="s">
        <v>47</v>
      </c>
      <c r="M608" s="56"/>
      <c r="N608" s="57"/>
      <c r="O608" s="57">
        <v>1</v>
      </c>
      <c r="P608" s="57"/>
      <c r="Q608" s="58"/>
      <c r="R608" s="29" t="s">
        <v>890</v>
      </c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27" t="s">
        <v>48</v>
      </c>
      <c r="AD608" s="18"/>
      <c r="AE608" s="18"/>
      <c r="AF608" s="18"/>
      <c r="AG608" s="18"/>
      <c r="AH608" s="18"/>
      <c r="AI608" s="30"/>
      <c r="AJ608" s="18"/>
    </row>
    <row r="609" spans="1:36" x14ac:dyDescent="0.25">
      <c r="A609" s="17" t="s">
        <v>886</v>
      </c>
      <c r="B609" s="18" t="s">
        <v>887</v>
      </c>
      <c r="C609" s="18" t="s">
        <v>99</v>
      </c>
      <c r="D609" s="18">
        <v>2005</v>
      </c>
      <c r="E609" s="71" t="str">
        <f>IF(COUNTIF($F$7:F609,F609)=1,"Y","N")</f>
        <v>N</v>
      </c>
      <c r="F609" s="46" t="str">
        <f t="shared" si="68"/>
        <v>2005-Cancer Research-Sarkar, Devanand</v>
      </c>
      <c r="G609" s="27" t="s">
        <v>57</v>
      </c>
      <c r="H609" s="38"/>
      <c r="I609" s="38" t="s">
        <v>104</v>
      </c>
      <c r="J609" s="18" t="s">
        <v>27</v>
      </c>
      <c r="K609" s="28">
        <v>75</v>
      </c>
      <c r="L609" s="19" t="s">
        <v>47</v>
      </c>
      <c r="M609" s="56"/>
      <c r="N609" s="57"/>
      <c r="O609" s="57">
        <v>1</v>
      </c>
      <c r="P609" s="57"/>
      <c r="Q609" s="58"/>
      <c r="R609" s="29" t="s">
        <v>891</v>
      </c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27" t="s">
        <v>48</v>
      </c>
      <c r="AD609" s="18"/>
      <c r="AE609" s="18"/>
      <c r="AF609" s="18"/>
      <c r="AG609" s="18"/>
      <c r="AH609" s="18"/>
      <c r="AI609" s="30"/>
      <c r="AJ609" s="18"/>
    </row>
    <row r="610" spans="1:36" x14ac:dyDescent="0.25">
      <c r="A610" s="17" t="s">
        <v>886</v>
      </c>
      <c r="B610" s="18" t="s">
        <v>887</v>
      </c>
      <c r="C610" s="18" t="s">
        <v>99</v>
      </c>
      <c r="D610" s="18">
        <v>2005</v>
      </c>
      <c r="E610" s="71" t="str">
        <f>IF(COUNTIF($F$7:F610,F610)=1,"Y","N")</f>
        <v>N</v>
      </c>
      <c r="F610" s="46" t="str">
        <f t="shared" si="68"/>
        <v>2005-Cancer Research-Sarkar, Devanand</v>
      </c>
      <c r="G610" s="27" t="s">
        <v>57</v>
      </c>
      <c r="H610" s="38"/>
      <c r="I610" s="38" t="s">
        <v>104</v>
      </c>
      <c r="J610" s="18" t="s">
        <v>27</v>
      </c>
      <c r="K610" s="28">
        <v>75</v>
      </c>
      <c r="L610" s="19" t="s">
        <v>47</v>
      </c>
      <c r="M610" s="56"/>
      <c r="N610" s="57"/>
      <c r="O610" s="57"/>
      <c r="P610" s="57">
        <v>1</v>
      </c>
      <c r="Q610" s="58"/>
      <c r="R610" s="29" t="s">
        <v>892</v>
      </c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27" t="s">
        <v>48</v>
      </c>
      <c r="AD610" s="18"/>
      <c r="AE610" s="18"/>
      <c r="AF610" s="18"/>
      <c r="AG610" s="18"/>
      <c r="AH610" s="18"/>
      <c r="AI610" s="30"/>
      <c r="AJ610" s="18"/>
    </row>
    <row r="611" spans="1:36" x14ac:dyDescent="0.25">
      <c r="A611" s="17" t="s">
        <v>886</v>
      </c>
      <c r="B611" s="18" t="s">
        <v>887</v>
      </c>
      <c r="C611" s="18" t="s">
        <v>99</v>
      </c>
      <c r="D611" s="18">
        <v>2005</v>
      </c>
      <c r="E611" s="71" t="str">
        <f>IF(COUNTIF($F$7:F611,F611)=1,"Y","N")</f>
        <v>N</v>
      </c>
      <c r="F611" s="46" t="str">
        <f t="shared" si="68"/>
        <v>2005-Cancer Research-Sarkar, Devanand</v>
      </c>
      <c r="G611" s="27" t="s">
        <v>57</v>
      </c>
      <c r="H611" s="38"/>
      <c r="I611" s="38" t="s">
        <v>104</v>
      </c>
      <c r="J611" s="18" t="s">
        <v>27</v>
      </c>
      <c r="K611" s="28">
        <v>75</v>
      </c>
      <c r="L611" s="19" t="s">
        <v>47</v>
      </c>
      <c r="M611" s="56"/>
      <c r="N611" s="57"/>
      <c r="O611" s="57"/>
      <c r="P611" s="57">
        <v>1</v>
      </c>
      <c r="Q611" s="58"/>
      <c r="R611" s="29" t="s">
        <v>893</v>
      </c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27" t="s">
        <v>48</v>
      </c>
      <c r="AD611" s="18"/>
      <c r="AE611" s="18"/>
      <c r="AF611" s="18"/>
      <c r="AG611" s="18"/>
      <c r="AH611" s="18"/>
      <c r="AI611" s="30"/>
      <c r="AJ611" s="18"/>
    </row>
    <row r="612" spans="1:36" x14ac:dyDescent="0.25">
      <c r="A612" s="17" t="s">
        <v>894</v>
      </c>
      <c r="B612" s="18" t="s">
        <v>827</v>
      </c>
      <c r="C612" s="18" t="s">
        <v>34</v>
      </c>
      <c r="D612" s="18">
        <v>2005</v>
      </c>
      <c r="E612" s="71" t="str">
        <f>IF(COUNTIF($F$7:F612,F612)=1,"Y","N")</f>
        <v>Y</v>
      </c>
      <c r="F612" s="46" t="str">
        <f t="shared" ref="F612:F647" si="69">CONCATENATE(D612,"-",C612,"-",A612)</f>
        <v>2005-Neoplasia-Kleespies, Axel</v>
      </c>
      <c r="G612" s="27" t="s">
        <v>290</v>
      </c>
      <c r="H612" s="38" t="str">
        <f>IF(COUNTIF($G$7:G612,G612)=1,"Y","N")</f>
        <v>N</v>
      </c>
      <c r="I612" s="38" t="s">
        <v>104</v>
      </c>
      <c r="J612" s="18" t="s">
        <v>27</v>
      </c>
      <c r="K612" s="28" t="s">
        <v>895</v>
      </c>
      <c r="L612" s="19" t="s">
        <v>28</v>
      </c>
      <c r="M612" s="56"/>
      <c r="N612" s="57"/>
      <c r="O612" s="57"/>
      <c r="P612" s="57">
        <v>1</v>
      </c>
      <c r="Q612" s="58"/>
      <c r="R612" s="29" t="s">
        <v>897</v>
      </c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27"/>
      <c r="AD612" s="18"/>
      <c r="AE612" s="18"/>
      <c r="AF612" s="18"/>
      <c r="AG612" s="18"/>
      <c r="AH612" s="18"/>
      <c r="AI612" s="30"/>
      <c r="AJ612" s="18"/>
    </row>
    <row r="613" spans="1:36" x14ac:dyDescent="0.25">
      <c r="A613" s="17" t="s">
        <v>894</v>
      </c>
      <c r="B613" s="18" t="s">
        <v>827</v>
      </c>
      <c r="C613" s="18" t="s">
        <v>34</v>
      </c>
      <c r="D613" s="18">
        <v>2005</v>
      </c>
      <c r="E613" s="71" t="str">
        <f>IF(COUNTIF($F$7:F613,F613)=1,"Y","N")</f>
        <v>N</v>
      </c>
      <c r="F613" s="46" t="str">
        <f t="shared" ref="F613:F614" si="70">CONCATENATE(D613,"-",C613,"-",A613)</f>
        <v>2005-Neoplasia-Kleespies, Axel</v>
      </c>
      <c r="G613" s="27" t="s">
        <v>290</v>
      </c>
      <c r="H613" s="38" t="str">
        <f>IF(COUNTIF($G$7:G613,G613)=1,"Y","N")</f>
        <v>N</v>
      </c>
      <c r="I613" s="38" t="s">
        <v>104</v>
      </c>
      <c r="J613" s="18" t="s">
        <v>27</v>
      </c>
      <c r="K613" s="28" t="s">
        <v>895</v>
      </c>
      <c r="L613" s="19" t="s">
        <v>28</v>
      </c>
      <c r="M613" s="56"/>
      <c r="N613" s="57"/>
      <c r="O613" s="57"/>
      <c r="P613" s="57">
        <v>1</v>
      </c>
      <c r="Q613" s="58"/>
      <c r="R613" s="29" t="s">
        <v>12</v>
      </c>
      <c r="S613" s="18"/>
      <c r="T613" s="18"/>
      <c r="U613" s="18"/>
      <c r="V613" s="18" t="s">
        <v>48</v>
      </c>
      <c r="W613" s="18"/>
      <c r="X613" s="18"/>
      <c r="Y613" s="18"/>
      <c r="Z613" s="18"/>
      <c r="AA613" s="18"/>
      <c r="AB613" s="18"/>
      <c r="AC613" s="27"/>
      <c r="AD613" s="18"/>
      <c r="AE613" s="18"/>
      <c r="AF613" s="18"/>
      <c r="AG613" s="18"/>
      <c r="AH613" s="18"/>
      <c r="AI613" s="30"/>
      <c r="AJ613" s="18"/>
    </row>
    <row r="614" spans="1:36" x14ac:dyDescent="0.25">
      <c r="A614" s="17" t="s">
        <v>894</v>
      </c>
      <c r="B614" s="18" t="s">
        <v>827</v>
      </c>
      <c r="C614" s="18" t="s">
        <v>34</v>
      </c>
      <c r="D614" s="18">
        <v>2005</v>
      </c>
      <c r="E614" s="71" t="str">
        <f>IF(COUNTIF($F$7:F614,F614)=1,"Y","N")</f>
        <v>N</v>
      </c>
      <c r="F614" s="46" t="str">
        <f t="shared" si="70"/>
        <v>2005-Neoplasia-Kleespies, Axel</v>
      </c>
      <c r="G614" s="27" t="s">
        <v>290</v>
      </c>
      <c r="H614" s="38" t="str">
        <f>IF(COUNTIF($G$7:G614,G614)=1,"Y","N")</f>
        <v>N</v>
      </c>
      <c r="I614" s="38" t="s">
        <v>104</v>
      </c>
      <c r="J614" s="18" t="s">
        <v>27</v>
      </c>
      <c r="K614" s="28" t="s">
        <v>895</v>
      </c>
      <c r="L614" s="19" t="s">
        <v>28</v>
      </c>
      <c r="M614" s="56"/>
      <c r="N614" s="57"/>
      <c r="O614" s="57"/>
      <c r="P614" s="57">
        <v>1</v>
      </c>
      <c r="Q614" s="58"/>
      <c r="R614" s="29" t="s">
        <v>896</v>
      </c>
      <c r="S614" s="18"/>
      <c r="T614" s="18"/>
      <c r="U614" s="18"/>
      <c r="V614" s="18" t="s">
        <v>48</v>
      </c>
      <c r="W614" s="18"/>
      <c r="X614" s="18"/>
      <c r="Y614" s="18"/>
      <c r="Z614" s="18"/>
      <c r="AA614" s="18"/>
      <c r="AB614" s="18"/>
      <c r="AC614" s="27"/>
      <c r="AD614" s="18"/>
      <c r="AE614" s="18"/>
      <c r="AF614" s="18"/>
      <c r="AG614" s="18"/>
      <c r="AH614" s="18"/>
      <c r="AI614" s="30"/>
      <c r="AJ614" s="18"/>
    </row>
    <row r="615" spans="1:36" x14ac:dyDescent="0.25">
      <c r="A615" s="17" t="s">
        <v>898</v>
      </c>
      <c r="B615" s="18" t="s">
        <v>899</v>
      </c>
      <c r="C615" s="18" t="s">
        <v>81</v>
      </c>
      <c r="D615" s="18">
        <v>2006</v>
      </c>
      <c r="E615" s="71" t="str">
        <f>IF(COUNTIF($F$7:F615,F615)=1,"Y","N")</f>
        <v>Y</v>
      </c>
      <c r="F615" s="46" t="str">
        <f t="shared" si="69"/>
        <v>2006-Clinical Cancer Research-Bianco, Cataldo</v>
      </c>
      <c r="G615" s="27" t="s">
        <v>44</v>
      </c>
      <c r="H615" s="38" t="str">
        <f>IF(COUNTIF($G$7:G615,G615)=1,"Y","N")</f>
        <v>N</v>
      </c>
      <c r="I615" s="38" t="s">
        <v>104</v>
      </c>
      <c r="J615" s="18" t="s">
        <v>27</v>
      </c>
      <c r="K615" s="28">
        <v>100</v>
      </c>
      <c r="L615" s="19" t="s">
        <v>47</v>
      </c>
      <c r="M615" s="56"/>
      <c r="N615" s="57"/>
      <c r="O615" s="57"/>
      <c r="P615" s="57">
        <v>1</v>
      </c>
      <c r="Q615" s="58"/>
      <c r="R615" s="29" t="s">
        <v>905</v>
      </c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27"/>
      <c r="AD615" s="18"/>
      <c r="AE615" s="18"/>
      <c r="AF615" s="18"/>
      <c r="AG615" s="18"/>
      <c r="AH615" s="18"/>
      <c r="AI615" s="30"/>
      <c r="AJ615" s="18"/>
    </row>
    <row r="616" spans="1:36" x14ac:dyDescent="0.25">
      <c r="A616" s="17" t="s">
        <v>898</v>
      </c>
      <c r="B616" s="18" t="s">
        <v>899</v>
      </c>
      <c r="C616" s="18" t="s">
        <v>81</v>
      </c>
      <c r="D616" s="18">
        <v>2006</v>
      </c>
      <c r="E616" s="71" t="str">
        <f>IF(COUNTIF($F$7:F616,F616)=1,"Y","N")</f>
        <v>N</v>
      </c>
      <c r="F616" s="46" t="str">
        <f t="shared" ref="F616:F621" si="71">CONCATENATE(D616,"-",C616,"-",A616)</f>
        <v>2006-Clinical Cancer Research-Bianco, Cataldo</v>
      </c>
      <c r="G616" s="27" t="s">
        <v>44</v>
      </c>
      <c r="H616" s="38" t="str">
        <f>IF(COUNTIF($G$7:G616,G616)=1,"Y","N")</f>
        <v>N</v>
      </c>
      <c r="I616" s="38" t="s">
        <v>104</v>
      </c>
      <c r="J616" s="18" t="s">
        <v>27</v>
      </c>
      <c r="K616" s="28">
        <v>100</v>
      </c>
      <c r="L616" s="19" t="s">
        <v>47</v>
      </c>
      <c r="M616" s="56"/>
      <c r="N616" s="57"/>
      <c r="O616" s="57"/>
      <c r="P616" s="57">
        <v>1</v>
      </c>
      <c r="Q616" s="58"/>
      <c r="R616" s="29" t="s">
        <v>12</v>
      </c>
      <c r="S616" s="18"/>
      <c r="T616" s="18"/>
      <c r="U616" s="18"/>
      <c r="V616" s="18" t="s">
        <v>48</v>
      </c>
      <c r="W616" s="18"/>
      <c r="X616" s="18"/>
      <c r="Y616" s="18"/>
      <c r="Z616" s="18"/>
      <c r="AA616" s="18"/>
      <c r="AB616" s="18"/>
      <c r="AC616" s="27"/>
      <c r="AD616" s="18"/>
      <c r="AE616" s="18"/>
      <c r="AF616" s="18"/>
      <c r="AG616" s="18"/>
      <c r="AH616" s="18"/>
      <c r="AI616" s="30"/>
      <c r="AJ616" s="18"/>
    </row>
    <row r="617" spans="1:36" x14ac:dyDescent="0.25">
      <c r="A617" s="17" t="s">
        <v>898</v>
      </c>
      <c r="B617" s="18" t="s">
        <v>899</v>
      </c>
      <c r="C617" s="18" t="s">
        <v>81</v>
      </c>
      <c r="D617" s="18">
        <v>2006</v>
      </c>
      <c r="E617" s="71" t="str">
        <f>IF(COUNTIF($F$7:F617,F617)=1,"Y","N")</f>
        <v>N</v>
      </c>
      <c r="F617" s="46" t="str">
        <f t="shared" si="71"/>
        <v>2006-Clinical Cancer Research-Bianco, Cataldo</v>
      </c>
      <c r="G617" s="27" t="s">
        <v>44</v>
      </c>
      <c r="H617" s="38" t="str">
        <f>IF(COUNTIF($G$7:G617,G617)=1,"Y","N")</f>
        <v>N</v>
      </c>
      <c r="I617" s="38" t="s">
        <v>104</v>
      </c>
      <c r="J617" s="18" t="s">
        <v>27</v>
      </c>
      <c r="K617" s="28">
        <v>100</v>
      </c>
      <c r="L617" s="19" t="s">
        <v>47</v>
      </c>
      <c r="M617" s="56"/>
      <c r="N617" s="57"/>
      <c r="O617" s="57"/>
      <c r="P617" s="57">
        <v>1</v>
      </c>
      <c r="Q617" s="58"/>
      <c r="R617" s="29" t="s">
        <v>900</v>
      </c>
      <c r="S617" s="18" t="s">
        <v>48</v>
      </c>
      <c r="T617" s="18"/>
      <c r="U617" s="18"/>
      <c r="V617" s="18"/>
      <c r="W617" s="18"/>
      <c r="X617" s="18"/>
      <c r="Y617" s="18"/>
      <c r="Z617" s="18"/>
      <c r="AA617" s="18"/>
      <c r="AB617" s="18"/>
      <c r="AC617" s="27"/>
      <c r="AD617" s="18"/>
      <c r="AE617" s="18"/>
      <c r="AF617" s="18"/>
      <c r="AG617" s="18"/>
      <c r="AH617" s="18"/>
      <c r="AI617" s="30"/>
      <c r="AJ617" s="18"/>
    </row>
    <row r="618" spans="1:36" x14ac:dyDescent="0.25">
      <c r="A618" s="17" t="s">
        <v>898</v>
      </c>
      <c r="B618" s="18" t="s">
        <v>899</v>
      </c>
      <c r="C618" s="18" t="s">
        <v>81</v>
      </c>
      <c r="D618" s="18">
        <v>2006</v>
      </c>
      <c r="E618" s="71" t="str">
        <f>IF(COUNTIF($F$7:F618,F618)=1,"Y","N")</f>
        <v>N</v>
      </c>
      <c r="F618" s="46" t="str">
        <f t="shared" si="71"/>
        <v>2006-Clinical Cancer Research-Bianco, Cataldo</v>
      </c>
      <c r="G618" s="27" t="s">
        <v>44</v>
      </c>
      <c r="H618" s="38" t="str">
        <f>IF(COUNTIF($G$7:G618,G618)=1,"Y","N")</f>
        <v>N</v>
      </c>
      <c r="I618" s="38" t="s">
        <v>104</v>
      </c>
      <c r="J618" s="18" t="s">
        <v>27</v>
      </c>
      <c r="K618" s="28">
        <v>100</v>
      </c>
      <c r="L618" s="19" t="s">
        <v>47</v>
      </c>
      <c r="M618" s="56"/>
      <c r="N618" s="57"/>
      <c r="O618" s="57"/>
      <c r="P618" s="57">
        <v>1</v>
      </c>
      <c r="Q618" s="58"/>
      <c r="R618" s="29" t="s">
        <v>901</v>
      </c>
      <c r="S618" s="18"/>
      <c r="T618" s="18"/>
      <c r="U618" s="18"/>
      <c r="V618" s="18" t="s">
        <v>48</v>
      </c>
      <c r="W618" s="18"/>
      <c r="X618" s="18"/>
      <c r="Y618" s="18"/>
      <c r="Z618" s="18"/>
      <c r="AA618" s="18"/>
      <c r="AB618" s="18"/>
      <c r="AC618" s="27"/>
      <c r="AD618" s="18"/>
      <c r="AE618" s="18"/>
      <c r="AF618" s="18"/>
      <c r="AG618" s="18"/>
      <c r="AH618" s="18"/>
      <c r="AI618" s="30"/>
      <c r="AJ618" s="18"/>
    </row>
    <row r="619" spans="1:36" x14ac:dyDescent="0.25">
      <c r="A619" s="17" t="s">
        <v>898</v>
      </c>
      <c r="B619" s="18" t="s">
        <v>899</v>
      </c>
      <c r="C619" s="18" t="s">
        <v>81</v>
      </c>
      <c r="D619" s="18">
        <v>2006</v>
      </c>
      <c r="E619" s="71" t="str">
        <f>IF(COUNTIF($F$7:F619,F619)=1,"Y","N")</f>
        <v>N</v>
      </c>
      <c r="F619" s="46" t="str">
        <f t="shared" si="71"/>
        <v>2006-Clinical Cancer Research-Bianco, Cataldo</v>
      </c>
      <c r="G619" s="27" t="s">
        <v>44</v>
      </c>
      <c r="H619" s="38" t="str">
        <f>IF(COUNTIF($G$7:G619,G619)=1,"Y","N")</f>
        <v>N</v>
      </c>
      <c r="I619" s="38" t="s">
        <v>104</v>
      </c>
      <c r="J619" s="18" t="s">
        <v>27</v>
      </c>
      <c r="K619" s="28">
        <v>100</v>
      </c>
      <c r="L619" s="19" t="s">
        <v>47</v>
      </c>
      <c r="M619" s="56"/>
      <c r="N619" s="57"/>
      <c r="O619" s="57"/>
      <c r="P619" s="57">
        <v>1</v>
      </c>
      <c r="Q619" s="58"/>
      <c r="R619" s="29" t="s">
        <v>902</v>
      </c>
      <c r="S619" s="18" t="s">
        <v>48</v>
      </c>
      <c r="T619" s="18"/>
      <c r="U619" s="18"/>
      <c r="V619" s="18"/>
      <c r="W619" s="18"/>
      <c r="X619" s="18"/>
      <c r="Y619" s="18"/>
      <c r="Z619" s="18"/>
      <c r="AA619" s="18"/>
      <c r="AB619" s="18"/>
      <c r="AC619" s="27"/>
      <c r="AD619" s="18"/>
      <c r="AE619" s="18"/>
      <c r="AF619" s="18"/>
      <c r="AG619" s="18"/>
      <c r="AH619" s="18"/>
      <c r="AI619" s="30"/>
      <c r="AJ619" s="18"/>
    </row>
    <row r="620" spans="1:36" x14ac:dyDescent="0.25">
      <c r="A620" s="17" t="s">
        <v>898</v>
      </c>
      <c r="B620" s="18" t="s">
        <v>899</v>
      </c>
      <c r="C620" s="18" t="s">
        <v>81</v>
      </c>
      <c r="D620" s="18">
        <v>2006</v>
      </c>
      <c r="E620" s="71" t="str">
        <f>IF(COUNTIF($F$7:F620,F620)=1,"Y","N")</f>
        <v>N</v>
      </c>
      <c r="F620" s="46" t="str">
        <f t="shared" si="71"/>
        <v>2006-Clinical Cancer Research-Bianco, Cataldo</v>
      </c>
      <c r="G620" s="27" t="s">
        <v>44</v>
      </c>
      <c r="H620" s="38" t="str">
        <f>IF(COUNTIF($G$7:G620,G620)=1,"Y","N")</f>
        <v>N</v>
      </c>
      <c r="I620" s="38" t="s">
        <v>104</v>
      </c>
      <c r="J620" s="18" t="s">
        <v>27</v>
      </c>
      <c r="K620" s="28">
        <v>100</v>
      </c>
      <c r="L620" s="19" t="s">
        <v>47</v>
      </c>
      <c r="M620" s="56"/>
      <c r="N620" s="57"/>
      <c r="O620" s="57">
        <v>1</v>
      </c>
      <c r="P620" s="57"/>
      <c r="Q620" s="58"/>
      <c r="R620" s="29" t="s">
        <v>903</v>
      </c>
      <c r="S620" s="18" t="s">
        <v>48</v>
      </c>
      <c r="T620" s="18"/>
      <c r="U620" s="18"/>
      <c r="V620" s="18" t="s">
        <v>48</v>
      </c>
      <c r="W620" s="18"/>
      <c r="X620" s="18"/>
      <c r="Y620" s="18"/>
      <c r="Z620" s="18"/>
      <c r="AA620" s="18"/>
      <c r="AB620" s="18"/>
      <c r="AC620" s="27"/>
      <c r="AD620" s="18"/>
      <c r="AE620" s="18"/>
      <c r="AF620" s="18"/>
      <c r="AG620" s="18"/>
      <c r="AH620" s="18"/>
      <c r="AI620" s="30"/>
      <c r="AJ620" s="18"/>
    </row>
    <row r="621" spans="1:36" x14ac:dyDescent="0.25">
      <c r="A621" s="17" t="s">
        <v>898</v>
      </c>
      <c r="B621" s="18" t="s">
        <v>899</v>
      </c>
      <c r="C621" s="18" t="s">
        <v>81</v>
      </c>
      <c r="D621" s="18">
        <v>2006</v>
      </c>
      <c r="E621" s="71" t="str">
        <f>IF(COUNTIF($F$7:F621,F621)=1,"Y","N")</f>
        <v>N</v>
      </c>
      <c r="F621" s="46" t="str">
        <f t="shared" si="71"/>
        <v>2006-Clinical Cancer Research-Bianco, Cataldo</v>
      </c>
      <c r="G621" s="27" t="s">
        <v>44</v>
      </c>
      <c r="H621" s="38" t="str">
        <f>IF(COUNTIF($G$7:G621,G621)=1,"Y","N")</f>
        <v>N</v>
      </c>
      <c r="I621" s="38" t="s">
        <v>104</v>
      </c>
      <c r="J621" s="18" t="s">
        <v>27</v>
      </c>
      <c r="K621" s="28">
        <v>100</v>
      </c>
      <c r="L621" s="19" t="s">
        <v>47</v>
      </c>
      <c r="M621" s="56"/>
      <c r="N621" s="57"/>
      <c r="O621" s="57">
        <v>1</v>
      </c>
      <c r="P621" s="57"/>
      <c r="Q621" s="58"/>
      <c r="R621" s="29" t="s">
        <v>904</v>
      </c>
      <c r="S621" s="18" t="s">
        <v>48</v>
      </c>
      <c r="T621" s="18"/>
      <c r="U621" s="18"/>
      <c r="V621" s="18" t="s">
        <v>48</v>
      </c>
      <c r="W621" s="18"/>
      <c r="X621" s="18"/>
      <c r="Y621" s="18"/>
      <c r="Z621" s="18"/>
      <c r="AA621" s="18"/>
      <c r="AB621" s="18"/>
      <c r="AC621" s="27"/>
      <c r="AD621" s="18"/>
      <c r="AE621" s="18"/>
      <c r="AF621" s="18"/>
      <c r="AG621" s="18"/>
      <c r="AH621" s="18"/>
      <c r="AI621" s="30"/>
      <c r="AJ621" s="18"/>
    </row>
    <row r="622" spans="1:36" x14ac:dyDescent="0.25">
      <c r="A622" s="17" t="s">
        <v>906</v>
      </c>
      <c r="B622" s="18" t="s">
        <v>907</v>
      </c>
      <c r="C622" s="18" t="s">
        <v>99</v>
      </c>
      <c r="D622" s="18">
        <v>2006</v>
      </c>
      <c r="E622" s="71" t="str">
        <f>IF(COUNTIF($F$7:F622,F622)=1,"Y","N")</f>
        <v>Y</v>
      </c>
      <c r="F622" s="46" t="str">
        <f t="shared" si="69"/>
        <v>2006-Cancer Research-Dornhoefer, Nadja</v>
      </c>
      <c r="G622" s="27" t="s">
        <v>909</v>
      </c>
      <c r="H622" s="38" t="str">
        <f>IF(COUNTIF($G$7:G622,G622)=1,"Y","N")</f>
        <v>Y</v>
      </c>
      <c r="I622" s="38" t="s">
        <v>104</v>
      </c>
      <c r="J622" s="18" t="s">
        <v>27</v>
      </c>
      <c r="K622" s="28" t="s">
        <v>656</v>
      </c>
      <c r="L622" s="19" t="s">
        <v>47</v>
      </c>
      <c r="M622" s="56"/>
      <c r="N622" s="57"/>
      <c r="O622" s="57">
        <v>1</v>
      </c>
      <c r="P622" s="57"/>
      <c r="Q622" s="58"/>
      <c r="R622" s="29" t="s">
        <v>908</v>
      </c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27"/>
      <c r="AD622" s="18"/>
      <c r="AE622" s="18"/>
      <c r="AF622" s="18"/>
      <c r="AG622" s="18"/>
      <c r="AH622" s="18"/>
      <c r="AI622" s="30"/>
      <c r="AJ622" s="18"/>
    </row>
    <row r="623" spans="1:36" x14ac:dyDescent="0.25">
      <c r="A623" s="17" t="s">
        <v>906</v>
      </c>
      <c r="B623" s="18" t="s">
        <v>907</v>
      </c>
      <c r="C623" s="18" t="s">
        <v>99</v>
      </c>
      <c r="D623" s="18">
        <v>2006</v>
      </c>
      <c r="E623" s="71" t="str">
        <f>IF(COUNTIF($F$7:F623,F623)=1,"Y","N")</f>
        <v>N</v>
      </c>
      <c r="F623" s="46" t="str">
        <f t="shared" si="69"/>
        <v>2006-Cancer Research-Dornhoefer, Nadja</v>
      </c>
      <c r="G623" s="27" t="s">
        <v>45</v>
      </c>
      <c r="H623" s="38" t="str">
        <f>IF(COUNTIF($G$7:G623,G623)=1,"Y","N")</f>
        <v>N</v>
      </c>
      <c r="I623" s="38" t="s">
        <v>104</v>
      </c>
      <c r="J623" s="18" t="s">
        <v>27</v>
      </c>
      <c r="K623" s="28" t="s">
        <v>656</v>
      </c>
      <c r="L623" s="19" t="s">
        <v>47</v>
      </c>
      <c r="M623" s="56"/>
      <c r="N623" s="57"/>
      <c r="O623" s="57"/>
      <c r="P623" s="57">
        <v>1</v>
      </c>
      <c r="Q623" s="58"/>
      <c r="R623" s="29" t="s">
        <v>908</v>
      </c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27"/>
      <c r="AD623" s="18"/>
      <c r="AE623" s="18"/>
      <c r="AF623" s="18"/>
      <c r="AG623" s="18"/>
      <c r="AH623" s="18"/>
      <c r="AI623" s="30"/>
      <c r="AJ623" s="18"/>
    </row>
    <row r="624" spans="1:36" x14ac:dyDescent="0.25">
      <c r="A624" s="17" t="s">
        <v>906</v>
      </c>
      <c r="B624" s="18" t="s">
        <v>907</v>
      </c>
      <c r="C624" s="18" t="s">
        <v>99</v>
      </c>
      <c r="D624" s="18">
        <v>2006</v>
      </c>
      <c r="E624" s="71" t="str">
        <f>IF(COUNTIF($F$7:F624,F624)=1,"Y","N")</f>
        <v>N</v>
      </c>
      <c r="F624" s="46" t="str">
        <f t="shared" si="69"/>
        <v>2006-Cancer Research-Dornhoefer, Nadja</v>
      </c>
      <c r="G624" s="27" t="s">
        <v>910</v>
      </c>
      <c r="H624" s="38" t="str">
        <f>IF(COUNTIF($G$7:G624,G624)=1,"Y","N")</f>
        <v>Y</v>
      </c>
      <c r="I624" s="38" t="s">
        <v>104</v>
      </c>
      <c r="J624" s="18" t="s">
        <v>27</v>
      </c>
      <c r="K624" s="28" t="s">
        <v>656</v>
      </c>
      <c r="L624" s="19" t="s">
        <v>47</v>
      </c>
      <c r="M624" s="56"/>
      <c r="N624" s="57"/>
      <c r="O624" s="57"/>
      <c r="P624" s="57">
        <v>1</v>
      </c>
      <c r="Q624" s="58"/>
      <c r="R624" s="29" t="s">
        <v>908</v>
      </c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27"/>
      <c r="AD624" s="18"/>
      <c r="AE624" s="18"/>
      <c r="AF624" s="18"/>
      <c r="AG624" s="18"/>
      <c r="AH624" s="18"/>
      <c r="AI624" s="30"/>
      <c r="AJ624" s="18"/>
    </row>
    <row r="625" spans="1:36" x14ac:dyDescent="0.25">
      <c r="A625" s="17" t="s">
        <v>906</v>
      </c>
      <c r="B625" s="18" t="s">
        <v>907</v>
      </c>
      <c r="C625" s="18" t="s">
        <v>99</v>
      </c>
      <c r="D625" s="18">
        <v>2006</v>
      </c>
      <c r="E625" s="71" t="str">
        <f>IF(COUNTIF($F$7:F625,F625)=1,"Y","N")</f>
        <v>N</v>
      </c>
      <c r="F625" s="46" t="str">
        <f t="shared" si="69"/>
        <v>2006-Cancer Research-Dornhoefer, Nadja</v>
      </c>
      <c r="G625" s="27" t="s">
        <v>910</v>
      </c>
      <c r="H625" s="38" t="str">
        <f>IF(COUNTIF($G$7:G625,G625)=1,"Y","N")</f>
        <v>N</v>
      </c>
      <c r="I625" s="38" t="s">
        <v>104</v>
      </c>
      <c r="J625" s="18" t="s">
        <v>27</v>
      </c>
      <c r="K625" s="28" t="s">
        <v>656</v>
      </c>
      <c r="L625" s="19" t="s">
        <v>47</v>
      </c>
      <c r="M625" s="56"/>
      <c r="N625" s="57"/>
      <c r="O625" s="57">
        <v>1</v>
      </c>
      <c r="P625" s="57"/>
      <c r="Q625" s="58"/>
      <c r="R625" s="29" t="s">
        <v>159</v>
      </c>
      <c r="S625" s="18"/>
      <c r="T625" s="18"/>
      <c r="U625" s="18"/>
      <c r="V625" s="18" t="s">
        <v>48</v>
      </c>
      <c r="W625" s="18"/>
      <c r="X625" s="18"/>
      <c r="Y625" s="18"/>
      <c r="Z625" s="18"/>
      <c r="AA625" s="18"/>
      <c r="AB625" s="18"/>
      <c r="AC625" s="27"/>
      <c r="AD625" s="18"/>
      <c r="AE625" s="18"/>
      <c r="AF625" s="18"/>
      <c r="AG625" s="18"/>
      <c r="AH625" s="18"/>
      <c r="AI625" s="30"/>
      <c r="AJ625" s="18"/>
    </row>
    <row r="626" spans="1:36" ht="15" x14ac:dyDescent="0.25">
      <c r="A626" s="17" t="s">
        <v>911</v>
      </c>
      <c r="B626" s="18" t="s">
        <v>912</v>
      </c>
      <c r="C626" s="18" t="s">
        <v>913</v>
      </c>
      <c r="D626" s="18">
        <v>2007</v>
      </c>
      <c r="E626" s="71" t="str">
        <f>IF(COUNTIF($F$7:F626,F626)=1,"Y","N")</f>
        <v>Y</v>
      </c>
      <c r="F626" s="46" t="str">
        <f t="shared" si="69"/>
        <v>2007-Radiation Effects &amp; Defects in Solids-Rodgriguez-Cortes, J.</v>
      </c>
      <c r="G626" s="27" t="s">
        <v>914</v>
      </c>
      <c r="H626" s="38" t="str">
        <f>IF(COUNTIF($G$7:G626,G626)=1,"Y","N")</f>
        <v>Y</v>
      </c>
      <c r="I626" s="38" t="s">
        <v>104</v>
      </c>
      <c r="J626" s="18" t="s">
        <v>27</v>
      </c>
      <c r="K626" s="28"/>
      <c r="L626" s="19" t="s">
        <v>47</v>
      </c>
      <c r="M626" s="56"/>
      <c r="N626" s="57">
        <v>0.66700000000000004</v>
      </c>
      <c r="O626" s="57">
        <v>0.33300000000000002</v>
      </c>
      <c r="P626" s="57"/>
      <c r="Q626" s="58"/>
      <c r="R626" s="29" t="s">
        <v>915</v>
      </c>
      <c r="S626" s="18" t="s">
        <v>48</v>
      </c>
      <c r="T626" s="18"/>
      <c r="U626" s="18"/>
      <c r="V626" s="18"/>
      <c r="W626" s="18"/>
      <c r="X626" s="18"/>
      <c r="Y626" s="18"/>
      <c r="Z626" s="18"/>
      <c r="AA626" s="18"/>
      <c r="AB626" s="18"/>
      <c r="AC626" s="27"/>
      <c r="AD626" s="18"/>
      <c r="AE626" s="18"/>
      <c r="AF626" s="18"/>
      <c r="AG626" s="18"/>
      <c r="AH626" s="18"/>
      <c r="AI626" s="30"/>
      <c r="AJ626" s="18"/>
    </row>
    <row r="627" spans="1:36" x14ac:dyDescent="0.25">
      <c r="A627" s="17" t="s">
        <v>629</v>
      </c>
      <c r="B627" s="18" t="s">
        <v>918</v>
      </c>
      <c r="C627" s="18" t="s">
        <v>81</v>
      </c>
      <c r="D627" s="18">
        <v>2007</v>
      </c>
      <c r="E627" s="71" t="str">
        <f>IF(COUNTIF($F$7:F627,F627)=1,"Y","N")</f>
        <v>Y</v>
      </c>
      <c r="F627" s="46" t="str">
        <f t="shared" si="69"/>
        <v>2007-Clinical Cancer Research-Wang, Wei</v>
      </c>
      <c r="G627" s="27" t="s">
        <v>57</v>
      </c>
      <c r="H627" s="38" t="str">
        <f>IF(COUNTIF($G$7:G627,G627)=1,"Y","N")</f>
        <v>N</v>
      </c>
      <c r="I627" s="38" t="s">
        <v>104</v>
      </c>
      <c r="J627" s="18" t="s">
        <v>27</v>
      </c>
      <c r="K627" s="28">
        <v>100</v>
      </c>
      <c r="L627" s="19" t="s">
        <v>47</v>
      </c>
      <c r="M627" s="56"/>
      <c r="N627" s="57"/>
      <c r="O627" s="57"/>
      <c r="P627" s="57">
        <v>1</v>
      </c>
      <c r="Q627" s="58"/>
      <c r="R627" s="29" t="s">
        <v>689</v>
      </c>
      <c r="S627" s="18" t="s">
        <v>48</v>
      </c>
      <c r="T627" s="18"/>
      <c r="U627" s="18"/>
      <c r="V627" s="18"/>
      <c r="W627" s="18"/>
      <c r="X627" s="18"/>
      <c r="Y627" s="18"/>
      <c r="Z627" s="18"/>
      <c r="AA627" s="18"/>
      <c r="AB627" s="18"/>
      <c r="AC627" s="27"/>
      <c r="AD627" s="18"/>
      <c r="AE627" s="18"/>
      <c r="AF627" s="18"/>
      <c r="AG627" s="18"/>
      <c r="AH627" s="18"/>
      <c r="AI627" s="30"/>
      <c r="AJ627" s="18"/>
    </row>
    <row r="628" spans="1:36" x14ac:dyDescent="0.25">
      <c r="A628" s="17" t="s">
        <v>629</v>
      </c>
      <c r="B628" s="18" t="s">
        <v>918</v>
      </c>
      <c r="C628" s="18" t="s">
        <v>81</v>
      </c>
      <c r="D628" s="18">
        <v>2007</v>
      </c>
      <c r="E628" s="71" t="str">
        <f>IF(COUNTIF($F$7:F628,F628)=1,"Y","N")</f>
        <v>N</v>
      </c>
      <c r="F628" s="46" t="str">
        <f t="shared" ref="F628:F629" si="72">CONCATENATE(D628,"-",C628,"-",A628)</f>
        <v>2007-Clinical Cancer Research-Wang, Wei</v>
      </c>
      <c r="G628" s="27" t="s">
        <v>57</v>
      </c>
      <c r="H628" s="38" t="str">
        <f>IF(COUNTIF($G$7:G628,G628)=1,"Y","N")</f>
        <v>N</v>
      </c>
      <c r="I628" s="38" t="s">
        <v>104</v>
      </c>
      <c r="J628" s="18" t="s">
        <v>27</v>
      </c>
      <c r="K628" s="28">
        <v>100</v>
      </c>
      <c r="L628" s="19" t="s">
        <v>47</v>
      </c>
      <c r="M628" s="56"/>
      <c r="N628" s="57"/>
      <c r="O628" s="57"/>
      <c r="P628" s="57">
        <v>1</v>
      </c>
      <c r="Q628" s="58"/>
      <c r="R628" s="29" t="s">
        <v>916</v>
      </c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27"/>
      <c r="AD628" s="18"/>
      <c r="AE628" s="18"/>
      <c r="AF628" s="18"/>
      <c r="AG628" s="18"/>
      <c r="AH628" s="18"/>
      <c r="AI628" s="30"/>
      <c r="AJ628" s="18"/>
    </row>
    <row r="629" spans="1:36" x14ac:dyDescent="0.25">
      <c r="A629" s="17" t="s">
        <v>629</v>
      </c>
      <c r="B629" s="18" t="s">
        <v>918</v>
      </c>
      <c r="C629" s="18" t="s">
        <v>81</v>
      </c>
      <c r="D629" s="18">
        <v>2007</v>
      </c>
      <c r="E629" s="71" t="str">
        <f>IF(COUNTIF($F$7:F629,F629)=1,"Y","N")</f>
        <v>N</v>
      </c>
      <c r="F629" s="46" t="str">
        <f t="shared" si="72"/>
        <v>2007-Clinical Cancer Research-Wang, Wei</v>
      </c>
      <c r="G629" s="27" t="s">
        <v>57</v>
      </c>
      <c r="H629" s="38" t="str">
        <f>IF(COUNTIF($G$7:G629,G629)=1,"Y","N")</f>
        <v>N</v>
      </c>
      <c r="I629" s="38" t="s">
        <v>104</v>
      </c>
      <c r="J629" s="18" t="s">
        <v>27</v>
      </c>
      <c r="K629" s="28">
        <v>100</v>
      </c>
      <c r="L629" s="19" t="s">
        <v>47</v>
      </c>
      <c r="M629" s="56">
        <v>0.5</v>
      </c>
      <c r="N629" s="57">
        <v>0.5</v>
      </c>
      <c r="O629" s="57"/>
      <c r="P629" s="57"/>
      <c r="Q629" s="58"/>
      <c r="R629" s="29" t="s">
        <v>917</v>
      </c>
      <c r="S629" s="18" t="s">
        <v>48</v>
      </c>
      <c r="T629" s="18"/>
      <c r="U629" s="18"/>
      <c r="V629" s="18"/>
      <c r="W629" s="18"/>
      <c r="X629" s="18"/>
      <c r="Y629" s="18"/>
      <c r="Z629" s="18"/>
      <c r="AA629" s="18"/>
      <c r="AB629" s="18"/>
      <c r="AC629" s="27"/>
      <c r="AD629" s="18"/>
      <c r="AE629" s="18"/>
      <c r="AF629" s="18"/>
      <c r="AG629" s="18"/>
      <c r="AH629" s="18"/>
      <c r="AI629" s="30"/>
      <c r="AJ629" s="18"/>
    </row>
    <row r="630" spans="1:36" x14ac:dyDescent="0.25">
      <c r="A630" s="17" t="s">
        <v>922</v>
      </c>
      <c r="B630" s="18" t="s">
        <v>923</v>
      </c>
      <c r="C630" s="18" t="s">
        <v>81</v>
      </c>
      <c r="D630" s="18">
        <v>2007</v>
      </c>
      <c r="E630" s="71" t="str">
        <f>IF(COUNTIF($F$7:F630,F630)=1,"Y","N")</f>
        <v>Y</v>
      </c>
      <c r="F630" s="46" t="str">
        <f t="shared" si="69"/>
        <v>2007-Clinical Cancer Research-DeRosier, Leo C.</v>
      </c>
      <c r="G630" s="27" t="s">
        <v>44</v>
      </c>
      <c r="H630" s="38" t="str">
        <f>IF(COUNTIF($G$7:G630,G630)=1,"Y","N")</f>
        <v>N</v>
      </c>
      <c r="I630" s="38" t="s">
        <v>104</v>
      </c>
      <c r="J630" s="18" t="s">
        <v>178</v>
      </c>
      <c r="K630" s="28"/>
      <c r="L630" s="19" t="s">
        <v>28</v>
      </c>
      <c r="M630" s="56"/>
      <c r="N630" s="57"/>
      <c r="O630" s="57"/>
      <c r="P630" s="57">
        <v>1</v>
      </c>
      <c r="Q630" s="58"/>
      <c r="R630" s="29" t="s">
        <v>920</v>
      </c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27"/>
      <c r="AD630" s="18"/>
      <c r="AE630" s="18"/>
      <c r="AF630" s="18"/>
      <c r="AG630" s="18"/>
      <c r="AH630" s="18"/>
      <c r="AI630" s="30"/>
      <c r="AJ630" s="18"/>
    </row>
    <row r="631" spans="1:36" x14ac:dyDescent="0.25">
      <c r="A631" s="17" t="s">
        <v>922</v>
      </c>
      <c r="B631" s="18" t="s">
        <v>923</v>
      </c>
      <c r="C631" s="18" t="s">
        <v>81</v>
      </c>
      <c r="D631" s="18">
        <v>2007</v>
      </c>
      <c r="E631" s="71" t="str">
        <f>IF(COUNTIF($F$7:F631,F631)=1,"Y","N")</f>
        <v>N</v>
      </c>
      <c r="F631" s="46" t="str">
        <f t="shared" si="69"/>
        <v>2007-Clinical Cancer Research-DeRosier, Leo C.</v>
      </c>
      <c r="G631" s="27" t="s">
        <v>44</v>
      </c>
      <c r="H631" s="38" t="str">
        <f>IF(COUNTIF($G$7:G631,G631)=1,"Y","N")</f>
        <v>N</v>
      </c>
      <c r="I631" s="38" t="s">
        <v>104</v>
      </c>
      <c r="J631" s="18" t="s">
        <v>178</v>
      </c>
      <c r="K631" s="28"/>
      <c r="L631" s="19" t="s">
        <v>28</v>
      </c>
      <c r="M631" s="56"/>
      <c r="N631" s="57"/>
      <c r="O631" s="57"/>
      <c r="P631" s="57">
        <v>1</v>
      </c>
      <c r="Q631" s="58"/>
      <c r="R631" s="29" t="s">
        <v>921</v>
      </c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27"/>
      <c r="AD631" s="18"/>
      <c r="AE631" s="18"/>
      <c r="AF631" s="18"/>
      <c r="AG631" s="18"/>
      <c r="AH631" s="18"/>
      <c r="AI631" s="30"/>
      <c r="AJ631" s="18"/>
    </row>
    <row r="632" spans="1:36" x14ac:dyDescent="0.25">
      <c r="A632" s="17" t="s">
        <v>922</v>
      </c>
      <c r="B632" s="18" t="s">
        <v>923</v>
      </c>
      <c r="C632" s="18" t="s">
        <v>81</v>
      </c>
      <c r="D632" s="18">
        <v>2007</v>
      </c>
      <c r="E632" s="71" t="str">
        <f>IF(COUNTIF($F$7:F632,F632)=1,"Y","N")</f>
        <v>N</v>
      </c>
      <c r="F632" s="46" t="str">
        <f t="shared" si="69"/>
        <v>2007-Clinical Cancer Research-DeRosier, Leo C.</v>
      </c>
      <c r="G632" s="27" t="s">
        <v>44</v>
      </c>
      <c r="H632" s="38" t="str">
        <f>IF(COUNTIF($G$7:G632,G632)=1,"Y","N")</f>
        <v>N</v>
      </c>
      <c r="I632" s="38" t="s">
        <v>104</v>
      </c>
      <c r="J632" s="18" t="s">
        <v>178</v>
      </c>
      <c r="K632" s="28"/>
      <c r="L632" s="19" t="s">
        <v>28</v>
      </c>
      <c r="M632" s="56"/>
      <c r="N632" s="57">
        <v>1</v>
      </c>
      <c r="O632" s="57"/>
      <c r="P632" s="57"/>
      <c r="Q632" s="58"/>
      <c r="R632" s="29" t="s">
        <v>919</v>
      </c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27"/>
      <c r="AD632" s="18"/>
      <c r="AE632" s="18"/>
      <c r="AF632" s="18"/>
      <c r="AG632" s="18"/>
      <c r="AH632" s="18"/>
      <c r="AI632" s="30"/>
      <c r="AJ632" s="18"/>
    </row>
    <row r="633" spans="1:36" x14ac:dyDescent="0.25">
      <c r="A633" s="17" t="s">
        <v>924</v>
      </c>
      <c r="B633" s="18" t="s">
        <v>925</v>
      </c>
      <c r="C633" s="18" t="s">
        <v>926</v>
      </c>
      <c r="D633" s="18">
        <v>2008</v>
      </c>
      <c r="E633" s="71" t="str">
        <f>IF(COUNTIF($F$7:F633,F633)=1,"Y","N")</f>
        <v>Y</v>
      </c>
      <c r="F633" s="46" t="str">
        <f t="shared" si="69"/>
        <v>2008-Free Radical Biology &amp; Medicine-Coleman, Mitchell C.</v>
      </c>
      <c r="G633" s="27" t="s">
        <v>44</v>
      </c>
      <c r="H633" s="38" t="str">
        <f>IF(COUNTIF($G$7:G633,G633)=1,"Y","N")</f>
        <v>N</v>
      </c>
      <c r="I633" s="38" t="s">
        <v>104</v>
      </c>
      <c r="J633" s="18" t="s">
        <v>27</v>
      </c>
      <c r="K633" s="28"/>
      <c r="L633" s="19" t="s">
        <v>47</v>
      </c>
      <c r="M633" s="56"/>
      <c r="N633" s="57"/>
      <c r="O633" s="57"/>
      <c r="P633" s="57">
        <v>1</v>
      </c>
      <c r="Q633" s="58"/>
      <c r="R633" s="29" t="s">
        <v>931</v>
      </c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27"/>
      <c r="AD633" s="18"/>
      <c r="AE633" s="18"/>
      <c r="AF633" s="18"/>
      <c r="AG633" s="18"/>
      <c r="AH633" s="18"/>
      <c r="AI633" s="30"/>
      <c r="AJ633" s="18"/>
    </row>
    <row r="634" spans="1:36" x14ac:dyDescent="0.25">
      <c r="A634" s="17" t="s">
        <v>924</v>
      </c>
      <c r="B634" s="18" t="s">
        <v>925</v>
      </c>
      <c r="C634" s="18" t="s">
        <v>926</v>
      </c>
      <c r="D634" s="18">
        <v>2008</v>
      </c>
      <c r="E634" s="71" t="str">
        <f>IF(COUNTIF($F$7:F634,F634)=1,"Y","N")</f>
        <v>N</v>
      </c>
      <c r="F634" s="46" t="str">
        <f t="shared" ref="F634:F639" si="73">CONCATENATE(D634,"-",C634,"-",A634)</f>
        <v>2008-Free Radical Biology &amp; Medicine-Coleman, Mitchell C.</v>
      </c>
      <c r="G634" s="27" t="s">
        <v>44</v>
      </c>
      <c r="H634" s="38" t="str">
        <f>IF(COUNTIF($G$7:G634,G634)=1,"Y","N")</f>
        <v>N</v>
      </c>
      <c r="I634" s="38" t="s">
        <v>104</v>
      </c>
      <c r="J634" s="18" t="s">
        <v>27</v>
      </c>
      <c r="K634" s="28"/>
      <c r="L634" s="19" t="s">
        <v>47</v>
      </c>
      <c r="M634" s="56"/>
      <c r="N634" s="57"/>
      <c r="O634" s="57"/>
      <c r="P634" s="57">
        <v>1</v>
      </c>
      <c r="Q634" s="58"/>
      <c r="R634" s="29" t="s">
        <v>17</v>
      </c>
      <c r="S634" s="18"/>
      <c r="T634" s="18"/>
      <c r="U634" s="18"/>
      <c r="V634" s="18"/>
      <c r="W634" s="18"/>
      <c r="X634" s="18" t="s">
        <v>48</v>
      </c>
      <c r="Y634" s="18"/>
      <c r="Z634" s="18"/>
      <c r="AA634" s="18"/>
      <c r="AB634" s="18"/>
      <c r="AC634" s="27"/>
      <c r="AD634" s="18"/>
      <c r="AE634" s="18"/>
      <c r="AF634" s="18"/>
      <c r="AG634" s="18"/>
      <c r="AH634" s="18"/>
      <c r="AI634" s="30"/>
      <c r="AJ634" s="18"/>
    </row>
    <row r="635" spans="1:36" x14ac:dyDescent="0.25">
      <c r="A635" s="17" t="s">
        <v>924</v>
      </c>
      <c r="B635" s="18" t="s">
        <v>925</v>
      </c>
      <c r="C635" s="18" t="s">
        <v>926</v>
      </c>
      <c r="D635" s="18">
        <v>2008</v>
      </c>
      <c r="E635" s="71" t="str">
        <f>IF(COUNTIF($F$7:F635,F635)=1,"Y","N")</f>
        <v>N</v>
      </c>
      <c r="F635" s="46" t="str">
        <f t="shared" si="73"/>
        <v>2008-Free Radical Biology &amp; Medicine-Coleman, Mitchell C.</v>
      </c>
      <c r="G635" s="27" t="s">
        <v>44</v>
      </c>
      <c r="H635" s="38" t="str">
        <f>IF(COUNTIF($G$7:G635,G635)=1,"Y","N")</f>
        <v>N</v>
      </c>
      <c r="I635" s="38" t="s">
        <v>104</v>
      </c>
      <c r="J635" s="18" t="s">
        <v>27</v>
      </c>
      <c r="K635" s="28"/>
      <c r="L635" s="19" t="s">
        <v>47</v>
      </c>
      <c r="M635" s="56"/>
      <c r="N635" s="57"/>
      <c r="O635" s="57"/>
      <c r="P635" s="57">
        <v>1</v>
      </c>
      <c r="Q635" s="58"/>
      <c r="R635" s="29" t="s">
        <v>879</v>
      </c>
      <c r="S635" s="18" t="s">
        <v>48</v>
      </c>
      <c r="T635" s="18"/>
      <c r="U635" s="18"/>
      <c r="V635" s="18"/>
      <c r="W635" s="18"/>
      <c r="X635" s="18"/>
      <c r="Y635" s="18"/>
      <c r="Z635" s="18"/>
      <c r="AA635" s="18"/>
      <c r="AB635" s="18"/>
      <c r="AC635" s="27"/>
      <c r="AD635" s="18"/>
      <c r="AE635" s="18"/>
      <c r="AF635" s="18"/>
      <c r="AG635" s="18"/>
      <c r="AH635" s="18"/>
      <c r="AI635" s="30"/>
      <c r="AJ635" s="18"/>
    </row>
    <row r="636" spans="1:36" x14ac:dyDescent="0.25">
      <c r="A636" s="17" t="s">
        <v>924</v>
      </c>
      <c r="B636" s="18" t="s">
        <v>925</v>
      </c>
      <c r="C636" s="18" t="s">
        <v>926</v>
      </c>
      <c r="D636" s="18">
        <v>2008</v>
      </c>
      <c r="E636" s="71" t="str">
        <f>IF(COUNTIF($F$7:F636,F636)=1,"Y","N")</f>
        <v>N</v>
      </c>
      <c r="F636" s="46" t="str">
        <f t="shared" si="73"/>
        <v>2008-Free Radical Biology &amp; Medicine-Coleman, Mitchell C.</v>
      </c>
      <c r="G636" s="27" t="s">
        <v>44</v>
      </c>
      <c r="H636" s="38" t="str">
        <f>IF(COUNTIF($G$7:G636,G636)=1,"Y","N")</f>
        <v>N</v>
      </c>
      <c r="I636" s="38" t="s">
        <v>104</v>
      </c>
      <c r="J636" s="18" t="s">
        <v>27</v>
      </c>
      <c r="K636" s="28"/>
      <c r="L636" s="19" t="s">
        <v>47</v>
      </c>
      <c r="M636" s="56"/>
      <c r="N636" s="57"/>
      <c r="O636" s="57"/>
      <c r="P636" s="57"/>
      <c r="Q636" s="58">
        <v>1</v>
      </c>
      <c r="R636" s="29" t="s">
        <v>927</v>
      </c>
      <c r="S636" s="18"/>
      <c r="T636" s="18"/>
      <c r="U636" s="18"/>
      <c r="V636" s="18"/>
      <c r="W636" s="18"/>
      <c r="X636" s="18" t="s">
        <v>48</v>
      </c>
      <c r="Y636" s="18"/>
      <c r="Z636" s="18"/>
      <c r="AA636" s="18"/>
      <c r="AB636" s="18"/>
      <c r="AC636" s="27"/>
      <c r="AD636" s="18"/>
      <c r="AE636" s="18"/>
      <c r="AF636" s="18"/>
      <c r="AG636" s="18"/>
      <c r="AH636" s="18"/>
      <c r="AI636" s="30"/>
      <c r="AJ636" s="18"/>
    </row>
    <row r="637" spans="1:36" x14ac:dyDescent="0.25">
      <c r="A637" s="17" t="s">
        <v>924</v>
      </c>
      <c r="B637" s="18" t="s">
        <v>925</v>
      </c>
      <c r="C637" s="18" t="s">
        <v>926</v>
      </c>
      <c r="D637" s="18">
        <v>2008</v>
      </c>
      <c r="E637" s="71" t="str">
        <f>IF(COUNTIF($F$7:F637,F637)=1,"Y","N")</f>
        <v>N</v>
      </c>
      <c r="F637" s="46" t="str">
        <f t="shared" si="73"/>
        <v>2008-Free Radical Biology &amp; Medicine-Coleman, Mitchell C.</v>
      </c>
      <c r="G637" s="27" t="s">
        <v>44</v>
      </c>
      <c r="H637" s="38" t="str">
        <f>IF(COUNTIF($G$7:G637,G637)=1,"Y","N")</f>
        <v>N</v>
      </c>
      <c r="I637" s="38" t="s">
        <v>104</v>
      </c>
      <c r="J637" s="18" t="s">
        <v>27</v>
      </c>
      <c r="K637" s="28"/>
      <c r="L637" s="19" t="s">
        <v>47</v>
      </c>
      <c r="M637" s="56"/>
      <c r="N637" s="57"/>
      <c r="O637" s="57"/>
      <c r="P637" s="57">
        <v>1</v>
      </c>
      <c r="Q637" s="58"/>
      <c r="R637" s="29" t="s">
        <v>928</v>
      </c>
      <c r="S637" s="18" t="s">
        <v>48</v>
      </c>
      <c r="T637" s="18"/>
      <c r="U637" s="18"/>
      <c r="V637" s="18"/>
      <c r="W637" s="18"/>
      <c r="X637" s="18"/>
      <c r="Y637" s="18"/>
      <c r="Z637" s="18"/>
      <c r="AA637" s="18"/>
      <c r="AB637" s="18"/>
      <c r="AC637" s="27"/>
      <c r="AD637" s="18"/>
      <c r="AE637" s="18"/>
      <c r="AF637" s="18"/>
      <c r="AG637" s="18"/>
      <c r="AH637" s="18"/>
      <c r="AI637" s="30"/>
      <c r="AJ637" s="18"/>
    </row>
    <row r="638" spans="1:36" x14ac:dyDescent="0.25">
      <c r="A638" s="17" t="s">
        <v>924</v>
      </c>
      <c r="B638" s="18" t="s">
        <v>925</v>
      </c>
      <c r="C638" s="18" t="s">
        <v>926</v>
      </c>
      <c r="D638" s="18">
        <v>2008</v>
      </c>
      <c r="E638" s="71" t="str">
        <f>IF(COUNTIF($F$7:F638,F638)=1,"Y","N")</f>
        <v>N</v>
      </c>
      <c r="F638" s="46" t="str">
        <f t="shared" si="73"/>
        <v>2008-Free Radical Biology &amp; Medicine-Coleman, Mitchell C.</v>
      </c>
      <c r="G638" s="27" t="s">
        <v>44</v>
      </c>
      <c r="H638" s="38" t="str">
        <f>IF(COUNTIF($G$7:G638,G638)=1,"Y","N")</f>
        <v>N</v>
      </c>
      <c r="I638" s="38" t="s">
        <v>104</v>
      </c>
      <c r="J638" s="18" t="s">
        <v>27</v>
      </c>
      <c r="K638" s="28"/>
      <c r="L638" s="19" t="s">
        <v>47</v>
      </c>
      <c r="M638" s="56"/>
      <c r="N638" s="57"/>
      <c r="O638" s="57"/>
      <c r="P638" s="57">
        <v>1</v>
      </c>
      <c r="Q638" s="58"/>
      <c r="R638" s="29" t="s">
        <v>929</v>
      </c>
      <c r="S638" s="18" t="s">
        <v>48</v>
      </c>
      <c r="T638" s="18"/>
      <c r="U638" s="18"/>
      <c r="V638" s="18"/>
      <c r="W638" s="18"/>
      <c r="X638" s="18" t="s">
        <v>48</v>
      </c>
      <c r="Y638" s="18"/>
      <c r="Z638" s="18"/>
      <c r="AA638" s="18"/>
      <c r="AB638" s="18"/>
      <c r="AC638" s="27"/>
      <c r="AD638" s="18"/>
      <c r="AE638" s="18"/>
      <c r="AF638" s="18"/>
      <c r="AG638" s="18"/>
      <c r="AH638" s="18"/>
      <c r="AI638" s="30"/>
      <c r="AJ638" s="18"/>
    </row>
    <row r="639" spans="1:36" x14ac:dyDescent="0.25">
      <c r="A639" s="17" t="s">
        <v>924</v>
      </c>
      <c r="B639" s="18" t="s">
        <v>925</v>
      </c>
      <c r="C639" s="18" t="s">
        <v>926</v>
      </c>
      <c r="D639" s="18">
        <v>2008</v>
      </c>
      <c r="E639" s="71" t="str">
        <f>IF(COUNTIF($F$7:F639,F639)=1,"Y","N")</f>
        <v>N</v>
      </c>
      <c r="F639" s="46" t="str">
        <f t="shared" si="73"/>
        <v>2008-Free Radical Biology &amp; Medicine-Coleman, Mitchell C.</v>
      </c>
      <c r="G639" s="27" t="s">
        <v>44</v>
      </c>
      <c r="H639" s="38" t="str">
        <f>IF(COUNTIF($G$7:G639,G639)=1,"Y","N")</f>
        <v>N</v>
      </c>
      <c r="I639" s="38" t="s">
        <v>104</v>
      </c>
      <c r="J639" s="18" t="s">
        <v>27</v>
      </c>
      <c r="K639" s="28"/>
      <c r="L639" s="19" t="s">
        <v>47</v>
      </c>
      <c r="M639" s="56"/>
      <c r="N639" s="57"/>
      <c r="O639" s="57">
        <v>1</v>
      </c>
      <c r="P639" s="57"/>
      <c r="Q639" s="58"/>
      <c r="R639" s="29" t="s">
        <v>930</v>
      </c>
      <c r="S639" s="18" t="s">
        <v>48</v>
      </c>
      <c r="T639" s="18"/>
      <c r="U639" s="18"/>
      <c r="V639" s="18"/>
      <c r="W639" s="18"/>
      <c r="X639" s="18" t="s">
        <v>48</v>
      </c>
      <c r="Y639" s="18"/>
      <c r="Z639" s="18"/>
      <c r="AA639" s="18"/>
      <c r="AB639" s="18"/>
      <c r="AC639" s="27"/>
      <c r="AD639" s="18"/>
      <c r="AE639" s="18"/>
      <c r="AF639" s="18"/>
      <c r="AG639" s="18"/>
      <c r="AH639" s="18"/>
      <c r="AI639" s="30"/>
      <c r="AJ639" s="18"/>
    </row>
    <row r="640" spans="1:36" x14ac:dyDescent="0.25">
      <c r="A640" s="17" t="s">
        <v>932</v>
      </c>
      <c r="B640" s="18" t="s">
        <v>933</v>
      </c>
      <c r="C640" s="18" t="s">
        <v>187</v>
      </c>
      <c r="D640" s="18">
        <v>2008</v>
      </c>
      <c r="E640" s="71" t="str">
        <f>IF(COUNTIF($F$7:F640,F640)=1,"Y","N")</f>
        <v>Y</v>
      </c>
      <c r="F640" s="46" t="str">
        <f t="shared" si="69"/>
        <v>2008-International Journal of Cancer-Brooks, Kimberly J.</v>
      </c>
      <c r="G640" s="27" t="s">
        <v>46</v>
      </c>
      <c r="H640" s="38" t="str">
        <f>IF(COUNTIF($G$7:G640,G640)=1,"Y","N")</f>
        <v>N</v>
      </c>
      <c r="I640" s="38" t="s">
        <v>104</v>
      </c>
      <c r="J640" s="18" t="s">
        <v>178</v>
      </c>
      <c r="K640" s="28" t="s">
        <v>934</v>
      </c>
      <c r="L640" s="19" t="s">
        <v>47</v>
      </c>
      <c r="M640" s="56"/>
      <c r="N640" s="57"/>
      <c r="O640" s="57"/>
      <c r="P640" s="57">
        <v>1</v>
      </c>
      <c r="Q640" s="58"/>
      <c r="R640" s="29" t="s">
        <v>936</v>
      </c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27"/>
      <c r="AD640" s="18"/>
      <c r="AE640" s="18"/>
      <c r="AF640" s="18"/>
      <c r="AG640" s="18"/>
      <c r="AH640" s="18"/>
      <c r="AI640" s="30"/>
      <c r="AJ640" s="18"/>
    </row>
    <row r="641" spans="1:36" x14ac:dyDescent="0.25">
      <c r="A641" s="17" t="s">
        <v>932</v>
      </c>
      <c r="B641" s="18" t="s">
        <v>933</v>
      </c>
      <c r="C641" s="18" t="s">
        <v>187</v>
      </c>
      <c r="D641" s="18">
        <v>2008</v>
      </c>
      <c r="E641" s="71" t="str">
        <f>IF(COUNTIF($F$7:F641,F641)=1,"Y","N")</f>
        <v>N</v>
      </c>
      <c r="F641" s="46" t="str">
        <f t="shared" ref="F641:F643" si="74">CONCATENATE(D641,"-",C641,"-",A641)</f>
        <v>2008-International Journal of Cancer-Brooks, Kimberly J.</v>
      </c>
      <c r="G641" s="27" t="s">
        <v>46</v>
      </c>
      <c r="H641" s="38" t="str">
        <f>IF(COUNTIF($G$7:G641,G641)=1,"Y","N")</f>
        <v>N</v>
      </c>
      <c r="I641" s="38" t="s">
        <v>104</v>
      </c>
      <c r="J641" s="18" t="s">
        <v>178</v>
      </c>
      <c r="K641" s="28" t="s">
        <v>934</v>
      </c>
      <c r="L641" s="19" t="s">
        <v>47</v>
      </c>
      <c r="M641" s="56"/>
      <c r="N641" s="57"/>
      <c r="O641" s="57"/>
      <c r="P641" s="57">
        <v>1</v>
      </c>
      <c r="Q641" s="58"/>
      <c r="R641" s="29" t="s">
        <v>12</v>
      </c>
      <c r="S641" s="18"/>
      <c r="T641" s="18"/>
      <c r="U641" s="18"/>
      <c r="V641" s="18" t="s">
        <v>48</v>
      </c>
      <c r="W641" s="18"/>
      <c r="X641" s="18"/>
      <c r="Y641" s="18"/>
      <c r="Z641" s="18"/>
      <c r="AA641" s="18"/>
      <c r="AB641" s="18"/>
      <c r="AC641" s="27"/>
      <c r="AD641" s="18"/>
      <c r="AE641" s="18"/>
      <c r="AF641" s="18"/>
      <c r="AG641" s="18"/>
      <c r="AH641" s="18"/>
      <c r="AI641" s="30"/>
      <c r="AJ641" s="18"/>
    </row>
    <row r="642" spans="1:36" x14ac:dyDescent="0.25">
      <c r="A642" s="17" t="s">
        <v>932</v>
      </c>
      <c r="B642" s="18" t="s">
        <v>933</v>
      </c>
      <c r="C642" s="18" t="s">
        <v>187</v>
      </c>
      <c r="D642" s="18">
        <v>2008</v>
      </c>
      <c r="E642" s="71" t="str">
        <f>IF(COUNTIF($F$7:F642,F642)=1,"Y","N")</f>
        <v>N</v>
      </c>
      <c r="F642" s="46" t="str">
        <f t="shared" si="74"/>
        <v>2008-International Journal of Cancer-Brooks, Kimberly J.</v>
      </c>
      <c r="G642" s="27" t="s">
        <v>46</v>
      </c>
      <c r="H642" s="38" t="str">
        <f>IF(COUNTIF($G$7:G642,G642)=1,"Y","N")</f>
        <v>N</v>
      </c>
      <c r="I642" s="38" t="s">
        <v>104</v>
      </c>
      <c r="J642" s="18" t="s">
        <v>178</v>
      </c>
      <c r="K642" s="28" t="s">
        <v>934</v>
      </c>
      <c r="L642" s="19" t="s">
        <v>47</v>
      </c>
      <c r="M642" s="56"/>
      <c r="N642" s="57"/>
      <c r="O642" s="57"/>
      <c r="P642" s="57">
        <v>1</v>
      </c>
      <c r="Q642" s="58"/>
      <c r="R642" s="29" t="s">
        <v>935</v>
      </c>
      <c r="S642" s="18"/>
      <c r="T642" s="18"/>
      <c r="U642" s="18"/>
      <c r="V642" s="18" t="s">
        <v>48</v>
      </c>
      <c r="W642" s="18"/>
      <c r="X642" s="18"/>
      <c r="Y642" s="18"/>
      <c r="Z642" s="18"/>
      <c r="AA642" s="18"/>
      <c r="AB642" s="18"/>
      <c r="AC642" s="27"/>
      <c r="AD642" s="18"/>
      <c r="AE642" s="18"/>
      <c r="AF642" s="18"/>
      <c r="AG642" s="18"/>
      <c r="AH642" s="18"/>
      <c r="AI642" s="30"/>
      <c r="AJ642" s="18"/>
    </row>
    <row r="643" spans="1:36" x14ac:dyDescent="0.25">
      <c r="A643" s="17" t="s">
        <v>937</v>
      </c>
      <c r="B643" s="18" t="s">
        <v>938</v>
      </c>
      <c r="C643" s="18" t="s">
        <v>939</v>
      </c>
      <c r="D643" s="18">
        <v>2008</v>
      </c>
      <c r="E643" s="71" t="str">
        <f>IF(COUNTIF($F$7:F643,F643)=1,"Y","N")</f>
        <v>Y</v>
      </c>
      <c r="F643" s="46" t="str">
        <f t="shared" si="74"/>
        <v>2008-Journal of Immunotherapy-Zhu, Yifan</v>
      </c>
      <c r="G643" s="27" t="s">
        <v>940</v>
      </c>
      <c r="H643" s="38"/>
      <c r="I643" s="38" t="s">
        <v>104</v>
      </c>
      <c r="J643" s="18" t="s">
        <v>279</v>
      </c>
      <c r="K643" s="28"/>
      <c r="L643" s="19" t="s">
        <v>28</v>
      </c>
      <c r="M643" s="56"/>
      <c r="N643" s="57"/>
      <c r="O643" s="57"/>
      <c r="P643" s="57">
        <v>1</v>
      </c>
      <c r="Q643" s="58"/>
      <c r="R643" s="29" t="s">
        <v>17</v>
      </c>
      <c r="S643" s="18"/>
      <c r="T643" s="18"/>
      <c r="U643" s="18"/>
      <c r="V643" s="18"/>
      <c r="W643" s="18"/>
      <c r="X643" s="18" t="s">
        <v>48</v>
      </c>
      <c r="Y643" s="18"/>
      <c r="Z643" s="18"/>
      <c r="AA643" s="18"/>
      <c r="AB643" s="18"/>
      <c r="AC643" s="27"/>
      <c r="AD643" s="18"/>
      <c r="AE643" s="18"/>
      <c r="AF643" s="18"/>
      <c r="AG643" s="18"/>
      <c r="AH643" s="18"/>
      <c r="AI643" s="30"/>
      <c r="AJ643" s="18"/>
    </row>
    <row r="644" spans="1:36" x14ac:dyDescent="0.25">
      <c r="A644" s="17" t="s">
        <v>937</v>
      </c>
      <c r="B644" s="18" t="s">
        <v>938</v>
      </c>
      <c r="C644" s="18" t="s">
        <v>939</v>
      </c>
      <c r="D644" s="18">
        <v>2008</v>
      </c>
      <c r="E644" s="71" t="str">
        <f>IF(COUNTIF($F$7:F644,F644)=1,"Y","N")</f>
        <v>N</v>
      </c>
      <c r="F644" s="46" t="str">
        <f t="shared" ref="F644:F646" si="75">CONCATENATE(D644,"-",C644,"-",A644)</f>
        <v>2008-Journal of Immunotherapy-Zhu, Yifan</v>
      </c>
      <c r="G644" s="27" t="s">
        <v>940</v>
      </c>
      <c r="H644" s="38"/>
      <c r="I644" s="38" t="s">
        <v>104</v>
      </c>
      <c r="J644" s="18" t="s">
        <v>279</v>
      </c>
      <c r="K644" s="28"/>
      <c r="L644" s="19" t="s">
        <v>28</v>
      </c>
      <c r="M644" s="56"/>
      <c r="N644" s="57"/>
      <c r="O644" s="57"/>
      <c r="P644" s="57">
        <v>1</v>
      </c>
      <c r="Q644" s="58"/>
      <c r="R644" s="29" t="s">
        <v>942</v>
      </c>
      <c r="S644" s="18"/>
      <c r="T644" s="18"/>
      <c r="U644" s="18"/>
      <c r="V644" s="18"/>
      <c r="W644" s="18"/>
      <c r="X644" s="18" t="s">
        <v>48</v>
      </c>
      <c r="Y644" s="18"/>
      <c r="Z644" s="18"/>
      <c r="AA644" s="18"/>
      <c r="AB644" s="18"/>
      <c r="AC644" s="27"/>
      <c r="AD644" s="18" t="s">
        <v>48</v>
      </c>
      <c r="AE644" s="18"/>
      <c r="AF644" s="18"/>
      <c r="AG644" s="18"/>
      <c r="AH644" s="18"/>
      <c r="AI644" s="30"/>
      <c r="AJ644" s="18"/>
    </row>
    <row r="645" spans="1:36" x14ac:dyDescent="0.25">
      <c r="A645" s="17" t="s">
        <v>937</v>
      </c>
      <c r="B645" s="18" t="s">
        <v>938</v>
      </c>
      <c r="C645" s="18" t="s">
        <v>939</v>
      </c>
      <c r="D645" s="18">
        <v>2008</v>
      </c>
      <c r="E645" s="71" t="str">
        <f>IF(COUNTIF($F$7:F645,F645)=1,"Y","N")</f>
        <v>N</v>
      </c>
      <c r="F645" s="46" t="str">
        <f t="shared" si="75"/>
        <v>2008-Journal of Immunotherapy-Zhu, Yifan</v>
      </c>
      <c r="G645" s="27" t="s">
        <v>940</v>
      </c>
      <c r="H645" s="38"/>
      <c r="I645" s="38" t="s">
        <v>104</v>
      </c>
      <c r="J645" s="18" t="s">
        <v>279</v>
      </c>
      <c r="K645" s="28"/>
      <c r="L645" s="19" t="s">
        <v>28</v>
      </c>
      <c r="M645" s="56"/>
      <c r="N645" s="57"/>
      <c r="O645" s="57"/>
      <c r="P645" s="57">
        <v>1</v>
      </c>
      <c r="Q645" s="58"/>
      <c r="R645" s="29" t="s">
        <v>941</v>
      </c>
      <c r="S645" s="18"/>
      <c r="T645" s="18"/>
      <c r="U645" s="18"/>
      <c r="V645" s="18"/>
      <c r="W645" s="18" t="s">
        <v>48</v>
      </c>
      <c r="X645" s="18"/>
      <c r="Y645" s="18"/>
      <c r="Z645" s="18"/>
      <c r="AA645" s="18"/>
      <c r="AB645" s="18"/>
      <c r="AC645" s="27"/>
      <c r="AD645" s="18"/>
      <c r="AE645" s="18"/>
      <c r="AF645" s="18"/>
      <c r="AG645" s="18"/>
      <c r="AH645" s="18"/>
      <c r="AI645" s="30"/>
      <c r="AJ645" s="18"/>
    </row>
    <row r="646" spans="1:36" x14ac:dyDescent="0.25">
      <c r="A646" s="17" t="s">
        <v>937</v>
      </c>
      <c r="B646" s="18" t="s">
        <v>938</v>
      </c>
      <c r="C646" s="18" t="s">
        <v>939</v>
      </c>
      <c r="D646" s="18">
        <v>2008</v>
      </c>
      <c r="E646" s="71" t="str">
        <f>IF(COUNTIF($F$7:F646,F646)=1,"Y","N")</f>
        <v>N</v>
      </c>
      <c r="F646" s="46" t="str">
        <f t="shared" si="75"/>
        <v>2008-Journal of Immunotherapy-Zhu, Yifan</v>
      </c>
      <c r="G646" s="27" t="s">
        <v>940</v>
      </c>
      <c r="H646" s="38"/>
      <c r="I646" s="38" t="s">
        <v>104</v>
      </c>
      <c r="J646" s="18" t="s">
        <v>279</v>
      </c>
      <c r="K646" s="28"/>
      <c r="L646" s="19" t="s">
        <v>28</v>
      </c>
      <c r="M646" s="56"/>
      <c r="N646" s="57"/>
      <c r="O646" s="57"/>
      <c r="P646" s="57">
        <v>1</v>
      </c>
      <c r="Q646" s="58"/>
      <c r="R646" s="29" t="s">
        <v>943</v>
      </c>
      <c r="S646" s="18"/>
      <c r="T646" s="18"/>
      <c r="U646" s="18"/>
      <c r="V646" s="18"/>
      <c r="W646" s="18" t="s">
        <v>48</v>
      </c>
      <c r="X646" s="18"/>
      <c r="Y646" s="18"/>
      <c r="Z646" s="18"/>
      <c r="AA646" s="18"/>
      <c r="AB646" s="18"/>
      <c r="AC646" s="27"/>
      <c r="AD646" s="18" t="s">
        <v>48</v>
      </c>
      <c r="AE646" s="18"/>
      <c r="AF646" s="18"/>
      <c r="AG646" s="18"/>
      <c r="AH646" s="18"/>
      <c r="AI646" s="30"/>
      <c r="AJ646" s="18"/>
    </row>
    <row r="647" spans="1:36" x14ac:dyDescent="0.25">
      <c r="A647" s="17" t="s">
        <v>944</v>
      </c>
      <c r="B647" s="18" t="s">
        <v>945</v>
      </c>
      <c r="C647" s="18" t="s">
        <v>81</v>
      </c>
      <c r="D647" s="18">
        <v>2008</v>
      </c>
      <c r="E647" s="71" t="str">
        <f>IF(COUNTIF($F$7:F647,F647)=1,"Y","N")</f>
        <v>Y</v>
      </c>
      <c r="F647" s="46" t="str">
        <f t="shared" si="69"/>
        <v>2008-Clinical Cancer Research-Sapra, Puja</v>
      </c>
      <c r="G647" s="27" t="s">
        <v>44</v>
      </c>
      <c r="H647" s="38" t="str">
        <f>IF(COUNTIF($G$7:G647,G647)=1,"Y","N")</f>
        <v>N</v>
      </c>
      <c r="I647" s="38" t="s">
        <v>104</v>
      </c>
      <c r="J647" s="18" t="s">
        <v>27</v>
      </c>
      <c r="K647" s="28" t="s">
        <v>946</v>
      </c>
      <c r="L647" s="19" t="s">
        <v>47</v>
      </c>
      <c r="M647" s="56"/>
      <c r="N647" s="57"/>
      <c r="O647" s="57"/>
      <c r="P647" s="57"/>
      <c r="Q647" s="58">
        <v>1</v>
      </c>
      <c r="R647" s="29" t="s">
        <v>947</v>
      </c>
      <c r="S647" s="18"/>
      <c r="T647" s="18"/>
      <c r="U647" s="18"/>
      <c r="V647" s="18"/>
      <c r="W647" s="18"/>
      <c r="X647" s="18"/>
      <c r="Y647" s="18"/>
      <c r="Z647" s="18"/>
      <c r="AA647" s="18" t="s">
        <v>48</v>
      </c>
      <c r="AB647" s="18"/>
      <c r="AC647" s="27"/>
      <c r="AD647" s="18"/>
      <c r="AE647" s="18"/>
      <c r="AF647" s="18"/>
      <c r="AG647" s="18"/>
      <c r="AH647" s="18"/>
      <c r="AI647" s="30"/>
      <c r="AJ647" s="18"/>
    </row>
    <row r="648" spans="1:36" x14ac:dyDescent="0.25">
      <c r="A648" s="17" t="s">
        <v>944</v>
      </c>
      <c r="B648" s="18" t="s">
        <v>945</v>
      </c>
      <c r="C648" s="18" t="s">
        <v>81</v>
      </c>
      <c r="D648" s="18">
        <v>2008</v>
      </c>
      <c r="E648" s="71" t="str">
        <f>IF(COUNTIF($F$7:F648,F648)=1,"Y","N")</f>
        <v>N</v>
      </c>
      <c r="F648" s="46" t="str">
        <f t="shared" ref="F648:F649" si="76">CONCATENATE(D648,"-",C648,"-",A648)</f>
        <v>2008-Clinical Cancer Research-Sapra, Puja</v>
      </c>
      <c r="G648" s="27" t="s">
        <v>44</v>
      </c>
      <c r="H648" s="38" t="str">
        <f>IF(COUNTIF($G$7:G648,G648)=1,"Y","N")</f>
        <v>N</v>
      </c>
      <c r="I648" s="38" t="s">
        <v>104</v>
      </c>
      <c r="J648" s="18" t="s">
        <v>27</v>
      </c>
      <c r="K648" s="28" t="s">
        <v>946</v>
      </c>
      <c r="L648" s="19" t="s">
        <v>47</v>
      </c>
      <c r="M648" s="56"/>
      <c r="N648" s="57"/>
      <c r="O648" s="57"/>
      <c r="P648" s="57">
        <v>1</v>
      </c>
      <c r="Q648" s="58"/>
      <c r="R648" s="29" t="s">
        <v>948</v>
      </c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27"/>
      <c r="AD648" s="18"/>
      <c r="AE648" s="18"/>
      <c r="AF648" s="18"/>
      <c r="AG648" s="18"/>
      <c r="AH648" s="18"/>
      <c r="AI648" s="30"/>
      <c r="AJ648" s="18"/>
    </row>
    <row r="649" spans="1:36" x14ac:dyDescent="0.25">
      <c r="A649" s="17" t="s">
        <v>157</v>
      </c>
      <c r="B649" s="18" t="s">
        <v>158</v>
      </c>
      <c r="C649" s="18" t="s">
        <v>81</v>
      </c>
      <c r="D649" s="18">
        <v>2009</v>
      </c>
      <c r="E649" s="71" t="str">
        <f>IF(COUNTIF($F$7:F649,F649)=1,"Y","N")</f>
        <v>N</v>
      </c>
      <c r="F649" s="46" t="str">
        <f t="shared" si="76"/>
        <v>2009-Clinical Cancer Research-Govindan, Serengulam V.</v>
      </c>
      <c r="G649" s="27" t="s">
        <v>380</v>
      </c>
      <c r="H649" s="38"/>
      <c r="I649" s="38" t="s">
        <v>104</v>
      </c>
      <c r="J649" s="18" t="s">
        <v>27</v>
      </c>
      <c r="K649" s="28"/>
      <c r="L649" s="19" t="s">
        <v>47</v>
      </c>
      <c r="M649" s="56"/>
      <c r="N649" s="57"/>
      <c r="O649" s="57"/>
      <c r="P649" s="57">
        <v>1</v>
      </c>
      <c r="Q649" s="58"/>
      <c r="R649" s="29" t="s">
        <v>154</v>
      </c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27"/>
      <c r="AD649" s="18"/>
      <c r="AE649" s="18"/>
      <c r="AF649" s="18"/>
      <c r="AG649" s="18"/>
      <c r="AH649" s="18"/>
      <c r="AI649" s="30"/>
      <c r="AJ649" s="18"/>
    </row>
    <row r="650" spans="1:36" x14ac:dyDescent="0.25">
      <c r="A650" s="17" t="s">
        <v>157</v>
      </c>
      <c r="B650" s="18" t="s">
        <v>158</v>
      </c>
      <c r="C650" s="18" t="s">
        <v>81</v>
      </c>
      <c r="D650" s="18">
        <v>2009</v>
      </c>
      <c r="E650" s="71" t="str">
        <f>IF(COUNTIF($F$7:F650,F650)=1,"Y","N")</f>
        <v>N</v>
      </c>
      <c r="F650" s="46" t="str">
        <f t="shared" ref="F650" si="77">CONCATENATE(D650,"-",C650,"-",A650)</f>
        <v>2009-Clinical Cancer Research-Govindan, Serengulam V.</v>
      </c>
      <c r="G650" s="27" t="s">
        <v>380</v>
      </c>
      <c r="H650" s="38"/>
      <c r="I650" s="38" t="s">
        <v>104</v>
      </c>
      <c r="J650" s="18" t="s">
        <v>27</v>
      </c>
      <c r="K650" s="28"/>
      <c r="L650" s="19" t="s">
        <v>47</v>
      </c>
      <c r="M650" s="56"/>
      <c r="N650" s="57"/>
      <c r="O650" s="57"/>
      <c r="P650" s="57"/>
      <c r="Q650" s="58">
        <v>1</v>
      </c>
      <c r="R650" s="29" t="s">
        <v>949</v>
      </c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27"/>
      <c r="AD650" s="18"/>
      <c r="AE650" s="18"/>
      <c r="AF650" s="18"/>
      <c r="AG650" s="18"/>
      <c r="AH650" s="18"/>
      <c r="AI650" s="30"/>
      <c r="AJ650" s="18"/>
    </row>
    <row r="651" spans="1:36" x14ac:dyDescent="0.25">
      <c r="A651" s="17" t="s">
        <v>950</v>
      </c>
      <c r="B651" s="18" t="s">
        <v>951</v>
      </c>
      <c r="C651" s="18" t="s">
        <v>164</v>
      </c>
      <c r="D651" s="18">
        <v>2009</v>
      </c>
      <c r="E651" s="71" t="str">
        <f>IF(COUNTIF($F$7:F651,F651)=1,"Y","N")</f>
        <v>Y</v>
      </c>
      <c r="F651" s="46" t="str">
        <f t="shared" ref="F651:F711" si="78">CONCATENATE(D651,"-",C651,"-",A651)</f>
        <v>2009-Cancer Chemotherapy Pharmacology-Yoshizawa, Jun</v>
      </c>
      <c r="G651" s="27" t="s">
        <v>44</v>
      </c>
      <c r="H651" s="38"/>
      <c r="I651" s="38" t="s">
        <v>104</v>
      </c>
      <c r="J651" s="18" t="s">
        <v>27</v>
      </c>
      <c r="K651" s="28" t="s">
        <v>512</v>
      </c>
      <c r="L651" s="19" t="s">
        <v>47</v>
      </c>
      <c r="M651" s="56"/>
      <c r="N651" s="57"/>
      <c r="O651" s="57"/>
      <c r="P651" s="57">
        <v>1</v>
      </c>
      <c r="Q651" s="58"/>
      <c r="R651" s="29" t="s">
        <v>953</v>
      </c>
      <c r="S651" s="18"/>
      <c r="T651" s="18"/>
      <c r="U651" s="18"/>
      <c r="V651" s="18"/>
      <c r="W651" s="18"/>
      <c r="X651" s="18" t="s">
        <v>48</v>
      </c>
      <c r="Y651" s="18"/>
      <c r="Z651" s="18"/>
      <c r="AA651" s="18"/>
      <c r="AB651" s="18"/>
      <c r="AC651" s="27"/>
      <c r="AD651" s="18"/>
      <c r="AE651" s="18"/>
      <c r="AF651" s="18"/>
      <c r="AG651" s="18"/>
      <c r="AH651" s="18"/>
      <c r="AI651" s="30"/>
      <c r="AJ651" s="18"/>
    </row>
    <row r="652" spans="1:36" x14ac:dyDescent="0.25">
      <c r="A652" s="17" t="s">
        <v>950</v>
      </c>
      <c r="B652" s="18" t="s">
        <v>951</v>
      </c>
      <c r="C652" s="18" t="s">
        <v>164</v>
      </c>
      <c r="D652" s="18">
        <v>2009</v>
      </c>
      <c r="E652" s="71" t="str">
        <f>IF(COUNTIF($F$7:F652,F652)=1,"Y","N")</f>
        <v>N</v>
      </c>
      <c r="F652" s="46" t="str">
        <f t="shared" ref="F652:F653" si="79">CONCATENATE(D652,"-",C652,"-",A652)</f>
        <v>2009-Cancer Chemotherapy Pharmacology-Yoshizawa, Jun</v>
      </c>
      <c r="G652" s="27" t="s">
        <v>44</v>
      </c>
      <c r="H652" s="38"/>
      <c r="I652" s="38" t="s">
        <v>104</v>
      </c>
      <c r="J652" s="18" t="s">
        <v>27</v>
      </c>
      <c r="K652" s="28" t="s">
        <v>512</v>
      </c>
      <c r="L652" s="19" t="s">
        <v>47</v>
      </c>
      <c r="M652" s="56"/>
      <c r="N652" s="57"/>
      <c r="O652" s="57"/>
      <c r="P652" s="57">
        <v>1</v>
      </c>
      <c r="Q652" s="58"/>
      <c r="R652" s="29" t="s">
        <v>159</v>
      </c>
      <c r="S652" s="18"/>
      <c r="T652" s="18"/>
      <c r="U652" s="18"/>
      <c r="V652" s="18" t="s">
        <v>48</v>
      </c>
      <c r="W652" s="18"/>
      <c r="X652" s="18"/>
      <c r="Y652" s="18"/>
      <c r="Z652" s="18"/>
      <c r="AA652" s="18"/>
      <c r="AB652" s="18"/>
      <c r="AC652" s="27"/>
      <c r="AD652" s="18"/>
      <c r="AE652" s="18"/>
      <c r="AF652" s="18"/>
      <c r="AG652" s="18"/>
      <c r="AH652" s="18"/>
      <c r="AI652" s="30"/>
      <c r="AJ652" s="18"/>
    </row>
    <row r="653" spans="1:36" x14ac:dyDescent="0.25">
      <c r="A653" s="17" t="s">
        <v>950</v>
      </c>
      <c r="B653" s="18" t="s">
        <v>951</v>
      </c>
      <c r="C653" s="18" t="s">
        <v>164</v>
      </c>
      <c r="D653" s="18">
        <v>2009</v>
      </c>
      <c r="E653" s="71" t="str">
        <f>IF(COUNTIF($F$7:F653,F653)=1,"Y","N")</f>
        <v>N</v>
      </c>
      <c r="F653" s="46" t="str">
        <f t="shared" si="79"/>
        <v>2009-Cancer Chemotherapy Pharmacology-Yoshizawa, Jun</v>
      </c>
      <c r="G653" s="27" t="s">
        <v>44</v>
      </c>
      <c r="H653" s="38"/>
      <c r="I653" s="38" t="s">
        <v>104</v>
      </c>
      <c r="J653" s="18" t="s">
        <v>27</v>
      </c>
      <c r="K653" s="28" t="s">
        <v>512</v>
      </c>
      <c r="L653" s="19" t="s">
        <v>47</v>
      </c>
      <c r="M653" s="56"/>
      <c r="N653" s="57"/>
      <c r="O653" s="57"/>
      <c r="P653" s="57">
        <v>1</v>
      </c>
      <c r="Q653" s="58"/>
      <c r="R653" s="29" t="s">
        <v>952</v>
      </c>
      <c r="S653" s="18"/>
      <c r="T653" s="18"/>
      <c r="U653" s="18"/>
      <c r="V653" s="18" t="s">
        <v>48</v>
      </c>
      <c r="W653" s="18"/>
      <c r="X653" s="18" t="s">
        <v>48</v>
      </c>
      <c r="Y653" s="18"/>
      <c r="Z653" s="18"/>
      <c r="AA653" s="18"/>
      <c r="AB653" s="18"/>
      <c r="AC653" s="27"/>
      <c r="AD653" s="18"/>
      <c r="AE653" s="18"/>
      <c r="AF653" s="18"/>
      <c r="AG653" s="18"/>
      <c r="AH653" s="18"/>
      <c r="AI653" s="30"/>
      <c r="AJ653" s="18"/>
    </row>
    <row r="654" spans="1:36" x14ac:dyDescent="0.25">
      <c r="A654" s="17" t="s">
        <v>954</v>
      </c>
      <c r="B654" s="18" t="s">
        <v>955</v>
      </c>
      <c r="C654" s="18" t="s">
        <v>303</v>
      </c>
      <c r="D654" s="18">
        <v>2009</v>
      </c>
      <c r="E654" s="71" t="str">
        <f>IF(COUNTIF($F$7:F654,F654)=1,"Y","N")</f>
        <v>Y</v>
      </c>
      <c r="F654" s="46" t="str">
        <f t="shared" si="78"/>
        <v>2009-Cancer Gene Therapy-Murugesan, SR</v>
      </c>
      <c r="G654" s="27" t="s">
        <v>57</v>
      </c>
      <c r="H654" s="38"/>
      <c r="I654" s="38" t="s">
        <v>104</v>
      </c>
      <c r="J654" s="18" t="s">
        <v>27</v>
      </c>
      <c r="K654" s="28" t="s">
        <v>956</v>
      </c>
      <c r="L654" s="19" t="s">
        <v>47</v>
      </c>
      <c r="M654" s="56"/>
      <c r="N654" s="57"/>
      <c r="O654" s="57"/>
      <c r="P654" s="57">
        <v>1</v>
      </c>
      <c r="Q654" s="58"/>
      <c r="R654" s="29" t="s">
        <v>958</v>
      </c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27"/>
      <c r="AD654" s="18"/>
      <c r="AE654" s="18"/>
      <c r="AF654" s="18"/>
      <c r="AG654" s="18"/>
      <c r="AH654" s="18"/>
      <c r="AI654" s="30"/>
      <c r="AJ654" s="18"/>
    </row>
    <row r="655" spans="1:36" x14ac:dyDescent="0.25">
      <c r="A655" s="17" t="s">
        <v>954</v>
      </c>
      <c r="B655" s="18" t="s">
        <v>955</v>
      </c>
      <c r="C655" s="18" t="s">
        <v>303</v>
      </c>
      <c r="D655" s="18">
        <v>2009</v>
      </c>
      <c r="E655" s="71" t="str">
        <f>IF(COUNTIF($F$7:F655,F655)=1,"Y","N")</f>
        <v>N</v>
      </c>
      <c r="F655" s="46" t="str">
        <f t="shared" si="78"/>
        <v>2009-Cancer Gene Therapy-Murugesan, SR</v>
      </c>
      <c r="G655" s="27" t="s">
        <v>57</v>
      </c>
      <c r="H655" s="38"/>
      <c r="I655" s="38" t="s">
        <v>104</v>
      </c>
      <c r="J655" s="18" t="s">
        <v>27</v>
      </c>
      <c r="K655" s="28" t="s">
        <v>956</v>
      </c>
      <c r="L655" s="19" t="s">
        <v>47</v>
      </c>
      <c r="M655" s="56"/>
      <c r="N655" s="57"/>
      <c r="O655" s="57"/>
      <c r="P655" s="57">
        <v>1</v>
      </c>
      <c r="Q655" s="58"/>
      <c r="R655" s="29" t="s">
        <v>170</v>
      </c>
      <c r="S655" s="18"/>
      <c r="T655" s="18"/>
      <c r="U655" s="18"/>
      <c r="V655" s="18" t="s">
        <v>48</v>
      </c>
      <c r="W655" s="18"/>
      <c r="X655" s="18"/>
      <c r="Y655" s="18"/>
      <c r="Z655" s="18"/>
      <c r="AA655" s="18"/>
      <c r="AB655" s="18"/>
      <c r="AC655" s="27"/>
      <c r="AD655" s="18"/>
      <c r="AE655" s="18"/>
      <c r="AF655" s="18"/>
      <c r="AG655" s="18"/>
      <c r="AH655" s="18"/>
      <c r="AI655" s="30"/>
      <c r="AJ655" s="18"/>
    </row>
    <row r="656" spans="1:36" x14ac:dyDescent="0.25">
      <c r="A656" s="17" t="s">
        <v>954</v>
      </c>
      <c r="B656" s="18" t="s">
        <v>955</v>
      </c>
      <c r="C656" s="18" t="s">
        <v>303</v>
      </c>
      <c r="D656" s="18">
        <v>2009</v>
      </c>
      <c r="E656" s="71" t="str">
        <f>IF(COUNTIF($F$7:F656,F656)=1,"Y","N")</f>
        <v>N</v>
      </c>
      <c r="F656" s="46" t="str">
        <f t="shared" si="78"/>
        <v>2009-Cancer Gene Therapy-Murugesan, SR</v>
      </c>
      <c r="G656" s="27" t="s">
        <v>57</v>
      </c>
      <c r="H656" s="38"/>
      <c r="I656" s="38" t="s">
        <v>104</v>
      </c>
      <c r="J656" s="18" t="s">
        <v>27</v>
      </c>
      <c r="K656" s="28" t="s">
        <v>956</v>
      </c>
      <c r="L656" s="19" t="s">
        <v>47</v>
      </c>
      <c r="M656" s="56"/>
      <c r="N656" s="57"/>
      <c r="O656" s="57">
        <v>1</v>
      </c>
      <c r="P656" s="57"/>
      <c r="Q656" s="58"/>
      <c r="R656" s="29" t="s">
        <v>957</v>
      </c>
      <c r="S656" s="18"/>
      <c r="T656" s="18"/>
      <c r="U656" s="18"/>
      <c r="V656" s="18" t="s">
        <v>48</v>
      </c>
      <c r="W656" s="18"/>
      <c r="X656" s="18"/>
      <c r="Y656" s="18"/>
      <c r="Z656" s="18"/>
      <c r="AA656" s="18"/>
      <c r="AB656" s="18"/>
      <c r="AC656" s="27"/>
      <c r="AD656" s="18"/>
      <c r="AE656" s="18"/>
      <c r="AF656" s="18"/>
      <c r="AG656" s="18"/>
      <c r="AH656" s="18"/>
      <c r="AI656" s="30"/>
      <c r="AJ656" s="18"/>
    </row>
    <row r="657" spans="1:36" x14ac:dyDescent="0.25">
      <c r="A657" s="17" t="s">
        <v>954</v>
      </c>
      <c r="B657" s="18" t="s">
        <v>955</v>
      </c>
      <c r="C657" s="18" t="s">
        <v>303</v>
      </c>
      <c r="D657" s="18">
        <v>2009</v>
      </c>
      <c r="E657" s="71" t="str">
        <f>IF(COUNTIF($F$7:F657,F657)=1,"Y","N")</f>
        <v>N</v>
      </c>
      <c r="F657" s="46" t="str">
        <f t="shared" si="78"/>
        <v>2009-Cancer Gene Therapy-Murugesan, SR</v>
      </c>
      <c r="G657" s="27" t="s">
        <v>44</v>
      </c>
      <c r="H657" s="38"/>
      <c r="I657" s="38" t="s">
        <v>104</v>
      </c>
      <c r="J657" s="18" t="s">
        <v>27</v>
      </c>
      <c r="K657" s="28" t="s">
        <v>956</v>
      </c>
      <c r="L657" s="19" t="s">
        <v>47</v>
      </c>
      <c r="M657" s="56"/>
      <c r="N657" s="57"/>
      <c r="O657" s="57"/>
      <c r="P657" s="57">
        <v>1</v>
      </c>
      <c r="Q657" s="58"/>
      <c r="R657" s="29" t="s">
        <v>958</v>
      </c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27"/>
      <c r="AD657" s="18"/>
      <c r="AE657" s="18"/>
      <c r="AF657" s="18"/>
      <c r="AG657" s="18"/>
      <c r="AH657" s="18"/>
      <c r="AI657" s="30"/>
      <c r="AJ657" s="18"/>
    </row>
    <row r="658" spans="1:36" x14ac:dyDescent="0.25">
      <c r="A658" s="17" t="s">
        <v>954</v>
      </c>
      <c r="B658" s="18" t="s">
        <v>955</v>
      </c>
      <c r="C658" s="18" t="s">
        <v>303</v>
      </c>
      <c r="D658" s="18">
        <v>2009</v>
      </c>
      <c r="E658" s="71" t="str">
        <f>IF(COUNTIF($F$7:F658,F658)=1,"Y","N")</f>
        <v>N</v>
      </c>
      <c r="F658" s="46" t="str">
        <f t="shared" si="78"/>
        <v>2009-Cancer Gene Therapy-Murugesan, SR</v>
      </c>
      <c r="G658" s="27" t="s">
        <v>44</v>
      </c>
      <c r="H658" s="38"/>
      <c r="I658" s="38" t="s">
        <v>104</v>
      </c>
      <c r="J658" s="18" t="s">
        <v>27</v>
      </c>
      <c r="K658" s="28" t="s">
        <v>956</v>
      </c>
      <c r="L658" s="19" t="s">
        <v>47</v>
      </c>
      <c r="M658" s="56"/>
      <c r="N658" s="57"/>
      <c r="O658" s="57"/>
      <c r="P658" s="57">
        <v>1</v>
      </c>
      <c r="Q658" s="58"/>
      <c r="R658" s="29" t="s">
        <v>170</v>
      </c>
      <c r="S658" s="18"/>
      <c r="T658" s="18"/>
      <c r="U658" s="18"/>
      <c r="V658" s="18" t="s">
        <v>48</v>
      </c>
      <c r="W658" s="18"/>
      <c r="X658" s="18"/>
      <c r="Y658" s="18"/>
      <c r="Z658" s="18"/>
      <c r="AA658" s="18"/>
      <c r="AB658" s="18"/>
      <c r="AC658" s="27"/>
      <c r="AD658" s="18"/>
      <c r="AE658" s="18"/>
      <c r="AF658" s="18"/>
      <c r="AG658" s="18"/>
      <c r="AH658" s="18"/>
      <c r="AI658" s="30"/>
      <c r="AJ658" s="18"/>
    </row>
    <row r="659" spans="1:36" x14ac:dyDescent="0.25">
      <c r="A659" s="17" t="s">
        <v>954</v>
      </c>
      <c r="B659" s="18" t="s">
        <v>955</v>
      </c>
      <c r="C659" s="18" t="s">
        <v>303</v>
      </c>
      <c r="D659" s="18">
        <v>2009</v>
      </c>
      <c r="E659" s="71" t="str">
        <f>IF(COUNTIF($F$7:F659,F659)=1,"Y","N")</f>
        <v>N</v>
      </c>
      <c r="F659" s="46" t="str">
        <f t="shared" si="78"/>
        <v>2009-Cancer Gene Therapy-Murugesan, SR</v>
      </c>
      <c r="G659" s="27" t="s">
        <v>44</v>
      </c>
      <c r="H659" s="38"/>
      <c r="I659" s="38" t="s">
        <v>104</v>
      </c>
      <c r="J659" s="18" t="s">
        <v>27</v>
      </c>
      <c r="K659" s="28" t="s">
        <v>956</v>
      </c>
      <c r="L659" s="19" t="s">
        <v>47</v>
      </c>
      <c r="M659" s="56"/>
      <c r="N659" s="57"/>
      <c r="O659" s="57">
        <v>1</v>
      </c>
      <c r="P659" s="57"/>
      <c r="Q659" s="58"/>
      <c r="R659" s="29" t="s">
        <v>957</v>
      </c>
      <c r="S659" s="18"/>
      <c r="T659" s="18"/>
      <c r="U659" s="18"/>
      <c r="V659" s="18" t="s">
        <v>48</v>
      </c>
      <c r="W659" s="18"/>
      <c r="X659" s="18"/>
      <c r="Y659" s="18"/>
      <c r="Z659" s="18"/>
      <c r="AA659" s="18"/>
      <c r="AB659" s="18"/>
      <c r="AC659" s="27"/>
      <c r="AD659" s="18"/>
      <c r="AE659" s="18"/>
      <c r="AF659" s="18"/>
      <c r="AG659" s="18"/>
      <c r="AH659" s="18"/>
      <c r="AI659" s="30"/>
      <c r="AJ659" s="18"/>
    </row>
    <row r="660" spans="1:36" ht="25.5" x14ac:dyDescent="0.25">
      <c r="A660" s="17" t="s">
        <v>959</v>
      </c>
      <c r="B660" s="18" t="s">
        <v>960</v>
      </c>
      <c r="C660" s="18" t="s">
        <v>81</v>
      </c>
      <c r="D660" s="18">
        <v>2009</v>
      </c>
      <c r="E660" s="71" t="str">
        <f>IF(COUNTIF($F$7:F660,F660)=1,"Y","N")</f>
        <v>Y</v>
      </c>
      <c r="F660" s="46" t="str">
        <f t="shared" si="78"/>
        <v>2009-Clinical Cancer Research-Kizaka-Kondoh, Shinae</v>
      </c>
      <c r="G660" s="27" t="s">
        <v>961</v>
      </c>
      <c r="H660" s="38"/>
      <c r="I660" s="38" t="s">
        <v>104</v>
      </c>
      <c r="J660" s="18" t="s">
        <v>27</v>
      </c>
      <c r="K660" s="28"/>
      <c r="L660" s="19" t="s">
        <v>28</v>
      </c>
      <c r="M660" s="56"/>
      <c r="N660" s="57"/>
      <c r="O660" s="57">
        <v>0.375</v>
      </c>
      <c r="P660" s="57">
        <v>0.625</v>
      </c>
      <c r="Q660" s="58"/>
      <c r="R660" s="29" t="s">
        <v>962</v>
      </c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27"/>
      <c r="AD660" s="18"/>
      <c r="AE660" s="18"/>
      <c r="AF660" s="18"/>
      <c r="AG660" s="18"/>
      <c r="AH660" s="18"/>
      <c r="AI660" s="30"/>
      <c r="AJ660" s="18"/>
    </row>
    <row r="661" spans="1:36" x14ac:dyDescent="0.25">
      <c r="A661" s="17" t="s">
        <v>963</v>
      </c>
      <c r="B661" s="18" t="s">
        <v>964</v>
      </c>
      <c r="C661" s="18" t="s">
        <v>965</v>
      </c>
      <c r="D661" s="18">
        <v>2010</v>
      </c>
      <c r="E661" s="71" t="str">
        <f>IF(COUNTIF($F$7:F661,F661)=1,"Y","N")</f>
        <v>Y</v>
      </c>
      <c r="F661" s="46" t="str">
        <f t="shared" si="78"/>
        <v>2010-Journal of Material Science: Materials in Medicine-Forster, Richard E.J.</v>
      </c>
      <c r="G661" s="27" t="s">
        <v>966</v>
      </c>
      <c r="H661" s="38"/>
      <c r="I661" s="38" t="s">
        <v>104</v>
      </c>
      <c r="J661" s="18" t="s">
        <v>27</v>
      </c>
      <c r="K661" s="28">
        <v>200</v>
      </c>
      <c r="L661" s="19" t="s">
        <v>47</v>
      </c>
      <c r="M661" s="56"/>
      <c r="N661" s="57">
        <v>1</v>
      </c>
      <c r="O661" s="57"/>
      <c r="P661" s="57"/>
      <c r="Q661" s="58"/>
      <c r="R661" s="29" t="s">
        <v>968</v>
      </c>
      <c r="S661" s="18"/>
      <c r="T661" s="18"/>
      <c r="U661" s="18"/>
      <c r="V661" s="18"/>
      <c r="W661" s="18"/>
      <c r="X661" s="18"/>
      <c r="Y661" s="18"/>
      <c r="Z661" s="18"/>
      <c r="AA661" s="18" t="s">
        <v>48</v>
      </c>
      <c r="AB661" s="18"/>
      <c r="AC661" s="27"/>
      <c r="AD661" s="18"/>
      <c r="AE661" s="18"/>
      <c r="AF661" s="18"/>
      <c r="AG661" s="18"/>
      <c r="AH661" s="18"/>
      <c r="AI661" s="30"/>
      <c r="AJ661" s="18"/>
    </row>
    <row r="662" spans="1:36" x14ac:dyDescent="0.25">
      <c r="A662" s="17" t="s">
        <v>963</v>
      </c>
      <c r="B662" s="18" t="s">
        <v>964</v>
      </c>
      <c r="C662" s="18" t="s">
        <v>965</v>
      </c>
      <c r="D662" s="18">
        <v>2010</v>
      </c>
      <c r="E662" s="71" t="str">
        <f>IF(COUNTIF($F$7:F662,F662)=1,"Y","N")</f>
        <v>N</v>
      </c>
      <c r="F662" s="46" t="str">
        <f t="shared" ref="F662:F663" si="80">CONCATENATE(D662,"-",C662,"-",A662)</f>
        <v>2010-Journal of Material Science: Materials in Medicine-Forster, Richard E.J.</v>
      </c>
      <c r="G662" s="27" t="s">
        <v>966</v>
      </c>
      <c r="H662" s="38"/>
      <c r="I662" s="38" t="s">
        <v>104</v>
      </c>
      <c r="J662" s="18" t="s">
        <v>27</v>
      </c>
      <c r="K662" s="28">
        <v>200</v>
      </c>
      <c r="L662" s="19" t="s">
        <v>47</v>
      </c>
      <c r="M662" s="56"/>
      <c r="N662" s="57"/>
      <c r="O662" s="57"/>
      <c r="P662" s="57">
        <v>1</v>
      </c>
      <c r="Q662" s="58"/>
      <c r="R662" s="29" t="s">
        <v>967</v>
      </c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27"/>
      <c r="AD662" s="18"/>
      <c r="AE662" s="18"/>
      <c r="AF662" s="18"/>
      <c r="AG662" s="18"/>
      <c r="AH662" s="18"/>
      <c r="AI662" s="30"/>
      <c r="AJ662" s="18"/>
    </row>
    <row r="663" spans="1:36" x14ac:dyDescent="0.25">
      <c r="A663" s="17" t="s">
        <v>969</v>
      </c>
      <c r="B663" s="18" t="s">
        <v>970</v>
      </c>
      <c r="C663" s="18" t="s">
        <v>971</v>
      </c>
      <c r="D663" s="18">
        <v>2011</v>
      </c>
      <c r="E663" s="71" t="str">
        <f>IF(COUNTIF($F$7:F663,F663)=1,"Y","N")</f>
        <v>Y</v>
      </c>
      <c r="F663" s="46" t="str">
        <f t="shared" si="80"/>
        <v>2011-Nature Nanotechnology-Cabral, H.</v>
      </c>
      <c r="G663" s="27" t="s">
        <v>46</v>
      </c>
      <c r="H663" s="38"/>
      <c r="I663" s="38" t="s">
        <v>104</v>
      </c>
      <c r="J663" s="18" t="s">
        <v>27</v>
      </c>
      <c r="K663" s="28">
        <v>100</v>
      </c>
      <c r="L663" s="19" t="s">
        <v>47</v>
      </c>
      <c r="M663" s="56"/>
      <c r="N663" s="57"/>
      <c r="O663" s="57"/>
      <c r="P663" s="57"/>
      <c r="Q663" s="58">
        <v>1</v>
      </c>
      <c r="R663" s="29" t="s">
        <v>18</v>
      </c>
      <c r="S663" s="18"/>
      <c r="T663" s="18"/>
      <c r="U663" s="18"/>
      <c r="V663" s="18"/>
      <c r="W663" s="18"/>
      <c r="X663" s="18"/>
      <c r="Y663" s="18"/>
      <c r="Z663" s="18" t="s">
        <v>48</v>
      </c>
      <c r="AA663" s="18"/>
      <c r="AB663" s="18"/>
      <c r="AC663" s="27"/>
      <c r="AD663" s="18"/>
      <c r="AE663" s="18"/>
      <c r="AF663" s="18"/>
      <c r="AG663" s="18"/>
      <c r="AH663" s="18"/>
      <c r="AI663" s="30"/>
      <c r="AJ663" s="18"/>
    </row>
    <row r="664" spans="1:36" x14ac:dyDescent="0.25">
      <c r="A664" s="17" t="s">
        <v>969</v>
      </c>
      <c r="B664" s="18" t="s">
        <v>970</v>
      </c>
      <c r="C664" s="18" t="s">
        <v>971</v>
      </c>
      <c r="D664" s="18">
        <v>2011</v>
      </c>
      <c r="E664" s="71" t="str">
        <f>IF(COUNTIF($F$7:F664,F664)=1,"Y","N")</f>
        <v>N</v>
      </c>
      <c r="F664" s="46" t="str">
        <f t="shared" ref="F664:F666" si="81">CONCATENATE(D664,"-",C664,"-",A664)</f>
        <v>2011-Nature Nanotechnology-Cabral, H.</v>
      </c>
      <c r="G664" s="27" t="s">
        <v>46</v>
      </c>
      <c r="H664" s="38"/>
      <c r="I664" s="38" t="s">
        <v>104</v>
      </c>
      <c r="J664" s="18" t="s">
        <v>27</v>
      </c>
      <c r="K664" s="28">
        <v>100</v>
      </c>
      <c r="L664" s="19" t="s">
        <v>47</v>
      </c>
      <c r="M664" s="56"/>
      <c r="N664" s="57"/>
      <c r="O664" s="57">
        <v>1</v>
      </c>
      <c r="P664" s="57"/>
      <c r="Q664" s="58"/>
      <c r="R664" s="29" t="s">
        <v>972</v>
      </c>
      <c r="S664" s="18"/>
      <c r="T664" s="18"/>
      <c r="U664" s="18"/>
      <c r="V664" s="18"/>
      <c r="W664" s="18"/>
      <c r="X664" s="18"/>
      <c r="Y664" s="18"/>
      <c r="Z664" s="18" t="s">
        <v>48</v>
      </c>
      <c r="AA664" s="18"/>
      <c r="AB664" s="18"/>
      <c r="AC664" s="27"/>
      <c r="AD664" s="18"/>
      <c r="AE664" s="18"/>
      <c r="AF664" s="18"/>
      <c r="AG664" s="18"/>
      <c r="AH664" s="18"/>
      <c r="AI664" s="30"/>
      <c r="AJ664" s="18"/>
    </row>
    <row r="665" spans="1:36" x14ac:dyDescent="0.25">
      <c r="A665" s="17" t="s">
        <v>969</v>
      </c>
      <c r="B665" s="18" t="s">
        <v>970</v>
      </c>
      <c r="C665" s="18" t="s">
        <v>971</v>
      </c>
      <c r="D665" s="18">
        <v>2011</v>
      </c>
      <c r="E665" s="71" t="str">
        <f>IF(COUNTIF($F$7:F665,F665)=1,"Y","N")</f>
        <v>N</v>
      </c>
      <c r="F665" s="46" t="str">
        <f t="shared" si="81"/>
        <v>2011-Nature Nanotechnology-Cabral, H.</v>
      </c>
      <c r="G665" s="27" t="s">
        <v>46</v>
      </c>
      <c r="H665" s="38"/>
      <c r="I665" s="38" t="s">
        <v>104</v>
      </c>
      <c r="J665" s="18" t="s">
        <v>27</v>
      </c>
      <c r="K665" s="28">
        <v>100</v>
      </c>
      <c r="L665" s="19" t="s">
        <v>47</v>
      </c>
      <c r="M665" s="56"/>
      <c r="N665" s="57"/>
      <c r="O665" s="57"/>
      <c r="P665" s="57">
        <v>1</v>
      </c>
      <c r="Q665" s="58"/>
      <c r="R665" s="29" t="s">
        <v>973</v>
      </c>
      <c r="S665" s="18"/>
      <c r="T665" s="18"/>
      <c r="U665" s="18"/>
      <c r="V665" s="18"/>
      <c r="W665" s="18"/>
      <c r="X665" s="18"/>
      <c r="Y665" s="18"/>
      <c r="Z665" s="18" t="s">
        <v>48</v>
      </c>
      <c r="AA665" s="18"/>
      <c r="AB665" s="18"/>
      <c r="AC665" s="27"/>
      <c r="AD665" s="18"/>
      <c r="AE665" s="18"/>
      <c r="AF665" s="18"/>
      <c r="AG665" s="18"/>
      <c r="AH665" s="18"/>
      <c r="AI665" s="30"/>
      <c r="AJ665" s="18"/>
    </row>
    <row r="666" spans="1:36" x14ac:dyDescent="0.25">
      <c r="A666" s="17" t="s">
        <v>969</v>
      </c>
      <c r="B666" s="18" t="s">
        <v>970</v>
      </c>
      <c r="C666" s="18" t="s">
        <v>971</v>
      </c>
      <c r="D666" s="18">
        <v>2011</v>
      </c>
      <c r="E666" s="71" t="str">
        <f>IF(COUNTIF($F$7:F666,F666)=1,"Y","N")</f>
        <v>N</v>
      </c>
      <c r="F666" s="46" t="str">
        <f t="shared" si="81"/>
        <v>2011-Nature Nanotechnology-Cabral, H.</v>
      </c>
      <c r="G666" s="27" t="s">
        <v>46</v>
      </c>
      <c r="H666" s="38"/>
      <c r="I666" s="38" t="s">
        <v>104</v>
      </c>
      <c r="J666" s="18" t="s">
        <v>27</v>
      </c>
      <c r="K666" s="28">
        <v>100</v>
      </c>
      <c r="L666" s="19" t="s">
        <v>47</v>
      </c>
      <c r="M666" s="56"/>
      <c r="N666" s="57"/>
      <c r="O666" s="57">
        <v>1</v>
      </c>
      <c r="P666" s="57"/>
      <c r="Q666" s="58"/>
      <c r="R666" s="29" t="s">
        <v>974</v>
      </c>
      <c r="S666" s="18"/>
      <c r="T666" s="18"/>
      <c r="U666" s="18"/>
      <c r="V666" s="18"/>
      <c r="W666" s="18"/>
      <c r="X666" s="18"/>
      <c r="Y666" s="18"/>
      <c r="Z666" s="18" t="s">
        <v>48</v>
      </c>
      <c r="AA666" s="18"/>
      <c r="AB666" s="18"/>
      <c r="AC666" s="27"/>
      <c r="AD666" s="18"/>
      <c r="AE666" s="18"/>
      <c r="AF666" s="18"/>
      <c r="AG666" s="18"/>
      <c r="AH666" s="18"/>
      <c r="AI666" s="30"/>
      <c r="AJ666" s="18"/>
    </row>
    <row r="667" spans="1:36" x14ac:dyDescent="0.25">
      <c r="A667" s="17" t="s">
        <v>975</v>
      </c>
      <c r="B667" s="18" t="s">
        <v>976</v>
      </c>
      <c r="C667" s="18" t="s">
        <v>342</v>
      </c>
      <c r="D667" s="18">
        <v>2011</v>
      </c>
      <c r="E667" s="71" t="str">
        <f>IF(COUNTIF($F$7:F667,F667)=1,"Y","N")</f>
        <v>Y</v>
      </c>
      <c r="F667" s="46" t="str">
        <f t="shared" si="78"/>
        <v>2011-Cancer Biology &amp; Therapy-Jiang, Yixing</v>
      </c>
      <c r="G667" s="27" t="s">
        <v>45</v>
      </c>
      <c r="H667" s="38"/>
      <c r="I667" s="38" t="s">
        <v>104</v>
      </c>
      <c r="J667" s="18" t="s">
        <v>27</v>
      </c>
      <c r="K667" s="28"/>
      <c r="L667" s="19" t="s">
        <v>47</v>
      </c>
      <c r="M667" s="56"/>
      <c r="N667" s="57"/>
      <c r="O667" s="57"/>
      <c r="P667" s="57">
        <v>1</v>
      </c>
      <c r="Q667" s="58"/>
      <c r="R667" s="29" t="s">
        <v>977</v>
      </c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27"/>
      <c r="AD667" s="18"/>
      <c r="AE667" s="18"/>
      <c r="AF667" s="18"/>
      <c r="AG667" s="18"/>
      <c r="AH667" s="18"/>
      <c r="AI667" s="30"/>
      <c r="AJ667" s="18"/>
    </row>
    <row r="668" spans="1:36" x14ac:dyDescent="0.25">
      <c r="A668" s="17" t="s">
        <v>975</v>
      </c>
      <c r="B668" s="18" t="s">
        <v>976</v>
      </c>
      <c r="C668" s="18" t="s">
        <v>342</v>
      </c>
      <c r="D668" s="18">
        <v>2011</v>
      </c>
      <c r="E668" s="71" t="str">
        <f>IF(COUNTIF($F$7:F668,F668)=1,"Y","N")</f>
        <v>N</v>
      </c>
      <c r="F668" s="46" t="str">
        <f t="shared" ref="F668:F670" si="82">CONCATENATE(D668,"-",C668,"-",A668)</f>
        <v>2011-Cancer Biology &amp; Therapy-Jiang, Yixing</v>
      </c>
      <c r="G668" s="27" t="s">
        <v>45</v>
      </c>
      <c r="H668" s="38"/>
      <c r="I668" s="38" t="s">
        <v>104</v>
      </c>
      <c r="J668" s="18" t="s">
        <v>27</v>
      </c>
      <c r="K668" s="28"/>
      <c r="L668" s="19" t="s">
        <v>47</v>
      </c>
      <c r="M668" s="56"/>
      <c r="N668" s="57"/>
      <c r="O668" s="57"/>
      <c r="P668" s="57">
        <v>1</v>
      </c>
      <c r="Q668" s="58"/>
      <c r="R668" s="29" t="s">
        <v>12</v>
      </c>
      <c r="S668" s="18"/>
      <c r="T668" s="18"/>
      <c r="U668" s="18"/>
      <c r="V668" s="18" t="s">
        <v>48</v>
      </c>
      <c r="W668" s="18"/>
      <c r="X668" s="18"/>
      <c r="Y668" s="18"/>
      <c r="Z668" s="18"/>
      <c r="AA668" s="18"/>
      <c r="AB668" s="18"/>
      <c r="AC668" s="27"/>
      <c r="AD668" s="18"/>
      <c r="AE668" s="18"/>
      <c r="AF668" s="18"/>
      <c r="AG668" s="18"/>
      <c r="AH668" s="18"/>
      <c r="AI668" s="30"/>
      <c r="AJ668" s="18"/>
    </row>
    <row r="669" spans="1:36" x14ac:dyDescent="0.25">
      <c r="A669" s="17" t="s">
        <v>975</v>
      </c>
      <c r="B669" s="18" t="s">
        <v>976</v>
      </c>
      <c r="C669" s="18" t="s">
        <v>342</v>
      </c>
      <c r="D669" s="18">
        <v>2011</v>
      </c>
      <c r="E669" s="71" t="str">
        <f>IF(COUNTIF($F$7:F669,F669)=1,"Y","N")</f>
        <v>N</v>
      </c>
      <c r="F669" s="46" t="str">
        <f t="shared" si="82"/>
        <v>2011-Cancer Biology &amp; Therapy-Jiang, Yixing</v>
      </c>
      <c r="G669" s="27" t="s">
        <v>45</v>
      </c>
      <c r="H669" s="38"/>
      <c r="I669" s="38" t="s">
        <v>104</v>
      </c>
      <c r="J669" s="18" t="s">
        <v>27</v>
      </c>
      <c r="K669" s="28"/>
      <c r="L669" s="19" t="s">
        <v>47</v>
      </c>
      <c r="M669" s="56"/>
      <c r="N669" s="57"/>
      <c r="O669" s="57"/>
      <c r="P669" s="57">
        <v>1</v>
      </c>
      <c r="Q669" s="58"/>
      <c r="R669" s="29" t="s">
        <v>978</v>
      </c>
      <c r="S669" s="18"/>
      <c r="T669" s="18"/>
      <c r="U669" s="18"/>
      <c r="V669" s="18" t="s">
        <v>48</v>
      </c>
      <c r="W669" s="18"/>
      <c r="X669" s="18"/>
      <c r="Y669" s="18"/>
      <c r="Z669" s="18"/>
      <c r="AA669" s="18"/>
      <c r="AB669" s="18"/>
      <c r="AC669" s="27"/>
      <c r="AD669" s="18"/>
      <c r="AE669" s="18"/>
      <c r="AF669" s="18"/>
      <c r="AG669" s="18"/>
      <c r="AH669" s="18"/>
      <c r="AI669" s="30"/>
      <c r="AJ669" s="18"/>
    </row>
    <row r="670" spans="1:36" x14ac:dyDescent="0.25">
      <c r="A670" s="17" t="s">
        <v>975</v>
      </c>
      <c r="B670" s="18" t="s">
        <v>976</v>
      </c>
      <c r="C670" s="18" t="s">
        <v>342</v>
      </c>
      <c r="D670" s="18">
        <v>2011</v>
      </c>
      <c r="E670" s="71" t="str">
        <f>IF(COUNTIF($F$7:F670,F670)=1,"Y","N")</f>
        <v>N</v>
      </c>
      <c r="F670" s="46" t="str">
        <f t="shared" si="82"/>
        <v>2011-Cancer Biology &amp; Therapy-Jiang, Yixing</v>
      </c>
      <c r="G670" s="27" t="s">
        <v>45</v>
      </c>
      <c r="H670" s="38"/>
      <c r="I670" s="38" t="s">
        <v>104</v>
      </c>
      <c r="J670" s="18" t="s">
        <v>27</v>
      </c>
      <c r="K670" s="28"/>
      <c r="L670" s="19" t="s">
        <v>47</v>
      </c>
      <c r="M670" s="56"/>
      <c r="N670" s="57"/>
      <c r="O670" s="57">
        <v>1</v>
      </c>
      <c r="P670" s="57"/>
      <c r="Q670" s="58"/>
      <c r="R670" s="29" t="s">
        <v>979</v>
      </c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27"/>
      <c r="AD670" s="18"/>
      <c r="AE670" s="18"/>
      <c r="AF670" s="18"/>
      <c r="AG670" s="18"/>
      <c r="AH670" s="18"/>
      <c r="AI670" s="30"/>
      <c r="AJ670" s="18"/>
    </row>
    <row r="671" spans="1:36" x14ac:dyDescent="0.25">
      <c r="A671" s="17" t="s">
        <v>980</v>
      </c>
      <c r="B671" s="18" t="s">
        <v>981</v>
      </c>
      <c r="C671" s="18" t="s">
        <v>982</v>
      </c>
      <c r="D671" s="18">
        <v>2011</v>
      </c>
      <c r="E671" s="71" t="str">
        <f>IF(COUNTIF($F$7:F671,F671)=1,"Y","N")</f>
        <v>Y</v>
      </c>
      <c r="F671" s="46" t="str">
        <f t="shared" si="78"/>
        <v>2011-Molecular Imaging-Kim, Hyunki</v>
      </c>
      <c r="G671" s="27" t="s">
        <v>44</v>
      </c>
      <c r="H671" s="38"/>
      <c r="I671" s="38" t="s">
        <v>104</v>
      </c>
      <c r="J671" s="18" t="s">
        <v>178</v>
      </c>
      <c r="K671" s="28"/>
      <c r="L671" s="19" t="s">
        <v>47</v>
      </c>
      <c r="M671" s="56"/>
      <c r="N671" s="57"/>
      <c r="O671" s="57">
        <v>1</v>
      </c>
      <c r="P671" s="57"/>
      <c r="Q671" s="58"/>
      <c r="R671" s="29" t="s">
        <v>595</v>
      </c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27"/>
      <c r="AD671" s="18"/>
      <c r="AE671" s="18"/>
      <c r="AF671" s="18"/>
      <c r="AG671" s="18"/>
      <c r="AH671" s="18"/>
      <c r="AI671" s="30"/>
      <c r="AJ671" s="18"/>
    </row>
    <row r="672" spans="1:36" x14ac:dyDescent="0.25">
      <c r="A672" s="17" t="s">
        <v>980</v>
      </c>
      <c r="B672" s="18" t="s">
        <v>981</v>
      </c>
      <c r="C672" s="18" t="s">
        <v>982</v>
      </c>
      <c r="D672" s="18">
        <v>2011</v>
      </c>
      <c r="E672" s="71" t="str">
        <f>IF(COUNTIF($F$7:F672,F672)=1,"Y","N")</f>
        <v>N</v>
      </c>
      <c r="F672" s="46" t="str">
        <f t="shared" ref="F672:F673" si="83">CONCATENATE(D672,"-",C672,"-",A672)</f>
        <v>2011-Molecular Imaging-Kim, Hyunki</v>
      </c>
      <c r="G672" s="27" t="s">
        <v>44</v>
      </c>
      <c r="H672" s="38"/>
      <c r="I672" s="38" t="s">
        <v>104</v>
      </c>
      <c r="J672" s="18" t="s">
        <v>178</v>
      </c>
      <c r="K672" s="28"/>
      <c r="L672" s="19" t="s">
        <v>47</v>
      </c>
      <c r="M672" s="56"/>
      <c r="N672" s="57"/>
      <c r="O672" s="57">
        <v>1</v>
      </c>
      <c r="P672" s="57"/>
      <c r="Q672" s="58"/>
      <c r="R672" s="29" t="s">
        <v>504</v>
      </c>
      <c r="S672" s="18"/>
      <c r="T672" s="18"/>
      <c r="U672" s="18"/>
      <c r="V672" s="18"/>
      <c r="W672" s="18"/>
      <c r="X672" s="18"/>
      <c r="Y672" s="18"/>
      <c r="Z672" s="18"/>
      <c r="AA672" s="18" t="s">
        <v>48</v>
      </c>
      <c r="AB672" s="18"/>
      <c r="AC672" s="27"/>
      <c r="AD672" s="18"/>
      <c r="AE672" s="18"/>
      <c r="AF672" s="18"/>
      <c r="AG672" s="18"/>
      <c r="AH672" s="18"/>
      <c r="AI672" s="30"/>
      <c r="AJ672" s="18"/>
    </row>
    <row r="673" spans="1:36" x14ac:dyDescent="0.25">
      <c r="A673" s="17" t="s">
        <v>980</v>
      </c>
      <c r="B673" s="18" t="s">
        <v>981</v>
      </c>
      <c r="C673" s="18" t="s">
        <v>982</v>
      </c>
      <c r="D673" s="18">
        <v>2011</v>
      </c>
      <c r="E673" s="71" t="str">
        <f>IF(COUNTIF($F$7:F673,F673)=1,"Y","N")</f>
        <v>N</v>
      </c>
      <c r="F673" s="46" t="str">
        <f t="shared" si="83"/>
        <v>2011-Molecular Imaging-Kim, Hyunki</v>
      </c>
      <c r="G673" s="27" t="s">
        <v>44</v>
      </c>
      <c r="H673" s="38"/>
      <c r="I673" s="38" t="s">
        <v>104</v>
      </c>
      <c r="J673" s="18" t="s">
        <v>178</v>
      </c>
      <c r="K673" s="28"/>
      <c r="L673" s="19" t="s">
        <v>47</v>
      </c>
      <c r="M673" s="56"/>
      <c r="N673" s="57">
        <v>1</v>
      </c>
      <c r="O673" s="57"/>
      <c r="P673" s="57"/>
      <c r="Q673" s="58"/>
      <c r="R673" s="29" t="s">
        <v>983</v>
      </c>
      <c r="S673" s="18"/>
      <c r="T673" s="18"/>
      <c r="U673" s="18"/>
      <c r="V673" s="18"/>
      <c r="W673" s="18"/>
      <c r="X673" s="18"/>
      <c r="Y673" s="18"/>
      <c r="Z673" s="18"/>
      <c r="AA673" s="18" t="s">
        <v>48</v>
      </c>
      <c r="AB673" s="18"/>
      <c r="AC673" s="27"/>
      <c r="AD673" s="18"/>
      <c r="AE673" s="18"/>
      <c r="AF673" s="18"/>
      <c r="AG673" s="18"/>
      <c r="AH673" s="18"/>
      <c r="AI673" s="30"/>
      <c r="AJ673" s="18"/>
    </row>
    <row r="674" spans="1:36" ht="15" x14ac:dyDescent="0.25">
      <c r="A674" s="17" t="s">
        <v>984</v>
      </c>
      <c r="B674" s="18" t="s">
        <v>985</v>
      </c>
      <c r="C674" s="18" t="s">
        <v>986</v>
      </c>
      <c r="D674" s="18">
        <v>2012</v>
      </c>
      <c r="E674" s="71" t="str">
        <f>IF(COUNTIF($F$7:F674,F674)=1,"Y","N")</f>
        <v>Y</v>
      </c>
      <c r="F674" s="46" t="str">
        <f t="shared" si="78"/>
        <v>2012-Translational Research-Horev-Drori, Galit</v>
      </c>
      <c r="G674" s="27" t="s">
        <v>940</v>
      </c>
      <c r="H674" s="38"/>
      <c r="I674" s="38" t="s">
        <v>104</v>
      </c>
      <c r="J674" s="18" t="s">
        <v>279</v>
      </c>
      <c r="K674" s="28">
        <v>27</v>
      </c>
      <c r="L674" s="19" t="s">
        <v>47</v>
      </c>
      <c r="M674" s="56"/>
      <c r="N674" s="57"/>
      <c r="O674" s="57"/>
      <c r="P674" s="57">
        <v>1</v>
      </c>
      <c r="Q674" s="58"/>
      <c r="R674" s="29" t="s">
        <v>987</v>
      </c>
      <c r="S674" s="18" t="s">
        <v>48</v>
      </c>
      <c r="T674" s="18"/>
      <c r="U674" s="18"/>
      <c r="V674" s="18"/>
      <c r="W674" s="18"/>
      <c r="X674" s="18"/>
      <c r="Y674" s="18"/>
      <c r="Z674" s="18"/>
      <c r="AA674" s="18"/>
      <c r="AB674" s="18"/>
      <c r="AC674" s="27"/>
      <c r="AD674" s="18"/>
      <c r="AE674" s="18"/>
      <c r="AF674" s="18"/>
      <c r="AG674" s="18"/>
      <c r="AH674" s="18"/>
      <c r="AI674" s="30"/>
      <c r="AJ674" s="18"/>
    </row>
    <row r="675" spans="1:36" x14ac:dyDescent="0.25">
      <c r="A675" s="17" t="s">
        <v>984</v>
      </c>
      <c r="B675" s="18" t="s">
        <v>985</v>
      </c>
      <c r="C675" s="18" t="s">
        <v>986</v>
      </c>
      <c r="D675" s="18">
        <v>2012</v>
      </c>
      <c r="E675" s="71" t="str">
        <f>IF(COUNTIF($F$7:F675,F675)=1,"Y","N")</f>
        <v>N</v>
      </c>
      <c r="F675" s="46" t="str">
        <f t="shared" si="78"/>
        <v>2012-Translational Research-Horev-Drori, Galit</v>
      </c>
      <c r="G675" s="27" t="s">
        <v>940</v>
      </c>
      <c r="H675" s="38"/>
      <c r="I675" s="38" t="s">
        <v>104</v>
      </c>
      <c r="J675" s="18" t="s">
        <v>279</v>
      </c>
      <c r="K675" s="28">
        <v>27</v>
      </c>
      <c r="L675" s="19" t="s">
        <v>47</v>
      </c>
      <c r="M675" s="56"/>
      <c r="N675" s="57"/>
      <c r="O675" s="57"/>
      <c r="P675" s="57">
        <v>1</v>
      </c>
      <c r="Q675" s="58"/>
      <c r="R675" s="29" t="s">
        <v>12</v>
      </c>
      <c r="S675" s="18"/>
      <c r="T675" s="18"/>
      <c r="U675" s="18"/>
      <c r="V675" s="18" t="s">
        <v>48</v>
      </c>
      <c r="W675" s="18"/>
      <c r="X675" s="18"/>
      <c r="Y675" s="18"/>
      <c r="Z675" s="18"/>
      <c r="AA675" s="18"/>
      <c r="AB675" s="18"/>
      <c r="AC675" s="27"/>
      <c r="AD675" s="18"/>
      <c r="AE675" s="18"/>
      <c r="AF675" s="18"/>
      <c r="AG675" s="18"/>
      <c r="AH675" s="18"/>
      <c r="AI675" s="30"/>
      <c r="AJ675" s="18"/>
    </row>
    <row r="676" spans="1:36" ht="15" x14ac:dyDescent="0.25">
      <c r="A676" s="17" t="s">
        <v>984</v>
      </c>
      <c r="B676" s="18" t="s">
        <v>985</v>
      </c>
      <c r="C676" s="18" t="s">
        <v>986</v>
      </c>
      <c r="D676" s="18">
        <v>2012</v>
      </c>
      <c r="E676" s="71" t="str">
        <f>IF(COUNTIF($F$7:F676,F676)=1,"Y","N")</f>
        <v>N</v>
      </c>
      <c r="F676" s="46" t="str">
        <f t="shared" si="78"/>
        <v>2012-Translational Research-Horev-Drori, Galit</v>
      </c>
      <c r="G676" s="27" t="s">
        <v>940</v>
      </c>
      <c r="H676" s="38"/>
      <c r="I676" s="38" t="s">
        <v>104</v>
      </c>
      <c r="J676" s="18" t="s">
        <v>279</v>
      </c>
      <c r="K676" s="28">
        <v>27</v>
      </c>
      <c r="L676" s="19" t="s">
        <v>47</v>
      </c>
      <c r="M676" s="56"/>
      <c r="N676" s="57"/>
      <c r="O676" s="57"/>
      <c r="P676" s="57">
        <v>1</v>
      </c>
      <c r="Q676" s="58"/>
      <c r="R676" s="29" t="s">
        <v>988</v>
      </c>
      <c r="S676" s="18" t="s">
        <v>48</v>
      </c>
      <c r="T676" s="18"/>
      <c r="U676" s="18"/>
      <c r="V676" s="18" t="s">
        <v>48</v>
      </c>
      <c r="W676" s="18"/>
      <c r="X676" s="18"/>
      <c r="Y676" s="18"/>
      <c r="Z676" s="18"/>
      <c r="AA676" s="18"/>
      <c r="AB676" s="18"/>
      <c r="AC676" s="27"/>
      <c r="AD676" s="18"/>
      <c r="AE676" s="18"/>
      <c r="AF676" s="18"/>
      <c r="AG676" s="18"/>
      <c r="AH676" s="18"/>
      <c r="AI676" s="30"/>
      <c r="AJ676" s="18"/>
    </row>
    <row r="677" spans="1:36" x14ac:dyDescent="0.25">
      <c r="A677" s="17" t="s">
        <v>989</v>
      </c>
      <c r="B677" s="18" t="s">
        <v>990</v>
      </c>
      <c r="C677" s="18" t="s">
        <v>991</v>
      </c>
      <c r="D677" s="18">
        <v>2011</v>
      </c>
      <c r="E677" s="71" t="str">
        <f>IF(COUNTIF($F$7:F677,F677)=1,"Y","N")</f>
        <v>Y</v>
      </c>
      <c r="F677" s="46" t="str">
        <f t="shared" si="78"/>
        <v>2011-Geme Therapy-Cherubini, G.</v>
      </c>
      <c r="G677" s="27" t="s">
        <v>992</v>
      </c>
      <c r="H677" s="38"/>
      <c r="I677" s="38" t="s">
        <v>104</v>
      </c>
      <c r="J677" s="18" t="s">
        <v>27</v>
      </c>
      <c r="K677" s="28">
        <v>100</v>
      </c>
      <c r="L677" s="19" t="s">
        <v>47</v>
      </c>
      <c r="M677" s="56"/>
      <c r="N677" s="57"/>
      <c r="O677" s="57">
        <v>1</v>
      </c>
      <c r="P677" s="57"/>
      <c r="Q677" s="58"/>
      <c r="R677" s="29" t="s">
        <v>993</v>
      </c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27" t="s">
        <v>48</v>
      </c>
      <c r="AD677" s="18"/>
      <c r="AE677" s="18"/>
      <c r="AF677" s="18"/>
      <c r="AG677" s="18"/>
      <c r="AH677" s="18"/>
      <c r="AI677" s="30"/>
      <c r="AJ677" s="18"/>
    </row>
    <row r="678" spans="1:36" x14ac:dyDescent="0.25">
      <c r="A678" s="17" t="s">
        <v>989</v>
      </c>
      <c r="B678" s="18" t="s">
        <v>990</v>
      </c>
      <c r="C678" s="18" t="s">
        <v>991</v>
      </c>
      <c r="D678" s="18">
        <v>2011</v>
      </c>
      <c r="E678" s="71" t="str">
        <f>IF(COUNTIF($F$7:F678,F678)=1,"Y","N")</f>
        <v>N</v>
      </c>
      <c r="F678" s="46" t="str">
        <f t="shared" ref="F678:F681" si="84">CONCATENATE(D678,"-",C678,"-",A678)</f>
        <v>2011-Geme Therapy-Cherubini, G.</v>
      </c>
      <c r="G678" s="27" t="s">
        <v>992</v>
      </c>
      <c r="H678" s="38"/>
      <c r="I678" s="38" t="s">
        <v>104</v>
      </c>
      <c r="J678" s="18" t="s">
        <v>27</v>
      </c>
      <c r="K678" s="28">
        <v>100</v>
      </c>
      <c r="L678" s="19" t="s">
        <v>47</v>
      </c>
      <c r="M678" s="56"/>
      <c r="N678" s="57"/>
      <c r="O678" s="57">
        <v>1</v>
      </c>
      <c r="P678" s="57"/>
      <c r="Q678" s="58"/>
      <c r="R678" s="29" t="s">
        <v>994</v>
      </c>
      <c r="S678" s="18"/>
      <c r="T678" s="18"/>
      <c r="U678" s="18"/>
      <c r="V678" s="18" t="s">
        <v>48</v>
      </c>
      <c r="W678" s="18"/>
      <c r="X678" s="18"/>
      <c r="Y678" s="18"/>
      <c r="Z678" s="18"/>
      <c r="AA678" s="18"/>
      <c r="AB678" s="18"/>
      <c r="AC678" s="27" t="s">
        <v>48</v>
      </c>
      <c r="AD678" s="18"/>
      <c r="AE678" s="18"/>
      <c r="AF678" s="18"/>
      <c r="AG678" s="18"/>
      <c r="AH678" s="18"/>
      <c r="AI678" s="30"/>
      <c r="AJ678" s="18"/>
    </row>
    <row r="679" spans="1:36" x14ac:dyDescent="0.25">
      <c r="A679" s="17" t="s">
        <v>989</v>
      </c>
      <c r="B679" s="18" t="s">
        <v>990</v>
      </c>
      <c r="C679" s="18" t="s">
        <v>991</v>
      </c>
      <c r="D679" s="18">
        <v>2011</v>
      </c>
      <c r="E679" s="71" t="str">
        <f>IF(COUNTIF($F$7:F679,F679)=1,"Y","N")</f>
        <v>N</v>
      </c>
      <c r="F679" s="46" t="str">
        <f t="shared" si="84"/>
        <v>2011-Geme Therapy-Cherubini, G.</v>
      </c>
      <c r="G679" s="27" t="s">
        <v>992</v>
      </c>
      <c r="H679" s="38"/>
      <c r="I679" s="38" t="s">
        <v>104</v>
      </c>
      <c r="J679" s="18" t="s">
        <v>27</v>
      </c>
      <c r="K679" s="28">
        <v>100</v>
      </c>
      <c r="L679" s="19" t="s">
        <v>47</v>
      </c>
      <c r="M679" s="56"/>
      <c r="N679" s="57">
        <v>1</v>
      </c>
      <c r="O679" s="57"/>
      <c r="P679" s="57"/>
      <c r="Q679" s="58"/>
      <c r="R679" s="29" t="s">
        <v>12</v>
      </c>
      <c r="S679" s="18"/>
      <c r="T679" s="18"/>
      <c r="U679" s="18"/>
      <c r="V679" s="18" t="s">
        <v>48</v>
      </c>
      <c r="W679" s="18"/>
      <c r="X679" s="18"/>
      <c r="Y679" s="18"/>
      <c r="Z679" s="18"/>
      <c r="AA679" s="18"/>
      <c r="AB679" s="18"/>
      <c r="AC679" s="27"/>
      <c r="AD679" s="18"/>
      <c r="AE679" s="18"/>
      <c r="AF679" s="18"/>
      <c r="AG679" s="18"/>
      <c r="AH679" s="18"/>
      <c r="AI679" s="30"/>
      <c r="AJ679" s="18"/>
    </row>
    <row r="680" spans="1:36" x14ac:dyDescent="0.25">
      <c r="A680" s="17" t="s">
        <v>989</v>
      </c>
      <c r="B680" s="18" t="s">
        <v>990</v>
      </c>
      <c r="C680" s="18" t="s">
        <v>991</v>
      </c>
      <c r="D680" s="18">
        <v>2011</v>
      </c>
      <c r="E680" s="71" t="str">
        <f>IF(COUNTIF($F$7:F680,F680)=1,"Y","N")</f>
        <v>N</v>
      </c>
      <c r="F680" s="46" t="str">
        <f t="shared" si="84"/>
        <v>2011-Geme Therapy-Cherubini, G.</v>
      </c>
      <c r="G680" s="27" t="s">
        <v>992</v>
      </c>
      <c r="H680" s="38"/>
      <c r="I680" s="38" t="s">
        <v>104</v>
      </c>
      <c r="J680" s="18" t="s">
        <v>27</v>
      </c>
      <c r="K680" s="28">
        <v>100</v>
      </c>
      <c r="L680" s="19" t="s">
        <v>47</v>
      </c>
      <c r="M680" s="56"/>
      <c r="N680" s="57"/>
      <c r="O680" s="57"/>
      <c r="P680" s="57">
        <v>1</v>
      </c>
      <c r="Q680" s="58"/>
      <c r="R680" s="29" t="s">
        <v>995</v>
      </c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27" t="s">
        <v>48</v>
      </c>
      <c r="AD680" s="18"/>
      <c r="AE680" s="18"/>
      <c r="AF680" s="18"/>
      <c r="AG680" s="18"/>
      <c r="AH680" s="18"/>
      <c r="AI680" s="30"/>
      <c r="AJ680" s="18"/>
    </row>
    <row r="681" spans="1:36" x14ac:dyDescent="0.25">
      <c r="A681" s="17" t="s">
        <v>989</v>
      </c>
      <c r="B681" s="18" t="s">
        <v>990</v>
      </c>
      <c r="C681" s="18" t="s">
        <v>991</v>
      </c>
      <c r="D681" s="18">
        <v>2011</v>
      </c>
      <c r="E681" s="71" t="str">
        <f>IF(COUNTIF($F$7:F681,F681)=1,"Y","N")</f>
        <v>N</v>
      </c>
      <c r="F681" s="46" t="str">
        <f t="shared" si="84"/>
        <v>2011-Geme Therapy-Cherubini, G.</v>
      </c>
      <c r="G681" s="27" t="s">
        <v>992</v>
      </c>
      <c r="H681" s="38"/>
      <c r="I681" s="38" t="s">
        <v>104</v>
      </c>
      <c r="J681" s="18" t="s">
        <v>27</v>
      </c>
      <c r="K681" s="28">
        <v>100</v>
      </c>
      <c r="L681" s="19" t="s">
        <v>47</v>
      </c>
      <c r="M681" s="56"/>
      <c r="N681" s="57">
        <v>1</v>
      </c>
      <c r="O681" s="57"/>
      <c r="P681" s="57"/>
      <c r="Q681" s="58"/>
      <c r="R681" s="29" t="s">
        <v>996</v>
      </c>
      <c r="S681" s="18"/>
      <c r="T681" s="18"/>
      <c r="U681" s="18"/>
      <c r="V681" s="18" t="s">
        <v>48</v>
      </c>
      <c r="W681" s="18"/>
      <c r="X681" s="18"/>
      <c r="Y681" s="18"/>
      <c r="Z681" s="18"/>
      <c r="AA681" s="18"/>
      <c r="AB681" s="18"/>
      <c r="AC681" s="27" t="s">
        <v>48</v>
      </c>
      <c r="AD681" s="18"/>
      <c r="AE681" s="18"/>
      <c r="AF681" s="18"/>
      <c r="AG681" s="18"/>
      <c r="AH681" s="18"/>
      <c r="AI681" s="30"/>
      <c r="AJ681" s="18"/>
    </row>
    <row r="682" spans="1:36" x14ac:dyDescent="0.25">
      <c r="A682" s="17" t="s">
        <v>997</v>
      </c>
      <c r="B682" s="18" t="s">
        <v>737</v>
      </c>
      <c r="C682" s="18" t="s">
        <v>187</v>
      </c>
      <c r="D682" s="18">
        <v>2011</v>
      </c>
      <c r="E682" s="71" t="str">
        <f>IF(COUNTIF($F$7:F682,F682)=1,"Y","N")</f>
        <v>Y</v>
      </c>
      <c r="F682" s="46" t="str">
        <f t="shared" si="78"/>
        <v>2011-International Journal of Cancer-Kunnumakkara, Ajaijumar B.</v>
      </c>
      <c r="G682" s="27" t="s">
        <v>44</v>
      </c>
      <c r="H682" s="38"/>
      <c r="I682" s="38" t="s">
        <v>104</v>
      </c>
      <c r="J682" s="18" t="s">
        <v>27</v>
      </c>
      <c r="K682" s="28"/>
      <c r="L682" s="19" t="s">
        <v>28</v>
      </c>
      <c r="M682" s="56"/>
      <c r="N682" s="57"/>
      <c r="O682" s="57"/>
      <c r="P682" s="57">
        <v>1</v>
      </c>
      <c r="Q682" s="58"/>
      <c r="R682" s="29" t="s">
        <v>998</v>
      </c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27"/>
      <c r="AD682" s="18"/>
      <c r="AE682" s="18"/>
      <c r="AF682" s="18"/>
      <c r="AG682" s="18"/>
      <c r="AH682" s="18"/>
      <c r="AI682" s="30"/>
      <c r="AJ682" s="18"/>
    </row>
    <row r="683" spans="1:36" x14ac:dyDescent="0.25">
      <c r="A683" s="17" t="s">
        <v>997</v>
      </c>
      <c r="B683" s="18" t="s">
        <v>737</v>
      </c>
      <c r="C683" s="18" t="s">
        <v>187</v>
      </c>
      <c r="D683" s="18">
        <v>2011</v>
      </c>
      <c r="E683" s="71" t="str">
        <f>IF(COUNTIF($F$7:F683,F683)=1,"Y","N")</f>
        <v>N</v>
      </c>
      <c r="F683" s="46" t="str">
        <f t="shared" ref="F683:F684" si="85">CONCATENATE(D683,"-",C683,"-",A683)</f>
        <v>2011-International Journal of Cancer-Kunnumakkara, Ajaijumar B.</v>
      </c>
      <c r="G683" s="27" t="s">
        <v>44</v>
      </c>
      <c r="H683" s="38"/>
      <c r="I683" s="38" t="s">
        <v>104</v>
      </c>
      <c r="J683" s="18" t="s">
        <v>27</v>
      </c>
      <c r="K683" s="28"/>
      <c r="L683" s="19" t="s">
        <v>28</v>
      </c>
      <c r="M683" s="56"/>
      <c r="N683" s="57"/>
      <c r="O683" s="57"/>
      <c r="P683" s="57">
        <v>1</v>
      </c>
      <c r="Q683" s="58"/>
      <c r="R683" s="29" t="s">
        <v>12</v>
      </c>
      <c r="S683" s="18"/>
      <c r="T683" s="18"/>
      <c r="U683" s="18"/>
      <c r="V683" s="18" t="s">
        <v>48</v>
      </c>
      <c r="W683" s="18"/>
      <c r="X683" s="18"/>
      <c r="Y683" s="18"/>
      <c r="Z683" s="18"/>
      <c r="AA683" s="18"/>
      <c r="AB683" s="18"/>
      <c r="AC683" s="27"/>
      <c r="AD683" s="18"/>
      <c r="AE683" s="18"/>
      <c r="AF683" s="18"/>
      <c r="AG683" s="18"/>
      <c r="AH683" s="18"/>
      <c r="AI683" s="30"/>
      <c r="AJ683" s="18"/>
    </row>
    <row r="684" spans="1:36" x14ac:dyDescent="0.25">
      <c r="A684" s="17" t="s">
        <v>997</v>
      </c>
      <c r="B684" s="18" t="s">
        <v>737</v>
      </c>
      <c r="C684" s="18" t="s">
        <v>187</v>
      </c>
      <c r="D684" s="18">
        <v>2011</v>
      </c>
      <c r="E684" s="71" t="str">
        <f>IF(COUNTIF($F$7:F684,F684)=1,"Y","N")</f>
        <v>N</v>
      </c>
      <c r="F684" s="46" t="str">
        <f t="shared" si="85"/>
        <v>2011-International Journal of Cancer-Kunnumakkara, Ajaijumar B.</v>
      </c>
      <c r="G684" s="27" t="s">
        <v>44</v>
      </c>
      <c r="H684" s="38"/>
      <c r="I684" s="38" t="s">
        <v>104</v>
      </c>
      <c r="J684" s="18" t="s">
        <v>27</v>
      </c>
      <c r="K684" s="28"/>
      <c r="L684" s="19" t="s">
        <v>28</v>
      </c>
      <c r="M684" s="56"/>
      <c r="N684" s="57"/>
      <c r="O684" s="57">
        <v>1</v>
      </c>
      <c r="P684" s="57"/>
      <c r="Q684" s="58"/>
      <c r="R684" s="29" t="s">
        <v>999</v>
      </c>
      <c r="S684" s="18"/>
      <c r="T684" s="18"/>
      <c r="U684" s="18"/>
      <c r="V684" s="18" t="s">
        <v>48</v>
      </c>
      <c r="W684" s="18"/>
      <c r="X684" s="18"/>
      <c r="Y684" s="18"/>
      <c r="Z684" s="18"/>
      <c r="AA684" s="18"/>
      <c r="AB684" s="18"/>
      <c r="AC684" s="27"/>
      <c r="AD684" s="18"/>
      <c r="AE684" s="18"/>
      <c r="AF684" s="18"/>
      <c r="AG684" s="18"/>
      <c r="AH684" s="18"/>
      <c r="AI684" s="30"/>
      <c r="AJ684" s="18"/>
    </row>
    <row r="685" spans="1:36" x14ac:dyDescent="0.25">
      <c r="A685" s="17" t="s">
        <v>1000</v>
      </c>
      <c r="B685" s="18" t="s">
        <v>1001</v>
      </c>
      <c r="C685" s="18" t="s">
        <v>1002</v>
      </c>
      <c r="D685" s="18">
        <v>2012</v>
      </c>
      <c r="E685" s="71" t="str">
        <f>IF(COUNTIF($F$7:F685,F685)=1,"Y","N")</f>
        <v>Y</v>
      </c>
      <c r="F685" s="46" t="str">
        <f t="shared" si="78"/>
        <v>2012-Journal of Controlled Release-Kim, Cha-Eun</v>
      </c>
      <c r="G685" s="27" t="s">
        <v>46</v>
      </c>
      <c r="H685" s="38"/>
      <c r="I685" s="38" t="s">
        <v>104</v>
      </c>
      <c r="J685" s="18" t="s">
        <v>27</v>
      </c>
      <c r="K685" s="28">
        <v>140</v>
      </c>
      <c r="L685" s="19" t="s">
        <v>47</v>
      </c>
      <c r="M685" s="56"/>
      <c r="N685" s="57"/>
      <c r="O685" s="57"/>
      <c r="P685" s="57">
        <v>1</v>
      </c>
      <c r="Q685" s="58"/>
      <c r="R685" s="29" t="s">
        <v>1003</v>
      </c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27"/>
      <c r="AD685" s="18"/>
      <c r="AE685" s="18"/>
      <c r="AF685" s="18"/>
      <c r="AG685" s="18"/>
      <c r="AH685" s="18"/>
      <c r="AI685" s="30"/>
      <c r="AJ685" s="18"/>
    </row>
    <row r="686" spans="1:36" x14ac:dyDescent="0.25">
      <c r="A686" s="17" t="s">
        <v>1000</v>
      </c>
      <c r="B686" s="18" t="s">
        <v>1001</v>
      </c>
      <c r="C686" s="18" t="s">
        <v>1002</v>
      </c>
      <c r="D686" s="18">
        <v>2012</v>
      </c>
      <c r="E686" s="71" t="str">
        <f>IF(COUNTIF($F$7:F686,F686)=1,"Y","N")</f>
        <v>N</v>
      </c>
      <c r="F686" s="46" t="str">
        <f t="shared" ref="F686:F688" si="86">CONCATENATE(D686,"-",C686,"-",A686)</f>
        <v>2012-Journal of Controlled Release-Kim, Cha-Eun</v>
      </c>
      <c r="G686" s="27" t="s">
        <v>46</v>
      </c>
      <c r="H686" s="38"/>
      <c r="I686" s="38" t="s">
        <v>104</v>
      </c>
      <c r="J686" s="18" t="s">
        <v>27</v>
      </c>
      <c r="K686" s="28">
        <v>140</v>
      </c>
      <c r="L686" s="19" t="s">
        <v>47</v>
      </c>
      <c r="M686" s="56"/>
      <c r="N686" s="57"/>
      <c r="O686" s="57"/>
      <c r="P686" s="57">
        <v>1</v>
      </c>
      <c r="Q686" s="58"/>
      <c r="R686" s="29" t="s">
        <v>1004</v>
      </c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27"/>
      <c r="AD686" s="18"/>
      <c r="AE686" s="18"/>
      <c r="AF686" s="18"/>
      <c r="AG686" s="18"/>
      <c r="AH686" s="18"/>
      <c r="AI686" s="30"/>
      <c r="AJ686" s="18"/>
    </row>
    <row r="687" spans="1:36" x14ac:dyDescent="0.25">
      <c r="A687" s="17" t="s">
        <v>1000</v>
      </c>
      <c r="B687" s="18" t="s">
        <v>1001</v>
      </c>
      <c r="C687" s="18" t="s">
        <v>1002</v>
      </c>
      <c r="D687" s="18">
        <v>2012</v>
      </c>
      <c r="E687" s="71" t="str">
        <f>IF(COUNTIF($F$7:F687,F687)=1,"Y","N")</f>
        <v>N</v>
      </c>
      <c r="F687" s="46" t="str">
        <f t="shared" si="86"/>
        <v>2012-Journal of Controlled Release-Kim, Cha-Eun</v>
      </c>
      <c r="G687" s="27" t="s">
        <v>46</v>
      </c>
      <c r="H687" s="38"/>
      <c r="I687" s="38" t="s">
        <v>104</v>
      </c>
      <c r="J687" s="18" t="s">
        <v>27</v>
      </c>
      <c r="K687" s="28">
        <v>140</v>
      </c>
      <c r="L687" s="19" t="s">
        <v>47</v>
      </c>
      <c r="M687" s="56"/>
      <c r="N687" s="57"/>
      <c r="O687" s="57"/>
      <c r="P687" s="57">
        <v>1</v>
      </c>
      <c r="Q687" s="58"/>
      <c r="R687" s="29" t="s">
        <v>1005</v>
      </c>
      <c r="S687" s="18"/>
      <c r="T687" s="18"/>
      <c r="U687" s="18"/>
      <c r="V687" s="18" t="s">
        <v>48</v>
      </c>
      <c r="W687" s="18"/>
      <c r="X687" s="18"/>
      <c r="Y687" s="18"/>
      <c r="Z687" s="18"/>
      <c r="AA687" s="18"/>
      <c r="AB687" s="18"/>
      <c r="AC687" s="27"/>
      <c r="AD687" s="18"/>
      <c r="AE687" s="18"/>
      <c r="AF687" s="18"/>
      <c r="AG687" s="18"/>
      <c r="AH687" s="18"/>
      <c r="AI687" s="30"/>
      <c r="AJ687" s="18"/>
    </row>
    <row r="688" spans="1:36" x14ac:dyDescent="0.25">
      <c r="A688" s="17" t="s">
        <v>1000</v>
      </c>
      <c r="B688" s="18" t="s">
        <v>1001</v>
      </c>
      <c r="C688" s="18" t="s">
        <v>1002</v>
      </c>
      <c r="D688" s="18">
        <v>2012</v>
      </c>
      <c r="E688" s="71" t="str">
        <f>IF(COUNTIF($F$7:F688,F688)=1,"Y","N")</f>
        <v>N</v>
      </c>
      <c r="F688" s="46" t="str">
        <f t="shared" si="86"/>
        <v>2012-Journal of Controlled Release-Kim, Cha-Eun</v>
      </c>
      <c r="G688" s="27" t="s">
        <v>46</v>
      </c>
      <c r="H688" s="38"/>
      <c r="I688" s="38" t="s">
        <v>104</v>
      </c>
      <c r="J688" s="18" t="s">
        <v>27</v>
      </c>
      <c r="K688" s="28">
        <v>140</v>
      </c>
      <c r="L688" s="19" t="s">
        <v>47</v>
      </c>
      <c r="M688" s="56"/>
      <c r="N688" s="57"/>
      <c r="O688" s="57">
        <v>1</v>
      </c>
      <c r="P688" s="57"/>
      <c r="Q688" s="58"/>
      <c r="R688" s="29" t="s">
        <v>1006</v>
      </c>
      <c r="S688" s="18"/>
      <c r="T688" s="18"/>
      <c r="U688" s="18"/>
      <c r="V688" s="18" t="s">
        <v>48</v>
      </c>
      <c r="W688" s="18"/>
      <c r="X688" s="18"/>
      <c r="Y688" s="18"/>
      <c r="Z688" s="18"/>
      <c r="AA688" s="18"/>
      <c r="AB688" s="18"/>
      <c r="AC688" s="27"/>
      <c r="AD688" s="18"/>
      <c r="AE688" s="18"/>
      <c r="AF688" s="18"/>
      <c r="AG688" s="18"/>
      <c r="AH688" s="18"/>
      <c r="AI688" s="30"/>
      <c r="AJ688" s="18"/>
    </row>
    <row r="689" spans="1:36" x14ac:dyDescent="0.25">
      <c r="A689" s="17" t="s">
        <v>1007</v>
      </c>
      <c r="B689" s="18" t="s">
        <v>1008</v>
      </c>
      <c r="C689" s="18" t="s">
        <v>1002</v>
      </c>
      <c r="D689" s="18">
        <v>2012</v>
      </c>
      <c r="E689" s="71" t="str">
        <f>IF(COUNTIF($F$7:F689,F689)=1,"Y","N")</f>
        <v>Y</v>
      </c>
      <c r="F689" s="46" t="str">
        <f t="shared" si="78"/>
        <v>2012-Journal of Controlled Release-Gabizon, Alberto</v>
      </c>
      <c r="G689" s="27" t="s">
        <v>45</v>
      </c>
      <c r="H689" s="38"/>
      <c r="I689" s="38" t="s">
        <v>104</v>
      </c>
      <c r="J689" s="18" t="s">
        <v>27</v>
      </c>
      <c r="K689" s="28">
        <v>120</v>
      </c>
      <c r="L689" s="19" t="s">
        <v>47</v>
      </c>
      <c r="M689" s="56"/>
      <c r="N689" s="57"/>
      <c r="O689" s="57"/>
      <c r="P689" s="57">
        <v>1</v>
      </c>
      <c r="Q689" s="58"/>
      <c r="R689" s="29" t="s">
        <v>1009</v>
      </c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27"/>
      <c r="AD689" s="18"/>
      <c r="AE689" s="18"/>
      <c r="AF689" s="18"/>
      <c r="AG689" s="18"/>
      <c r="AH689" s="18"/>
      <c r="AI689" s="30"/>
      <c r="AJ689" s="18"/>
    </row>
    <row r="690" spans="1:36" x14ac:dyDescent="0.25">
      <c r="A690" s="17" t="s">
        <v>1007</v>
      </c>
      <c r="B690" s="18" t="s">
        <v>1008</v>
      </c>
      <c r="C690" s="18" t="s">
        <v>1002</v>
      </c>
      <c r="D690" s="18">
        <v>2012</v>
      </c>
      <c r="E690" s="71" t="str">
        <f>IF(COUNTIF($F$7:F690,F690)=1,"Y","N")</f>
        <v>N</v>
      </c>
      <c r="F690" s="46" t="str">
        <f t="shared" ref="F690:F691" si="87">CONCATENATE(D690,"-",C690,"-",A690)</f>
        <v>2012-Journal of Controlled Release-Gabizon, Alberto</v>
      </c>
      <c r="G690" s="27" t="s">
        <v>45</v>
      </c>
      <c r="H690" s="38"/>
      <c r="I690" s="38" t="s">
        <v>104</v>
      </c>
      <c r="J690" s="18" t="s">
        <v>27</v>
      </c>
      <c r="K690" s="28">
        <v>120</v>
      </c>
      <c r="L690" s="19" t="s">
        <v>47</v>
      </c>
      <c r="M690" s="56"/>
      <c r="N690" s="57"/>
      <c r="O690" s="57"/>
      <c r="P690" s="57">
        <v>1</v>
      </c>
      <c r="Q690" s="58"/>
      <c r="R690" s="29" t="s">
        <v>12</v>
      </c>
      <c r="S690" s="18"/>
      <c r="T690" s="18"/>
      <c r="U690" s="18"/>
      <c r="V690" s="18" t="s">
        <v>48</v>
      </c>
      <c r="W690" s="18"/>
      <c r="X690" s="18"/>
      <c r="Y690" s="18"/>
      <c r="Z690" s="18"/>
      <c r="AA690" s="18"/>
      <c r="AB690" s="18"/>
      <c r="AC690" s="27"/>
      <c r="AD690" s="18"/>
      <c r="AE690" s="18"/>
      <c r="AF690" s="18"/>
      <c r="AG690" s="18"/>
      <c r="AH690" s="18"/>
      <c r="AI690" s="30"/>
      <c r="AJ690" s="18"/>
    </row>
    <row r="691" spans="1:36" x14ac:dyDescent="0.25">
      <c r="A691" s="17" t="s">
        <v>1007</v>
      </c>
      <c r="B691" s="18" t="s">
        <v>1008</v>
      </c>
      <c r="C691" s="18" t="s">
        <v>1002</v>
      </c>
      <c r="D691" s="18">
        <v>2012</v>
      </c>
      <c r="E691" s="71" t="str">
        <f>IF(COUNTIF($F$7:F691,F691)=1,"Y","N")</f>
        <v>N</v>
      </c>
      <c r="F691" s="46" t="str">
        <f t="shared" si="87"/>
        <v>2012-Journal of Controlled Release-Gabizon, Alberto</v>
      </c>
      <c r="G691" s="27" t="s">
        <v>45</v>
      </c>
      <c r="H691" s="38"/>
      <c r="I691" s="38" t="s">
        <v>104</v>
      </c>
      <c r="J691" s="18" t="s">
        <v>27</v>
      </c>
      <c r="K691" s="28">
        <v>120</v>
      </c>
      <c r="L691" s="19" t="s">
        <v>47</v>
      </c>
      <c r="M691" s="56"/>
      <c r="N691" s="57"/>
      <c r="O691" s="57"/>
      <c r="P691" s="57">
        <v>1</v>
      </c>
      <c r="Q691" s="58"/>
      <c r="R691" s="29" t="s">
        <v>1010</v>
      </c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27"/>
      <c r="AD691" s="18"/>
      <c r="AE691" s="18"/>
      <c r="AF691" s="18"/>
      <c r="AG691" s="18"/>
      <c r="AH691" s="18"/>
      <c r="AI691" s="30"/>
      <c r="AJ691" s="18"/>
    </row>
    <row r="692" spans="1:36" x14ac:dyDescent="0.25">
      <c r="A692" s="17" t="s">
        <v>1011</v>
      </c>
      <c r="B692" s="18" t="s">
        <v>1012</v>
      </c>
      <c r="C692" s="18" t="s">
        <v>1013</v>
      </c>
      <c r="D692" s="18">
        <v>2012</v>
      </c>
      <c r="E692" s="71" t="str">
        <f>IF(COUNTIF($F$7:F692,F692)=1,"Y","N")</f>
        <v>Y</v>
      </c>
      <c r="F692" s="46" t="str">
        <f t="shared" si="78"/>
        <v>2012-Journal of Ethnopharmacology-Subbarayan, Pochi R.</v>
      </c>
      <c r="G692" s="27" t="s">
        <v>1014</v>
      </c>
      <c r="H692" s="38"/>
      <c r="I692" s="38" t="s">
        <v>104</v>
      </c>
      <c r="J692" s="18" t="s">
        <v>27</v>
      </c>
      <c r="K692" s="28"/>
      <c r="L692" s="19" t="s">
        <v>47</v>
      </c>
      <c r="M692" s="56">
        <v>0.1</v>
      </c>
      <c r="N692" s="57"/>
      <c r="O692" s="57">
        <v>0.9</v>
      </c>
      <c r="P692" s="57"/>
      <c r="Q692" s="58"/>
      <c r="R692" s="29" t="s">
        <v>1015</v>
      </c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27"/>
      <c r="AD692" s="18"/>
      <c r="AE692" s="18"/>
      <c r="AF692" s="18"/>
      <c r="AG692" s="18"/>
      <c r="AH692" s="18"/>
      <c r="AI692" s="30"/>
      <c r="AJ692" s="18"/>
    </row>
    <row r="693" spans="1:36" ht="15" x14ac:dyDescent="0.25">
      <c r="A693" s="17" t="s">
        <v>1016</v>
      </c>
      <c r="B693" s="18" t="s">
        <v>1017</v>
      </c>
      <c r="C693" s="18" t="s">
        <v>509</v>
      </c>
      <c r="D693" s="18">
        <v>2012</v>
      </c>
      <c r="E693" s="71" t="str">
        <f>IF(COUNTIF($F$7:F693,F693)=1,"Y","N")</f>
        <v>Y</v>
      </c>
      <c r="F693" s="46" t="str">
        <f t="shared" si="78"/>
        <v>2012-Oncology Reports-Chang, Ya-Jen</v>
      </c>
      <c r="G693" s="27" t="s">
        <v>914</v>
      </c>
      <c r="H693" s="38"/>
      <c r="I693" s="38" t="s">
        <v>104</v>
      </c>
      <c r="J693" s="18" t="s">
        <v>27</v>
      </c>
      <c r="K693" s="28" t="s">
        <v>541</v>
      </c>
      <c r="L693" s="19" t="s">
        <v>47</v>
      </c>
      <c r="M693" s="56"/>
      <c r="N693" s="57"/>
      <c r="O693" s="57">
        <v>1</v>
      </c>
      <c r="P693" s="57"/>
      <c r="Q693" s="58"/>
      <c r="R693" s="29" t="s">
        <v>1019</v>
      </c>
      <c r="S693" s="18" t="s">
        <v>48</v>
      </c>
      <c r="T693" s="18"/>
      <c r="U693" s="18"/>
      <c r="V693" s="18"/>
      <c r="W693" s="18"/>
      <c r="X693" s="18"/>
      <c r="Y693" s="18"/>
      <c r="Z693" s="18"/>
      <c r="AA693" s="18"/>
      <c r="AB693" s="18"/>
      <c r="AC693" s="27"/>
      <c r="AD693" s="18"/>
      <c r="AE693" s="18"/>
      <c r="AF693" s="18"/>
      <c r="AG693" s="18"/>
      <c r="AH693" s="18"/>
      <c r="AI693" s="30"/>
      <c r="AJ693" s="18"/>
    </row>
    <row r="694" spans="1:36" ht="15" x14ac:dyDescent="0.25">
      <c r="A694" s="17" t="s">
        <v>1016</v>
      </c>
      <c r="B694" s="18" t="s">
        <v>1017</v>
      </c>
      <c r="C694" s="18" t="s">
        <v>509</v>
      </c>
      <c r="D694" s="18">
        <v>2012</v>
      </c>
      <c r="E694" s="71" t="str">
        <f>IF(COUNTIF($F$7:F694,F694)=1,"Y","N")</f>
        <v>N</v>
      </c>
      <c r="F694" s="46" t="str">
        <f t="shared" ref="F694:F695" si="88">CONCATENATE(D694,"-",C694,"-",A694)</f>
        <v>2012-Oncology Reports-Chang, Ya-Jen</v>
      </c>
      <c r="G694" s="27" t="s">
        <v>914</v>
      </c>
      <c r="H694" s="38"/>
      <c r="I694" s="38" t="s">
        <v>104</v>
      </c>
      <c r="J694" s="18" t="s">
        <v>27</v>
      </c>
      <c r="K694" s="28" t="s">
        <v>541</v>
      </c>
      <c r="L694" s="19" t="s">
        <v>47</v>
      </c>
      <c r="M694" s="56"/>
      <c r="N694" s="57"/>
      <c r="O694" s="57">
        <v>1</v>
      </c>
      <c r="P694" s="57"/>
      <c r="Q694" s="58"/>
      <c r="R694" s="29" t="s">
        <v>1018</v>
      </c>
      <c r="S694" s="18" t="s">
        <v>48</v>
      </c>
      <c r="T694" s="18"/>
      <c r="U694" s="18"/>
      <c r="V694" s="18"/>
      <c r="W694" s="18"/>
      <c r="X694" s="18"/>
      <c r="Y694" s="18"/>
      <c r="Z694" s="18"/>
      <c r="AA694" s="18"/>
      <c r="AB694" s="18"/>
      <c r="AC694" s="27"/>
      <c r="AD694" s="18"/>
      <c r="AE694" s="18"/>
      <c r="AF694" s="18"/>
      <c r="AG694" s="18"/>
      <c r="AH694" s="18"/>
      <c r="AI694" s="30"/>
      <c r="AJ694" s="18"/>
    </row>
    <row r="695" spans="1:36" x14ac:dyDescent="0.25">
      <c r="A695" s="17" t="s">
        <v>1016</v>
      </c>
      <c r="B695" s="18" t="s">
        <v>1017</v>
      </c>
      <c r="C695" s="18" t="s">
        <v>509</v>
      </c>
      <c r="D695" s="18">
        <v>2012</v>
      </c>
      <c r="E695" s="71" t="str">
        <f>IF(COUNTIF($F$7:F695,F695)=1,"Y","N")</f>
        <v>N</v>
      </c>
      <c r="F695" s="46" t="str">
        <f t="shared" si="88"/>
        <v>2012-Oncology Reports-Chang, Ya-Jen</v>
      </c>
      <c r="G695" s="27" t="s">
        <v>914</v>
      </c>
      <c r="H695" s="38"/>
      <c r="I695" s="38" t="s">
        <v>104</v>
      </c>
      <c r="J695" s="18" t="s">
        <v>27</v>
      </c>
      <c r="K695" s="28" t="s">
        <v>541</v>
      </c>
      <c r="L695" s="19" t="s">
        <v>47</v>
      </c>
      <c r="M695" s="56"/>
      <c r="N695" s="57"/>
      <c r="O695" s="57"/>
      <c r="P695" s="57">
        <v>1</v>
      </c>
      <c r="Q695" s="58"/>
      <c r="R695" s="29" t="s">
        <v>1020</v>
      </c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27"/>
      <c r="AD695" s="18"/>
      <c r="AE695" s="18"/>
      <c r="AF695" s="18"/>
      <c r="AG695" s="18"/>
      <c r="AH695" s="18"/>
      <c r="AI695" s="30"/>
      <c r="AJ695" s="18"/>
    </row>
    <row r="696" spans="1:36" x14ac:dyDescent="0.25">
      <c r="A696" s="17" t="s">
        <v>1021</v>
      </c>
      <c r="B696" s="18" t="s">
        <v>1022</v>
      </c>
      <c r="C696" s="18" t="s">
        <v>1023</v>
      </c>
      <c r="D696" s="18">
        <v>2013</v>
      </c>
      <c r="E696" s="71" t="str">
        <f>IF(COUNTIF($F$7:F696,F696)=1,"Y","N")</f>
        <v>Y</v>
      </c>
      <c r="F696" s="46" t="str">
        <f t="shared" si="78"/>
        <v>2013-Nature Communications-Chauhan, Vikash P.</v>
      </c>
      <c r="G696" s="27" t="s">
        <v>1024</v>
      </c>
      <c r="H696" s="38"/>
      <c r="I696" s="38" t="s">
        <v>104</v>
      </c>
      <c r="J696" s="18" t="s">
        <v>1028</v>
      </c>
      <c r="K696" s="28">
        <v>22</v>
      </c>
      <c r="L696" s="19" t="s">
        <v>28</v>
      </c>
      <c r="M696" s="56"/>
      <c r="N696" s="57"/>
      <c r="O696" s="57"/>
      <c r="P696" s="57"/>
      <c r="Q696" s="58">
        <v>1</v>
      </c>
      <c r="R696" s="29" t="s">
        <v>1026</v>
      </c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27"/>
      <c r="AD696" s="18"/>
      <c r="AE696" s="18"/>
      <c r="AF696" s="18"/>
      <c r="AG696" s="18"/>
      <c r="AH696" s="18"/>
      <c r="AI696" s="30"/>
      <c r="AJ696" s="18"/>
    </row>
    <row r="697" spans="1:36" x14ac:dyDescent="0.25">
      <c r="A697" s="17" t="s">
        <v>1021</v>
      </c>
      <c r="B697" s="18" t="s">
        <v>1022</v>
      </c>
      <c r="C697" s="18" t="s">
        <v>1023</v>
      </c>
      <c r="D697" s="18">
        <v>2013</v>
      </c>
      <c r="E697" s="71" t="str">
        <f>IF(COUNTIF($F$7:F697,F697)=1,"Y","N")</f>
        <v>N</v>
      </c>
      <c r="F697" s="46" t="str">
        <f t="shared" si="78"/>
        <v>2013-Nature Communications-Chauhan, Vikash P.</v>
      </c>
      <c r="G697" s="27" t="s">
        <v>1024</v>
      </c>
      <c r="H697" s="38"/>
      <c r="I697" s="38" t="s">
        <v>104</v>
      </c>
      <c r="J697" s="18" t="s">
        <v>1028</v>
      </c>
      <c r="K697" s="28">
        <v>22</v>
      </c>
      <c r="L697" s="19" t="s">
        <v>28</v>
      </c>
      <c r="M697" s="56"/>
      <c r="N697" s="57"/>
      <c r="O697" s="57"/>
      <c r="P697" s="57"/>
      <c r="Q697" s="58">
        <v>1</v>
      </c>
      <c r="R697" s="29" t="s">
        <v>1027</v>
      </c>
      <c r="S697" s="18"/>
      <c r="T697" s="18"/>
      <c r="U697" s="18"/>
      <c r="V697" s="18"/>
      <c r="W697" s="18"/>
      <c r="X697" s="18" t="s">
        <v>48</v>
      </c>
      <c r="Y697" s="18"/>
      <c r="Z697" s="18"/>
      <c r="AA697" s="18"/>
      <c r="AB697" s="18"/>
      <c r="AC697" s="27"/>
      <c r="AD697" s="18"/>
      <c r="AE697" s="18"/>
      <c r="AF697" s="18"/>
      <c r="AG697" s="18"/>
      <c r="AH697" s="18"/>
      <c r="AI697" s="30"/>
      <c r="AJ697" s="18"/>
    </row>
    <row r="698" spans="1:36" x14ac:dyDescent="0.25">
      <c r="A698" s="17" t="s">
        <v>1021</v>
      </c>
      <c r="B698" s="18" t="s">
        <v>1022</v>
      </c>
      <c r="C698" s="18" t="s">
        <v>1023</v>
      </c>
      <c r="D698" s="18">
        <v>2013</v>
      </c>
      <c r="E698" s="71" t="str">
        <f>IF(COUNTIF($F$7:F698,F698)=1,"Y","N")</f>
        <v>N</v>
      </c>
      <c r="F698" s="46" t="str">
        <f t="shared" si="78"/>
        <v>2013-Nature Communications-Chauhan, Vikash P.</v>
      </c>
      <c r="G698" s="27" t="s">
        <v>1024</v>
      </c>
      <c r="H698" s="38"/>
      <c r="I698" s="38" t="s">
        <v>104</v>
      </c>
      <c r="J698" s="18" t="s">
        <v>1028</v>
      </c>
      <c r="K698" s="28">
        <v>22</v>
      </c>
      <c r="L698" s="19" t="s">
        <v>28</v>
      </c>
      <c r="M698" s="56"/>
      <c r="N698" s="57"/>
      <c r="O698" s="57"/>
      <c r="P698" s="57">
        <v>1</v>
      </c>
      <c r="Q698" s="58"/>
      <c r="R698" s="29" t="s">
        <v>1025</v>
      </c>
      <c r="S698" s="18"/>
      <c r="T698" s="18"/>
      <c r="U698" s="18"/>
      <c r="V698" s="18"/>
      <c r="W698" s="18"/>
      <c r="X698" s="18" t="s">
        <v>48</v>
      </c>
      <c r="Y698" s="18"/>
      <c r="Z698" s="18"/>
      <c r="AA698" s="18"/>
      <c r="AB698" s="18"/>
      <c r="AC698" s="27"/>
      <c r="AD698" s="18"/>
      <c r="AE698" s="18"/>
      <c r="AF698" s="18"/>
      <c r="AG698" s="18"/>
      <c r="AH698" s="18"/>
      <c r="AI698" s="30"/>
      <c r="AJ698" s="18"/>
    </row>
    <row r="699" spans="1:36" x14ac:dyDescent="0.25">
      <c r="A699" s="17" t="s">
        <v>1031</v>
      </c>
      <c r="B699" s="18" t="s">
        <v>1032</v>
      </c>
      <c r="C699" s="18" t="s">
        <v>1033</v>
      </c>
      <c r="D699" s="18">
        <v>2014</v>
      </c>
      <c r="E699" s="71" t="str">
        <f>IF(COUNTIF($F$7:F699,F699)=1,"Y","N")</f>
        <v>Y</v>
      </c>
      <c r="F699" s="46" t="str">
        <f t="shared" si="78"/>
        <v>2014-Cancer-Koshkina, Nadezhda</v>
      </c>
      <c r="G699" s="27" t="s">
        <v>45</v>
      </c>
      <c r="H699" s="38"/>
      <c r="I699" s="38" t="s">
        <v>104</v>
      </c>
      <c r="J699" s="18" t="s">
        <v>178</v>
      </c>
      <c r="K699" s="28">
        <v>100</v>
      </c>
      <c r="L699" s="19" t="s">
        <v>47</v>
      </c>
      <c r="M699" s="56"/>
      <c r="N699" s="57"/>
      <c r="O699" s="57"/>
      <c r="P699" s="57"/>
      <c r="Q699" s="58">
        <v>1</v>
      </c>
      <c r="R699" s="29" t="s">
        <v>12</v>
      </c>
      <c r="S699" s="18"/>
      <c r="T699" s="18"/>
      <c r="U699" s="18"/>
      <c r="V699" s="18" t="s">
        <v>48</v>
      </c>
      <c r="W699" s="18"/>
      <c r="X699" s="18"/>
      <c r="Y699" s="18"/>
      <c r="Z699" s="18"/>
      <c r="AA699" s="18"/>
      <c r="AB699" s="18"/>
      <c r="AC699" s="27"/>
      <c r="AD699" s="18"/>
      <c r="AE699" s="18"/>
      <c r="AF699" s="18"/>
      <c r="AG699" s="18"/>
      <c r="AH699" s="18"/>
      <c r="AI699" s="30"/>
      <c r="AJ699" s="18"/>
    </row>
    <row r="700" spans="1:36" x14ac:dyDescent="0.25">
      <c r="A700" s="17" t="s">
        <v>1031</v>
      </c>
      <c r="B700" s="18" t="s">
        <v>1032</v>
      </c>
      <c r="C700" s="18" t="s">
        <v>1033</v>
      </c>
      <c r="D700" s="18">
        <v>2014</v>
      </c>
      <c r="E700" s="71" t="str">
        <f>IF(COUNTIF($F$7:F700,F700)=1,"Y","N")</f>
        <v>N</v>
      </c>
      <c r="F700" s="46" t="str">
        <f t="shared" si="78"/>
        <v>2014-Cancer-Koshkina, Nadezhda</v>
      </c>
      <c r="G700" s="27" t="s">
        <v>45</v>
      </c>
      <c r="H700" s="38"/>
      <c r="I700" s="38" t="s">
        <v>104</v>
      </c>
      <c r="J700" s="18" t="s">
        <v>178</v>
      </c>
      <c r="K700" s="28">
        <v>100</v>
      </c>
      <c r="L700" s="19" t="s">
        <v>47</v>
      </c>
      <c r="M700" s="56"/>
      <c r="N700" s="57"/>
      <c r="O700" s="57"/>
      <c r="P700" s="57"/>
      <c r="Q700" s="58">
        <v>1</v>
      </c>
      <c r="R700" s="29" t="s">
        <v>1029</v>
      </c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27"/>
      <c r="AD700" s="18"/>
      <c r="AE700" s="18"/>
      <c r="AF700" s="18"/>
      <c r="AG700" s="18"/>
      <c r="AH700" s="18"/>
      <c r="AI700" s="30"/>
      <c r="AJ700" s="18"/>
    </row>
    <row r="701" spans="1:36" x14ac:dyDescent="0.25">
      <c r="A701" s="17" t="s">
        <v>1031</v>
      </c>
      <c r="B701" s="18" t="s">
        <v>1032</v>
      </c>
      <c r="C701" s="18" t="s">
        <v>1033</v>
      </c>
      <c r="D701" s="18">
        <v>2014</v>
      </c>
      <c r="E701" s="71" t="str">
        <f>IF(COUNTIF($F$7:F701,F701)=1,"Y","N")</f>
        <v>N</v>
      </c>
      <c r="F701" s="46" t="str">
        <f t="shared" si="78"/>
        <v>2014-Cancer-Koshkina, Nadezhda</v>
      </c>
      <c r="G701" s="27" t="s">
        <v>45</v>
      </c>
      <c r="H701" s="38"/>
      <c r="I701" s="38" t="s">
        <v>104</v>
      </c>
      <c r="J701" s="18" t="s">
        <v>178</v>
      </c>
      <c r="K701" s="28">
        <v>100</v>
      </c>
      <c r="L701" s="19" t="s">
        <v>47</v>
      </c>
      <c r="M701" s="56"/>
      <c r="N701" s="57"/>
      <c r="O701" s="57">
        <v>1</v>
      </c>
      <c r="P701" s="57"/>
      <c r="Q701" s="58"/>
      <c r="R701" s="29" t="s">
        <v>1030</v>
      </c>
      <c r="S701" s="18"/>
      <c r="T701" s="18"/>
      <c r="U701" s="18"/>
      <c r="V701" s="18" t="s">
        <v>48</v>
      </c>
      <c r="W701" s="18"/>
      <c r="X701" s="18"/>
      <c r="Y701" s="18"/>
      <c r="Z701" s="18"/>
      <c r="AA701" s="18"/>
      <c r="AB701" s="18"/>
      <c r="AC701" s="27"/>
      <c r="AD701" s="18"/>
      <c r="AE701" s="18"/>
      <c r="AF701" s="18"/>
      <c r="AG701" s="18"/>
      <c r="AH701" s="18"/>
      <c r="AI701" s="30"/>
      <c r="AJ701" s="18"/>
    </row>
    <row r="702" spans="1:36" x14ac:dyDescent="0.25">
      <c r="A702" s="17" t="s">
        <v>1031</v>
      </c>
      <c r="B702" s="18" t="s">
        <v>1032</v>
      </c>
      <c r="C702" s="18" t="s">
        <v>1033</v>
      </c>
      <c r="D702" s="18">
        <v>2014</v>
      </c>
      <c r="E702" s="71" t="str">
        <f>IF(COUNTIF($F$7:F702,F702)=1,"Y","N")</f>
        <v>N</v>
      </c>
      <c r="F702" s="46" t="str">
        <f t="shared" si="78"/>
        <v>2014-Cancer-Koshkina, Nadezhda</v>
      </c>
      <c r="G702" s="27" t="s">
        <v>45</v>
      </c>
      <c r="H702" s="38"/>
      <c r="I702" s="38" t="s">
        <v>104</v>
      </c>
      <c r="J702" s="18" t="s">
        <v>178</v>
      </c>
      <c r="K702" s="28">
        <v>30</v>
      </c>
      <c r="L702" s="19" t="s">
        <v>28</v>
      </c>
      <c r="M702" s="56"/>
      <c r="N702" s="57"/>
      <c r="O702" s="57"/>
      <c r="P702" s="57"/>
      <c r="Q702" s="58">
        <v>1</v>
      </c>
      <c r="R702" s="29" t="s">
        <v>12</v>
      </c>
      <c r="S702" s="18"/>
      <c r="T702" s="18"/>
      <c r="U702" s="18"/>
      <c r="V702" s="18" t="s">
        <v>48</v>
      </c>
      <c r="W702" s="18"/>
      <c r="X702" s="18"/>
      <c r="Y702" s="18"/>
      <c r="Z702" s="18"/>
      <c r="AA702" s="18"/>
      <c r="AB702" s="18"/>
      <c r="AC702" s="27"/>
      <c r="AD702" s="18"/>
      <c r="AE702" s="18"/>
      <c r="AF702" s="18"/>
      <c r="AG702" s="18"/>
      <c r="AH702" s="18"/>
      <c r="AI702" s="30"/>
      <c r="AJ702" s="18"/>
    </row>
    <row r="703" spans="1:36" x14ac:dyDescent="0.25">
      <c r="A703" s="17" t="s">
        <v>1031</v>
      </c>
      <c r="B703" s="18" t="s">
        <v>1032</v>
      </c>
      <c r="C703" s="18" t="s">
        <v>1033</v>
      </c>
      <c r="D703" s="18">
        <v>2014</v>
      </c>
      <c r="E703" s="71" t="str">
        <f>IF(COUNTIF($F$7:F703,F703)=1,"Y","N")</f>
        <v>N</v>
      </c>
      <c r="F703" s="46" t="str">
        <f t="shared" si="78"/>
        <v>2014-Cancer-Koshkina, Nadezhda</v>
      </c>
      <c r="G703" s="27" t="s">
        <v>45</v>
      </c>
      <c r="H703" s="38"/>
      <c r="I703" s="38" t="s">
        <v>104</v>
      </c>
      <c r="J703" s="18" t="s">
        <v>178</v>
      </c>
      <c r="K703" s="28">
        <v>30</v>
      </c>
      <c r="L703" s="19" t="s">
        <v>28</v>
      </c>
      <c r="M703" s="56"/>
      <c r="N703" s="57"/>
      <c r="O703" s="57"/>
      <c r="P703" s="57"/>
      <c r="Q703" s="58">
        <v>1</v>
      </c>
      <c r="R703" s="29" t="s">
        <v>1029</v>
      </c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27"/>
      <c r="AD703" s="18"/>
      <c r="AE703" s="18"/>
      <c r="AF703" s="18"/>
      <c r="AG703" s="18"/>
      <c r="AH703" s="18"/>
      <c r="AI703" s="30"/>
      <c r="AJ703" s="18"/>
    </row>
    <row r="704" spans="1:36" x14ac:dyDescent="0.25">
      <c r="A704" s="17" t="s">
        <v>1031</v>
      </c>
      <c r="B704" s="18" t="s">
        <v>1032</v>
      </c>
      <c r="C704" s="18" t="s">
        <v>1033</v>
      </c>
      <c r="D704" s="18">
        <v>2014</v>
      </c>
      <c r="E704" s="71" t="str">
        <f>IF(COUNTIF($F$7:F704,F704)=1,"Y","N")</f>
        <v>N</v>
      </c>
      <c r="F704" s="46" t="str">
        <f t="shared" si="78"/>
        <v>2014-Cancer-Koshkina, Nadezhda</v>
      </c>
      <c r="G704" s="27" t="s">
        <v>45</v>
      </c>
      <c r="H704" s="38"/>
      <c r="I704" s="38" t="s">
        <v>104</v>
      </c>
      <c r="J704" s="18" t="s">
        <v>178</v>
      </c>
      <c r="K704" s="28">
        <v>30</v>
      </c>
      <c r="L704" s="19" t="s">
        <v>28</v>
      </c>
      <c r="M704" s="56"/>
      <c r="N704" s="57"/>
      <c r="O704" s="57"/>
      <c r="P704" s="57">
        <v>1</v>
      </c>
      <c r="Q704" s="58"/>
      <c r="R704" s="29" t="s">
        <v>1030</v>
      </c>
      <c r="S704" s="18"/>
      <c r="T704" s="18"/>
      <c r="U704" s="18"/>
      <c r="V704" s="18" t="s">
        <v>48</v>
      </c>
      <c r="W704" s="18"/>
      <c r="X704" s="18"/>
      <c r="Y704" s="18"/>
      <c r="Z704" s="18"/>
      <c r="AA704" s="18"/>
      <c r="AB704" s="18"/>
      <c r="AC704" s="27"/>
      <c r="AD704" s="18"/>
      <c r="AE704" s="18"/>
      <c r="AF704" s="18"/>
      <c r="AG704" s="18"/>
      <c r="AH704" s="18"/>
      <c r="AI704" s="30"/>
      <c r="AJ704" s="18"/>
    </row>
    <row r="705" spans="1:36" x14ac:dyDescent="0.25">
      <c r="A705" s="17" t="s">
        <v>141</v>
      </c>
      <c r="B705" s="18" t="s">
        <v>142</v>
      </c>
      <c r="C705" s="18" t="s">
        <v>566</v>
      </c>
      <c r="D705" s="18">
        <v>2014</v>
      </c>
      <c r="E705" s="71" t="str">
        <f>IF(COUNTIF($F$7:F705,F705)=1,"Y","N")</f>
        <v>N</v>
      </c>
      <c r="F705" s="46" t="str">
        <f t="shared" si="78"/>
        <v>2014-International Journal of Radiation Oncology Biology Physics-Cao, Ning</v>
      </c>
      <c r="G705" s="27" t="s">
        <v>46</v>
      </c>
      <c r="H705" s="38"/>
      <c r="I705" s="38" t="s">
        <v>104</v>
      </c>
      <c r="J705" s="18" t="s">
        <v>27</v>
      </c>
      <c r="K705" s="28" t="s">
        <v>571</v>
      </c>
      <c r="L705" s="19" t="s">
        <v>47</v>
      </c>
      <c r="M705" s="56"/>
      <c r="N705" s="57"/>
      <c r="O705" s="57"/>
      <c r="P705" s="57">
        <v>1</v>
      </c>
      <c r="Q705" s="58"/>
      <c r="R705" s="29" t="s">
        <v>1038</v>
      </c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27"/>
      <c r="AD705" s="18"/>
      <c r="AE705" s="18"/>
      <c r="AF705" s="18"/>
      <c r="AG705" s="18"/>
      <c r="AH705" s="18"/>
      <c r="AI705" s="30"/>
      <c r="AJ705" s="18"/>
    </row>
    <row r="706" spans="1:36" x14ac:dyDescent="0.25">
      <c r="A706" s="17" t="s">
        <v>141</v>
      </c>
      <c r="B706" s="18" t="s">
        <v>142</v>
      </c>
      <c r="C706" s="18" t="s">
        <v>566</v>
      </c>
      <c r="D706" s="18">
        <v>2014</v>
      </c>
      <c r="E706" s="71" t="str">
        <f>IF(COUNTIF($F$7:F706,F706)=1,"Y","N")</f>
        <v>N</v>
      </c>
      <c r="F706" s="46" t="str">
        <f t="shared" ref="F706:F709" si="89">CONCATENATE(D706,"-",C706,"-",A706)</f>
        <v>2014-International Journal of Radiation Oncology Biology Physics-Cao, Ning</v>
      </c>
      <c r="G706" s="27" t="s">
        <v>46</v>
      </c>
      <c r="H706" s="38"/>
      <c r="I706" s="38" t="s">
        <v>104</v>
      </c>
      <c r="J706" s="18" t="s">
        <v>27</v>
      </c>
      <c r="K706" s="28" t="s">
        <v>571</v>
      </c>
      <c r="L706" s="19" t="s">
        <v>47</v>
      </c>
      <c r="M706" s="56"/>
      <c r="N706" s="57"/>
      <c r="O706" s="57"/>
      <c r="P706" s="57">
        <v>1</v>
      </c>
      <c r="Q706" s="58"/>
      <c r="R706" s="29" t="s">
        <v>1034</v>
      </c>
      <c r="S706" s="18" t="s">
        <v>48</v>
      </c>
      <c r="T706" s="18"/>
      <c r="U706" s="18"/>
      <c r="V706" s="18"/>
      <c r="W706" s="18"/>
      <c r="X706" s="18"/>
      <c r="Y706" s="18"/>
      <c r="Z706" s="18"/>
      <c r="AA706" s="18"/>
      <c r="AB706" s="18"/>
      <c r="AC706" s="27"/>
      <c r="AD706" s="18"/>
      <c r="AE706" s="18"/>
      <c r="AF706" s="18"/>
      <c r="AG706" s="18"/>
      <c r="AH706" s="18"/>
      <c r="AI706" s="30"/>
      <c r="AJ706" s="18"/>
    </row>
    <row r="707" spans="1:36" x14ac:dyDescent="0.25">
      <c r="A707" s="17" t="s">
        <v>141</v>
      </c>
      <c r="B707" s="18" t="s">
        <v>142</v>
      </c>
      <c r="C707" s="18" t="s">
        <v>566</v>
      </c>
      <c r="D707" s="18">
        <v>2014</v>
      </c>
      <c r="E707" s="71" t="str">
        <f>IF(COUNTIF($F$7:F707,F707)=1,"Y","N")</f>
        <v>N</v>
      </c>
      <c r="F707" s="46" t="str">
        <f t="shared" si="89"/>
        <v>2014-International Journal of Radiation Oncology Biology Physics-Cao, Ning</v>
      </c>
      <c r="G707" s="27" t="s">
        <v>46</v>
      </c>
      <c r="H707" s="38"/>
      <c r="I707" s="38" t="s">
        <v>104</v>
      </c>
      <c r="J707" s="18" t="s">
        <v>27</v>
      </c>
      <c r="K707" s="28" t="s">
        <v>571</v>
      </c>
      <c r="L707" s="19" t="s">
        <v>47</v>
      </c>
      <c r="M707" s="56"/>
      <c r="N707" s="57"/>
      <c r="O707" s="57"/>
      <c r="P707" s="57">
        <v>1</v>
      </c>
      <c r="Q707" s="58"/>
      <c r="R707" s="29" t="s">
        <v>1035</v>
      </c>
      <c r="S707" s="18" t="s">
        <v>48</v>
      </c>
      <c r="T707" s="18"/>
      <c r="U707" s="18"/>
      <c r="V707" s="18"/>
      <c r="W707" s="18"/>
      <c r="X707" s="18"/>
      <c r="Y707" s="18"/>
      <c r="Z707" s="18"/>
      <c r="AA707" s="18"/>
      <c r="AB707" s="18"/>
      <c r="AC707" s="27"/>
      <c r="AD707" s="18"/>
      <c r="AE707" s="18"/>
      <c r="AF707" s="18"/>
      <c r="AG707" s="18"/>
      <c r="AH707" s="18"/>
      <c r="AI707" s="30"/>
      <c r="AJ707" s="18"/>
    </row>
    <row r="708" spans="1:36" x14ac:dyDescent="0.25">
      <c r="A708" s="17" t="s">
        <v>141</v>
      </c>
      <c r="B708" s="18" t="s">
        <v>142</v>
      </c>
      <c r="C708" s="18" t="s">
        <v>566</v>
      </c>
      <c r="D708" s="18">
        <v>2014</v>
      </c>
      <c r="E708" s="71" t="str">
        <f>IF(COUNTIF($F$7:F708,F708)=1,"Y","N")</f>
        <v>N</v>
      </c>
      <c r="F708" s="46" t="str">
        <f t="shared" si="89"/>
        <v>2014-International Journal of Radiation Oncology Biology Physics-Cao, Ning</v>
      </c>
      <c r="G708" s="27" t="s">
        <v>46</v>
      </c>
      <c r="H708" s="38"/>
      <c r="I708" s="38" t="s">
        <v>104</v>
      </c>
      <c r="J708" s="18" t="s">
        <v>27</v>
      </c>
      <c r="K708" s="28" t="s">
        <v>571</v>
      </c>
      <c r="L708" s="19" t="s">
        <v>47</v>
      </c>
      <c r="M708" s="56"/>
      <c r="N708" s="57"/>
      <c r="O708" s="57"/>
      <c r="P708" s="57">
        <v>1</v>
      </c>
      <c r="Q708" s="58"/>
      <c r="R708" s="29" t="s">
        <v>1036</v>
      </c>
      <c r="S708" s="18" t="s">
        <v>48</v>
      </c>
      <c r="T708" s="18"/>
      <c r="U708" s="18"/>
      <c r="V708" s="18"/>
      <c r="W708" s="18"/>
      <c r="X708" s="18"/>
      <c r="Y708" s="18"/>
      <c r="Z708" s="18"/>
      <c r="AA708" s="18"/>
      <c r="AB708" s="18"/>
      <c r="AC708" s="27"/>
      <c r="AD708" s="18"/>
      <c r="AE708" s="18"/>
      <c r="AF708" s="18"/>
      <c r="AG708" s="18"/>
      <c r="AH708" s="18"/>
      <c r="AI708" s="30"/>
      <c r="AJ708" s="18"/>
    </row>
    <row r="709" spans="1:36" x14ac:dyDescent="0.25">
      <c r="A709" s="17" t="s">
        <v>141</v>
      </c>
      <c r="B709" s="18" t="s">
        <v>142</v>
      </c>
      <c r="C709" s="18" t="s">
        <v>566</v>
      </c>
      <c r="D709" s="18">
        <v>2014</v>
      </c>
      <c r="E709" s="71" t="str">
        <f>IF(COUNTIF($F$7:F709,F709)=1,"Y","N")</f>
        <v>N</v>
      </c>
      <c r="F709" s="46" t="str">
        <f t="shared" si="89"/>
        <v>2014-International Journal of Radiation Oncology Biology Physics-Cao, Ning</v>
      </c>
      <c r="G709" s="27" t="s">
        <v>46</v>
      </c>
      <c r="H709" s="38"/>
      <c r="I709" s="38" t="s">
        <v>104</v>
      </c>
      <c r="J709" s="18" t="s">
        <v>27</v>
      </c>
      <c r="K709" s="28" t="s">
        <v>571</v>
      </c>
      <c r="L709" s="19" t="s">
        <v>47</v>
      </c>
      <c r="M709" s="56"/>
      <c r="N709" s="57"/>
      <c r="O709" s="57"/>
      <c r="P709" s="57">
        <v>1</v>
      </c>
      <c r="Q709" s="58"/>
      <c r="R709" s="29" t="s">
        <v>1037</v>
      </c>
      <c r="S709" s="18" t="s">
        <v>48</v>
      </c>
      <c r="T709" s="18"/>
      <c r="U709" s="18"/>
      <c r="V709" s="18"/>
      <c r="W709" s="18"/>
      <c r="X709" s="18"/>
      <c r="Y709" s="18"/>
      <c r="Z709" s="18"/>
      <c r="AA709" s="18"/>
      <c r="AB709" s="18"/>
      <c r="AC709" s="27"/>
      <c r="AD709" s="18"/>
      <c r="AE709" s="18"/>
      <c r="AF709" s="18"/>
      <c r="AG709" s="18"/>
      <c r="AH709" s="18"/>
      <c r="AI709" s="30"/>
      <c r="AJ709" s="18"/>
    </row>
    <row r="710" spans="1:36" x14ac:dyDescent="0.25">
      <c r="A710" s="17" t="s">
        <v>793</v>
      </c>
      <c r="B710" s="18" t="s">
        <v>196</v>
      </c>
      <c r="C710" s="18" t="s">
        <v>1040</v>
      </c>
      <c r="D710" s="18">
        <v>2013</v>
      </c>
      <c r="E710" s="71" t="str">
        <f>IF(COUNTIF($F$7:F710,F710)=1,"Y","N")</f>
        <v>Y</v>
      </c>
      <c r="F710" s="46" t="str">
        <f t="shared" si="78"/>
        <v>2013-Molecular and Cellular Biochemistry-Shankar, Sharmila</v>
      </c>
      <c r="G710" s="27" t="s">
        <v>45</v>
      </c>
      <c r="H710" s="38"/>
      <c r="I710" s="38" t="s">
        <v>104</v>
      </c>
      <c r="J710" s="18" t="s">
        <v>27</v>
      </c>
      <c r="K710" s="28"/>
      <c r="L710" s="19" t="s">
        <v>28</v>
      </c>
      <c r="M710" s="56"/>
      <c r="N710" s="57"/>
      <c r="O710" s="57"/>
      <c r="P710" s="57">
        <v>1</v>
      </c>
      <c r="Q710" s="58"/>
      <c r="R710" s="29" t="s">
        <v>1039</v>
      </c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27"/>
      <c r="AD710" s="18"/>
      <c r="AE710" s="18"/>
      <c r="AF710" s="18"/>
      <c r="AG710" s="18"/>
      <c r="AH710" s="18"/>
      <c r="AI710" s="30"/>
      <c r="AJ710" s="18"/>
    </row>
    <row r="711" spans="1:36" x14ac:dyDescent="0.25">
      <c r="A711" s="17" t="s">
        <v>1041</v>
      </c>
      <c r="B711" s="18" t="s">
        <v>1042</v>
      </c>
      <c r="C711" s="18" t="s">
        <v>1043</v>
      </c>
      <c r="D711" s="18">
        <v>2013</v>
      </c>
      <c r="E711" s="71" t="str">
        <f>IF(COUNTIF($F$7:F711,F711)=1,"Y","N")</f>
        <v>Y</v>
      </c>
      <c r="F711" s="46" t="str">
        <f t="shared" si="78"/>
        <v>2013-Molecular Cancer-Wei, Feng</v>
      </c>
      <c r="G711" s="27" t="s">
        <v>45</v>
      </c>
      <c r="H711" s="38"/>
      <c r="I711" s="38" t="s">
        <v>104</v>
      </c>
      <c r="J711" s="18" t="s">
        <v>27</v>
      </c>
      <c r="K711" s="28">
        <v>200</v>
      </c>
      <c r="L711" s="19" t="s">
        <v>47</v>
      </c>
      <c r="M711" s="56"/>
      <c r="N711" s="57"/>
      <c r="O711" s="57"/>
      <c r="P711" s="57">
        <v>1</v>
      </c>
      <c r="Q711" s="58"/>
      <c r="R711" s="29" t="s">
        <v>1044</v>
      </c>
      <c r="S711" s="18" t="s">
        <v>48</v>
      </c>
      <c r="T711" s="18"/>
      <c r="U711" s="18"/>
      <c r="V711" s="18"/>
      <c r="W711" s="18"/>
      <c r="X711" s="18"/>
      <c r="Y711" s="18"/>
      <c r="Z711" s="18"/>
      <c r="AA711" s="18"/>
      <c r="AB711" s="18"/>
      <c r="AC711" s="27"/>
      <c r="AD711" s="18"/>
      <c r="AE711" s="18"/>
      <c r="AF711" s="18"/>
      <c r="AG711" s="18"/>
      <c r="AH711" s="18"/>
      <c r="AI711" s="30"/>
      <c r="AJ711" s="18"/>
    </row>
    <row r="712" spans="1:36" x14ac:dyDescent="0.25">
      <c r="A712" s="17" t="s">
        <v>1041</v>
      </c>
      <c r="B712" s="18" t="s">
        <v>1042</v>
      </c>
      <c r="C712" s="18" t="s">
        <v>1043</v>
      </c>
      <c r="D712" s="18">
        <v>2013</v>
      </c>
      <c r="E712" s="71" t="str">
        <f>IF(COUNTIF($F$7:F712,F712)=1,"Y","N")</f>
        <v>N</v>
      </c>
      <c r="F712" s="46" t="str">
        <f t="shared" ref="F712:F713" si="90">CONCATENATE(D712,"-",C712,"-",A712)</f>
        <v>2013-Molecular Cancer-Wei, Feng</v>
      </c>
      <c r="G712" s="27" t="s">
        <v>45</v>
      </c>
      <c r="H712" s="38"/>
      <c r="I712" s="38" t="s">
        <v>104</v>
      </c>
      <c r="J712" s="18" t="s">
        <v>27</v>
      </c>
      <c r="K712" s="28">
        <v>200</v>
      </c>
      <c r="L712" s="19" t="s">
        <v>47</v>
      </c>
      <c r="M712" s="56"/>
      <c r="N712" s="57"/>
      <c r="O712" s="57"/>
      <c r="P712" s="57"/>
      <c r="Q712" s="58">
        <v>1</v>
      </c>
      <c r="R712" s="29" t="s">
        <v>1045</v>
      </c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27"/>
      <c r="AD712" s="18"/>
      <c r="AE712" s="18"/>
      <c r="AF712" s="18"/>
      <c r="AG712" s="18"/>
      <c r="AH712" s="18"/>
      <c r="AI712" s="30"/>
      <c r="AJ712" s="18"/>
    </row>
    <row r="713" spans="1:36" x14ac:dyDescent="0.25">
      <c r="A713" s="17" t="s">
        <v>1041</v>
      </c>
      <c r="B713" s="18" t="s">
        <v>1042</v>
      </c>
      <c r="C713" s="18" t="s">
        <v>1043</v>
      </c>
      <c r="D713" s="18">
        <v>2013</v>
      </c>
      <c r="E713" s="71" t="str">
        <f>IF(COUNTIF($F$7:F713,F713)=1,"Y","N")</f>
        <v>N</v>
      </c>
      <c r="F713" s="46" t="str">
        <f t="shared" si="90"/>
        <v>2013-Molecular Cancer-Wei, Feng</v>
      </c>
      <c r="G713" s="27" t="s">
        <v>45</v>
      </c>
      <c r="H713" s="38"/>
      <c r="I713" s="38" t="s">
        <v>104</v>
      </c>
      <c r="J713" s="18" t="s">
        <v>27</v>
      </c>
      <c r="K713" s="28">
        <v>200</v>
      </c>
      <c r="L713" s="19" t="s">
        <v>47</v>
      </c>
      <c r="M713" s="56"/>
      <c r="N713" s="57"/>
      <c r="O713" s="57">
        <v>1</v>
      </c>
      <c r="P713" s="57"/>
      <c r="Q713" s="58"/>
      <c r="R713" s="29" t="s">
        <v>1046</v>
      </c>
      <c r="S713" s="18" t="s">
        <v>48</v>
      </c>
      <c r="T713" s="18"/>
      <c r="U713" s="18"/>
      <c r="V713" s="18"/>
      <c r="W713" s="18"/>
      <c r="X713" s="18"/>
      <c r="Y713" s="18"/>
      <c r="Z713" s="18"/>
      <c r="AA713" s="18"/>
      <c r="AB713" s="18"/>
      <c r="AC713" s="27"/>
      <c r="AD713" s="18"/>
      <c r="AE713" s="18"/>
      <c r="AF713" s="18"/>
      <c r="AG713" s="18"/>
      <c r="AH713" s="18"/>
      <c r="AI713" s="30"/>
      <c r="AJ713" s="18"/>
    </row>
    <row r="714" spans="1:36" x14ac:dyDescent="0.25">
      <c r="A714" s="17" t="s">
        <v>1047</v>
      </c>
      <c r="B714" s="18" t="s">
        <v>1048</v>
      </c>
      <c r="C714" s="18" t="s">
        <v>509</v>
      </c>
      <c r="D714" s="18">
        <v>2013</v>
      </c>
      <c r="E714" s="71" t="str">
        <f>IF(COUNTIF($F$7:F714,F714)=1,"Y","N")</f>
        <v>Y</v>
      </c>
      <c r="F714" s="46" t="str">
        <f t="shared" ref="F714:F731" si="91">CONCATENATE(D714,"-",C714,"-",A714)</f>
        <v>2013-Oncology Reports-Kim, Doo-Jin</v>
      </c>
      <c r="G714" s="27" t="s">
        <v>45</v>
      </c>
      <c r="H714" s="38"/>
      <c r="I714" s="38" t="s">
        <v>104</v>
      </c>
      <c r="J714" s="18" t="s">
        <v>27</v>
      </c>
      <c r="K714" s="28">
        <v>200</v>
      </c>
      <c r="L714" s="19" t="s">
        <v>47</v>
      </c>
      <c r="M714" s="56"/>
      <c r="N714" s="57"/>
      <c r="O714" s="57"/>
      <c r="P714" s="57">
        <v>1</v>
      </c>
      <c r="Q714" s="58"/>
      <c r="R714" s="29" t="s">
        <v>1049</v>
      </c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27"/>
      <c r="AD714" s="18"/>
      <c r="AE714" s="18"/>
      <c r="AF714" s="18"/>
      <c r="AG714" s="18"/>
      <c r="AH714" s="18"/>
      <c r="AI714" s="30"/>
      <c r="AJ714" s="18"/>
    </row>
    <row r="715" spans="1:36" x14ac:dyDescent="0.25">
      <c r="A715" s="17" t="s">
        <v>1047</v>
      </c>
      <c r="B715" s="18" t="s">
        <v>1048</v>
      </c>
      <c r="C715" s="18" t="s">
        <v>509</v>
      </c>
      <c r="D715" s="18">
        <v>2013</v>
      </c>
      <c r="E715" s="71" t="str">
        <f>IF(COUNTIF($F$7:F715,F715)=1,"Y","N")</f>
        <v>N</v>
      </c>
      <c r="F715" s="46" t="str">
        <f t="shared" ref="F715" si="92">CONCATENATE(D715,"-",C715,"-",A715)</f>
        <v>2013-Oncology Reports-Kim, Doo-Jin</v>
      </c>
      <c r="G715" s="27" t="s">
        <v>45</v>
      </c>
      <c r="H715" s="38"/>
      <c r="I715" s="38" t="s">
        <v>104</v>
      </c>
      <c r="J715" s="18" t="s">
        <v>27</v>
      </c>
      <c r="K715" s="28">
        <v>200</v>
      </c>
      <c r="L715" s="19" t="s">
        <v>47</v>
      </c>
      <c r="M715" s="56"/>
      <c r="N715" s="57"/>
      <c r="O715" s="57">
        <v>1</v>
      </c>
      <c r="P715" s="57"/>
      <c r="Q715" s="58"/>
      <c r="R715" s="29" t="s">
        <v>1050</v>
      </c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27"/>
      <c r="AD715" s="18"/>
      <c r="AE715" s="18"/>
      <c r="AF715" s="18"/>
      <c r="AG715" s="18"/>
      <c r="AH715" s="18"/>
      <c r="AI715" s="30"/>
      <c r="AJ715" s="18"/>
    </row>
    <row r="716" spans="1:36" x14ac:dyDescent="0.25">
      <c r="A716" s="17" t="s">
        <v>1051</v>
      </c>
      <c r="B716" s="18" t="s">
        <v>403</v>
      </c>
      <c r="C716" s="18" t="s">
        <v>81</v>
      </c>
      <c r="D716" s="18">
        <v>2013</v>
      </c>
      <c r="E716" s="71" t="str">
        <f>IF(COUNTIF($F$7:F716,F716)=1,"Y","N")</f>
        <v>Y</v>
      </c>
      <c r="F716" s="46" t="str">
        <f t="shared" si="91"/>
        <v>2013-Clinical Cancer Research-Engelke, Carl G.</v>
      </c>
      <c r="G716" s="27" t="s">
        <v>44</v>
      </c>
      <c r="H716" s="38"/>
      <c r="I716" s="38" t="s">
        <v>104</v>
      </c>
      <c r="J716" s="18" t="s">
        <v>27</v>
      </c>
      <c r="K716" s="28">
        <v>100</v>
      </c>
      <c r="L716" s="19" t="s">
        <v>47</v>
      </c>
      <c r="M716" s="56"/>
      <c r="N716" s="57"/>
      <c r="O716" s="57"/>
      <c r="P716" s="57">
        <v>1</v>
      </c>
      <c r="Q716" s="58"/>
      <c r="R716" s="29" t="s">
        <v>170</v>
      </c>
      <c r="S716" s="18"/>
      <c r="T716" s="18"/>
      <c r="U716" s="18"/>
      <c r="V716" s="18" t="s">
        <v>48</v>
      </c>
      <c r="W716" s="18"/>
      <c r="X716" s="18"/>
      <c r="Y716" s="18"/>
      <c r="Z716" s="18"/>
      <c r="AA716" s="18"/>
      <c r="AB716" s="18"/>
      <c r="AC716" s="27"/>
      <c r="AD716" s="18"/>
      <c r="AE716" s="18"/>
      <c r="AF716" s="18"/>
      <c r="AG716" s="18"/>
      <c r="AH716" s="18"/>
      <c r="AI716" s="30"/>
      <c r="AJ716" s="18"/>
    </row>
    <row r="717" spans="1:36" x14ac:dyDescent="0.25">
      <c r="A717" s="17" t="s">
        <v>1051</v>
      </c>
      <c r="B717" s="18" t="s">
        <v>403</v>
      </c>
      <c r="C717" s="18" t="s">
        <v>81</v>
      </c>
      <c r="D717" s="18">
        <v>2013</v>
      </c>
      <c r="E717" s="71" t="str">
        <f>IF(COUNTIF($F$7:F717,F717)=1,"Y","N")</f>
        <v>N</v>
      </c>
      <c r="F717" s="46" t="str">
        <f t="shared" ref="F717:F722" si="93">CONCATENATE(D717,"-",C717,"-",A717)</f>
        <v>2013-Clinical Cancer Research-Engelke, Carl G.</v>
      </c>
      <c r="G717" s="27" t="s">
        <v>44</v>
      </c>
      <c r="H717" s="38"/>
      <c r="I717" s="38" t="s">
        <v>104</v>
      </c>
      <c r="J717" s="18" t="s">
        <v>27</v>
      </c>
      <c r="K717" s="28">
        <v>100</v>
      </c>
      <c r="L717" s="19" t="s">
        <v>47</v>
      </c>
      <c r="M717" s="56"/>
      <c r="N717" s="57"/>
      <c r="O717" s="57"/>
      <c r="P717" s="57"/>
      <c r="Q717" s="58">
        <v>1</v>
      </c>
      <c r="R717" s="29" t="s">
        <v>1056</v>
      </c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27"/>
      <c r="AD717" s="18"/>
      <c r="AE717" s="18"/>
      <c r="AF717" s="18"/>
      <c r="AG717" s="18"/>
      <c r="AH717" s="18"/>
      <c r="AI717" s="30" t="s">
        <v>48</v>
      </c>
      <c r="AJ717" s="18"/>
    </row>
    <row r="718" spans="1:36" x14ac:dyDescent="0.25">
      <c r="A718" s="17" t="s">
        <v>1051</v>
      </c>
      <c r="B718" s="18" t="s">
        <v>403</v>
      </c>
      <c r="C718" s="18" t="s">
        <v>81</v>
      </c>
      <c r="D718" s="18">
        <v>2013</v>
      </c>
      <c r="E718" s="71" t="str">
        <f>IF(COUNTIF($F$7:F718,F718)=1,"Y","N")</f>
        <v>N</v>
      </c>
      <c r="F718" s="46" t="str">
        <f t="shared" si="93"/>
        <v>2013-Clinical Cancer Research-Engelke, Carl G.</v>
      </c>
      <c r="G718" s="27" t="s">
        <v>44</v>
      </c>
      <c r="H718" s="38"/>
      <c r="I718" s="38" t="s">
        <v>104</v>
      </c>
      <c r="J718" s="18" t="s">
        <v>27</v>
      </c>
      <c r="K718" s="28">
        <v>100</v>
      </c>
      <c r="L718" s="19" t="s">
        <v>47</v>
      </c>
      <c r="M718" s="56"/>
      <c r="N718" s="57"/>
      <c r="O718" s="57"/>
      <c r="P718" s="57">
        <v>1</v>
      </c>
      <c r="Q718" s="58"/>
      <c r="R718" s="29" t="s">
        <v>407</v>
      </c>
      <c r="S718" s="18" t="s">
        <v>48</v>
      </c>
      <c r="T718" s="18"/>
      <c r="U718" s="18"/>
      <c r="V718" s="18"/>
      <c r="W718" s="18"/>
      <c r="X718" s="18"/>
      <c r="Y718" s="18"/>
      <c r="Z718" s="18"/>
      <c r="AA718" s="18"/>
      <c r="AB718" s="18"/>
      <c r="AC718" s="27"/>
      <c r="AD718" s="18"/>
      <c r="AE718" s="18"/>
      <c r="AF718" s="18"/>
      <c r="AG718" s="18"/>
      <c r="AH718" s="18"/>
      <c r="AI718" s="30"/>
      <c r="AJ718" s="18"/>
    </row>
    <row r="719" spans="1:36" x14ac:dyDescent="0.25">
      <c r="A719" s="17" t="s">
        <v>1051</v>
      </c>
      <c r="B719" s="18" t="s">
        <v>403</v>
      </c>
      <c r="C719" s="18" t="s">
        <v>81</v>
      </c>
      <c r="D719" s="18">
        <v>2013</v>
      </c>
      <c r="E719" s="71" t="str">
        <f>IF(COUNTIF($F$7:F719,F719)=1,"Y","N")</f>
        <v>N</v>
      </c>
      <c r="F719" s="46" t="str">
        <f t="shared" si="93"/>
        <v>2013-Clinical Cancer Research-Engelke, Carl G.</v>
      </c>
      <c r="G719" s="27" t="s">
        <v>44</v>
      </c>
      <c r="H719" s="38"/>
      <c r="I719" s="38" t="s">
        <v>104</v>
      </c>
      <c r="J719" s="18" t="s">
        <v>27</v>
      </c>
      <c r="K719" s="28">
        <v>100</v>
      </c>
      <c r="L719" s="19" t="s">
        <v>47</v>
      </c>
      <c r="M719" s="56"/>
      <c r="N719" s="57"/>
      <c r="O719" s="57"/>
      <c r="P719" s="57">
        <v>1</v>
      </c>
      <c r="Q719" s="58"/>
      <c r="R719" s="29" t="s">
        <v>1052</v>
      </c>
      <c r="S719" s="18"/>
      <c r="T719" s="18"/>
      <c r="U719" s="18"/>
      <c r="V719" s="18" t="s">
        <v>48</v>
      </c>
      <c r="W719" s="18"/>
      <c r="X719" s="18"/>
      <c r="Y719" s="18"/>
      <c r="Z719" s="18"/>
      <c r="AA719" s="18"/>
      <c r="AB719" s="18"/>
      <c r="AC719" s="27"/>
      <c r="AD719" s="18"/>
      <c r="AE719" s="18"/>
      <c r="AF719" s="18"/>
      <c r="AG719" s="18"/>
      <c r="AH719" s="18"/>
      <c r="AI719" s="30" t="s">
        <v>48</v>
      </c>
      <c r="AJ719" s="18"/>
    </row>
    <row r="720" spans="1:36" x14ac:dyDescent="0.25">
      <c r="A720" s="17" t="s">
        <v>1051</v>
      </c>
      <c r="B720" s="18" t="s">
        <v>403</v>
      </c>
      <c r="C720" s="18" t="s">
        <v>81</v>
      </c>
      <c r="D720" s="18">
        <v>2013</v>
      </c>
      <c r="E720" s="71" t="str">
        <f>IF(COUNTIF($F$7:F720,F720)=1,"Y","N")</f>
        <v>N</v>
      </c>
      <c r="F720" s="46" t="str">
        <f t="shared" si="93"/>
        <v>2013-Clinical Cancer Research-Engelke, Carl G.</v>
      </c>
      <c r="G720" s="27" t="s">
        <v>44</v>
      </c>
      <c r="H720" s="38"/>
      <c r="I720" s="38" t="s">
        <v>104</v>
      </c>
      <c r="J720" s="18" t="s">
        <v>27</v>
      </c>
      <c r="K720" s="28">
        <v>100</v>
      </c>
      <c r="L720" s="19" t="s">
        <v>47</v>
      </c>
      <c r="M720" s="56"/>
      <c r="N720" s="57"/>
      <c r="O720" s="57"/>
      <c r="P720" s="57">
        <v>1</v>
      </c>
      <c r="Q720" s="58"/>
      <c r="R720" s="29" t="s">
        <v>1053</v>
      </c>
      <c r="S720" s="18" t="s">
        <v>48</v>
      </c>
      <c r="T720" s="18"/>
      <c r="U720" s="18"/>
      <c r="V720" s="18" t="s">
        <v>48</v>
      </c>
      <c r="W720" s="18"/>
      <c r="X720" s="18"/>
      <c r="Y720" s="18"/>
      <c r="Z720" s="18"/>
      <c r="AA720" s="18"/>
      <c r="AB720" s="18"/>
      <c r="AC720" s="27"/>
      <c r="AD720" s="18"/>
      <c r="AE720" s="18"/>
      <c r="AF720" s="18"/>
      <c r="AG720" s="18"/>
      <c r="AH720" s="18"/>
      <c r="AI720" s="30"/>
      <c r="AJ720" s="18"/>
    </row>
    <row r="721" spans="1:36" x14ac:dyDescent="0.25">
      <c r="A721" s="17" t="s">
        <v>1051</v>
      </c>
      <c r="B721" s="18" t="s">
        <v>403</v>
      </c>
      <c r="C721" s="18" t="s">
        <v>81</v>
      </c>
      <c r="D721" s="18">
        <v>2013</v>
      </c>
      <c r="E721" s="71" t="str">
        <f>IF(COUNTIF($F$7:F721,F721)=1,"Y","N")</f>
        <v>N</v>
      </c>
      <c r="F721" s="46" t="str">
        <f t="shared" si="93"/>
        <v>2013-Clinical Cancer Research-Engelke, Carl G.</v>
      </c>
      <c r="G721" s="27" t="s">
        <v>44</v>
      </c>
      <c r="H721" s="38"/>
      <c r="I721" s="38" t="s">
        <v>104</v>
      </c>
      <c r="J721" s="18" t="s">
        <v>27</v>
      </c>
      <c r="K721" s="28">
        <v>100</v>
      </c>
      <c r="L721" s="19" t="s">
        <v>47</v>
      </c>
      <c r="M721" s="56"/>
      <c r="N721" s="57"/>
      <c r="O721" s="57"/>
      <c r="P721" s="57">
        <v>1</v>
      </c>
      <c r="Q721" s="58"/>
      <c r="R721" s="29" t="s">
        <v>1054</v>
      </c>
      <c r="S721" s="18" t="s">
        <v>48</v>
      </c>
      <c r="T721" s="18"/>
      <c r="U721" s="18"/>
      <c r="V721" s="18"/>
      <c r="W721" s="18"/>
      <c r="X721" s="18"/>
      <c r="Y721" s="18"/>
      <c r="Z721" s="18"/>
      <c r="AA721" s="18"/>
      <c r="AB721" s="18"/>
      <c r="AC721" s="27"/>
      <c r="AD721" s="18"/>
      <c r="AE721" s="18"/>
      <c r="AF721" s="18"/>
      <c r="AG721" s="18"/>
      <c r="AH721" s="18"/>
      <c r="AI721" s="30" t="s">
        <v>48</v>
      </c>
      <c r="AJ721" s="18"/>
    </row>
    <row r="722" spans="1:36" x14ac:dyDescent="0.25">
      <c r="A722" s="17" t="s">
        <v>1051</v>
      </c>
      <c r="B722" s="18" t="s">
        <v>403</v>
      </c>
      <c r="C722" s="18" t="s">
        <v>81</v>
      </c>
      <c r="D722" s="18">
        <v>2013</v>
      </c>
      <c r="E722" s="71" t="str">
        <f>IF(COUNTIF($F$7:F722,F722)=1,"Y","N")</f>
        <v>N</v>
      </c>
      <c r="F722" s="46" t="str">
        <f t="shared" si="93"/>
        <v>2013-Clinical Cancer Research-Engelke, Carl G.</v>
      </c>
      <c r="G722" s="27" t="s">
        <v>44</v>
      </c>
      <c r="H722" s="38"/>
      <c r="I722" s="38" t="s">
        <v>104</v>
      </c>
      <c r="J722" s="18" t="s">
        <v>27</v>
      </c>
      <c r="K722" s="28">
        <v>100</v>
      </c>
      <c r="L722" s="19" t="s">
        <v>47</v>
      </c>
      <c r="M722" s="56"/>
      <c r="N722" s="57"/>
      <c r="O722" s="57"/>
      <c r="P722" s="57">
        <v>1</v>
      </c>
      <c r="Q722" s="58"/>
      <c r="R722" s="29" t="s">
        <v>1055</v>
      </c>
      <c r="S722" s="18" t="s">
        <v>48</v>
      </c>
      <c r="T722" s="18"/>
      <c r="U722" s="18"/>
      <c r="V722" s="18" t="s">
        <v>48</v>
      </c>
      <c r="W722" s="18"/>
      <c r="X722" s="18"/>
      <c r="Y722" s="18"/>
      <c r="Z722" s="18"/>
      <c r="AA722" s="18"/>
      <c r="AB722" s="18"/>
      <c r="AC722" s="27"/>
      <c r="AD722" s="18"/>
      <c r="AE722" s="18"/>
      <c r="AF722" s="18"/>
      <c r="AG722" s="18"/>
      <c r="AH722" s="18"/>
      <c r="AI722" s="30" t="s">
        <v>48</v>
      </c>
      <c r="AJ722" s="18"/>
    </row>
    <row r="723" spans="1:36" x14ac:dyDescent="0.25">
      <c r="A723" s="17" t="s">
        <v>1057</v>
      </c>
      <c r="B723" s="18" t="s">
        <v>247</v>
      </c>
      <c r="C723" s="18" t="s">
        <v>256</v>
      </c>
      <c r="D723" s="18">
        <v>2013</v>
      </c>
      <c r="E723" s="71" t="str">
        <f>IF(COUNTIF($F$7:F723,F723)=1,"Y","N")</f>
        <v>Y</v>
      </c>
      <c r="F723" s="46" t="str">
        <f t="shared" si="91"/>
        <v>2013-PNAS-Cabral, Horacio</v>
      </c>
      <c r="G723" s="27" t="s">
        <v>1060</v>
      </c>
      <c r="H723" s="38"/>
      <c r="I723" s="38" t="s">
        <v>104</v>
      </c>
      <c r="J723" s="18" t="s">
        <v>1061</v>
      </c>
      <c r="K723" s="28">
        <v>13.5</v>
      </c>
      <c r="L723" s="19" t="s">
        <v>28</v>
      </c>
      <c r="M723" s="56"/>
      <c r="N723" s="57"/>
      <c r="O723" s="57"/>
      <c r="P723" s="57">
        <v>1</v>
      </c>
      <c r="Q723" s="58"/>
      <c r="R723" s="29" t="s">
        <v>1058</v>
      </c>
      <c r="S723" s="18"/>
      <c r="T723" s="18"/>
      <c r="U723" s="18"/>
      <c r="V723" s="18"/>
      <c r="W723" s="18"/>
      <c r="X723" s="18"/>
      <c r="Y723" s="18"/>
      <c r="Z723" s="18" t="s">
        <v>48</v>
      </c>
      <c r="AA723" s="18"/>
      <c r="AB723" s="18"/>
      <c r="AC723" s="27"/>
      <c r="AD723" s="18"/>
      <c r="AE723" s="18"/>
      <c r="AF723" s="18"/>
      <c r="AG723" s="18"/>
      <c r="AH723" s="18"/>
      <c r="AI723" s="30"/>
      <c r="AJ723" s="18"/>
    </row>
    <row r="724" spans="1:36" x14ac:dyDescent="0.25">
      <c r="A724" s="17" t="s">
        <v>1057</v>
      </c>
      <c r="B724" s="18" t="s">
        <v>247</v>
      </c>
      <c r="C724" s="18" t="s">
        <v>256</v>
      </c>
      <c r="D724" s="18">
        <v>2013</v>
      </c>
      <c r="E724" s="71" t="str">
        <f>IF(COUNTIF($F$7:F724,F724)=1,"Y","N")</f>
        <v>N</v>
      </c>
      <c r="F724" s="46" t="str">
        <f t="shared" ref="F724" si="94">CONCATENATE(D724,"-",C724,"-",A724)</f>
        <v>2013-PNAS-Cabral, Horacio</v>
      </c>
      <c r="G724" s="27" t="s">
        <v>1060</v>
      </c>
      <c r="H724" s="38"/>
      <c r="I724" s="38" t="s">
        <v>104</v>
      </c>
      <c r="J724" s="18" t="s">
        <v>1061</v>
      </c>
      <c r="K724" s="28">
        <v>13.5</v>
      </c>
      <c r="L724" s="19" t="s">
        <v>28</v>
      </c>
      <c r="M724" s="56"/>
      <c r="N724" s="57"/>
      <c r="O724" s="57"/>
      <c r="P724" s="57">
        <v>1</v>
      </c>
      <c r="Q724" s="58"/>
      <c r="R724" s="29" t="s">
        <v>1059</v>
      </c>
      <c r="S724" s="18"/>
      <c r="T724" s="18"/>
      <c r="U724" s="18"/>
      <c r="V724" s="18"/>
      <c r="W724" s="18"/>
      <c r="X724" s="18"/>
      <c r="Y724" s="18"/>
      <c r="Z724" s="18" t="s">
        <v>48</v>
      </c>
      <c r="AA724" s="18"/>
      <c r="AB724" s="18"/>
      <c r="AC724" s="27"/>
      <c r="AD724" s="18"/>
      <c r="AE724" s="18"/>
      <c r="AF724" s="18"/>
      <c r="AG724" s="18"/>
      <c r="AH724" s="18"/>
      <c r="AI724" s="30"/>
      <c r="AJ724" s="18"/>
    </row>
    <row r="725" spans="1:36" x14ac:dyDescent="0.25">
      <c r="A725" s="17" t="s">
        <v>1062</v>
      </c>
      <c r="B725" s="18" t="s">
        <v>1063</v>
      </c>
      <c r="C725" s="18" t="s">
        <v>1064</v>
      </c>
      <c r="D725" s="18">
        <v>2013</v>
      </c>
      <c r="E725" s="71" t="str">
        <f>IF(COUNTIF($F$7:F725,F725)=1,"Y","N")</f>
        <v>Y</v>
      </c>
      <c r="F725" s="46" t="str">
        <f t="shared" si="91"/>
        <v>2013-Pancreatology-Yagublu, Vugar</v>
      </c>
      <c r="G725" s="27" t="s">
        <v>485</v>
      </c>
      <c r="H725" s="38"/>
      <c r="I725" s="38" t="s">
        <v>104</v>
      </c>
      <c r="J725" s="18" t="s">
        <v>1065</v>
      </c>
      <c r="K725" s="28"/>
      <c r="L725" s="19" t="s">
        <v>47</v>
      </c>
      <c r="M725" s="56"/>
      <c r="N725" s="57"/>
      <c r="O725" s="57"/>
      <c r="P725" s="57">
        <v>1</v>
      </c>
      <c r="Q725" s="58"/>
      <c r="R725" s="29" t="s">
        <v>583</v>
      </c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27"/>
      <c r="AD725" s="18"/>
      <c r="AE725" s="18"/>
      <c r="AF725" s="18"/>
      <c r="AG725" s="18"/>
      <c r="AH725" s="18"/>
      <c r="AI725" s="30"/>
      <c r="AJ725" s="18"/>
    </row>
    <row r="726" spans="1:36" x14ac:dyDescent="0.25">
      <c r="A726" s="17" t="s">
        <v>1062</v>
      </c>
      <c r="B726" s="18" t="s">
        <v>1063</v>
      </c>
      <c r="C726" s="18" t="s">
        <v>1064</v>
      </c>
      <c r="D726" s="18">
        <v>2013</v>
      </c>
      <c r="E726" s="71" t="str">
        <f>IF(COUNTIF($F$7:F726,F726)=1,"Y","N")</f>
        <v>N</v>
      </c>
      <c r="F726" s="46" t="str">
        <f t="shared" ref="F726:F730" si="95">CONCATENATE(D726,"-",C726,"-",A726)</f>
        <v>2013-Pancreatology-Yagublu, Vugar</v>
      </c>
      <c r="G726" s="27" t="s">
        <v>485</v>
      </c>
      <c r="H726" s="38"/>
      <c r="I726" s="38" t="s">
        <v>104</v>
      </c>
      <c r="J726" s="18" t="s">
        <v>1065</v>
      </c>
      <c r="K726" s="28"/>
      <c r="L726" s="19" t="s">
        <v>47</v>
      </c>
      <c r="M726" s="56"/>
      <c r="N726" s="57"/>
      <c r="O726" s="57"/>
      <c r="P726" s="57">
        <v>1</v>
      </c>
      <c r="Q726" s="58"/>
      <c r="R726" s="29" t="s">
        <v>1066</v>
      </c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27"/>
      <c r="AD726" s="18"/>
      <c r="AE726" s="18"/>
      <c r="AF726" s="18"/>
      <c r="AG726" s="18"/>
      <c r="AH726" s="18"/>
      <c r="AI726" s="30"/>
      <c r="AJ726" s="18"/>
    </row>
    <row r="727" spans="1:36" x14ac:dyDescent="0.25">
      <c r="A727" s="17" t="s">
        <v>1062</v>
      </c>
      <c r="B727" s="18" t="s">
        <v>1063</v>
      </c>
      <c r="C727" s="18" t="s">
        <v>1064</v>
      </c>
      <c r="D727" s="18">
        <v>2013</v>
      </c>
      <c r="E727" s="71" t="str">
        <f>IF(COUNTIF($F$7:F727,F727)=1,"Y","N")</f>
        <v>N</v>
      </c>
      <c r="F727" s="46" t="str">
        <f t="shared" si="95"/>
        <v>2013-Pancreatology-Yagublu, Vugar</v>
      </c>
      <c r="G727" s="27" t="s">
        <v>485</v>
      </c>
      <c r="H727" s="38"/>
      <c r="I727" s="38" t="s">
        <v>104</v>
      </c>
      <c r="J727" s="18" t="s">
        <v>1065</v>
      </c>
      <c r="K727" s="28"/>
      <c r="L727" s="19" t="s">
        <v>47</v>
      </c>
      <c r="M727" s="56"/>
      <c r="N727" s="57"/>
      <c r="O727" s="57"/>
      <c r="P727" s="57">
        <v>1</v>
      </c>
      <c r="Q727" s="58"/>
      <c r="R727" s="29" t="s">
        <v>1067</v>
      </c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27"/>
      <c r="AD727" s="18"/>
      <c r="AE727" s="18"/>
      <c r="AF727" s="18"/>
      <c r="AG727" s="18"/>
      <c r="AH727" s="18"/>
      <c r="AI727" s="30"/>
      <c r="AJ727" s="18"/>
    </row>
    <row r="728" spans="1:36" x14ac:dyDescent="0.25">
      <c r="A728" s="17" t="s">
        <v>1062</v>
      </c>
      <c r="B728" s="18" t="s">
        <v>1063</v>
      </c>
      <c r="C728" s="18" t="s">
        <v>1064</v>
      </c>
      <c r="D728" s="18">
        <v>2013</v>
      </c>
      <c r="E728" s="71" t="str">
        <f>IF(COUNTIF($F$7:F728,F728)=1,"Y","N")</f>
        <v>N</v>
      </c>
      <c r="F728" s="46" t="str">
        <f t="shared" si="95"/>
        <v>2013-Pancreatology-Yagublu, Vugar</v>
      </c>
      <c r="G728" s="27" t="s">
        <v>485</v>
      </c>
      <c r="H728" s="38"/>
      <c r="I728" s="38" t="s">
        <v>104</v>
      </c>
      <c r="J728" s="18" t="s">
        <v>1065</v>
      </c>
      <c r="K728" s="28"/>
      <c r="L728" s="19" t="s">
        <v>47</v>
      </c>
      <c r="M728" s="56"/>
      <c r="N728" s="57"/>
      <c r="O728" s="57"/>
      <c r="P728" s="57">
        <v>1</v>
      </c>
      <c r="Q728" s="58"/>
      <c r="R728" s="29" t="s">
        <v>1068</v>
      </c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27"/>
      <c r="AD728" s="18"/>
      <c r="AE728" s="18"/>
      <c r="AF728" s="18"/>
      <c r="AG728" s="18"/>
      <c r="AH728" s="18"/>
      <c r="AI728" s="30"/>
      <c r="AJ728" s="18"/>
    </row>
    <row r="729" spans="1:36" x14ac:dyDescent="0.25">
      <c r="A729" s="17" t="s">
        <v>1062</v>
      </c>
      <c r="B729" s="18" t="s">
        <v>1063</v>
      </c>
      <c r="C729" s="18" t="s">
        <v>1064</v>
      </c>
      <c r="D729" s="18">
        <v>2013</v>
      </c>
      <c r="E729" s="71" t="str">
        <f>IF(COUNTIF($F$7:F729,F729)=1,"Y","N")</f>
        <v>N</v>
      </c>
      <c r="F729" s="46" t="str">
        <f t="shared" si="95"/>
        <v>2013-Pancreatology-Yagublu, Vugar</v>
      </c>
      <c r="G729" s="27" t="s">
        <v>485</v>
      </c>
      <c r="H729" s="38"/>
      <c r="I729" s="38" t="s">
        <v>104</v>
      </c>
      <c r="J729" s="18" t="s">
        <v>1065</v>
      </c>
      <c r="K729" s="28"/>
      <c r="L729" s="19" t="s">
        <v>47</v>
      </c>
      <c r="M729" s="56"/>
      <c r="N729" s="57"/>
      <c r="O729" s="57"/>
      <c r="P729" s="57">
        <v>1</v>
      </c>
      <c r="Q729" s="58"/>
      <c r="R729" s="29" t="s">
        <v>19</v>
      </c>
      <c r="S729" s="18"/>
      <c r="T729" s="18"/>
      <c r="U729" s="18"/>
      <c r="V729" s="18"/>
      <c r="W729" s="18"/>
      <c r="X729" s="18"/>
      <c r="Y729" s="18"/>
      <c r="Z729" s="18"/>
      <c r="AA729" s="18" t="s">
        <v>48</v>
      </c>
      <c r="AB729" s="18"/>
      <c r="AC729" s="27"/>
      <c r="AD729" s="18"/>
      <c r="AE729" s="18"/>
      <c r="AF729" s="18"/>
      <c r="AG729" s="18"/>
      <c r="AH729" s="18"/>
      <c r="AI729" s="30"/>
      <c r="AJ729" s="18"/>
    </row>
    <row r="730" spans="1:36" x14ac:dyDescent="0.25">
      <c r="A730" s="17" t="s">
        <v>1062</v>
      </c>
      <c r="B730" s="18" t="s">
        <v>1063</v>
      </c>
      <c r="C730" s="18" t="s">
        <v>1064</v>
      </c>
      <c r="D730" s="18">
        <v>2013</v>
      </c>
      <c r="E730" s="71" t="str">
        <f>IF(COUNTIF($F$7:F730,F730)=1,"Y","N")</f>
        <v>N</v>
      </c>
      <c r="F730" s="46" t="str">
        <f t="shared" si="95"/>
        <v>2013-Pancreatology-Yagublu, Vugar</v>
      </c>
      <c r="G730" s="27" t="s">
        <v>485</v>
      </c>
      <c r="H730" s="38"/>
      <c r="I730" s="38" t="s">
        <v>104</v>
      </c>
      <c r="J730" s="18" t="s">
        <v>1065</v>
      </c>
      <c r="K730" s="28"/>
      <c r="L730" s="19" t="s">
        <v>47</v>
      </c>
      <c r="M730" s="56"/>
      <c r="N730" s="57"/>
      <c r="O730" s="57"/>
      <c r="P730" s="57">
        <v>1</v>
      </c>
      <c r="Q730" s="58"/>
      <c r="R730" s="29" t="s">
        <v>1069</v>
      </c>
      <c r="S730" s="18"/>
      <c r="T730" s="18"/>
      <c r="U730" s="18"/>
      <c r="V730" s="18"/>
      <c r="W730" s="18"/>
      <c r="X730" s="18"/>
      <c r="Y730" s="18"/>
      <c r="Z730" s="18"/>
      <c r="AA730" s="18" t="s">
        <v>48</v>
      </c>
      <c r="AB730" s="18"/>
      <c r="AC730" s="27"/>
      <c r="AD730" s="18"/>
      <c r="AE730" s="18"/>
      <c r="AF730" s="18"/>
      <c r="AG730" s="18"/>
      <c r="AH730" s="18"/>
      <c r="AI730" s="30"/>
      <c r="AJ730" s="18"/>
    </row>
    <row r="731" spans="1:36" x14ac:dyDescent="0.25">
      <c r="A731" s="17" t="s">
        <v>1070</v>
      </c>
      <c r="B731" s="18" t="s">
        <v>1071</v>
      </c>
      <c r="C731" s="18" t="s">
        <v>1072</v>
      </c>
      <c r="D731" s="18">
        <v>2013</v>
      </c>
      <c r="E731" s="71" t="str">
        <f>IF(COUNTIF($F$7:F731,F731)=1,"Y","N")</f>
        <v>Y</v>
      </c>
      <c r="F731" s="46" t="str">
        <f t="shared" si="91"/>
        <v>2013-Targeted Oncology-Ota, Shinichi</v>
      </c>
      <c r="G731" s="27" t="s">
        <v>45</v>
      </c>
      <c r="H731" s="38"/>
      <c r="I731" s="38" t="s">
        <v>104</v>
      </c>
      <c r="J731" s="18" t="s">
        <v>27</v>
      </c>
      <c r="K731" s="28"/>
      <c r="L731" s="19" t="s">
        <v>28</v>
      </c>
      <c r="M731" s="56"/>
      <c r="N731" s="57"/>
      <c r="O731" s="57">
        <v>1</v>
      </c>
      <c r="P731" s="57"/>
      <c r="Q731" s="58"/>
      <c r="R731" s="29" t="s">
        <v>1073</v>
      </c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27"/>
      <c r="AD731" s="18"/>
      <c r="AE731" s="18"/>
      <c r="AF731" s="18"/>
      <c r="AG731" s="18"/>
      <c r="AH731" s="18"/>
      <c r="AI731" s="30"/>
      <c r="AJ731" s="18"/>
    </row>
    <row r="732" spans="1:36" ht="15" x14ac:dyDescent="0.25">
      <c r="A732" s="17" t="s">
        <v>1074</v>
      </c>
      <c r="B732" s="18" t="s">
        <v>1075</v>
      </c>
      <c r="C732" s="18" t="s">
        <v>1076</v>
      </c>
      <c r="D732" s="18">
        <v>2014</v>
      </c>
      <c r="E732" s="71" t="str">
        <f>IF(COUNTIF($F$7:F732,F732)=1,"Y","N")</f>
        <v>Y</v>
      </c>
      <c r="F732" s="46" t="str">
        <f t="shared" ref="F732:F795" si="96">CONCATENATE(D732,"-",C732,"-",A732)</f>
        <v>2014-Biomedical Materials-Qin, Shengqi</v>
      </c>
      <c r="G732" s="27" t="s">
        <v>1077</v>
      </c>
      <c r="H732" s="38"/>
      <c r="I732" s="38" t="s">
        <v>105</v>
      </c>
      <c r="J732" s="18" t="s">
        <v>27</v>
      </c>
      <c r="K732" s="28"/>
      <c r="L732" s="19" t="s">
        <v>47</v>
      </c>
      <c r="M732" s="56"/>
      <c r="N732" s="57"/>
      <c r="O732" s="57">
        <v>1</v>
      </c>
      <c r="P732" s="57"/>
      <c r="Q732" s="58"/>
      <c r="R732" s="29" t="s">
        <v>12</v>
      </c>
      <c r="S732" s="18"/>
      <c r="T732" s="18"/>
      <c r="U732" s="18"/>
      <c r="V732" s="18" t="s">
        <v>48</v>
      </c>
      <c r="W732" s="18"/>
      <c r="X732" s="18"/>
      <c r="Y732" s="18"/>
      <c r="Z732" s="18"/>
      <c r="AA732" s="18"/>
      <c r="AB732" s="18"/>
      <c r="AC732" s="27"/>
      <c r="AD732" s="18"/>
      <c r="AE732" s="18"/>
      <c r="AF732" s="18"/>
      <c r="AG732" s="18"/>
      <c r="AH732" s="18"/>
      <c r="AI732" s="30"/>
      <c r="AJ732" s="18"/>
    </row>
    <row r="733" spans="1:36" ht="15" x14ac:dyDescent="0.25">
      <c r="A733" s="17" t="s">
        <v>1074</v>
      </c>
      <c r="B733" s="18" t="s">
        <v>1075</v>
      </c>
      <c r="C733" s="18" t="s">
        <v>1076</v>
      </c>
      <c r="D733" s="18">
        <v>2014</v>
      </c>
      <c r="E733" s="71" t="str">
        <f>IF(COUNTIF($F$7:F733,F733)=1,"Y","N")</f>
        <v>N</v>
      </c>
      <c r="F733" s="46" t="str">
        <f t="shared" ref="F733:F734" si="97">CONCATENATE(D733,"-",C733,"-",A733)</f>
        <v>2014-Biomedical Materials-Qin, Shengqi</v>
      </c>
      <c r="G733" s="27" t="s">
        <v>1077</v>
      </c>
      <c r="H733" s="38"/>
      <c r="I733" s="38" t="s">
        <v>105</v>
      </c>
      <c r="J733" s="18" t="s">
        <v>27</v>
      </c>
      <c r="K733" s="28"/>
      <c r="L733" s="19" t="s">
        <v>47</v>
      </c>
      <c r="M733" s="56"/>
      <c r="N733" s="57">
        <v>1</v>
      </c>
      <c r="O733" s="57"/>
      <c r="P733" s="57"/>
      <c r="Q733" s="58"/>
      <c r="R733" s="29" t="s">
        <v>1078</v>
      </c>
      <c r="S733" s="18"/>
      <c r="T733" s="18"/>
      <c r="U733" s="18"/>
      <c r="V733" s="18" t="s">
        <v>48</v>
      </c>
      <c r="W733" s="18"/>
      <c r="X733" s="18"/>
      <c r="Y733" s="18"/>
      <c r="Z733" s="18"/>
      <c r="AA733" s="18" t="s">
        <v>48</v>
      </c>
      <c r="AB733" s="18"/>
      <c r="AC733" s="27"/>
      <c r="AD733" s="18"/>
      <c r="AE733" s="18"/>
      <c r="AF733" s="18"/>
      <c r="AG733" s="18"/>
      <c r="AH733" s="18"/>
      <c r="AI733" s="30"/>
      <c r="AJ733" s="18"/>
    </row>
    <row r="734" spans="1:36" x14ac:dyDescent="0.25">
      <c r="A734" s="17" t="s">
        <v>1079</v>
      </c>
      <c r="B734" s="18" t="s">
        <v>1080</v>
      </c>
      <c r="C734" s="18" t="s">
        <v>631</v>
      </c>
      <c r="D734" s="18">
        <v>2014</v>
      </c>
      <c r="E734" s="71"/>
      <c r="F734" s="46" t="str">
        <f t="shared" si="97"/>
        <v>2014-Gastroenterology-Li, Ling</v>
      </c>
      <c r="G734" s="27" t="s">
        <v>44</v>
      </c>
      <c r="H734" s="38"/>
      <c r="I734" s="38" t="s">
        <v>104</v>
      </c>
      <c r="J734" s="18" t="s">
        <v>27</v>
      </c>
      <c r="K734" s="28"/>
      <c r="L734" s="19" t="s">
        <v>28</v>
      </c>
      <c r="M734" s="56"/>
      <c r="N734" s="57"/>
      <c r="O734" s="57">
        <v>1</v>
      </c>
      <c r="P734" s="57"/>
      <c r="Q734" s="58"/>
      <c r="R734" s="29" t="s">
        <v>1084</v>
      </c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27"/>
      <c r="AD734" s="18"/>
      <c r="AE734" s="18"/>
      <c r="AF734" s="18"/>
      <c r="AG734" s="18"/>
      <c r="AH734" s="18"/>
      <c r="AI734" s="30"/>
      <c r="AJ734" s="18"/>
    </row>
    <row r="735" spans="1:36" x14ac:dyDescent="0.25">
      <c r="A735" s="17" t="s">
        <v>1079</v>
      </c>
      <c r="B735" s="18" t="s">
        <v>1080</v>
      </c>
      <c r="C735" s="18" t="s">
        <v>631</v>
      </c>
      <c r="D735" s="18">
        <v>2014</v>
      </c>
      <c r="E735" s="71"/>
      <c r="F735" s="46"/>
      <c r="G735" s="27" t="s">
        <v>45</v>
      </c>
      <c r="H735" s="38"/>
      <c r="I735" s="38" t="s">
        <v>104</v>
      </c>
      <c r="J735" s="18" t="s">
        <v>27</v>
      </c>
      <c r="K735" s="28"/>
      <c r="L735" s="19" t="s">
        <v>28</v>
      </c>
      <c r="M735" s="56"/>
      <c r="N735" s="57"/>
      <c r="O735" s="57"/>
      <c r="P735" s="57"/>
      <c r="Q735" s="58">
        <v>1</v>
      </c>
      <c r="R735" s="29" t="s">
        <v>1084</v>
      </c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27"/>
      <c r="AD735" s="18"/>
      <c r="AE735" s="18"/>
      <c r="AF735" s="18"/>
      <c r="AG735" s="18"/>
      <c r="AH735" s="18"/>
      <c r="AI735" s="30"/>
      <c r="AJ735" s="18"/>
    </row>
    <row r="736" spans="1:36" x14ac:dyDescent="0.25">
      <c r="A736" s="17" t="s">
        <v>1079</v>
      </c>
      <c r="B736" s="18" t="s">
        <v>1080</v>
      </c>
      <c r="C736" s="18" t="s">
        <v>631</v>
      </c>
      <c r="D736" s="18">
        <v>2014</v>
      </c>
      <c r="E736" s="71" t="str">
        <f>IF(COUNTIF($F$7:F736,F736)=1,"Y","N")</f>
        <v>N</v>
      </c>
      <c r="F736" s="46" t="str">
        <f t="shared" si="96"/>
        <v>2014-Gastroenterology-Li, Ling</v>
      </c>
      <c r="G736" s="27" t="s">
        <v>44</v>
      </c>
      <c r="H736" s="38"/>
      <c r="I736" s="38" t="s">
        <v>104</v>
      </c>
      <c r="J736" s="18" t="s">
        <v>27</v>
      </c>
      <c r="K736" s="28">
        <v>150</v>
      </c>
      <c r="L736" s="19" t="s">
        <v>47</v>
      </c>
      <c r="M736" s="56">
        <v>0.1</v>
      </c>
      <c r="N736" s="57">
        <v>0.9</v>
      </c>
      <c r="O736" s="57"/>
      <c r="P736" s="57"/>
      <c r="Q736" s="58"/>
      <c r="R736" s="29" t="s">
        <v>1081</v>
      </c>
      <c r="S736" s="18" t="s">
        <v>48</v>
      </c>
      <c r="T736" s="18"/>
      <c r="U736" s="18"/>
      <c r="V736" s="18"/>
      <c r="W736" s="18"/>
      <c r="X736" s="18"/>
      <c r="Y736" s="18"/>
      <c r="Z736" s="18"/>
      <c r="AA736" s="18"/>
      <c r="AB736" s="18"/>
      <c r="AC736" s="27"/>
      <c r="AD736" s="18"/>
      <c r="AE736" s="18"/>
      <c r="AF736" s="18"/>
      <c r="AG736" s="18"/>
      <c r="AH736" s="18"/>
      <c r="AI736" s="30"/>
      <c r="AJ736" s="18"/>
    </row>
    <row r="737" spans="1:36" x14ac:dyDescent="0.25">
      <c r="A737" s="17" t="s">
        <v>1079</v>
      </c>
      <c r="B737" s="18" t="s">
        <v>1080</v>
      </c>
      <c r="C737" s="18" t="s">
        <v>631</v>
      </c>
      <c r="D737" s="18">
        <v>2014</v>
      </c>
      <c r="E737" s="71" t="str">
        <f>IF(COUNTIF($F$7:F737,F737)=1,"Y","N")</f>
        <v>N</v>
      </c>
      <c r="F737" s="46" t="str">
        <f t="shared" si="96"/>
        <v>2014-Gastroenterology-Li, Ling</v>
      </c>
      <c r="G737" s="27" t="s">
        <v>44</v>
      </c>
      <c r="H737" s="38"/>
      <c r="I737" s="38" t="s">
        <v>104</v>
      </c>
      <c r="J737" s="18" t="s">
        <v>27</v>
      </c>
      <c r="K737" s="28">
        <v>150</v>
      </c>
      <c r="L737" s="19" t="s">
        <v>47</v>
      </c>
      <c r="M737" s="56">
        <v>0.75</v>
      </c>
      <c r="N737" s="57">
        <v>0.25</v>
      </c>
      <c r="O737" s="57"/>
      <c r="P737" s="57"/>
      <c r="Q737" s="58"/>
      <c r="R737" s="29" t="s">
        <v>1082</v>
      </c>
      <c r="S737" s="18" t="s">
        <v>48</v>
      </c>
      <c r="T737" s="18"/>
      <c r="U737" s="18"/>
      <c r="V737" s="18"/>
      <c r="W737" s="18"/>
      <c r="X737" s="18"/>
      <c r="Y737" s="18"/>
      <c r="Z737" s="18"/>
      <c r="AA737" s="18"/>
      <c r="AB737" s="18"/>
      <c r="AC737" s="27"/>
      <c r="AD737" s="18"/>
      <c r="AE737" s="18"/>
      <c r="AF737" s="18"/>
      <c r="AG737" s="18"/>
      <c r="AH737" s="18"/>
      <c r="AI737" s="30"/>
      <c r="AJ737" s="18"/>
    </row>
    <row r="738" spans="1:36" x14ac:dyDescent="0.25">
      <c r="A738" s="17" t="s">
        <v>1079</v>
      </c>
      <c r="B738" s="18" t="s">
        <v>1080</v>
      </c>
      <c r="C738" s="18" t="s">
        <v>631</v>
      </c>
      <c r="D738" s="18">
        <v>2014</v>
      </c>
      <c r="E738" s="71" t="str">
        <f>IF(COUNTIF($F$7:F738,F738)=1,"Y","N")</f>
        <v>N</v>
      </c>
      <c r="F738" s="46" t="str">
        <f t="shared" si="96"/>
        <v>2014-Gastroenterology-Li, Ling</v>
      </c>
      <c r="G738" s="27" t="s">
        <v>1083</v>
      </c>
      <c r="H738" s="38"/>
      <c r="I738" s="38" t="s">
        <v>105</v>
      </c>
      <c r="J738" s="18" t="s">
        <v>178</v>
      </c>
      <c r="K738" s="28"/>
      <c r="L738" s="19" t="s">
        <v>28</v>
      </c>
      <c r="M738" s="56"/>
      <c r="N738" s="57"/>
      <c r="O738" s="57"/>
      <c r="P738" s="57">
        <v>1</v>
      </c>
      <c r="Q738" s="58"/>
      <c r="R738" s="29" t="s">
        <v>1084</v>
      </c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27"/>
      <c r="AD738" s="18"/>
      <c r="AE738" s="18"/>
      <c r="AF738" s="18"/>
      <c r="AG738" s="18"/>
      <c r="AH738" s="18"/>
      <c r="AI738" s="30"/>
      <c r="AJ738" s="18"/>
    </row>
    <row r="739" spans="1:36" x14ac:dyDescent="0.25">
      <c r="A739" s="17" t="s">
        <v>980</v>
      </c>
      <c r="B739" s="18" t="s">
        <v>981</v>
      </c>
      <c r="C739" s="18" t="s">
        <v>66</v>
      </c>
      <c r="D739" s="18">
        <v>2014</v>
      </c>
      <c r="E739" s="71" t="str">
        <f>IF(COUNTIF($F$7:F739,F739)=1,"Y","N")</f>
        <v>Y</v>
      </c>
      <c r="F739" s="46" t="str">
        <f t="shared" si="96"/>
        <v>2014-Molecular Imaging and Biology-Kim, Hyunki</v>
      </c>
      <c r="G739" s="27" t="s">
        <v>44</v>
      </c>
      <c r="H739" s="38"/>
      <c r="I739" s="38" t="s">
        <v>104</v>
      </c>
      <c r="J739" s="18" t="s">
        <v>178</v>
      </c>
      <c r="K739" s="28"/>
      <c r="L739" s="19" t="s">
        <v>28</v>
      </c>
      <c r="M739" s="56"/>
      <c r="N739" s="57"/>
      <c r="O739" s="57"/>
      <c r="P739" s="57">
        <v>1</v>
      </c>
      <c r="Q739" s="58"/>
      <c r="R739" s="29" t="s">
        <v>12</v>
      </c>
      <c r="S739" s="18"/>
      <c r="T739" s="18"/>
      <c r="U739" s="18"/>
      <c r="V739" s="18" t="s">
        <v>48</v>
      </c>
      <c r="W739" s="18"/>
      <c r="X739" s="18"/>
      <c r="Y739" s="18"/>
      <c r="Z739" s="18"/>
      <c r="AA739" s="18"/>
      <c r="AB739" s="18"/>
      <c r="AC739" s="27"/>
      <c r="AD739" s="18"/>
      <c r="AE739" s="18"/>
      <c r="AF739" s="18"/>
      <c r="AG739" s="18"/>
      <c r="AH739" s="18"/>
      <c r="AI739" s="30"/>
      <c r="AJ739" s="18"/>
    </row>
    <row r="740" spans="1:36" x14ac:dyDescent="0.25">
      <c r="A740" s="17" t="s">
        <v>980</v>
      </c>
      <c r="B740" s="18" t="s">
        <v>981</v>
      </c>
      <c r="C740" s="18" t="s">
        <v>66</v>
      </c>
      <c r="D740" s="18">
        <v>2014</v>
      </c>
      <c r="E740" s="71" t="str">
        <f>IF(COUNTIF($F$7:F740,F740)=1,"Y","N")</f>
        <v>N</v>
      </c>
      <c r="F740" s="46" t="str">
        <f t="shared" ref="F740:F745" si="98">CONCATENATE(D740,"-",C740,"-",A740)</f>
        <v>2014-Molecular Imaging and Biology-Kim, Hyunki</v>
      </c>
      <c r="G740" s="27" t="s">
        <v>44</v>
      </c>
      <c r="H740" s="38"/>
      <c r="I740" s="38" t="s">
        <v>104</v>
      </c>
      <c r="J740" s="18" t="s">
        <v>178</v>
      </c>
      <c r="K740" s="28"/>
      <c r="L740" s="19" t="s">
        <v>28</v>
      </c>
      <c r="M740" s="56"/>
      <c r="N740" s="57"/>
      <c r="O740" s="57"/>
      <c r="P740" s="57">
        <v>1</v>
      </c>
      <c r="Q740" s="58"/>
      <c r="R740" s="29" t="s">
        <v>1085</v>
      </c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27"/>
      <c r="AD740" s="18"/>
      <c r="AE740" s="18"/>
      <c r="AF740" s="18"/>
      <c r="AG740" s="18"/>
      <c r="AH740" s="18"/>
      <c r="AI740" s="30"/>
      <c r="AJ740" s="18"/>
    </row>
    <row r="741" spans="1:36" x14ac:dyDescent="0.25">
      <c r="A741" s="17" t="s">
        <v>980</v>
      </c>
      <c r="B741" s="18" t="s">
        <v>981</v>
      </c>
      <c r="C741" s="18" t="s">
        <v>66</v>
      </c>
      <c r="D741" s="18">
        <v>2014</v>
      </c>
      <c r="E741" s="71" t="str">
        <f>IF(COUNTIF($F$7:F741,F741)=1,"Y","N")</f>
        <v>N</v>
      </c>
      <c r="F741" s="46" t="str">
        <f t="shared" si="98"/>
        <v>2014-Molecular Imaging and Biology-Kim, Hyunki</v>
      </c>
      <c r="G741" s="27" t="s">
        <v>44</v>
      </c>
      <c r="H741" s="38"/>
      <c r="I741" s="38" t="s">
        <v>104</v>
      </c>
      <c r="J741" s="18" t="s">
        <v>178</v>
      </c>
      <c r="K741" s="28"/>
      <c r="L741" s="19" t="s">
        <v>28</v>
      </c>
      <c r="M741" s="56"/>
      <c r="N741" s="57"/>
      <c r="O741" s="57"/>
      <c r="P741" s="57">
        <v>1</v>
      </c>
      <c r="Q741" s="58"/>
      <c r="R741" s="29" t="s">
        <v>1086</v>
      </c>
      <c r="S741" s="18"/>
      <c r="T741" s="18"/>
      <c r="U741" s="18"/>
      <c r="V741" s="18" t="s">
        <v>48</v>
      </c>
      <c r="W741" s="18"/>
      <c r="X741" s="18"/>
      <c r="Y741" s="18"/>
      <c r="Z741" s="18"/>
      <c r="AA741" s="18"/>
      <c r="AB741" s="18"/>
      <c r="AC741" s="27"/>
      <c r="AD741" s="18"/>
      <c r="AE741" s="18"/>
      <c r="AF741" s="18"/>
      <c r="AG741" s="18"/>
      <c r="AH741" s="18"/>
      <c r="AI741" s="30"/>
      <c r="AJ741" s="18"/>
    </row>
    <row r="742" spans="1:36" x14ac:dyDescent="0.25">
      <c r="A742" s="17" t="s">
        <v>980</v>
      </c>
      <c r="B742" s="18" t="s">
        <v>981</v>
      </c>
      <c r="C742" s="18" t="s">
        <v>66</v>
      </c>
      <c r="D742" s="18">
        <v>2014</v>
      </c>
      <c r="E742" s="71" t="str">
        <f>IF(COUNTIF($F$7:F742,F742)=1,"Y","N")</f>
        <v>N</v>
      </c>
      <c r="F742" s="46" t="str">
        <f t="shared" si="98"/>
        <v>2014-Molecular Imaging and Biology-Kim, Hyunki</v>
      </c>
      <c r="G742" s="27" t="s">
        <v>44</v>
      </c>
      <c r="H742" s="38"/>
      <c r="I742" s="38" t="s">
        <v>104</v>
      </c>
      <c r="J742" s="18" t="s">
        <v>178</v>
      </c>
      <c r="K742" s="28"/>
      <c r="L742" s="19" t="s">
        <v>28</v>
      </c>
      <c r="M742" s="56"/>
      <c r="N742" s="57"/>
      <c r="O742" s="57"/>
      <c r="P742" s="57">
        <v>1</v>
      </c>
      <c r="Q742" s="58"/>
      <c r="R742" s="29" t="s">
        <v>1087</v>
      </c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27"/>
      <c r="AD742" s="18"/>
      <c r="AE742" s="18"/>
      <c r="AF742" s="18"/>
      <c r="AG742" s="18"/>
      <c r="AH742" s="18"/>
      <c r="AI742" s="30"/>
      <c r="AJ742" s="18"/>
    </row>
    <row r="743" spans="1:36" x14ac:dyDescent="0.25">
      <c r="A743" s="17" t="s">
        <v>980</v>
      </c>
      <c r="B743" s="18" t="s">
        <v>981</v>
      </c>
      <c r="C743" s="18" t="s">
        <v>66</v>
      </c>
      <c r="D743" s="18">
        <v>2014</v>
      </c>
      <c r="E743" s="71" t="str">
        <f>IF(COUNTIF($F$7:F743,F743)=1,"Y","N")</f>
        <v>N</v>
      </c>
      <c r="F743" s="46" t="str">
        <f t="shared" si="98"/>
        <v>2014-Molecular Imaging and Biology-Kim, Hyunki</v>
      </c>
      <c r="G743" s="27" t="s">
        <v>44</v>
      </c>
      <c r="H743" s="38"/>
      <c r="I743" s="38" t="s">
        <v>104</v>
      </c>
      <c r="J743" s="18" t="s">
        <v>178</v>
      </c>
      <c r="K743" s="28"/>
      <c r="L743" s="19" t="s">
        <v>28</v>
      </c>
      <c r="M743" s="56"/>
      <c r="N743" s="57"/>
      <c r="O743" s="57"/>
      <c r="P743" s="57">
        <v>1</v>
      </c>
      <c r="Q743" s="58"/>
      <c r="R743" s="29" t="s">
        <v>1088</v>
      </c>
      <c r="S743" s="18"/>
      <c r="T743" s="18"/>
      <c r="U743" s="18"/>
      <c r="V743" s="18" t="s">
        <v>48</v>
      </c>
      <c r="W743" s="18"/>
      <c r="X743" s="18"/>
      <c r="Y743" s="18"/>
      <c r="Z743" s="18"/>
      <c r="AA743" s="18"/>
      <c r="AB743" s="18"/>
      <c r="AC743" s="27"/>
      <c r="AD743" s="18"/>
      <c r="AE743" s="18"/>
      <c r="AF743" s="18"/>
      <c r="AG743" s="18"/>
      <c r="AH743" s="18"/>
      <c r="AI743" s="30"/>
      <c r="AJ743" s="18"/>
    </row>
    <row r="744" spans="1:36" x14ac:dyDescent="0.25">
      <c r="A744" s="17" t="s">
        <v>980</v>
      </c>
      <c r="B744" s="18" t="s">
        <v>981</v>
      </c>
      <c r="C744" s="18" t="s">
        <v>66</v>
      </c>
      <c r="D744" s="18">
        <v>2014</v>
      </c>
      <c r="E744" s="71" t="str">
        <f>IF(COUNTIF($F$7:F744,F744)=1,"Y","N")</f>
        <v>N</v>
      </c>
      <c r="F744" s="46" t="str">
        <f t="shared" si="98"/>
        <v>2014-Molecular Imaging and Biology-Kim, Hyunki</v>
      </c>
      <c r="G744" s="27" t="s">
        <v>44</v>
      </c>
      <c r="H744" s="38"/>
      <c r="I744" s="38" t="s">
        <v>104</v>
      </c>
      <c r="J744" s="18" t="s">
        <v>178</v>
      </c>
      <c r="K744" s="28"/>
      <c r="L744" s="19" t="s">
        <v>28</v>
      </c>
      <c r="M744" s="56"/>
      <c r="N744" s="57"/>
      <c r="O744" s="57"/>
      <c r="P744" s="57">
        <v>1</v>
      </c>
      <c r="Q744" s="58"/>
      <c r="R744" s="29" t="s">
        <v>1089</v>
      </c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27"/>
      <c r="AD744" s="18"/>
      <c r="AE744" s="18"/>
      <c r="AF744" s="18"/>
      <c r="AG744" s="18"/>
      <c r="AH744" s="18"/>
      <c r="AI744" s="30"/>
      <c r="AJ744" s="18"/>
    </row>
    <row r="745" spans="1:36" x14ac:dyDescent="0.25">
      <c r="A745" s="17" t="s">
        <v>980</v>
      </c>
      <c r="B745" s="18" t="s">
        <v>981</v>
      </c>
      <c r="C745" s="18" t="s">
        <v>66</v>
      </c>
      <c r="D745" s="18">
        <v>2014</v>
      </c>
      <c r="E745" s="71" t="str">
        <f>IF(COUNTIF($F$7:F745,F745)=1,"Y","N")</f>
        <v>N</v>
      </c>
      <c r="F745" s="46" t="str">
        <f t="shared" si="98"/>
        <v>2014-Molecular Imaging and Biology-Kim, Hyunki</v>
      </c>
      <c r="G745" s="27" t="s">
        <v>44</v>
      </c>
      <c r="H745" s="38"/>
      <c r="I745" s="38" t="s">
        <v>104</v>
      </c>
      <c r="J745" s="18" t="s">
        <v>178</v>
      </c>
      <c r="K745" s="28"/>
      <c r="L745" s="19" t="s">
        <v>28</v>
      </c>
      <c r="M745" s="56"/>
      <c r="N745" s="57"/>
      <c r="O745" s="57"/>
      <c r="P745" s="57">
        <v>1</v>
      </c>
      <c r="Q745" s="58"/>
      <c r="R745" s="29" t="s">
        <v>1090</v>
      </c>
      <c r="S745" s="18"/>
      <c r="T745" s="18"/>
      <c r="U745" s="18"/>
      <c r="V745" s="18" t="s">
        <v>48</v>
      </c>
      <c r="W745" s="18"/>
      <c r="X745" s="18"/>
      <c r="Y745" s="18"/>
      <c r="Z745" s="18"/>
      <c r="AA745" s="18"/>
      <c r="AB745" s="18"/>
      <c r="AC745" s="27"/>
      <c r="AD745" s="18"/>
      <c r="AE745" s="18"/>
      <c r="AF745" s="18"/>
      <c r="AG745" s="18"/>
      <c r="AH745" s="18"/>
      <c r="AI745" s="30"/>
      <c r="AJ745" s="18"/>
    </row>
    <row r="746" spans="1:36" x14ac:dyDescent="0.25">
      <c r="A746" s="17" t="s">
        <v>1094</v>
      </c>
      <c r="B746" s="18" t="s">
        <v>1095</v>
      </c>
      <c r="C746" s="18" t="s">
        <v>143</v>
      </c>
      <c r="D746" s="18">
        <v>2014</v>
      </c>
      <c r="E746" s="71" t="str">
        <f>IF(COUNTIF($F$7:F746,F746)=1,"Y","N")</f>
        <v>Y</v>
      </c>
      <c r="F746" s="46" t="str">
        <f t="shared" si="96"/>
        <v>2014-Radiation Research-Crittenden, Marka R.</v>
      </c>
      <c r="G746" s="27" t="s">
        <v>485</v>
      </c>
      <c r="H746" s="38"/>
      <c r="I746" s="38" t="s">
        <v>104</v>
      </c>
      <c r="J746" s="18" t="s">
        <v>1065</v>
      </c>
      <c r="K746" s="28"/>
      <c r="L746" s="19" t="s">
        <v>47</v>
      </c>
      <c r="M746" s="56"/>
      <c r="N746" s="57"/>
      <c r="O746" s="57"/>
      <c r="P746" s="57">
        <v>1</v>
      </c>
      <c r="Q746" s="58"/>
      <c r="R746" s="29" t="s">
        <v>1091</v>
      </c>
      <c r="S746" s="18" t="s">
        <v>48</v>
      </c>
      <c r="T746" s="18"/>
      <c r="U746" s="18"/>
      <c r="V746" s="18"/>
      <c r="W746" s="18"/>
      <c r="X746" s="18"/>
      <c r="Y746" s="18"/>
      <c r="Z746" s="18"/>
      <c r="AA746" s="18"/>
      <c r="AB746" s="18"/>
      <c r="AC746" s="27"/>
      <c r="AD746" s="18"/>
      <c r="AE746" s="18"/>
      <c r="AF746" s="18"/>
      <c r="AG746" s="18"/>
      <c r="AH746" s="18"/>
      <c r="AI746" s="30"/>
      <c r="AJ746" s="18"/>
    </row>
    <row r="747" spans="1:36" ht="15" x14ac:dyDescent="0.25">
      <c r="A747" s="17" t="s">
        <v>1094</v>
      </c>
      <c r="B747" s="18" t="s">
        <v>1095</v>
      </c>
      <c r="C747" s="18" t="s">
        <v>143</v>
      </c>
      <c r="D747" s="18">
        <v>2014</v>
      </c>
      <c r="E747" s="71" t="str">
        <f>IF(COUNTIF($F$7:F747,F747)=1,"Y","N")</f>
        <v>N</v>
      </c>
      <c r="F747" s="46" t="str">
        <f t="shared" si="96"/>
        <v>2014-Radiation Research-Crittenden, Marka R.</v>
      </c>
      <c r="G747" s="27" t="s">
        <v>485</v>
      </c>
      <c r="H747" s="38"/>
      <c r="I747" s="38" t="s">
        <v>104</v>
      </c>
      <c r="J747" s="18" t="s">
        <v>1092</v>
      </c>
      <c r="K747" s="28"/>
      <c r="L747" s="19" t="s">
        <v>47</v>
      </c>
      <c r="M747" s="56"/>
      <c r="N747" s="57"/>
      <c r="O747" s="57"/>
      <c r="P747" s="57">
        <v>1</v>
      </c>
      <c r="Q747" s="58"/>
      <c r="R747" s="29" t="s">
        <v>1093</v>
      </c>
      <c r="S747" s="18" t="s">
        <v>48</v>
      </c>
      <c r="T747" s="18"/>
      <c r="U747" s="18"/>
      <c r="V747" s="18"/>
      <c r="W747" s="18"/>
      <c r="X747" s="18"/>
      <c r="Y747" s="18"/>
      <c r="Z747" s="18"/>
      <c r="AA747" s="18"/>
      <c r="AB747" s="18"/>
      <c r="AC747" s="27"/>
      <c r="AD747" s="18"/>
      <c r="AE747" s="18"/>
      <c r="AF747" s="18"/>
      <c r="AG747" s="18"/>
      <c r="AH747" s="18"/>
      <c r="AI747" s="30"/>
      <c r="AJ747" s="18"/>
    </row>
    <row r="748" spans="1:36" x14ac:dyDescent="0.25">
      <c r="A748" s="17" t="s">
        <v>1097</v>
      </c>
      <c r="B748" s="18" t="s">
        <v>1098</v>
      </c>
      <c r="C748" s="18" t="s">
        <v>31</v>
      </c>
      <c r="D748" s="18">
        <v>2014</v>
      </c>
      <c r="E748" s="71" t="str">
        <f>IF(COUNTIF($F$7:F748,F748)=1,"Y","N")</f>
        <v>Y</v>
      </c>
      <c r="F748" s="46" t="str">
        <f t="shared" si="96"/>
        <v>2014-Cancer Letters-Dai, M. H.</v>
      </c>
      <c r="G748" s="27" t="s">
        <v>44</v>
      </c>
      <c r="H748" s="38"/>
      <c r="I748" s="38" t="s">
        <v>104</v>
      </c>
      <c r="J748" s="18" t="s">
        <v>27</v>
      </c>
      <c r="K748" s="28">
        <v>100</v>
      </c>
      <c r="L748" s="19" t="s">
        <v>47</v>
      </c>
      <c r="M748" s="56"/>
      <c r="N748" s="57"/>
      <c r="O748" s="57"/>
      <c r="P748" s="57">
        <v>1</v>
      </c>
      <c r="Q748" s="58"/>
      <c r="R748" s="29" t="s">
        <v>1101</v>
      </c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27"/>
      <c r="AD748" s="18"/>
      <c r="AE748" s="18"/>
      <c r="AF748" s="18"/>
      <c r="AG748" s="18"/>
      <c r="AH748" s="18"/>
      <c r="AI748" s="30"/>
      <c r="AJ748" s="18"/>
    </row>
    <row r="749" spans="1:36" x14ac:dyDescent="0.25">
      <c r="A749" s="17" t="s">
        <v>1097</v>
      </c>
      <c r="B749" s="18" t="s">
        <v>1098</v>
      </c>
      <c r="C749" s="18" t="s">
        <v>31</v>
      </c>
      <c r="D749" s="18">
        <v>2014</v>
      </c>
      <c r="E749" s="71" t="str">
        <f>IF(COUNTIF($F$7:F749,F749)=1,"Y","N")</f>
        <v>N</v>
      </c>
      <c r="F749" s="46" t="str">
        <f t="shared" ref="F749:F750" si="99">CONCATENATE(D749,"-",C749,"-",A749)</f>
        <v>2014-Cancer Letters-Dai, M. H.</v>
      </c>
      <c r="G749" s="27" t="s">
        <v>44</v>
      </c>
      <c r="H749" s="38"/>
      <c r="I749" s="38" t="s">
        <v>104</v>
      </c>
      <c r="J749" s="18" t="s">
        <v>27</v>
      </c>
      <c r="K749" s="28">
        <v>100</v>
      </c>
      <c r="L749" s="19" t="s">
        <v>47</v>
      </c>
      <c r="M749" s="56"/>
      <c r="N749" s="57"/>
      <c r="O749" s="57"/>
      <c r="P749" s="57">
        <v>1</v>
      </c>
      <c r="Q749" s="58"/>
      <c r="R749" s="29" t="s">
        <v>1099</v>
      </c>
      <c r="S749" s="18" t="s">
        <v>48</v>
      </c>
      <c r="T749" s="18"/>
      <c r="U749" s="18"/>
      <c r="V749" s="18"/>
      <c r="W749" s="18"/>
      <c r="X749" s="18"/>
      <c r="Y749" s="18"/>
      <c r="Z749" s="18"/>
      <c r="AA749" s="18"/>
      <c r="AB749" s="18"/>
      <c r="AC749" s="27"/>
      <c r="AD749" s="18"/>
      <c r="AE749" s="18"/>
      <c r="AF749" s="18"/>
      <c r="AG749" s="18"/>
      <c r="AH749" s="18"/>
      <c r="AI749" s="30"/>
      <c r="AJ749" s="18"/>
    </row>
    <row r="750" spans="1:36" x14ac:dyDescent="0.25">
      <c r="A750" s="17" t="s">
        <v>1097</v>
      </c>
      <c r="B750" s="18" t="s">
        <v>1098</v>
      </c>
      <c r="C750" s="18" t="s">
        <v>31</v>
      </c>
      <c r="D750" s="18">
        <v>2014</v>
      </c>
      <c r="E750" s="71" t="str">
        <f>IF(COUNTIF($F$7:F750,F750)=1,"Y","N")</f>
        <v>N</v>
      </c>
      <c r="F750" s="46" t="str">
        <f t="shared" si="99"/>
        <v>2014-Cancer Letters-Dai, M. H.</v>
      </c>
      <c r="G750" s="27" t="s">
        <v>44</v>
      </c>
      <c r="H750" s="38"/>
      <c r="I750" s="38" t="s">
        <v>104</v>
      </c>
      <c r="J750" s="18" t="s">
        <v>27</v>
      </c>
      <c r="K750" s="28">
        <v>100</v>
      </c>
      <c r="L750" s="19" t="s">
        <v>47</v>
      </c>
      <c r="M750" s="56"/>
      <c r="N750" s="57"/>
      <c r="O750" s="57"/>
      <c r="P750" s="57">
        <v>1</v>
      </c>
      <c r="Q750" s="58"/>
      <c r="R750" s="29" t="s">
        <v>1100</v>
      </c>
      <c r="S750" s="18" t="s">
        <v>48</v>
      </c>
      <c r="T750" s="18"/>
      <c r="U750" s="18"/>
      <c r="V750" s="18"/>
      <c r="W750" s="18"/>
      <c r="X750" s="18"/>
      <c r="Y750" s="18"/>
      <c r="Z750" s="18"/>
      <c r="AA750" s="18"/>
      <c r="AB750" s="18"/>
      <c r="AC750" s="27"/>
      <c r="AD750" s="18"/>
      <c r="AE750" s="18"/>
      <c r="AF750" s="18"/>
      <c r="AG750" s="18"/>
      <c r="AH750" s="18"/>
      <c r="AI750" s="30"/>
      <c r="AJ750" s="18"/>
    </row>
    <row r="751" spans="1:36" x14ac:dyDescent="0.25">
      <c r="A751" s="17" t="s">
        <v>1102</v>
      </c>
      <c r="B751" s="18" t="s">
        <v>1103</v>
      </c>
      <c r="C751" s="18" t="s">
        <v>78</v>
      </c>
      <c r="D751" s="18">
        <v>2014</v>
      </c>
      <c r="E751" s="71" t="str">
        <f>IF(COUNTIF($F$7:F751,F751)=1,"Y","N")</f>
        <v>Y</v>
      </c>
      <c r="F751" s="46" t="str">
        <f t="shared" si="96"/>
        <v>2014-Oncotarget-Schoelch, Sebastian</v>
      </c>
      <c r="G751" s="27" t="s">
        <v>485</v>
      </c>
      <c r="H751" s="38"/>
      <c r="I751" s="38" t="s">
        <v>104</v>
      </c>
      <c r="J751" s="18" t="s">
        <v>1065</v>
      </c>
      <c r="K751" s="28" t="s">
        <v>571</v>
      </c>
      <c r="L751" s="19" t="s">
        <v>47</v>
      </c>
      <c r="M751" s="56"/>
      <c r="N751" s="57"/>
      <c r="O751" s="57"/>
      <c r="P751" s="57">
        <v>1</v>
      </c>
      <c r="Q751" s="58"/>
      <c r="R751" s="29" t="s">
        <v>1106</v>
      </c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27"/>
      <c r="AD751" s="18"/>
      <c r="AE751" s="18"/>
      <c r="AF751" s="18"/>
      <c r="AG751" s="18"/>
      <c r="AH751" s="18"/>
      <c r="AI751" s="30"/>
      <c r="AJ751" s="18"/>
    </row>
    <row r="752" spans="1:36" x14ac:dyDescent="0.25">
      <c r="A752" s="17" t="s">
        <v>1102</v>
      </c>
      <c r="B752" s="18" t="s">
        <v>1103</v>
      </c>
      <c r="C752" s="18" t="s">
        <v>78</v>
      </c>
      <c r="D752" s="18">
        <v>2014</v>
      </c>
      <c r="E752" s="71" t="str">
        <f>IF(COUNTIF($F$7:F752,F752)=1,"Y","N")</f>
        <v>N</v>
      </c>
      <c r="F752" s="46" t="str">
        <f t="shared" ref="F752:F753" si="100">CONCATENATE(D752,"-",C752,"-",A752)</f>
        <v>2014-Oncotarget-Schoelch, Sebastian</v>
      </c>
      <c r="G752" s="27" t="s">
        <v>485</v>
      </c>
      <c r="H752" s="38"/>
      <c r="I752" s="38" t="s">
        <v>104</v>
      </c>
      <c r="J752" s="18" t="s">
        <v>1065</v>
      </c>
      <c r="K752" s="28" t="s">
        <v>571</v>
      </c>
      <c r="L752" s="19" t="s">
        <v>47</v>
      </c>
      <c r="M752" s="56"/>
      <c r="N752" s="57"/>
      <c r="O752" s="57"/>
      <c r="P752" s="57">
        <v>1</v>
      </c>
      <c r="Q752" s="58"/>
      <c r="R752" s="29" t="s">
        <v>1104</v>
      </c>
      <c r="S752" s="18" t="s">
        <v>48</v>
      </c>
      <c r="T752" s="18"/>
      <c r="U752" s="18"/>
      <c r="V752" s="18"/>
      <c r="W752" s="18"/>
      <c r="X752" s="18"/>
      <c r="Y752" s="18"/>
      <c r="Z752" s="18"/>
      <c r="AA752" s="18"/>
      <c r="AB752" s="18"/>
      <c r="AC752" s="27"/>
      <c r="AD752" s="18"/>
      <c r="AE752" s="18"/>
      <c r="AF752" s="18"/>
      <c r="AG752" s="18"/>
      <c r="AH752" s="18"/>
      <c r="AI752" s="30"/>
      <c r="AJ752" s="18"/>
    </row>
    <row r="753" spans="1:36" x14ac:dyDescent="0.25">
      <c r="A753" s="17" t="s">
        <v>1102</v>
      </c>
      <c r="B753" s="18" t="s">
        <v>1103</v>
      </c>
      <c r="C753" s="18" t="s">
        <v>78</v>
      </c>
      <c r="D753" s="18">
        <v>2014</v>
      </c>
      <c r="E753" s="71" t="str">
        <f>IF(COUNTIF($F$7:F753,F753)=1,"Y","N")</f>
        <v>N</v>
      </c>
      <c r="F753" s="46" t="str">
        <f t="shared" si="100"/>
        <v>2014-Oncotarget-Schoelch, Sebastian</v>
      </c>
      <c r="G753" s="27" t="s">
        <v>485</v>
      </c>
      <c r="H753" s="38"/>
      <c r="I753" s="38" t="s">
        <v>104</v>
      </c>
      <c r="J753" s="18" t="s">
        <v>1065</v>
      </c>
      <c r="K753" s="28" t="s">
        <v>571</v>
      </c>
      <c r="L753" s="19" t="s">
        <v>47</v>
      </c>
      <c r="M753" s="56"/>
      <c r="N753" s="57"/>
      <c r="O753" s="57"/>
      <c r="P753" s="57">
        <v>1</v>
      </c>
      <c r="Q753" s="58"/>
      <c r="R753" s="29" t="s">
        <v>1105</v>
      </c>
      <c r="S753" s="18" t="s">
        <v>48</v>
      </c>
      <c r="T753" s="18"/>
      <c r="U753" s="18"/>
      <c r="V753" s="18"/>
      <c r="W753" s="18"/>
      <c r="X753" s="18"/>
      <c r="Y753" s="18"/>
      <c r="Z753" s="18"/>
      <c r="AA753" s="18"/>
      <c r="AB753" s="18"/>
      <c r="AC753" s="27"/>
      <c r="AD753" s="18"/>
      <c r="AE753" s="18"/>
      <c r="AF753" s="18"/>
      <c r="AG753" s="18"/>
      <c r="AH753" s="18"/>
      <c r="AI753" s="30"/>
      <c r="AJ753" s="18"/>
    </row>
    <row r="754" spans="1:36" x14ac:dyDescent="0.25">
      <c r="A754" s="17" t="s">
        <v>1102</v>
      </c>
      <c r="B754" s="18" t="s">
        <v>1103</v>
      </c>
      <c r="C754" s="18" t="s">
        <v>78</v>
      </c>
      <c r="D754" s="18">
        <v>2014</v>
      </c>
      <c r="E754" s="71" t="str">
        <f>IF(COUNTIF($F$7:F754,F754)=1,"Y","N")</f>
        <v>N</v>
      </c>
      <c r="F754" s="46" t="str">
        <f t="shared" ref="F754:F756" si="101">CONCATENATE(D754,"-",C754,"-",A754)</f>
        <v>2014-Oncotarget-Schoelch, Sebastian</v>
      </c>
      <c r="G754" s="27" t="s">
        <v>485</v>
      </c>
      <c r="H754" s="38"/>
      <c r="I754" s="38" t="s">
        <v>104</v>
      </c>
      <c r="J754" s="18" t="s">
        <v>1065</v>
      </c>
      <c r="K754" s="28"/>
      <c r="L754" s="19" t="s">
        <v>28</v>
      </c>
      <c r="M754" s="56"/>
      <c r="N754" s="57"/>
      <c r="O754" s="57"/>
      <c r="P754" s="57">
        <v>1</v>
      </c>
      <c r="Q754" s="58"/>
      <c r="R754" s="29" t="s">
        <v>1106</v>
      </c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27"/>
      <c r="AD754" s="18"/>
      <c r="AE754" s="18"/>
      <c r="AF754" s="18"/>
      <c r="AG754" s="18"/>
      <c r="AH754" s="18"/>
      <c r="AI754" s="30"/>
      <c r="AJ754" s="18"/>
    </row>
    <row r="755" spans="1:36" x14ac:dyDescent="0.25">
      <c r="A755" s="17" t="s">
        <v>1102</v>
      </c>
      <c r="B755" s="18" t="s">
        <v>1103</v>
      </c>
      <c r="C755" s="18" t="s">
        <v>78</v>
      </c>
      <c r="D755" s="18">
        <v>2014</v>
      </c>
      <c r="E755" s="71" t="str">
        <f>IF(COUNTIF($F$7:F755,F755)=1,"Y","N")</f>
        <v>N</v>
      </c>
      <c r="F755" s="46" t="str">
        <f t="shared" si="101"/>
        <v>2014-Oncotarget-Schoelch, Sebastian</v>
      </c>
      <c r="G755" s="27" t="s">
        <v>485</v>
      </c>
      <c r="H755" s="38"/>
      <c r="I755" s="38" t="s">
        <v>104</v>
      </c>
      <c r="J755" s="18" t="s">
        <v>1065</v>
      </c>
      <c r="K755" s="28"/>
      <c r="L755" s="19" t="s">
        <v>28</v>
      </c>
      <c r="M755" s="56"/>
      <c r="N755" s="57"/>
      <c r="O755" s="57"/>
      <c r="P755" s="57">
        <v>1</v>
      </c>
      <c r="Q755" s="58"/>
      <c r="R755" s="29" t="s">
        <v>1104</v>
      </c>
      <c r="S755" s="18" t="s">
        <v>48</v>
      </c>
      <c r="T755" s="18"/>
      <c r="U755" s="18"/>
      <c r="V755" s="18"/>
      <c r="W755" s="18"/>
      <c r="X755" s="18"/>
      <c r="Y755" s="18"/>
      <c r="Z755" s="18"/>
      <c r="AA755" s="18"/>
      <c r="AB755" s="18"/>
      <c r="AC755" s="27"/>
      <c r="AD755" s="18"/>
      <c r="AE755" s="18"/>
      <c r="AF755" s="18"/>
      <c r="AG755" s="18"/>
      <c r="AH755" s="18"/>
      <c r="AI755" s="30"/>
      <c r="AJ755" s="18"/>
    </row>
    <row r="756" spans="1:36" x14ac:dyDescent="0.25">
      <c r="A756" s="17" t="s">
        <v>1102</v>
      </c>
      <c r="B756" s="18" t="s">
        <v>1103</v>
      </c>
      <c r="C756" s="18" t="s">
        <v>78</v>
      </c>
      <c r="D756" s="18">
        <v>2014</v>
      </c>
      <c r="E756" s="71" t="str">
        <f>IF(COUNTIF($F$7:F756,F756)=1,"Y","N")</f>
        <v>N</v>
      </c>
      <c r="F756" s="46" t="str">
        <f t="shared" si="101"/>
        <v>2014-Oncotarget-Schoelch, Sebastian</v>
      </c>
      <c r="G756" s="27" t="s">
        <v>485</v>
      </c>
      <c r="H756" s="38"/>
      <c r="I756" s="38" t="s">
        <v>104</v>
      </c>
      <c r="J756" s="18" t="s">
        <v>1065</v>
      </c>
      <c r="K756" s="28"/>
      <c r="L756" s="19" t="s">
        <v>28</v>
      </c>
      <c r="M756" s="56"/>
      <c r="N756" s="57"/>
      <c r="O756" s="57"/>
      <c r="P756" s="57">
        <v>1</v>
      </c>
      <c r="Q756" s="58"/>
      <c r="R756" s="29" t="s">
        <v>1105</v>
      </c>
      <c r="S756" s="18" t="s">
        <v>48</v>
      </c>
      <c r="T756" s="18"/>
      <c r="U756" s="18"/>
      <c r="V756" s="18"/>
      <c r="W756" s="18"/>
      <c r="X756" s="18"/>
      <c r="Y756" s="18"/>
      <c r="Z756" s="18"/>
      <c r="AA756" s="18"/>
      <c r="AB756" s="18"/>
      <c r="AC756" s="27"/>
      <c r="AD756" s="18"/>
      <c r="AE756" s="18"/>
      <c r="AF756" s="18"/>
      <c r="AG756" s="18"/>
      <c r="AH756" s="18"/>
      <c r="AI756" s="30"/>
      <c r="AJ756" s="18"/>
    </row>
    <row r="757" spans="1:36" x14ac:dyDescent="0.25">
      <c r="A757" s="17" t="s">
        <v>1107</v>
      </c>
      <c r="B757" s="18" t="s">
        <v>1108</v>
      </c>
      <c r="C757" s="18" t="s">
        <v>1109</v>
      </c>
      <c r="D757" s="18">
        <v>2014</v>
      </c>
      <c r="E757" s="71" t="str">
        <f>IF(COUNTIF($F$7:F757,F757)=1,"Y","N")</f>
        <v>Y</v>
      </c>
      <c r="F757" s="46" t="str">
        <f t="shared" si="96"/>
        <v>2014-Cell Death and Disease-Xiao, Z.</v>
      </c>
      <c r="G757" s="27" t="s">
        <v>45</v>
      </c>
      <c r="H757" s="38"/>
      <c r="I757" s="38" t="s">
        <v>104</v>
      </c>
      <c r="J757" s="18" t="s">
        <v>27</v>
      </c>
      <c r="K757" s="28" t="s">
        <v>512</v>
      </c>
      <c r="L757" s="19" t="s">
        <v>47</v>
      </c>
      <c r="M757" s="56"/>
      <c r="N757" s="57"/>
      <c r="O757" s="57">
        <v>1</v>
      </c>
      <c r="P757" s="57"/>
      <c r="Q757" s="58"/>
      <c r="R757" s="29" t="s">
        <v>1111</v>
      </c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27"/>
      <c r="AD757" s="18"/>
      <c r="AE757" s="18"/>
      <c r="AF757" s="18"/>
      <c r="AG757" s="18"/>
      <c r="AH757" s="18"/>
      <c r="AI757" s="30"/>
      <c r="AJ757" s="18"/>
    </row>
    <row r="758" spans="1:36" x14ac:dyDescent="0.25">
      <c r="A758" s="17" t="s">
        <v>1107</v>
      </c>
      <c r="B758" s="18" t="s">
        <v>1108</v>
      </c>
      <c r="C758" s="18" t="s">
        <v>1109</v>
      </c>
      <c r="D758" s="18">
        <v>2014</v>
      </c>
      <c r="E758" s="71" t="str">
        <f>IF(COUNTIF($F$7:F758,F758)=1,"Y","N")</f>
        <v>N</v>
      </c>
      <c r="F758" s="46" t="str">
        <f t="shared" ref="F758" si="102">CONCATENATE(D758,"-",C758,"-",A758)</f>
        <v>2014-Cell Death and Disease-Xiao, Z.</v>
      </c>
      <c r="G758" s="27" t="s">
        <v>45</v>
      </c>
      <c r="H758" s="38"/>
      <c r="I758" s="38" t="s">
        <v>104</v>
      </c>
      <c r="J758" s="18" t="s">
        <v>27</v>
      </c>
      <c r="K758" s="28" t="s">
        <v>512</v>
      </c>
      <c r="L758" s="19" t="s">
        <v>47</v>
      </c>
      <c r="M758" s="56"/>
      <c r="N758" s="57"/>
      <c r="O758" s="57">
        <v>1</v>
      </c>
      <c r="P758" s="57"/>
      <c r="Q758" s="58"/>
      <c r="R758" s="29" t="s">
        <v>1110</v>
      </c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27"/>
      <c r="AD758" s="18"/>
      <c r="AE758" s="18"/>
      <c r="AF758" s="18"/>
      <c r="AG758" s="18"/>
      <c r="AH758" s="18"/>
      <c r="AI758" s="30"/>
      <c r="AJ758" s="18"/>
    </row>
    <row r="759" spans="1:36" x14ac:dyDescent="0.25">
      <c r="A759" s="17" t="s">
        <v>1112</v>
      </c>
      <c r="B759" s="18" t="s">
        <v>1113</v>
      </c>
      <c r="C759" s="18" t="s">
        <v>278</v>
      </c>
      <c r="D759" s="18">
        <v>2014</v>
      </c>
      <c r="E759" s="71" t="str">
        <f>IF(COUNTIF($F$7:F759,F759)=1,"Y","N")</f>
        <v>Y</v>
      </c>
      <c r="F759" s="46" t="str">
        <f t="shared" si="96"/>
        <v>2014-BMC Cancer-Xu, Jing</v>
      </c>
      <c r="G759" s="27" t="s">
        <v>45</v>
      </c>
      <c r="H759" s="38"/>
      <c r="I759" s="38" t="s">
        <v>104</v>
      </c>
      <c r="J759" s="18" t="s">
        <v>178</v>
      </c>
      <c r="K759" s="28">
        <v>200</v>
      </c>
      <c r="L759" s="19" t="s">
        <v>47</v>
      </c>
      <c r="M759" s="56"/>
      <c r="N759" s="57"/>
      <c r="O759" s="57"/>
      <c r="P759" s="57"/>
      <c r="Q759" s="58">
        <v>1</v>
      </c>
      <c r="R759" s="29" t="s">
        <v>1114</v>
      </c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27" t="s">
        <v>48</v>
      </c>
      <c r="AD759" s="18"/>
      <c r="AE759" s="18"/>
      <c r="AF759" s="18"/>
      <c r="AG759" s="18"/>
      <c r="AH759" s="18"/>
      <c r="AI759" s="30"/>
      <c r="AJ759" s="18"/>
    </row>
    <row r="760" spans="1:36" x14ac:dyDescent="0.25">
      <c r="A760" s="17" t="s">
        <v>1112</v>
      </c>
      <c r="B760" s="18" t="s">
        <v>1113</v>
      </c>
      <c r="C760" s="18" t="s">
        <v>278</v>
      </c>
      <c r="D760" s="18">
        <v>2014</v>
      </c>
      <c r="E760" s="71" t="str">
        <f>IF(COUNTIF($F$7:F760,F760)=1,"Y","N")</f>
        <v>N</v>
      </c>
      <c r="F760" s="46" t="str">
        <f t="shared" ref="F760:F762" si="103">CONCATENATE(D760,"-",C760,"-",A760)</f>
        <v>2014-BMC Cancer-Xu, Jing</v>
      </c>
      <c r="G760" s="27" t="s">
        <v>45</v>
      </c>
      <c r="H760" s="38"/>
      <c r="I760" s="38" t="s">
        <v>104</v>
      </c>
      <c r="J760" s="18" t="s">
        <v>178</v>
      </c>
      <c r="K760" s="28">
        <v>200</v>
      </c>
      <c r="L760" s="19" t="s">
        <v>47</v>
      </c>
      <c r="M760" s="56"/>
      <c r="N760" s="57"/>
      <c r="O760" s="57"/>
      <c r="P760" s="57">
        <v>1</v>
      </c>
      <c r="Q760" s="58"/>
      <c r="R760" s="29" t="s">
        <v>1117</v>
      </c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27" t="s">
        <v>48</v>
      </c>
      <c r="AD760" s="18"/>
      <c r="AE760" s="18"/>
      <c r="AF760" s="18"/>
      <c r="AG760" s="18"/>
      <c r="AH760" s="18"/>
      <c r="AI760" s="30"/>
      <c r="AJ760" s="18"/>
    </row>
    <row r="761" spans="1:36" x14ac:dyDescent="0.25">
      <c r="A761" s="17" t="s">
        <v>1112</v>
      </c>
      <c r="B761" s="18" t="s">
        <v>1113</v>
      </c>
      <c r="C761" s="18" t="s">
        <v>278</v>
      </c>
      <c r="D761" s="18">
        <v>2014</v>
      </c>
      <c r="E761" s="71" t="str">
        <f>IF(COUNTIF($F$7:F761,F761)=1,"Y","N")</f>
        <v>N</v>
      </c>
      <c r="F761" s="46" t="str">
        <f t="shared" si="103"/>
        <v>2014-BMC Cancer-Xu, Jing</v>
      </c>
      <c r="G761" s="27" t="s">
        <v>45</v>
      </c>
      <c r="H761" s="38"/>
      <c r="I761" s="38" t="s">
        <v>104</v>
      </c>
      <c r="J761" s="18" t="s">
        <v>178</v>
      </c>
      <c r="K761" s="28">
        <v>200</v>
      </c>
      <c r="L761" s="19" t="s">
        <v>47</v>
      </c>
      <c r="M761" s="56"/>
      <c r="N761" s="57"/>
      <c r="O761" s="57"/>
      <c r="P761" s="57">
        <v>1</v>
      </c>
      <c r="Q761" s="58"/>
      <c r="R761" s="29" t="s">
        <v>1115</v>
      </c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27" t="s">
        <v>48</v>
      </c>
      <c r="AD761" s="18"/>
      <c r="AE761" s="18"/>
      <c r="AF761" s="18"/>
      <c r="AG761" s="18"/>
      <c r="AH761" s="18"/>
      <c r="AI761" s="30"/>
      <c r="AJ761" s="18"/>
    </row>
    <row r="762" spans="1:36" x14ac:dyDescent="0.25">
      <c r="A762" s="17" t="s">
        <v>1112</v>
      </c>
      <c r="B762" s="18" t="s">
        <v>1113</v>
      </c>
      <c r="C762" s="18" t="s">
        <v>278</v>
      </c>
      <c r="D762" s="18">
        <v>2014</v>
      </c>
      <c r="E762" s="71" t="str">
        <f>IF(COUNTIF($F$7:F762,F762)=1,"Y","N")</f>
        <v>N</v>
      </c>
      <c r="F762" s="46" t="str">
        <f t="shared" si="103"/>
        <v>2014-BMC Cancer-Xu, Jing</v>
      </c>
      <c r="G762" s="27" t="s">
        <v>45</v>
      </c>
      <c r="H762" s="38"/>
      <c r="I762" s="38" t="s">
        <v>104</v>
      </c>
      <c r="J762" s="18" t="s">
        <v>178</v>
      </c>
      <c r="K762" s="28">
        <v>200</v>
      </c>
      <c r="L762" s="19" t="s">
        <v>47</v>
      </c>
      <c r="M762" s="56"/>
      <c r="N762" s="57"/>
      <c r="O762" s="57">
        <v>1</v>
      </c>
      <c r="P762" s="57"/>
      <c r="Q762" s="58"/>
      <c r="R762" s="29" t="s">
        <v>1116</v>
      </c>
      <c r="S762" s="18"/>
      <c r="T762" s="18"/>
      <c r="U762" s="18"/>
      <c r="V762" s="18" t="s">
        <v>48</v>
      </c>
      <c r="W762" s="18"/>
      <c r="X762" s="18"/>
      <c r="Y762" s="18"/>
      <c r="Z762" s="18"/>
      <c r="AA762" s="18"/>
      <c r="AB762" s="18"/>
      <c r="AC762" s="27" t="s">
        <v>48</v>
      </c>
      <c r="AD762" s="18"/>
      <c r="AE762" s="18"/>
      <c r="AF762" s="18"/>
      <c r="AG762" s="18"/>
      <c r="AH762" s="18"/>
      <c r="AI762" s="30"/>
      <c r="AJ762" s="18"/>
    </row>
    <row r="763" spans="1:36" x14ac:dyDescent="0.25">
      <c r="A763" s="17" t="s">
        <v>1112</v>
      </c>
      <c r="B763" s="18" t="s">
        <v>1113</v>
      </c>
      <c r="C763" s="18" t="s">
        <v>278</v>
      </c>
      <c r="D763" s="18">
        <v>2014</v>
      </c>
      <c r="E763" s="71" t="str">
        <f>IF(COUNTIF($F$7:F763,F763)=1,"Y","N")</f>
        <v>N</v>
      </c>
      <c r="F763" s="46" t="str">
        <f t="shared" ref="F763:F767" si="104">CONCATENATE(D763,"-",C763,"-",A763)</f>
        <v>2014-BMC Cancer-Xu, Jing</v>
      </c>
      <c r="G763" s="27" t="s">
        <v>45</v>
      </c>
      <c r="H763" s="38"/>
      <c r="I763" s="38" t="s">
        <v>104</v>
      </c>
      <c r="J763" s="18" t="s">
        <v>178</v>
      </c>
      <c r="K763" s="28">
        <v>200</v>
      </c>
      <c r="L763" s="19" t="s">
        <v>47</v>
      </c>
      <c r="M763" s="56"/>
      <c r="N763" s="57"/>
      <c r="O763" s="57"/>
      <c r="P763" s="57"/>
      <c r="Q763" s="58">
        <v>1</v>
      </c>
      <c r="R763" s="29" t="s">
        <v>12</v>
      </c>
      <c r="S763" s="18"/>
      <c r="T763" s="18"/>
      <c r="U763" s="18"/>
      <c r="V763" s="18" t="s">
        <v>48</v>
      </c>
      <c r="W763" s="18"/>
      <c r="X763" s="18"/>
      <c r="Y763" s="18"/>
      <c r="Z763" s="18"/>
      <c r="AA763" s="18"/>
      <c r="AB763" s="18"/>
      <c r="AC763" s="27"/>
      <c r="AD763" s="18"/>
      <c r="AE763" s="18"/>
      <c r="AF763" s="18"/>
      <c r="AG763" s="18"/>
      <c r="AH763" s="18"/>
      <c r="AI763" s="30"/>
      <c r="AJ763" s="18"/>
    </row>
    <row r="764" spans="1:36" x14ac:dyDescent="0.25">
      <c r="A764" s="17" t="s">
        <v>1112</v>
      </c>
      <c r="B764" s="18" t="s">
        <v>1113</v>
      </c>
      <c r="C764" s="18" t="s">
        <v>278</v>
      </c>
      <c r="D764" s="18">
        <v>2014</v>
      </c>
      <c r="E764" s="71" t="str">
        <f>IF(COUNTIF($F$7:F764,F764)=1,"Y","N")</f>
        <v>N</v>
      </c>
      <c r="F764" s="46" t="str">
        <f t="shared" si="104"/>
        <v>2014-BMC Cancer-Xu, Jing</v>
      </c>
      <c r="G764" s="27" t="s">
        <v>45</v>
      </c>
      <c r="H764" s="38"/>
      <c r="I764" s="38" t="s">
        <v>104</v>
      </c>
      <c r="J764" s="18" t="s">
        <v>178</v>
      </c>
      <c r="K764" s="28">
        <v>200</v>
      </c>
      <c r="L764" s="19" t="s">
        <v>47</v>
      </c>
      <c r="M764" s="56"/>
      <c r="N764" s="57"/>
      <c r="O764" s="57"/>
      <c r="P764" s="57">
        <v>1</v>
      </c>
      <c r="Q764" s="58"/>
      <c r="R764" s="29" t="s">
        <v>1118</v>
      </c>
      <c r="S764" s="18"/>
      <c r="T764" s="18"/>
      <c r="U764" s="18"/>
      <c r="V764" s="18" t="s">
        <v>48</v>
      </c>
      <c r="W764" s="18"/>
      <c r="X764" s="18"/>
      <c r="Y764" s="18"/>
      <c r="Z764" s="18"/>
      <c r="AA764" s="18"/>
      <c r="AB764" s="18"/>
      <c r="AC764" s="27"/>
      <c r="AD764" s="18"/>
      <c r="AE764" s="18"/>
      <c r="AF764" s="18"/>
      <c r="AG764" s="18"/>
      <c r="AH764" s="18"/>
      <c r="AI764" s="30"/>
      <c r="AJ764" s="18"/>
    </row>
    <row r="765" spans="1:36" x14ac:dyDescent="0.25">
      <c r="A765" s="17" t="s">
        <v>1112</v>
      </c>
      <c r="B765" s="18" t="s">
        <v>1113</v>
      </c>
      <c r="C765" s="18" t="s">
        <v>278</v>
      </c>
      <c r="D765" s="18">
        <v>2014</v>
      </c>
      <c r="E765" s="71" t="str">
        <f>IF(COUNTIF($F$7:F765,F765)=1,"Y","N")</f>
        <v>N</v>
      </c>
      <c r="F765" s="46" t="str">
        <f t="shared" si="104"/>
        <v>2014-BMC Cancer-Xu, Jing</v>
      </c>
      <c r="G765" s="27" t="s">
        <v>45</v>
      </c>
      <c r="H765" s="38"/>
      <c r="I765" s="38" t="s">
        <v>104</v>
      </c>
      <c r="J765" s="18" t="s">
        <v>178</v>
      </c>
      <c r="K765" s="28">
        <v>200</v>
      </c>
      <c r="L765" s="19" t="s">
        <v>47</v>
      </c>
      <c r="M765" s="56"/>
      <c r="N765" s="57"/>
      <c r="O765" s="57"/>
      <c r="P765" s="57">
        <v>1</v>
      </c>
      <c r="Q765" s="58"/>
      <c r="R765" s="29" t="s">
        <v>1119</v>
      </c>
      <c r="S765" s="18"/>
      <c r="T765" s="18"/>
      <c r="U765" s="18"/>
      <c r="V765" s="18" t="s">
        <v>48</v>
      </c>
      <c r="W765" s="18"/>
      <c r="X765" s="18"/>
      <c r="Y765" s="18"/>
      <c r="Z765" s="18"/>
      <c r="AA765" s="18"/>
      <c r="AB765" s="18"/>
      <c r="AC765" s="27"/>
      <c r="AD765" s="18"/>
      <c r="AE765" s="18"/>
      <c r="AF765" s="18"/>
      <c r="AG765" s="18"/>
      <c r="AH765" s="18"/>
      <c r="AI765" s="30"/>
      <c r="AJ765" s="18"/>
    </row>
    <row r="766" spans="1:36" x14ac:dyDescent="0.25">
      <c r="A766" s="17" t="s">
        <v>1112</v>
      </c>
      <c r="B766" s="18" t="s">
        <v>1113</v>
      </c>
      <c r="C766" s="18" t="s">
        <v>278</v>
      </c>
      <c r="D766" s="18">
        <v>2014</v>
      </c>
      <c r="E766" s="71" t="str">
        <f>IF(COUNTIF($F$7:F766,F766)=1,"Y","N")</f>
        <v>N</v>
      </c>
      <c r="F766" s="46" t="str">
        <f t="shared" si="104"/>
        <v>2014-BMC Cancer-Xu, Jing</v>
      </c>
      <c r="G766" s="27" t="s">
        <v>45</v>
      </c>
      <c r="H766" s="38"/>
      <c r="I766" s="38" t="s">
        <v>104</v>
      </c>
      <c r="J766" s="18" t="s">
        <v>178</v>
      </c>
      <c r="K766" s="28">
        <v>200</v>
      </c>
      <c r="L766" s="19" t="s">
        <v>47</v>
      </c>
      <c r="M766" s="56"/>
      <c r="N766" s="57"/>
      <c r="O766" s="57"/>
      <c r="P766" s="57">
        <v>1</v>
      </c>
      <c r="Q766" s="58"/>
      <c r="R766" s="29" t="s">
        <v>1120</v>
      </c>
      <c r="S766" s="18"/>
      <c r="T766" s="18"/>
      <c r="U766" s="18"/>
      <c r="V766" s="18" t="s">
        <v>48</v>
      </c>
      <c r="W766" s="18"/>
      <c r="X766" s="18"/>
      <c r="Y766" s="18"/>
      <c r="Z766" s="18"/>
      <c r="AA766" s="18"/>
      <c r="AB766" s="18"/>
      <c r="AC766" s="27"/>
      <c r="AD766" s="18"/>
      <c r="AE766" s="18"/>
      <c r="AF766" s="18"/>
      <c r="AG766" s="18"/>
      <c r="AH766" s="18"/>
      <c r="AI766" s="30"/>
      <c r="AJ766" s="18"/>
    </row>
    <row r="767" spans="1:36" x14ac:dyDescent="0.25">
      <c r="A767" s="17" t="s">
        <v>1121</v>
      </c>
      <c r="B767" s="18" t="s">
        <v>1122</v>
      </c>
      <c r="C767" s="18" t="s">
        <v>1123</v>
      </c>
      <c r="D767" s="18">
        <v>2014</v>
      </c>
      <c r="E767" s="71"/>
      <c r="F767" s="46" t="str">
        <f t="shared" si="104"/>
        <v>2014-EJNMMI Research-Wicki, Andreas</v>
      </c>
      <c r="G767" s="27" t="s">
        <v>861</v>
      </c>
      <c r="H767" s="38"/>
      <c r="I767" s="38"/>
      <c r="J767" s="18" t="s">
        <v>1124</v>
      </c>
      <c r="K767" s="28" t="s">
        <v>1130</v>
      </c>
      <c r="L767" s="19" t="s">
        <v>28</v>
      </c>
      <c r="M767" s="56"/>
      <c r="N767" s="57"/>
      <c r="O767" s="57"/>
      <c r="P767" s="57">
        <v>1</v>
      </c>
      <c r="Q767" s="58"/>
      <c r="R767" s="29" t="s">
        <v>1129</v>
      </c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27"/>
      <c r="AD767" s="18"/>
      <c r="AE767" s="18"/>
      <c r="AF767" s="18"/>
      <c r="AG767" s="18"/>
      <c r="AH767" s="18"/>
      <c r="AI767" s="30"/>
      <c r="AJ767" s="18"/>
    </row>
    <row r="768" spans="1:36" ht="15" x14ac:dyDescent="0.25">
      <c r="A768" s="17" t="s">
        <v>1121</v>
      </c>
      <c r="B768" s="18" t="s">
        <v>1122</v>
      </c>
      <c r="C768" s="18" t="s">
        <v>1123</v>
      </c>
      <c r="D768" s="18">
        <v>2014</v>
      </c>
      <c r="E768" s="71"/>
      <c r="F768" s="46" t="str">
        <f t="shared" ref="F768:F771" si="105">CONCATENATE(D768,"-",C768,"-",A768)</f>
        <v>2014-EJNMMI Research-Wicki, Andreas</v>
      </c>
      <c r="G768" s="27" t="s">
        <v>861</v>
      </c>
      <c r="H768" s="38"/>
      <c r="I768" s="38"/>
      <c r="J768" s="18" t="s">
        <v>1124</v>
      </c>
      <c r="K768" s="28" t="s">
        <v>1130</v>
      </c>
      <c r="L768" s="19" t="s">
        <v>28</v>
      </c>
      <c r="M768" s="56"/>
      <c r="N768" s="57"/>
      <c r="O768" s="57"/>
      <c r="P768" s="57">
        <v>1</v>
      </c>
      <c r="Q768" s="58"/>
      <c r="R768" s="29" t="s">
        <v>1125</v>
      </c>
      <c r="S768" s="18" t="s">
        <v>48</v>
      </c>
      <c r="T768" s="18"/>
      <c r="U768" s="18"/>
      <c r="V768" s="18"/>
      <c r="W768" s="18"/>
      <c r="X768" s="18"/>
      <c r="Y768" s="18"/>
      <c r="Z768" s="18"/>
      <c r="AA768" s="18"/>
      <c r="AB768" s="18"/>
      <c r="AC768" s="27"/>
      <c r="AD768" s="18"/>
      <c r="AE768" s="18"/>
      <c r="AF768" s="18"/>
      <c r="AG768" s="18"/>
      <c r="AH768" s="18"/>
      <c r="AI768" s="30"/>
      <c r="AJ768" s="18"/>
    </row>
    <row r="769" spans="1:36" ht="15" x14ac:dyDescent="0.25">
      <c r="A769" s="17" t="s">
        <v>1121</v>
      </c>
      <c r="B769" s="18" t="s">
        <v>1122</v>
      </c>
      <c r="C769" s="18" t="s">
        <v>1123</v>
      </c>
      <c r="D769" s="18">
        <v>2014</v>
      </c>
      <c r="E769" s="71"/>
      <c r="F769" s="46" t="str">
        <f t="shared" si="105"/>
        <v>2014-EJNMMI Research-Wicki, Andreas</v>
      </c>
      <c r="G769" s="27" t="s">
        <v>861</v>
      </c>
      <c r="H769" s="38"/>
      <c r="I769" s="38"/>
      <c r="J769" s="18" t="s">
        <v>1124</v>
      </c>
      <c r="K769" s="28" t="s">
        <v>1130</v>
      </c>
      <c r="L769" s="19" t="s">
        <v>28</v>
      </c>
      <c r="M769" s="56"/>
      <c r="N769" s="57"/>
      <c r="O769" s="57">
        <v>1</v>
      </c>
      <c r="P769" s="57"/>
      <c r="Q769" s="58"/>
      <c r="R769" s="29" t="s">
        <v>1126</v>
      </c>
      <c r="S769" s="18" t="s">
        <v>48</v>
      </c>
      <c r="T769" s="18"/>
      <c r="U769" s="18"/>
      <c r="V769" s="18"/>
      <c r="W769" s="18"/>
      <c r="X769" s="18"/>
      <c r="Y769" s="18"/>
      <c r="Z769" s="18"/>
      <c r="AA769" s="18"/>
      <c r="AB769" s="18"/>
      <c r="AC769" s="27"/>
      <c r="AD769" s="18"/>
      <c r="AE769" s="18"/>
      <c r="AF769" s="18"/>
      <c r="AG769" s="18"/>
      <c r="AH769" s="18"/>
      <c r="AI769" s="30"/>
      <c r="AJ769" s="18"/>
    </row>
    <row r="770" spans="1:36" x14ac:dyDescent="0.25">
      <c r="A770" s="17" t="s">
        <v>1121</v>
      </c>
      <c r="B770" s="18" t="s">
        <v>1122</v>
      </c>
      <c r="C770" s="18" t="s">
        <v>1123</v>
      </c>
      <c r="D770" s="18">
        <v>2014</v>
      </c>
      <c r="E770" s="71"/>
      <c r="F770" s="46" t="str">
        <f t="shared" si="105"/>
        <v>2014-EJNMMI Research-Wicki, Andreas</v>
      </c>
      <c r="G770" s="27" t="s">
        <v>861</v>
      </c>
      <c r="H770" s="38"/>
      <c r="I770" s="38"/>
      <c r="J770" s="18" t="s">
        <v>1124</v>
      </c>
      <c r="K770" s="28" t="s">
        <v>1130</v>
      </c>
      <c r="L770" s="19" t="s">
        <v>28</v>
      </c>
      <c r="M770" s="56"/>
      <c r="N770" s="57"/>
      <c r="O770" s="57"/>
      <c r="P770" s="57">
        <v>1</v>
      </c>
      <c r="Q770" s="58"/>
      <c r="R770" s="29" t="s">
        <v>1128</v>
      </c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27"/>
      <c r="AD770" s="18"/>
      <c r="AE770" s="18"/>
      <c r="AF770" s="18"/>
      <c r="AG770" s="18"/>
      <c r="AH770" s="18"/>
      <c r="AI770" s="30"/>
      <c r="AJ770" s="18"/>
    </row>
    <row r="771" spans="1:36" ht="15" x14ac:dyDescent="0.25">
      <c r="A771" s="17" t="s">
        <v>1121</v>
      </c>
      <c r="B771" s="18" t="s">
        <v>1122</v>
      </c>
      <c r="C771" s="18" t="s">
        <v>1123</v>
      </c>
      <c r="D771" s="18">
        <v>2014</v>
      </c>
      <c r="E771" s="71"/>
      <c r="F771" s="46" t="str">
        <f t="shared" si="105"/>
        <v>2014-EJNMMI Research-Wicki, Andreas</v>
      </c>
      <c r="G771" s="27" t="s">
        <v>861</v>
      </c>
      <c r="H771" s="38"/>
      <c r="I771" s="38"/>
      <c r="J771" s="18" t="s">
        <v>1124</v>
      </c>
      <c r="K771" s="28" t="s">
        <v>1130</v>
      </c>
      <c r="L771" s="19" t="s">
        <v>28</v>
      </c>
      <c r="M771" s="56"/>
      <c r="N771" s="57"/>
      <c r="O771" s="57"/>
      <c r="P771" s="57">
        <v>1</v>
      </c>
      <c r="Q771" s="58"/>
      <c r="R771" s="29" t="s">
        <v>1127</v>
      </c>
      <c r="S771" s="18" t="s">
        <v>48</v>
      </c>
      <c r="T771" s="18"/>
      <c r="U771" s="18"/>
      <c r="V771" s="18"/>
      <c r="W771" s="18"/>
      <c r="X771" s="18"/>
      <c r="Y771" s="18"/>
      <c r="Z771" s="18"/>
      <c r="AA771" s="18"/>
      <c r="AB771" s="18"/>
      <c r="AC771" s="27"/>
      <c r="AD771" s="18"/>
      <c r="AE771" s="18"/>
      <c r="AF771" s="18"/>
      <c r="AG771" s="18"/>
      <c r="AH771" s="18"/>
      <c r="AI771" s="30"/>
      <c r="AJ771" s="18"/>
    </row>
    <row r="772" spans="1:36" x14ac:dyDescent="0.25">
      <c r="A772" s="17" t="s">
        <v>202</v>
      </c>
      <c r="B772" s="18" t="s">
        <v>203</v>
      </c>
      <c r="C772" s="18" t="s">
        <v>204</v>
      </c>
      <c r="D772" s="18">
        <v>2015</v>
      </c>
      <c r="E772" s="71" t="str">
        <f>IF(COUNTIF($F$7:F772,F772)=1,"Y","N")</f>
        <v>N</v>
      </c>
      <c r="F772" s="46" t="str">
        <f t="shared" si="96"/>
        <v>2015-Genetics and Molecular Research-Shen, Z.T.</v>
      </c>
      <c r="G772" s="27" t="s">
        <v>45</v>
      </c>
      <c r="H772" s="38"/>
      <c r="I772" s="38" t="s">
        <v>104</v>
      </c>
      <c r="J772" s="18" t="s">
        <v>27</v>
      </c>
      <c r="K772" s="28">
        <v>62.5</v>
      </c>
      <c r="L772" s="19" t="s">
        <v>47</v>
      </c>
      <c r="M772" s="56"/>
      <c r="N772" s="57"/>
      <c r="O772" s="57"/>
      <c r="P772" s="57">
        <v>1</v>
      </c>
      <c r="Q772" s="58"/>
      <c r="R772" s="29" t="s">
        <v>10</v>
      </c>
      <c r="S772" s="18" t="s">
        <v>48</v>
      </c>
      <c r="T772" s="18"/>
      <c r="U772" s="18"/>
      <c r="V772" s="18"/>
      <c r="W772" s="18"/>
      <c r="X772" s="18"/>
      <c r="Y772" s="18"/>
      <c r="Z772" s="18"/>
      <c r="AA772" s="18"/>
      <c r="AB772" s="18"/>
      <c r="AC772" s="27"/>
      <c r="AD772" s="18"/>
      <c r="AE772" s="18"/>
      <c r="AF772" s="18"/>
      <c r="AG772" s="18"/>
      <c r="AH772" s="18"/>
      <c r="AI772" s="30"/>
      <c r="AJ772" s="18"/>
    </row>
    <row r="773" spans="1:36" x14ac:dyDescent="0.25">
      <c r="A773" s="17" t="s">
        <v>202</v>
      </c>
      <c r="B773" s="18" t="s">
        <v>203</v>
      </c>
      <c r="C773" s="18" t="s">
        <v>204</v>
      </c>
      <c r="D773" s="18">
        <v>2015</v>
      </c>
      <c r="E773" s="71" t="str">
        <f>IF(COUNTIF($F$7:F773,F773)=1,"Y","N")</f>
        <v>N</v>
      </c>
      <c r="F773" s="46" t="str">
        <f t="shared" si="96"/>
        <v>2015-Genetics and Molecular Research-Shen, Z.T.</v>
      </c>
      <c r="G773" s="27" t="s">
        <v>45</v>
      </c>
      <c r="H773" s="38"/>
      <c r="I773" s="38" t="s">
        <v>104</v>
      </c>
      <c r="J773" s="18" t="s">
        <v>27</v>
      </c>
      <c r="K773" s="28">
        <v>62.5</v>
      </c>
      <c r="L773" s="19" t="s">
        <v>47</v>
      </c>
      <c r="M773" s="56"/>
      <c r="N773" s="57"/>
      <c r="O773" s="57"/>
      <c r="P773" s="57">
        <v>1</v>
      </c>
      <c r="Q773" s="58"/>
      <c r="R773" s="29" t="s">
        <v>198</v>
      </c>
      <c r="S773" s="18"/>
      <c r="T773" s="18"/>
      <c r="U773" s="18"/>
      <c r="V773" s="18" t="s">
        <v>48</v>
      </c>
      <c r="W773" s="18"/>
      <c r="X773" s="18"/>
      <c r="Y773" s="18"/>
      <c r="Z773" s="18"/>
      <c r="AA773" s="18"/>
      <c r="AB773" s="18"/>
      <c r="AC773" s="27"/>
      <c r="AD773" s="18"/>
      <c r="AE773" s="18"/>
      <c r="AF773" s="18"/>
      <c r="AG773" s="18"/>
      <c r="AH773" s="18"/>
      <c r="AI773" s="30"/>
      <c r="AJ773" s="18"/>
    </row>
    <row r="774" spans="1:36" x14ac:dyDescent="0.25">
      <c r="A774" s="17" t="s">
        <v>202</v>
      </c>
      <c r="B774" s="18" t="s">
        <v>203</v>
      </c>
      <c r="C774" s="18" t="s">
        <v>204</v>
      </c>
      <c r="D774" s="18">
        <v>2015</v>
      </c>
      <c r="E774" s="71" t="str">
        <f>IF(COUNTIF($F$7:F774,F774)=1,"Y","N")</f>
        <v>N</v>
      </c>
      <c r="F774" s="46" t="str">
        <f t="shared" si="96"/>
        <v>2015-Genetics and Molecular Research-Shen, Z.T.</v>
      </c>
      <c r="G774" s="27" t="s">
        <v>45</v>
      </c>
      <c r="H774" s="38"/>
      <c r="I774" s="38" t="s">
        <v>104</v>
      </c>
      <c r="J774" s="18" t="s">
        <v>27</v>
      </c>
      <c r="K774" s="28">
        <v>62.5</v>
      </c>
      <c r="L774" s="19" t="s">
        <v>47</v>
      </c>
      <c r="M774" s="56"/>
      <c r="N774" s="57"/>
      <c r="O774" s="57">
        <v>1</v>
      </c>
      <c r="P774" s="57"/>
      <c r="Q774" s="58"/>
      <c r="R774" s="29" t="s">
        <v>1131</v>
      </c>
      <c r="S774" s="18" t="s">
        <v>48</v>
      </c>
      <c r="T774" s="18"/>
      <c r="U774" s="18"/>
      <c r="V774" s="18" t="s">
        <v>48</v>
      </c>
      <c r="W774" s="18"/>
      <c r="X774" s="18"/>
      <c r="Y774" s="18"/>
      <c r="Z774" s="18"/>
      <c r="AA774" s="18"/>
      <c r="AB774" s="18"/>
      <c r="AC774" s="27"/>
      <c r="AD774" s="18"/>
      <c r="AE774" s="18"/>
      <c r="AF774" s="18"/>
      <c r="AG774" s="18"/>
      <c r="AH774" s="18"/>
      <c r="AI774" s="30"/>
      <c r="AJ774" s="18"/>
    </row>
    <row r="775" spans="1:36" x14ac:dyDescent="0.25">
      <c r="A775" s="17" t="s">
        <v>1132</v>
      </c>
      <c r="B775" s="18" t="s">
        <v>1133</v>
      </c>
      <c r="C775" s="18" t="s">
        <v>140</v>
      </c>
      <c r="D775" s="18">
        <v>2015</v>
      </c>
      <c r="E775" s="71" t="str">
        <f>IF(COUNTIF($F$7:F775,F775)=1,"Y","N")</f>
        <v>Y</v>
      </c>
      <c r="F775" s="46" t="str">
        <f t="shared" si="96"/>
        <v>2015-PLOS One-Maawy, Ali A.</v>
      </c>
      <c r="G775" s="27" t="s">
        <v>46</v>
      </c>
      <c r="H775" s="38"/>
      <c r="I775" s="38" t="s">
        <v>104</v>
      </c>
      <c r="J775" s="18" t="s">
        <v>27</v>
      </c>
      <c r="K775" s="28"/>
      <c r="L775" s="19" t="s">
        <v>28</v>
      </c>
      <c r="M775" s="56"/>
      <c r="N775" s="57"/>
      <c r="O775" s="57"/>
      <c r="P775" s="57"/>
      <c r="Q775" s="58">
        <v>1</v>
      </c>
      <c r="R775" s="29" t="s">
        <v>1135</v>
      </c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27"/>
      <c r="AD775" s="18"/>
      <c r="AE775" s="18"/>
      <c r="AF775" s="18"/>
      <c r="AG775" s="18"/>
      <c r="AH775" s="18"/>
      <c r="AI775" s="30"/>
      <c r="AJ775" s="18"/>
    </row>
    <row r="776" spans="1:36" x14ac:dyDescent="0.25">
      <c r="A776" s="17" t="s">
        <v>1132</v>
      </c>
      <c r="B776" s="18" t="s">
        <v>1133</v>
      </c>
      <c r="C776" s="18" t="s">
        <v>140</v>
      </c>
      <c r="D776" s="18">
        <v>2015</v>
      </c>
      <c r="E776" s="71" t="str">
        <f>IF(COUNTIF($F$7:F776,F776)=1,"Y","N")</f>
        <v>N</v>
      </c>
      <c r="F776" s="46" t="str">
        <f t="shared" ref="F776" si="106">CONCATENATE(D776,"-",C776,"-",A776)</f>
        <v>2015-PLOS One-Maawy, Ali A.</v>
      </c>
      <c r="G776" s="27" t="s">
        <v>46</v>
      </c>
      <c r="H776" s="38"/>
      <c r="I776" s="38" t="s">
        <v>104</v>
      </c>
      <c r="J776" s="18" t="s">
        <v>27</v>
      </c>
      <c r="K776" s="28"/>
      <c r="L776" s="19" t="s">
        <v>28</v>
      </c>
      <c r="M776" s="56"/>
      <c r="N776" s="57">
        <v>1</v>
      </c>
      <c r="O776" s="57"/>
      <c r="P776" s="57"/>
      <c r="Q776" s="58"/>
      <c r="R776" s="29" t="s">
        <v>1134</v>
      </c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27"/>
      <c r="AD776" s="18"/>
      <c r="AE776" s="18"/>
      <c r="AF776" s="18"/>
      <c r="AG776" s="18"/>
      <c r="AH776" s="18"/>
      <c r="AI776" s="30"/>
      <c r="AJ776" s="18"/>
    </row>
    <row r="777" spans="1:36" x14ac:dyDescent="0.25">
      <c r="A777" s="17" t="s">
        <v>1136</v>
      </c>
      <c r="B777" s="18" t="s">
        <v>925</v>
      </c>
      <c r="C777" s="18" t="s">
        <v>99</v>
      </c>
      <c r="D777" s="18">
        <v>2015</v>
      </c>
      <c r="E777" s="71" t="str">
        <f>IF(COUNTIF($F$7:F777,F777)=1,"Y","N")</f>
        <v>Y</v>
      </c>
      <c r="F777" s="46" t="str">
        <f t="shared" si="96"/>
        <v>2015-Cancer Research-Du, Juan</v>
      </c>
      <c r="G777" s="27" t="s">
        <v>44</v>
      </c>
      <c r="H777" s="38"/>
      <c r="I777" s="38" t="s">
        <v>104</v>
      </c>
      <c r="J777" s="18" t="s">
        <v>27</v>
      </c>
      <c r="K777" s="28">
        <v>32</v>
      </c>
      <c r="L777" s="19" t="s">
        <v>47</v>
      </c>
      <c r="M777" s="56"/>
      <c r="N777" s="57"/>
      <c r="O777" s="57"/>
      <c r="P777" s="57">
        <v>1</v>
      </c>
      <c r="Q777" s="58"/>
      <c r="R777" s="29" t="s">
        <v>1137</v>
      </c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27"/>
      <c r="AD777" s="18"/>
      <c r="AE777" s="18"/>
      <c r="AF777" s="18"/>
      <c r="AG777" s="18"/>
      <c r="AH777" s="18"/>
      <c r="AI777" s="30"/>
      <c r="AJ777" s="18"/>
    </row>
    <row r="778" spans="1:36" x14ac:dyDescent="0.25">
      <c r="A778" s="17" t="s">
        <v>1136</v>
      </c>
      <c r="B778" s="18" t="s">
        <v>925</v>
      </c>
      <c r="C778" s="18" t="s">
        <v>99</v>
      </c>
      <c r="D778" s="18">
        <v>2015</v>
      </c>
      <c r="E778" s="71" t="str">
        <f>IF(COUNTIF($F$7:F778,F778)=1,"Y","N")</f>
        <v>N</v>
      </c>
      <c r="F778" s="46" t="str">
        <f t="shared" si="96"/>
        <v>2015-Cancer Research-Du, Juan</v>
      </c>
      <c r="G778" s="27" t="s">
        <v>44</v>
      </c>
      <c r="H778" s="38"/>
      <c r="I778" s="38" t="s">
        <v>104</v>
      </c>
      <c r="J778" s="18" t="s">
        <v>27</v>
      </c>
      <c r="K778" s="28">
        <v>32</v>
      </c>
      <c r="L778" s="19" t="s">
        <v>47</v>
      </c>
      <c r="M778" s="56"/>
      <c r="N778" s="57"/>
      <c r="O778" s="57"/>
      <c r="P778" s="57">
        <v>1</v>
      </c>
      <c r="Q778" s="58"/>
      <c r="R778" s="29" t="s">
        <v>1138</v>
      </c>
      <c r="S778" s="18" t="s">
        <v>48</v>
      </c>
      <c r="T778" s="18"/>
      <c r="U778" s="18"/>
      <c r="V778" s="18"/>
      <c r="W778" s="18"/>
      <c r="X778" s="18"/>
      <c r="Y778" s="18"/>
      <c r="Z778" s="18"/>
      <c r="AA778" s="18"/>
      <c r="AB778" s="18"/>
      <c r="AC778" s="27"/>
      <c r="AD778" s="18"/>
      <c r="AE778" s="18"/>
      <c r="AF778" s="18"/>
      <c r="AG778" s="18"/>
      <c r="AH778" s="18"/>
      <c r="AI778" s="30"/>
      <c r="AJ778" s="18"/>
    </row>
    <row r="779" spans="1:36" x14ac:dyDescent="0.25">
      <c r="A779" s="17" t="s">
        <v>1136</v>
      </c>
      <c r="B779" s="18" t="s">
        <v>925</v>
      </c>
      <c r="C779" s="18" t="s">
        <v>99</v>
      </c>
      <c r="D779" s="18">
        <v>2015</v>
      </c>
      <c r="E779" s="71" t="str">
        <f>IF(COUNTIF($F$7:F779,F779)=1,"Y","N")</f>
        <v>N</v>
      </c>
      <c r="F779" s="46" t="str">
        <f t="shared" si="96"/>
        <v>2015-Cancer Research-Du, Juan</v>
      </c>
      <c r="G779" s="27" t="s">
        <v>44</v>
      </c>
      <c r="H779" s="38"/>
      <c r="I779" s="38" t="s">
        <v>104</v>
      </c>
      <c r="J779" s="18" t="s">
        <v>27</v>
      </c>
      <c r="K779" s="28">
        <v>32</v>
      </c>
      <c r="L779" s="19" t="s">
        <v>47</v>
      </c>
      <c r="M779" s="56"/>
      <c r="N779" s="57"/>
      <c r="O779" s="57"/>
      <c r="P779" s="57">
        <v>1</v>
      </c>
      <c r="Q779" s="58"/>
      <c r="R779" s="29" t="s">
        <v>1139</v>
      </c>
      <c r="S779" s="18" t="s">
        <v>48</v>
      </c>
      <c r="T779" s="18"/>
      <c r="U779" s="18"/>
      <c r="V779" s="18"/>
      <c r="W779" s="18"/>
      <c r="X779" s="18"/>
      <c r="Y779" s="18"/>
      <c r="Z779" s="18"/>
      <c r="AA779" s="18"/>
      <c r="AB779" s="18"/>
      <c r="AC779" s="27"/>
      <c r="AD779" s="18"/>
      <c r="AE779" s="18"/>
      <c r="AF779" s="18"/>
      <c r="AG779" s="18"/>
      <c r="AH779" s="18"/>
      <c r="AI779" s="30"/>
      <c r="AJ779" s="18"/>
    </row>
    <row r="780" spans="1:36" x14ac:dyDescent="0.25">
      <c r="A780" s="17" t="s">
        <v>1136</v>
      </c>
      <c r="B780" s="18" t="s">
        <v>925</v>
      </c>
      <c r="C780" s="18" t="s">
        <v>99</v>
      </c>
      <c r="D780" s="18">
        <v>2015</v>
      </c>
      <c r="E780" s="71" t="str">
        <f>IF(COUNTIF($F$7:F780,F780)=1,"Y","N")</f>
        <v>N</v>
      </c>
      <c r="F780" s="46" t="str">
        <f t="shared" si="96"/>
        <v>2015-Cancer Research-Du, Juan</v>
      </c>
      <c r="G780" s="27" t="s">
        <v>44</v>
      </c>
      <c r="H780" s="38"/>
      <c r="I780" s="38" t="s">
        <v>104</v>
      </c>
      <c r="J780" s="18" t="s">
        <v>27</v>
      </c>
      <c r="K780" s="28"/>
      <c r="L780" s="19" t="s">
        <v>28</v>
      </c>
      <c r="M780" s="56"/>
      <c r="N780" s="57"/>
      <c r="O780" s="57"/>
      <c r="P780" s="57"/>
      <c r="Q780" s="58">
        <v>1</v>
      </c>
      <c r="R780" s="29" t="s">
        <v>1137</v>
      </c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27"/>
      <c r="AD780" s="18"/>
      <c r="AE780" s="18"/>
      <c r="AF780" s="18"/>
      <c r="AG780" s="18"/>
      <c r="AH780" s="18"/>
      <c r="AI780" s="30"/>
      <c r="AJ780" s="18"/>
    </row>
    <row r="781" spans="1:36" x14ac:dyDescent="0.25">
      <c r="A781" s="17" t="s">
        <v>1136</v>
      </c>
      <c r="B781" s="18" t="s">
        <v>925</v>
      </c>
      <c r="C781" s="18" t="s">
        <v>99</v>
      </c>
      <c r="D781" s="18">
        <v>2015</v>
      </c>
      <c r="E781" s="71" t="str">
        <f>IF(COUNTIF($F$7:F781,F781)=1,"Y","N")</f>
        <v>N</v>
      </c>
      <c r="F781" s="46" t="str">
        <f t="shared" si="96"/>
        <v>2015-Cancer Research-Du, Juan</v>
      </c>
      <c r="G781" s="27" t="s">
        <v>44</v>
      </c>
      <c r="H781" s="38"/>
      <c r="I781" s="38" t="s">
        <v>104</v>
      </c>
      <c r="J781" s="18" t="s">
        <v>27</v>
      </c>
      <c r="K781" s="28"/>
      <c r="L781" s="19" t="s">
        <v>28</v>
      </c>
      <c r="M781" s="56"/>
      <c r="N781" s="57"/>
      <c r="O781" s="57"/>
      <c r="P781" s="57"/>
      <c r="Q781" s="58">
        <v>1</v>
      </c>
      <c r="R781" s="29" t="s">
        <v>1138</v>
      </c>
      <c r="S781" s="18" t="s">
        <v>48</v>
      </c>
      <c r="T781" s="18"/>
      <c r="U781" s="18"/>
      <c r="V781" s="18"/>
      <c r="W781" s="18"/>
      <c r="X781" s="18"/>
      <c r="Y781" s="18"/>
      <c r="Z781" s="18"/>
      <c r="AA781" s="18"/>
      <c r="AB781" s="18"/>
      <c r="AC781" s="27"/>
      <c r="AD781" s="18"/>
      <c r="AE781" s="18"/>
      <c r="AF781" s="18"/>
      <c r="AG781" s="18"/>
      <c r="AH781" s="18"/>
      <c r="AI781" s="30"/>
      <c r="AJ781" s="18"/>
    </row>
    <row r="782" spans="1:36" x14ac:dyDescent="0.25">
      <c r="A782" s="17" t="s">
        <v>1136</v>
      </c>
      <c r="B782" s="18" t="s">
        <v>925</v>
      </c>
      <c r="C782" s="18" t="s">
        <v>99</v>
      </c>
      <c r="D782" s="18">
        <v>2015</v>
      </c>
      <c r="E782" s="71" t="str">
        <f>IF(COUNTIF($F$7:F782,F782)=1,"Y","N")</f>
        <v>N</v>
      </c>
      <c r="F782" s="46" t="str">
        <f t="shared" si="96"/>
        <v>2015-Cancer Research-Du, Juan</v>
      </c>
      <c r="G782" s="27" t="s">
        <v>44</v>
      </c>
      <c r="H782" s="38"/>
      <c r="I782" s="38" t="s">
        <v>104</v>
      </c>
      <c r="J782" s="18" t="s">
        <v>27</v>
      </c>
      <c r="K782" s="28"/>
      <c r="L782" s="19" t="s">
        <v>28</v>
      </c>
      <c r="M782" s="56"/>
      <c r="N782" s="57"/>
      <c r="O782" s="57"/>
      <c r="P782" s="57">
        <v>1</v>
      </c>
      <c r="Q782" s="58"/>
      <c r="R782" s="29" t="s">
        <v>1139</v>
      </c>
      <c r="S782" s="18" t="s">
        <v>48</v>
      </c>
      <c r="T782" s="18"/>
      <c r="U782" s="18"/>
      <c r="V782" s="18"/>
      <c r="W782" s="18"/>
      <c r="X782" s="18"/>
      <c r="Y782" s="18"/>
      <c r="Z782" s="18"/>
      <c r="AA782" s="18"/>
      <c r="AB782" s="18"/>
      <c r="AC782" s="27"/>
      <c r="AD782" s="18"/>
      <c r="AE782" s="18"/>
      <c r="AF782" s="18"/>
      <c r="AG782" s="18"/>
      <c r="AH782" s="18"/>
      <c r="AI782" s="30"/>
      <c r="AJ782" s="18"/>
    </row>
    <row r="783" spans="1:36" x14ac:dyDescent="0.25">
      <c r="A783" s="17" t="s">
        <v>1136</v>
      </c>
      <c r="B783" s="18" t="s">
        <v>925</v>
      </c>
      <c r="C783" s="18" t="s">
        <v>99</v>
      </c>
      <c r="D783" s="18">
        <v>2015</v>
      </c>
      <c r="E783" s="71" t="str">
        <f>IF(COUNTIF($F$7:F783,F783)=1,"Y","N")</f>
        <v>N</v>
      </c>
      <c r="F783" s="46" t="str">
        <f t="shared" si="96"/>
        <v>2015-Cancer Research-Du, Juan</v>
      </c>
      <c r="G783" s="27" t="s">
        <v>45</v>
      </c>
      <c r="H783" s="38"/>
      <c r="I783" s="38" t="s">
        <v>104</v>
      </c>
      <c r="J783" s="18" t="s">
        <v>27</v>
      </c>
      <c r="K783" s="28">
        <v>32</v>
      </c>
      <c r="L783" s="19" t="s">
        <v>47</v>
      </c>
      <c r="M783" s="56"/>
      <c r="N783" s="57"/>
      <c r="O783" s="57"/>
      <c r="P783" s="57">
        <v>1</v>
      </c>
      <c r="Q783" s="58"/>
      <c r="R783" s="29" t="s">
        <v>1140</v>
      </c>
      <c r="S783" s="18" t="s">
        <v>48</v>
      </c>
      <c r="T783" s="18"/>
      <c r="U783" s="18"/>
      <c r="V783" s="18" t="s">
        <v>48</v>
      </c>
      <c r="W783" s="18"/>
      <c r="X783" s="18"/>
      <c r="Y783" s="18"/>
      <c r="Z783" s="18"/>
      <c r="AA783" s="18"/>
      <c r="AB783" s="18"/>
      <c r="AC783" s="27"/>
      <c r="AD783" s="18"/>
      <c r="AE783" s="18"/>
      <c r="AF783" s="18"/>
      <c r="AG783" s="18"/>
      <c r="AH783" s="18"/>
      <c r="AI783" s="30"/>
      <c r="AJ783" s="18"/>
    </row>
    <row r="784" spans="1:36" x14ac:dyDescent="0.25">
      <c r="A784" s="17" t="s">
        <v>1136</v>
      </c>
      <c r="B784" s="18" t="s">
        <v>925</v>
      </c>
      <c r="C784" s="18" t="s">
        <v>99</v>
      </c>
      <c r="D784" s="18">
        <v>2015</v>
      </c>
      <c r="E784" s="71" t="str">
        <f>IF(COUNTIF($F$7:F784,F784)=1,"Y","N")</f>
        <v>N</v>
      </c>
      <c r="F784" s="46" t="str">
        <f t="shared" si="96"/>
        <v>2015-Cancer Research-Du, Juan</v>
      </c>
      <c r="G784" s="27" t="s">
        <v>45</v>
      </c>
      <c r="H784" s="38"/>
      <c r="I784" s="38" t="s">
        <v>104</v>
      </c>
      <c r="J784" s="18" t="s">
        <v>27</v>
      </c>
      <c r="K784" s="28">
        <v>32</v>
      </c>
      <c r="L784" s="19" t="s">
        <v>47</v>
      </c>
      <c r="M784" s="56"/>
      <c r="N784" s="57"/>
      <c r="O784" s="57">
        <v>1</v>
      </c>
      <c r="P784" s="57"/>
      <c r="Q784" s="58"/>
      <c r="R784" s="29" t="s">
        <v>1141</v>
      </c>
      <c r="S784" s="18" t="s">
        <v>48</v>
      </c>
      <c r="T784" s="18"/>
      <c r="U784" s="18"/>
      <c r="V784" s="18" t="s">
        <v>48</v>
      </c>
      <c r="W784" s="18"/>
      <c r="X784" s="18"/>
      <c r="Y784" s="18"/>
      <c r="Z784" s="18"/>
      <c r="AA784" s="18"/>
      <c r="AB784" s="18"/>
      <c r="AC784" s="27"/>
      <c r="AD784" s="18"/>
      <c r="AE784" s="18"/>
      <c r="AF784" s="18"/>
      <c r="AG784" s="18"/>
      <c r="AH784" s="18"/>
      <c r="AI784" s="30"/>
      <c r="AJ784" s="18"/>
    </row>
    <row r="785" spans="1:36" x14ac:dyDescent="0.25">
      <c r="A785" s="17" t="s">
        <v>1136</v>
      </c>
      <c r="B785" s="18" t="s">
        <v>925</v>
      </c>
      <c r="C785" s="18" t="s">
        <v>99</v>
      </c>
      <c r="D785" s="18">
        <v>2015</v>
      </c>
      <c r="E785" s="71" t="str">
        <f>IF(COUNTIF($F$7:F785,F785)=1,"Y","N")</f>
        <v>N</v>
      </c>
      <c r="F785" s="46" t="str">
        <f t="shared" si="96"/>
        <v>2015-Cancer Research-Du, Juan</v>
      </c>
      <c r="G785" s="27" t="s">
        <v>45</v>
      </c>
      <c r="H785" s="38"/>
      <c r="I785" s="38" t="s">
        <v>104</v>
      </c>
      <c r="J785" s="18" t="s">
        <v>27</v>
      </c>
      <c r="K785" s="28">
        <v>32</v>
      </c>
      <c r="L785" s="19" t="s">
        <v>47</v>
      </c>
      <c r="M785" s="56"/>
      <c r="N785" s="57"/>
      <c r="O785" s="57"/>
      <c r="P785" s="57"/>
      <c r="Q785" s="58">
        <v>1</v>
      </c>
      <c r="R785" s="29" t="s">
        <v>1137</v>
      </c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27"/>
      <c r="AD785" s="18"/>
      <c r="AE785" s="18"/>
      <c r="AF785" s="18"/>
      <c r="AG785" s="18"/>
      <c r="AH785" s="18"/>
      <c r="AI785" s="30"/>
      <c r="AJ785" s="18"/>
    </row>
    <row r="786" spans="1:36" x14ac:dyDescent="0.25">
      <c r="A786" s="17" t="s">
        <v>1142</v>
      </c>
      <c r="B786" s="18" t="s">
        <v>1143</v>
      </c>
      <c r="C786" s="18" t="s">
        <v>1144</v>
      </c>
      <c r="D786" s="18">
        <v>2015</v>
      </c>
      <c r="E786" s="71" t="str">
        <f>IF(COUNTIF($F$7:F786,F786)=1,"Y","N")</f>
        <v>Y</v>
      </c>
      <c r="F786" s="46" t="str">
        <f t="shared" si="96"/>
        <v>2015-Drug Design, Development and Therapy-Hrynyk, Michael</v>
      </c>
      <c r="G786" s="27" t="s">
        <v>45</v>
      </c>
      <c r="H786" s="38"/>
      <c r="I786" s="38" t="s">
        <v>104</v>
      </c>
      <c r="J786" s="18" t="s">
        <v>1145</v>
      </c>
      <c r="K786" s="28"/>
      <c r="L786" s="19" t="s">
        <v>47</v>
      </c>
      <c r="M786" s="56"/>
      <c r="N786" s="57"/>
      <c r="O786" s="57"/>
      <c r="P786" s="57">
        <v>1</v>
      </c>
      <c r="Q786" s="58"/>
      <c r="R786" s="29" t="s">
        <v>1146</v>
      </c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27"/>
      <c r="AD786" s="18"/>
      <c r="AE786" s="18"/>
      <c r="AF786" s="18"/>
      <c r="AG786" s="18"/>
      <c r="AH786" s="18"/>
      <c r="AI786" s="30"/>
      <c r="AJ786" s="18"/>
    </row>
    <row r="787" spans="1:36" x14ac:dyDescent="0.25">
      <c r="A787" s="17" t="s">
        <v>138</v>
      </c>
      <c r="B787" s="18" t="s">
        <v>139</v>
      </c>
      <c r="C787" s="18" t="s">
        <v>140</v>
      </c>
      <c r="D787" s="18">
        <v>2015</v>
      </c>
      <c r="E787" s="71" t="str">
        <f>IF(COUNTIF($F$7:F787,F787)=1,"Y","N")</f>
        <v>Y</v>
      </c>
      <c r="F787" s="46" t="str">
        <f t="shared" si="96"/>
        <v>2015-PLOS One-Sugyo, Aya</v>
      </c>
      <c r="G787" s="27" t="s">
        <v>46</v>
      </c>
      <c r="H787" s="38"/>
      <c r="I787" s="38" t="s">
        <v>104</v>
      </c>
      <c r="J787" s="18" t="s">
        <v>27</v>
      </c>
      <c r="K787" s="28"/>
      <c r="L787" s="19" t="s">
        <v>47</v>
      </c>
      <c r="M787" s="56"/>
      <c r="N787" s="57"/>
      <c r="O787" s="57"/>
      <c r="P787" s="57">
        <v>1</v>
      </c>
      <c r="Q787" s="58"/>
      <c r="R787" s="29" t="s">
        <v>1147</v>
      </c>
      <c r="S787" s="18" t="s">
        <v>48</v>
      </c>
      <c r="T787" s="18"/>
      <c r="U787" s="18"/>
      <c r="V787" s="18"/>
      <c r="W787" s="18"/>
      <c r="X787" s="18"/>
      <c r="Y787" s="18"/>
      <c r="Z787" s="18"/>
      <c r="AA787" s="18"/>
      <c r="AB787" s="18"/>
      <c r="AC787" s="27"/>
      <c r="AD787" s="18"/>
      <c r="AE787" s="18"/>
      <c r="AF787" s="18"/>
      <c r="AG787" s="18"/>
      <c r="AH787" s="18"/>
      <c r="AI787" s="30"/>
      <c r="AJ787" s="18"/>
    </row>
    <row r="788" spans="1:36" x14ac:dyDescent="0.25">
      <c r="A788" s="17" t="s">
        <v>138</v>
      </c>
      <c r="B788" s="18" t="s">
        <v>139</v>
      </c>
      <c r="C788" s="18" t="s">
        <v>140</v>
      </c>
      <c r="D788" s="18">
        <v>2015</v>
      </c>
      <c r="E788" s="71" t="str">
        <f>IF(COUNTIF($F$7:F788,F788)=1,"Y","N")</f>
        <v>N</v>
      </c>
      <c r="F788" s="46" t="str">
        <f t="shared" si="96"/>
        <v>2015-PLOS One-Sugyo, Aya</v>
      </c>
      <c r="G788" s="27" t="s">
        <v>46</v>
      </c>
      <c r="H788" s="38"/>
      <c r="I788" s="38" t="s">
        <v>104</v>
      </c>
      <c r="J788" s="18" t="s">
        <v>27</v>
      </c>
      <c r="K788" s="28"/>
      <c r="L788" s="19" t="s">
        <v>47</v>
      </c>
      <c r="M788" s="56"/>
      <c r="N788" s="57"/>
      <c r="O788" s="57"/>
      <c r="P788" s="57">
        <v>1</v>
      </c>
      <c r="Q788" s="58"/>
      <c r="R788" s="29" t="s">
        <v>1148</v>
      </c>
      <c r="S788" s="18" t="s">
        <v>48</v>
      </c>
      <c r="T788" s="18"/>
      <c r="U788" s="18"/>
      <c r="V788" s="18"/>
      <c r="W788" s="18"/>
      <c r="X788" s="18"/>
      <c r="Y788" s="18"/>
      <c r="Z788" s="18"/>
      <c r="AA788" s="18"/>
      <c r="AB788" s="18"/>
      <c r="AC788" s="27"/>
      <c r="AD788" s="18"/>
      <c r="AE788" s="18"/>
      <c r="AF788" s="18"/>
      <c r="AG788" s="18"/>
      <c r="AH788" s="18"/>
      <c r="AI788" s="30"/>
      <c r="AJ788" s="18"/>
    </row>
    <row r="789" spans="1:36" x14ac:dyDescent="0.25">
      <c r="A789" s="17" t="s">
        <v>138</v>
      </c>
      <c r="B789" s="18" t="s">
        <v>139</v>
      </c>
      <c r="C789" s="18" t="s">
        <v>140</v>
      </c>
      <c r="D789" s="18">
        <v>2015</v>
      </c>
      <c r="E789" s="71" t="str">
        <f>IF(COUNTIF($F$7:F789,F789)=1,"Y","N")</f>
        <v>N</v>
      </c>
      <c r="F789" s="46" t="str">
        <f t="shared" si="96"/>
        <v>2015-PLOS One-Sugyo, Aya</v>
      </c>
      <c r="G789" s="27" t="s">
        <v>46</v>
      </c>
      <c r="H789" s="38"/>
      <c r="I789" s="38" t="s">
        <v>104</v>
      </c>
      <c r="J789" s="18" t="s">
        <v>27</v>
      </c>
      <c r="K789" s="28"/>
      <c r="L789" s="19" t="s">
        <v>47</v>
      </c>
      <c r="M789" s="56"/>
      <c r="N789" s="57">
        <v>1</v>
      </c>
      <c r="O789" s="57"/>
      <c r="P789" s="57"/>
      <c r="Q789" s="58"/>
      <c r="R789" s="29" t="s">
        <v>1149</v>
      </c>
      <c r="S789" s="18" t="s">
        <v>48</v>
      </c>
      <c r="T789" s="18"/>
      <c r="U789" s="18"/>
      <c r="V789" s="18"/>
      <c r="W789" s="18"/>
      <c r="X789" s="18"/>
      <c r="Y789" s="18"/>
      <c r="Z789" s="18"/>
      <c r="AA789" s="18"/>
      <c r="AB789" s="18"/>
      <c r="AC789" s="27"/>
      <c r="AD789" s="18"/>
      <c r="AE789" s="18"/>
      <c r="AF789" s="18"/>
      <c r="AG789" s="18"/>
      <c r="AH789" s="18"/>
      <c r="AI789" s="30"/>
      <c r="AJ789" s="18"/>
    </row>
    <row r="790" spans="1:36" x14ac:dyDescent="0.25">
      <c r="A790" s="17" t="s">
        <v>138</v>
      </c>
      <c r="B790" s="18" t="s">
        <v>139</v>
      </c>
      <c r="C790" s="18" t="s">
        <v>140</v>
      </c>
      <c r="D790" s="18">
        <v>2015</v>
      </c>
      <c r="E790" s="71" t="str">
        <f>IF(COUNTIF($F$7:F790,F790)=1,"Y","N")</f>
        <v>N</v>
      </c>
      <c r="F790" s="46" t="str">
        <f t="shared" si="96"/>
        <v>2015-PLOS One-Sugyo, Aya</v>
      </c>
      <c r="G790" s="27" t="s">
        <v>46</v>
      </c>
      <c r="H790" s="38"/>
      <c r="I790" s="38" t="s">
        <v>104</v>
      </c>
      <c r="J790" s="18" t="s">
        <v>27</v>
      </c>
      <c r="K790" s="28"/>
      <c r="L790" s="19" t="s">
        <v>47</v>
      </c>
      <c r="M790" s="56"/>
      <c r="N790" s="57"/>
      <c r="O790" s="57">
        <v>1</v>
      </c>
      <c r="P790" s="57"/>
      <c r="Q790" s="58"/>
      <c r="R790" s="29" t="s">
        <v>1150</v>
      </c>
      <c r="S790" s="18" t="s">
        <v>48</v>
      </c>
      <c r="T790" s="18"/>
      <c r="U790" s="18"/>
      <c r="V790" s="18"/>
      <c r="W790" s="18"/>
      <c r="X790" s="18"/>
      <c r="Y790" s="18"/>
      <c r="Z790" s="18"/>
      <c r="AA790" s="18"/>
      <c r="AB790" s="18"/>
      <c r="AC790" s="27"/>
      <c r="AD790" s="18"/>
      <c r="AE790" s="18"/>
      <c r="AF790" s="18"/>
      <c r="AG790" s="18"/>
      <c r="AH790" s="18"/>
      <c r="AI790" s="30"/>
      <c r="AJ790" s="18"/>
    </row>
    <row r="791" spans="1:36" x14ac:dyDescent="0.25">
      <c r="A791" s="17" t="s">
        <v>138</v>
      </c>
      <c r="B791" s="18" t="s">
        <v>139</v>
      </c>
      <c r="C791" s="18" t="s">
        <v>140</v>
      </c>
      <c r="D791" s="18">
        <v>2015</v>
      </c>
      <c r="E791" s="71" t="str">
        <f>IF(COUNTIF($F$7:F791,F791)=1,"Y","N")</f>
        <v>N</v>
      </c>
      <c r="F791" s="46" t="str">
        <f t="shared" si="96"/>
        <v>2015-PLOS One-Sugyo, Aya</v>
      </c>
      <c r="G791" s="27" t="s">
        <v>46</v>
      </c>
      <c r="H791" s="38"/>
      <c r="I791" s="38" t="s">
        <v>104</v>
      </c>
      <c r="J791" s="18" t="s">
        <v>27</v>
      </c>
      <c r="K791" s="28"/>
      <c r="L791" s="19" t="s">
        <v>47</v>
      </c>
      <c r="M791" s="56"/>
      <c r="N791" s="57"/>
      <c r="O791" s="57"/>
      <c r="P791" s="57">
        <v>1</v>
      </c>
      <c r="Q791" s="58"/>
      <c r="R791" s="29" t="s">
        <v>1151</v>
      </c>
      <c r="S791" s="18" t="s">
        <v>48</v>
      </c>
      <c r="T791" s="18"/>
      <c r="U791" s="18"/>
      <c r="V791" s="18"/>
      <c r="W791" s="18"/>
      <c r="X791" s="18"/>
      <c r="Y791" s="18"/>
      <c r="Z791" s="18"/>
      <c r="AA791" s="18"/>
      <c r="AB791" s="18"/>
      <c r="AC791" s="27"/>
      <c r="AD791" s="18"/>
      <c r="AE791" s="18"/>
      <c r="AF791" s="18"/>
      <c r="AG791" s="18"/>
      <c r="AH791" s="18"/>
      <c r="AI791" s="30"/>
      <c r="AJ791" s="18"/>
    </row>
    <row r="792" spans="1:36" x14ac:dyDescent="0.25">
      <c r="A792" s="17" t="s">
        <v>138</v>
      </c>
      <c r="B792" s="18" t="s">
        <v>139</v>
      </c>
      <c r="C792" s="18" t="s">
        <v>140</v>
      </c>
      <c r="D792" s="18">
        <v>2015</v>
      </c>
      <c r="E792" s="71" t="str">
        <f>IF(COUNTIF($F$7:F792,F792)=1,"Y","N")</f>
        <v>N</v>
      </c>
      <c r="F792" s="46" t="str">
        <f t="shared" si="96"/>
        <v>2015-PLOS One-Sugyo, Aya</v>
      </c>
      <c r="G792" s="27" t="s">
        <v>44</v>
      </c>
      <c r="H792" s="38"/>
      <c r="I792" s="38" t="s">
        <v>104</v>
      </c>
      <c r="J792" s="18" t="s">
        <v>27</v>
      </c>
      <c r="K792" s="28"/>
      <c r="L792" s="19" t="s">
        <v>47</v>
      </c>
      <c r="M792" s="56">
        <v>1</v>
      </c>
      <c r="N792" s="57"/>
      <c r="O792" s="57"/>
      <c r="P792" s="57"/>
      <c r="Q792" s="58"/>
      <c r="R792" s="29" t="s">
        <v>1147</v>
      </c>
      <c r="S792" s="18" t="s">
        <v>48</v>
      </c>
      <c r="T792" s="18"/>
      <c r="U792" s="18"/>
      <c r="V792" s="18"/>
      <c r="W792" s="18"/>
      <c r="X792" s="18"/>
      <c r="Y792" s="18"/>
      <c r="Z792" s="18"/>
      <c r="AA792" s="18"/>
      <c r="AB792" s="18"/>
      <c r="AC792" s="27"/>
      <c r="AD792" s="18"/>
      <c r="AE792" s="18"/>
      <c r="AF792" s="18"/>
      <c r="AG792" s="18"/>
      <c r="AH792" s="18"/>
      <c r="AI792" s="30"/>
      <c r="AJ792" s="18"/>
    </row>
    <row r="793" spans="1:36" x14ac:dyDescent="0.25">
      <c r="A793" s="17" t="s">
        <v>138</v>
      </c>
      <c r="B793" s="18" t="s">
        <v>139</v>
      </c>
      <c r="C793" s="18" t="s">
        <v>140</v>
      </c>
      <c r="D793" s="18">
        <v>2015</v>
      </c>
      <c r="E793" s="71" t="str">
        <f>IF(COUNTIF($F$7:F793,F793)=1,"Y","N")</f>
        <v>N</v>
      </c>
      <c r="F793" s="46" t="str">
        <f t="shared" si="96"/>
        <v>2015-PLOS One-Sugyo, Aya</v>
      </c>
      <c r="G793" s="27" t="s">
        <v>44</v>
      </c>
      <c r="H793" s="38"/>
      <c r="I793" s="38" t="s">
        <v>104</v>
      </c>
      <c r="J793" s="18" t="s">
        <v>27</v>
      </c>
      <c r="K793" s="28"/>
      <c r="L793" s="19" t="s">
        <v>47</v>
      </c>
      <c r="M793" s="56"/>
      <c r="N793" s="57">
        <v>1</v>
      </c>
      <c r="O793" s="57"/>
      <c r="P793" s="57"/>
      <c r="Q793" s="58"/>
      <c r="R793" s="29" t="s">
        <v>1148</v>
      </c>
      <c r="S793" s="18" t="s">
        <v>48</v>
      </c>
      <c r="T793" s="18"/>
      <c r="U793" s="18"/>
      <c r="V793" s="18"/>
      <c r="W793" s="18"/>
      <c r="X793" s="18"/>
      <c r="Y793" s="18"/>
      <c r="Z793" s="18"/>
      <c r="AA793" s="18"/>
      <c r="AB793" s="18"/>
      <c r="AC793" s="27"/>
      <c r="AD793" s="18"/>
      <c r="AE793" s="18"/>
      <c r="AF793" s="18"/>
      <c r="AG793" s="18"/>
      <c r="AH793" s="18"/>
      <c r="AI793" s="30"/>
      <c r="AJ793" s="18"/>
    </row>
    <row r="794" spans="1:36" x14ac:dyDescent="0.25">
      <c r="A794" s="17" t="s">
        <v>138</v>
      </c>
      <c r="B794" s="18" t="s">
        <v>139</v>
      </c>
      <c r="C794" s="18" t="s">
        <v>140</v>
      </c>
      <c r="D794" s="18">
        <v>2015</v>
      </c>
      <c r="E794" s="71" t="str">
        <f>IF(COUNTIF($F$7:F794,F794)=1,"Y","N")</f>
        <v>N</v>
      </c>
      <c r="F794" s="46" t="str">
        <f t="shared" si="96"/>
        <v>2015-PLOS One-Sugyo, Aya</v>
      </c>
      <c r="G794" s="27" t="s">
        <v>44</v>
      </c>
      <c r="H794" s="38"/>
      <c r="I794" s="38" t="s">
        <v>104</v>
      </c>
      <c r="J794" s="18" t="s">
        <v>27</v>
      </c>
      <c r="K794" s="28"/>
      <c r="L794" s="19" t="s">
        <v>47</v>
      </c>
      <c r="M794" s="56">
        <v>1</v>
      </c>
      <c r="N794" s="57"/>
      <c r="O794" s="57"/>
      <c r="P794" s="57"/>
      <c r="Q794" s="58"/>
      <c r="R794" s="29" t="s">
        <v>1149</v>
      </c>
      <c r="S794" s="18" t="s">
        <v>48</v>
      </c>
      <c r="T794" s="18"/>
      <c r="U794" s="18"/>
      <c r="V794" s="18"/>
      <c r="W794" s="18"/>
      <c r="X794" s="18"/>
      <c r="Y794" s="18"/>
      <c r="Z794" s="18"/>
      <c r="AA794" s="18"/>
      <c r="AB794" s="18"/>
      <c r="AC794" s="27"/>
      <c r="AD794" s="18"/>
      <c r="AE794" s="18"/>
      <c r="AF794" s="18"/>
      <c r="AG794" s="18"/>
      <c r="AH794" s="18"/>
      <c r="AI794" s="30"/>
      <c r="AJ794" s="18"/>
    </row>
    <row r="795" spans="1:36" x14ac:dyDescent="0.25">
      <c r="A795" s="17" t="s">
        <v>138</v>
      </c>
      <c r="B795" s="18" t="s">
        <v>139</v>
      </c>
      <c r="C795" s="18" t="s">
        <v>140</v>
      </c>
      <c r="D795" s="18">
        <v>2015</v>
      </c>
      <c r="E795" s="71" t="str">
        <f>IF(COUNTIF($F$7:F795,F795)=1,"Y","N")</f>
        <v>N</v>
      </c>
      <c r="F795" s="46" t="str">
        <f t="shared" si="96"/>
        <v>2015-PLOS One-Sugyo, Aya</v>
      </c>
      <c r="G795" s="27" t="s">
        <v>44</v>
      </c>
      <c r="H795" s="38"/>
      <c r="I795" s="38" t="s">
        <v>104</v>
      </c>
      <c r="J795" s="18" t="s">
        <v>27</v>
      </c>
      <c r="K795" s="28"/>
      <c r="L795" s="19" t="s">
        <v>47</v>
      </c>
      <c r="M795" s="56">
        <v>1</v>
      </c>
      <c r="N795" s="57"/>
      <c r="O795" s="57"/>
      <c r="P795" s="57"/>
      <c r="Q795" s="58"/>
      <c r="R795" s="29" t="s">
        <v>1150</v>
      </c>
      <c r="S795" s="18" t="s">
        <v>48</v>
      </c>
      <c r="T795" s="18"/>
      <c r="U795" s="18"/>
      <c r="V795" s="18"/>
      <c r="W795" s="18"/>
      <c r="X795" s="18"/>
      <c r="Y795" s="18"/>
      <c r="Z795" s="18"/>
      <c r="AA795" s="18"/>
      <c r="AB795" s="18"/>
      <c r="AC795" s="27"/>
      <c r="AD795" s="18"/>
      <c r="AE795" s="18"/>
      <c r="AF795" s="18"/>
      <c r="AG795" s="18"/>
      <c r="AH795" s="18"/>
      <c r="AI795" s="30"/>
      <c r="AJ795" s="18"/>
    </row>
    <row r="796" spans="1:36" x14ac:dyDescent="0.25">
      <c r="A796" s="17" t="s">
        <v>138</v>
      </c>
      <c r="B796" s="18" t="s">
        <v>139</v>
      </c>
      <c r="C796" s="18" t="s">
        <v>140</v>
      </c>
      <c r="D796" s="18">
        <v>2015</v>
      </c>
      <c r="E796" s="71" t="str">
        <f>IF(COUNTIF($F$7:F796,F796)=1,"Y","N")</f>
        <v>N</v>
      </c>
      <c r="F796" s="46" t="str">
        <f t="shared" ref="F796:F806" si="107">CONCATENATE(D796,"-",C796,"-",A796)</f>
        <v>2015-PLOS One-Sugyo, Aya</v>
      </c>
      <c r="G796" s="27" t="s">
        <v>44</v>
      </c>
      <c r="H796" s="38"/>
      <c r="I796" s="38" t="s">
        <v>104</v>
      </c>
      <c r="J796" s="18" t="s">
        <v>27</v>
      </c>
      <c r="K796" s="28"/>
      <c r="L796" s="19" t="s">
        <v>47</v>
      </c>
      <c r="M796" s="56">
        <v>1</v>
      </c>
      <c r="N796" s="57"/>
      <c r="O796" s="57"/>
      <c r="P796" s="57"/>
      <c r="Q796" s="58"/>
      <c r="R796" s="29" t="s">
        <v>1151</v>
      </c>
      <c r="S796" s="18" t="s">
        <v>48</v>
      </c>
      <c r="T796" s="18"/>
      <c r="U796" s="18"/>
      <c r="V796" s="18"/>
      <c r="W796" s="18"/>
      <c r="X796" s="18"/>
      <c r="Y796" s="18"/>
      <c r="Z796" s="18"/>
      <c r="AA796" s="18"/>
      <c r="AB796" s="18"/>
      <c r="AC796" s="27"/>
      <c r="AD796" s="18"/>
      <c r="AE796" s="18"/>
      <c r="AF796" s="18"/>
      <c r="AG796" s="18"/>
      <c r="AH796" s="18"/>
      <c r="AI796" s="30"/>
      <c r="AJ796" s="18"/>
    </row>
    <row r="797" spans="1:36" ht="25.5" x14ac:dyDescent="0.25">
      <c r="A797" s="17" t="s">
        <v>1152</v>
      </c>
      <c r="B797" s="18" t="s">
        <v>1095</v>
      </c>
      <c r="C797" s="18" t="s">
        <v>99</v>
      </c>
      <c r="D797" s="18">
        <v>2015</v>
      </c>
      <c r="E797" s="71" t="str">
        <f>IF(COUNTIF($F$7:F797,F797)=1,"Y","N")</f>
        <v>Y</v>
      </c>
      <c r="F797" s="46" t="str">
        <f t="shared" si="107"/>
        <v>2015-Cancer Research-Baird, Jason R.</v>
      </c>
      <c r="G797" s="27" t="s">
        <v>485</v>
      </c>
      <c r="H797" s="38"/>
      <c r="I797" s="38" t="s">
        <v>104</v>
      </c>
      <c r="J797" s="18" t="s">
        <v>1065</v>
      </c>
      <c r="K797" s="28">
        <v>100</v>
      </c>
      <c r="L797" s="19" t="s">
        <v>47</v>
      </c>
      <c r="M797" s="56">
        <v>1</v>
      </c>
      <c r="N797" s="57"/>
      <c r="O797" s="57"/>
      <c r="P797" s="57"/>
      <c r="Q797" s="58"/>
      <c r="R797" s="29" t="s">
        <v>1156</v>
      </c>
      <c r="S797" s="18" t="s">
        <v>48</v>
      </c>
      <c r="T797" s="18"/>
      <c r="U797" s="18"/>
      <c r="V797" s="18"/>
      <c r="W797" s="18"/>
      <c r="X797" s="18"/>
      <c r="Y797" s="18"/>
      <c r="Z797" s="18"/>
      <c r="AA797" s="18"/>
      <c r="AB797" s="18"/>
      <c r="AC797" s="27"/>
      <c r="AD797" s="18"/>
      <c r="AE797" s="18"/>
      <c r="AF797" s="18"/>
      <c r="AG797" s="18"/>
      <c r="AH797" s="18"/>
      <c r="AI797" s="30"/>
      <c r="AJ797" s="18"/>
    </row>
    <row r="798" spans="1:36" x14ac:dyDescent="0.25">
      <c r="A798" s="17" t="s">
        <v>1152</v>
      </c>
      <c r="B798" s="18" t="s">
        <v>1095</v>
      </c>
      <c r="C798" s="18" t="s">
        <v>99</v>
      </c>
      <c r="D798" s="18">
        <v>2015</v>
      </c>
      <c r="E798" s="71" t="str">
        <f>IF(COUNTIF($F$7:F798,F798)=1,"Y","N")</f>
        <v>N</v>
      </c>
      <c r="F798" s="46" t="str">
        <f t="shared" si="107"/>
        <v>2015-Cancer Research-Baird, Jason R.</v>
      </c>
      <c r="G798" s="27" t="s">
        <v>485</v>
      </c>
      <c r="H798" s="38"/>
      <c r="I798" s="38" t="s">
        <v>104</v>
      </c>
      <c r="J798" s="18" t="s">
        <v>1065</v>
      </c>
      <c r="K798" s="28">
        <v>100</v>
      </c>
      <c r="L798" s="19" t="s">
        <v>47</v>
      </c>
      <c r="M798" s="56"/>
      <c r="N798" s="57"/>
      <c r="O798" s="57"/>
      <c r="P798" s="57">
        <v>1</v>
      </c>
      <c r="Q798" s="58"/>
      <c r="R798" s="29" t="s">
        <v>1155</v>
      </c>
      <c r="S798" s="18" t="s">
        <v>48</v>
      </c>
      <c r="T798" s="18"/>
      <c r="U798" s="18"/>
      <c r="V798" s="18"/>
      <c r="W798" s="18"/>
      <c r="X798" s="18"/>
      <c r="Y798" s="18"/>
      <c r="Z798" s="18"/>
      <c r="AA798" s="18"/>
      <c r="AB798" s="18"/>
      <c r="AC798" s="27"/>
      <c r="AD798" s="18"/>
      <c r="AE798" s="18"/>
      <c r="AF798" s="18"/>
      <c r="AG798" s="18"/>
      <c r="AH798" s="18"/>
      <c r="AI798" s="30"/>
      <c r="AJ798" s="18"/>
    </row>
    <row r="799" spans="1:36" x14ac:dyDescent="0.25">
      <c r="A799" s="17" t="s">
        <v>1152</v>
      </c>
      <c r="B799" s="18" t="s">
        <v>1095</v>
      </c>
      <c r="C799" s="18" t="s">
        <v>99</v>
      </c>
      <c r="D799" s="18">
        <v>2015</v>
      </c>
      <c r="E799" s="71" t="str">
        <f>IF(COUNTIF($F$7:F799,F799)=1,"Y","N")</f>
        <v>N</v>
      </c>
      <c r="F799" s="46" t="str">
        <f t="shared" si="107"/>
        <v>2015-Cancer Research-Baird, Jason R.</v>
      </c>
      <c r="G799" s="27" t="s">
        <v>485</v>
      </c>
      <c r="H799" s="38"/>
      <c r="I799" s="38" t="s">
        <v>104</v>
      </c>
      <c r="J799" s="18" t="s">
        <v>1154</v>
      </c>
      <c r="K799" s="28">
        <v>100</v>
      </c>
      <c r="L799" s="19" t="s">
        <v>47</v>
      </c>
      <c r="M799" s="56"/>
      <c r="N799" s="57"/>
      <c r="O799" s="57"/>
      <c r="P799" s="57">
        <v>1</v>
      </c>
      <c r="Q799" s="58"/>
      <c r="R799" s="29" t="s">
        <v>1153</v>
      </c>
      <c r="S799" s="18" t="s">
        <v>48</v>
      </c>
      <c r="T799" s="18"/>
      <c r="U799" s="18"/>
      <c r="V799" s="18"/>
      <c r="W799" s="18"/>
      <c r="X799" s="18"/>
      <c r="Y799" s="18"/>
      <c r="Z799" s="18"/>
      <c r="AA799" s="18"/>
      <c r="AB799" s="18"/>
      <c r="AC799" s="27"/>
      <c r="AD799" s="18"/>
      <c r="AE799" s="18"/>
      <c r="AF799" s="18"/>
      <c r="AG799" s="18"/>
      <c r="AH799" s="18"/>
      <c r="AI799" s="30"/>
      <c r="AJ799" s="18"/>
    </row>
    <row r="800" spans="1:36" x14ac:dyDescent="0.25">
      <c r="A800" s="17" t="s">
        <v>847</v>
      </c>
      <c r="B800" s="18" t="s">
        <v>158</v>
      </c>
      <c r="C800" s="18" t="s">
        <v>1158</v>
      </c>
      <c r="D800" s="18">
        <v>2015</v>
      </c>
      <c r="E800" s="71" t="str">
        <f>IF(COUNTIF($F$7:F800,F800)=1,"Y","N")</f>
        <v>Y</v>
      </c>
      <c r="F800" s="46" t="str">
        <f t="shared" si="107"/>
        <v>2015-Bioconjugate Chemistry-Cardillo, Thomas M.</v>
      </c>
      <c r="G800" s="27" t="s">
        <v>46</v>
      </c>
      <c r="H800" s="38"/>
      <c r="I800" s="38" t="s">
        <v>104</v>
      </c>
      <c r="J800" s="18" t="s">
        <v>27</v>
      </c>
      <c r="K800" s="28">
        <v>250</v>
      </c>
      <c r="L800" s="19" t="s">
        <v>47</v>
      </c>
      <c r="M800" s="56"/>
      <c r="N800" s="57"/>
      <c r="O800" s="57">
        <v>1</v>
      </c>
      <c r="P800" s="57"/>
      <c r="Q800" s="58"/>
      <c r="R800" s="29" t="s">
        <v>1157</v>
      </c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27"/>
      <c r="AD800" s="18"/>
      <c r="AE800" s="18"/>
      <c r="AF800" s="18"/>
      <c r="AG800" s="18"/>
      <c r="AH800" s="18"/>
      <c r="AI800" s="30"/>
      <c r="AJ800" s="18"/>
    </row>
    <row r="801" spans="1:36" x14ac:dyDescent="0.25">
      <c r="A801" s="17" t="s">
        <v>1161</v>
      </c>
      <c r="B801" s="18" t="s">
        <v>1162</v>
      </c>
      <c r="C801" s="18" t="s">
        <v>99</v>
      </c>
      <c r="D801" s="18">
        <v>2015</v>
      </c>
      <c r="E801" s="71" t="str">
        <f>IF(COUNTIF($F$7:F801,F801)=1,"Y","N")</f>
        <v>Y</v>
      </c>
      <c r="F801" s="46" t="str">
        <f t="shared" si="107"/>
        <v>2015-Cancer Research-Buckel, Lisa</v>
      </c>
      <c r="G801" s="27" t="s">
        <v>45</v>
      </c>
      <c r="H801" s="38"/>
      <c r="I801" s="38" t="s">
        <v>104</v>
      </c>
      <c r="J801" s="18" t="s">
        <v>27</v>
      </c>
      <c r="K801" s="28">
        <v>200</v>
      </c>
      <c r="L801" s="19" t="s">
        <v>47</v>
      </c>
      <c r="M801" s="56"/>
      <c r="N801" s="57"/>
      <c r="O801" s="57"/>
      <c r="P801" s="57">
        <v>1</v>
      </c>
      <c r="Q801" s="58"/>
      <c r="R801" s="29" t="s">
        <v>1165</v>
      </c>
      <c r="S801" s="18" t="s">
        <v>48</v>
      </c>
      <c r="T801" s="18"/>
      <c r="U801" s="18"/>
      <c r="V801" s="18"/>
      <c r="W801" s="18"/>
      <c r="X801" s="18"/>
      <c r="Y801" s="18"/>
      <c r="Z801" s="18"/>
      <c r="AA801" s="18"/>
      <c r="AB801" s="18"/>
      <c r="AC801" s="27"/>
      <c r="AD801" s="18"/>
      <c r="AE801" s="18"/>
      <c r="AF801" s="18"/>
      <c r="AG801" s="18"/>
      <c r="AH801" s="18"/>
      <c r="AI801" s="30"/>
      <c r="AJ801" s="18"/>
    </row>
    <row r="802" spans="1:36" x14ac:dyDescent="0.25">
      <c r="A802" s="17" t="s">
        <v>1161</v>
      </c>
      <c r="B802" s="18" t="s">
        <v>1162</v>
      </c>
      <c r="C802" s="18" t="s">
        <v>99</v>
      </c>
      <c r="D802" s="18">
        <v>2015</v>
      </c>
      <c r="E802" s="71" t="str">
        <f>IF(COUNTIF($F$7:F802,F802)=1,"Y","N")</f>
        <v>N</v>
      </c>
      <c r="F802" s="46" t="str">
        <f t="shared" ref="F802:F805" si="108">CONCATENATE(D802,"-",C802,"-",A802)</f>
        <v>2015-Cancer Research-Buckel, Lisa</v>
      </c>
      <c r="G802" s="27" t="s">
        <v>45</v>
      </c>
      <c r="H802" s="38"/>
      <c r="I802" s="38" t="s">
        <v>104</v>
      </c>
      <c r="J802" s="18" t="s">
        <v>27</v>
      </c>
      <c r="K802" s="28">
        <v>200</v>
      </c>
      <c r="L802" s="19" t="s">
        <v>47</v>
      </c>
      <c r="M802" s="56"/>
      <c r="N802" s="57"/>
      <c r="O802" s="57"/>
      <c r="P802" s="57"/>
      <c r="Q802" s="58">
        <v>1</v>
      </c>
      <c r="R802" s="29" t="s">
        <v>1163</v>
      </c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27"/>
      <c r="AD802" s="18"/>
      <c r="AE802" s="18"/>
      <c r="AF802" s="18"/>
      <c r="AG802" s="18"/>
      <c r="AH802" s="18"/>
      <c r="AI802" s="30"/>
      <c r="AJ802" s="18"/>
    </row>
    <row r="803" spans="1:36" x14ac:dyDescent="0.25">
      <c r="A803" s="17" t="s">
        <v>1161</v>
      </c>
      <c r="B803" s="18" t="s">
        <v>1162</v>
      </c>
      <c r="C803" s="18" t="s">
        <v>99</v>
      </c>
      <c r="D803" s="18">
        <v>2015</v>
      </c>
      <c r="E803" s="71" t="str">
        <f>IF(COUNTIF($F$7:F803,F803)=1,"Y","N")</f>
        <v>N</v>
      </c>
      <c r="F803" s="46" t="str">
        <f t="shared" si="108"/>
        <v>2015-Cancer Research-Buckel, Lisa</v>
      </c>
      <c r="G803" s="27" t="s">
        <v>45</v>
      </c>
      <c r="H803" s="38"/>
      <c r="I803" s="38" t="s">
        <v>104</v>
      </c>
      <c r="J803" s="18" t="s">
        <v>27</v>
      </c>
      <c r="K803" s="28">
        <v>200</v>
      </c>
      <c r="L803" s="19" t="s">
        <v>47</v>
      </c>
      <c r="M803" s="56"/>
      <c r="N803" s="57"/>
      <c r="O803" s="57"/>
      <c r="P803" s="57">
        <v>1</v>
      </c>
      <c r="Q803" s="58"/>
      <c r="R803" s="29" t="s">
        <v>1159</v>
      </c>
      <c r="S803" s="18" t="s">
        <v>48</v>
      </c>
      <c r="T803" s="18"/>
      <c r="U803" s="18"/>
      <c r="V803" s="18"/>
      <c r="W803" s="18"/>
      <c r="X803" s="18"/>
      <c r="Y803" s="18"/>
      <c r="Z803" s="18"/>
      <c r="AA803" s="18"/>
      <c r="AB803" s="18"/>
      <c r="AC803" s="27"/>
      <c r="AD803" s="18"/>
      <c r="AE803" s="18"/>
      <c r="AF803" s="18"/>
      <c r="AG803" s="18"/>
      <c r="AH803" s="18"/>
      <c r="AI803" s="30"/>
      <c r="AJ803" s="18"/>
    </row>
    <row r="804" spans="1:36" ht="25.5" x14ac:dyDescent="0.25">
      <c r="A804" s="17" t="s">
        <v>1161</v>
      </c>
      <c r="B804" s="18" t="s">
        <v>1162</v>
      </c>
      <c r="C804" s="18" t="s">
        <v>99</v>
      </c>
      <c r="D804" s="18">
        <v>2015</v>
      </c>
      <c r="E804" s="71" t="str">
        <f>IF(COUNTIF($F$7:F804,F804)=1,"Y","N")</f>
        <v>N</v>
      </c>
      <c r="F804" s="46" t="str">
        <f t="shared" si="108"/>
        <v>2015-Cancer Research-Buckel, Lisa</v>
      </c>
      <c r="G804" s="27" t="s">
        <v>45</v>
      </c>
      <c r="H804" s="38"/>
      <c r="I804" s="38" t="s">
        <v>104</v>
      </c>
      <c r="J804" s="18" t="s">
        <v>27</v>
      </c>
      <c r="K804" s="28">
        <v>200</v>
      </c>
      <c r="L804" s="19" t="s">
        <v>47</v>
      </c>
      <c r="M804" s="56"/>
      <c r="N804" s="57"/>
      <c r="O804" s="57"/>
      <c r="P804" s="57">
        <v>1</v>
      </c>
      <c r="Q804" s="58"/>
      <c r="R804" s="29" t="s">
        <v>1164</v>
      </c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27"/>
      <c r="AD804" s="18"/>
      <c r="AE804" s="18"/>
      <c r="AF804" s="18"/>
      <c r="AG804" s="18"/>
      <c r="AH804" s="18"/>
      <c r="AI804" s="30"/>
      <c r="AJ804" s="18"/>
    </row>
    <row r="805" spans="1:36" x14ac:dyDescent="0.25">
      <c r="A805" s="17" t="s">
        <v>1161</v>
      </c>
      <c r="B805" s="18" t="s">
        <v>1162</v>
      </c>
      <c r="C805" s="18" t="s">
        <v>99</v>
      </c>
      <c r="D805" s="18">
        <v>2015</v>
      </c>
      <c r="E805" s="71" t="str">
        <f>IF(COUNTIF($F$7:F805,F805)=1,"Y","N")</f>
        <v>N</v>
      </c>
      <c r="F805" s="46" t="str">
        <f t="shared" si="108"/>
        <v>2015-Cancer Research-Buckel, Lisa</v>
      </c>
      <c r="G805" s="27" t="s">
        <v>45</v>
      </c>
      <c r="H805" s="38"/>
      <c r="I805" s="38" t="s">
        <v>104</v>
      </c>
      <c r="J805" s="18" t="s">
        <v>27</v>
      </c>
      <c r="K805" s="28">
        <v>200</v>
      </c>
      <c r="L805" s="19" t="s">
        <v>47</v>
      </c>
      <c r="M805" s="56"/>
      <c r="N805" s="57"/>
      <c r="O805" s="57">
        <v>1</v>
      </c>
      <c r="P805" s="57"/>
      <c r="Q805" s="58"/>
      <c r="R805" s="29" t="s">
        <v>1160</v>
      </c>
      <c r="S805" s="18" t="s">
        <v>48</v>
      </c>
      <c r="T805" s="18"/>
      <c r="U805" s="18"/>
      <c r="V805" s="18"/>
      <c r="W805" s="18"/>
      <c r="X805" s="18"/>
      <c r="Y805" s="18"/>
      <c r="Z805" s="18"/>
      <c r="AA805" s="18"/>
      <c r="AB805" s="18"/>
      <c r="AC805" s="27"/>
      <c r="AD805" s="18"/>
      <c r="AE805" s="18"/>
      <c r="AF805" s="18"/>
      <c r="AG805" s="18"/>
      <c r="AH805" s="18"/>
      <c r="AI805" s="30"/>
      <c r="AJ805" s="18"/>
    </row>
    <row r="806" spans="1:36" x14ac:dyDescent="0.25">
      <c r="A806" s="17" t="s">
        <v>1166</v>
      </c>
      <c r="B806" s="18" t="s">
        <v>745</v>
      </c>
      <c r="C806" s="18" t="s">
        <v>373</v>
      </c>
      <c r="D806" s="18">
        <v>2016</v>
      </c>
      <c r="E806" s="71" t="str">
        <f>IF(COUNTIF($F$7:F806,F806)=1,"Y","N")</f>
        <v>Y</v>
      </c>
      <c r="F806" s="46" t="str">
        <f t="shared" si="107"/>
        <v>2016-Cancer Science-Yoshida, Masaki</v>
      </c>
      <c r="G806" s="27" t="s">
        <v>359</v>
      </c>
      <c r="H806" s="38"/>
      <c r="I806" s="38" t="s">
        <v>104</v>
      </c>
      <c r="J806" s="18" t="s">
        <v>27</v>
      </c>
      <c r="K806" s="28">
        <v>150</v>
      </c>
      <c r="L806" s="19" t="s">
        <v>47</v>
      </c>
      <c r="M806" s="56"/>
      <c r="N806" s="57"/>
      <c r="O806" s="57"/>
      <c r="P806" s="57">
        <v>1</v>
      </c>
      <c r="Q806" s="58"/>
      <c r="R806" s="29" t="s">
        <v>1167</v>
      </c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27"/>
      <c r="AD806" s="18"/>
      <c r="AE806" s="18"/>
      <c r="AF806" s="18"/>
      <c r="AG806" s="18"/>
      <c r="AH806" s="18"/>
      <c r="AI806" s="30"/>
      <c r="AJ806" s="18"/>
    </row>
    <row r="807" spans="1:36" x14ac:dyDescent="0.25">
      <c r="A807" s="17" t="s">
        <v>1166</v>
      </c>
      <c r="B807" s="18" t="s">
        <v>745</v>
      </c>
      <c r="C807" s="18" t="s">
        <v>373</v>
      </c>
      <c r="D807" s="18">
        <v>2016</v>
      </c>
      <c r="E807" s="71" t="str">
        <f>IF(COUNTIF($F$7:F807,F807)=1,"Y","N")</f>
        <v>N</v>
      </c>
      <c r="F807" s="46" t="str">
        <f t="shared" ref="F807:F868" si="109">CONCATENATE(D807,"-",C807,"-",A807)</f>
        <v>2016-Cancer Science-Yoshida, Masaki</v>
      </c>
      <c r="G807" s="27" t="s">
        <v>1168</v>
      </c>
      <c r="H807" s="38"/>
      <c r="I807" s="38" t="s">
        <v>104</v>
      </c>
      <c r="J807" s="18" t="s">
        <v>27</v>
      </c>
      <c r="K807" s="28">
        <v>150</v>
      </c>
      <c r="L807" s="19" t="s">
        <v>47</v>
      </c>
      <c r="M807" s="56"/>
      <c r="N807" s="57"/>
      <c r="O807" s="57"/>
      <c r="P807" s="57">
        <v>1</v>
      </c>
      <c r="Q807" s="58"/>
      <c r="R807" s="29" t="s">
        <v>1167</v>
      </c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27"/>
      <c r="AD807" s="18"/>
      <c r="AE807" s="18"/>
      <c r="AF807" s="18"/>
      <c r="AG807" s="18"/>
      <c r="AH807" s="18"/>
      <c r="AI807" s="30"/>
      <c r="AJ807" s="18"/>
    </row>
    <row r="808" spans="1:36" x14ac:dyDescent="0.25">
      <c r="A808" s="17" t="s">
        <v>1169</v>
      </c>
      <c r="B808" s="18" t="s">
        <v>186</v>
      </c>
      <c r="C808" s="18" t="s">
        <v>140</v>
      </c>
      <c r="D808" s="18">
        <v>2016</v>
      </c>
      <c r="E808" s="71" t="str">
        <f>IF(COUNTIF($F$7:F808,F808)=1,"Y","N")</f>
        <v>Y</v>
      </c>
      <c r="F808" s="46" t="str">
        <f t="shared" si="109"/>
        <v>2016-PLOS One-Lohse, Ines</v>
      </c>
      <c r="G808" s="27" t="s">
        <v>1172</v>
      </c>
      <c r="H808" s="38"/>
      <c r="I808" s="38" t="s">
        <v>105</v>
      </c>
      <c r="J808" s="18" t="s">
        <v>178</v>
      </c>
      <c r="K808" s="28">
        <v>150</v>
      </c>
      <c r="L808" s="19" t="s">
        <v>47</v>
      </c>
      <c r="M808" s="56"/>
      <c r="N808" s="57"/>
      <c r="O808" s="57"/>
      <c r="P808" s="57"/>
      <c r="Q808" s="58">
        <v>1</v>
      </c>
      <c r="R808" s="29" t="s">
        <v>1173</v>
      </c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27"/>
      <c r="AD808" s="18"/>
      <c r="AE808" s="18"/>
      <c r="AF808" s="18"/>
      <c r="AG808" s="18"/>
      <c r="AH808" s="18"/>
      <c r="AI808" s="30"/>
      <c r="AJ808" s="18"/>
    </row>
    <row r="809" spans="1:36" x14ac:dyDescent="0.25">
      <c r="A809" s="17" t="s">
        <v>1169</v>
      </c>
      <c r="B809" s="18" t="s">
        <v>186</v>
      </c>
      <c r="C809" s="18" t="s">
        <v>140</v>
      </c>
      <c r="D809" s="18">
        <v>2016</v>
      </c>
      <c r="E809" s="71" t="str">
        <f>IF(COUNTIF($F$7:F809,F809)=1,"Y","N")</f>
        <v>N</v>
      </c>
      <c r="F809" s="46" t="str">
        <f t="shared" si="109"/>
        <v>2016-PLOS One-Lohse, Ines</v>
      </c>
      <c r="G809" s="27" t="s">
        <v>1172</v>
      </c>
      <c r="H809" s="38"/>
      <c r="I809" s="38" t="s">
        <v>105</v>
      </c>
      <c r="J809" s="18" t="s">
        <v>178</v>
      </c>
      <c r="K809" s="28">
        <v>150</v>
      </c>
      <c r="L809" s="19" t="s">
        <v>47</v>
      </c>
      <c r="M809" s="56"/>
      <c r="N809" s="57"/>
      <c r="O809" s="57"/>
      <c r="P809" s="57">
        <v>1</v>
      </c>
      <c r="Q809" s="58"/>
      <c r="R809" s="29" t="s">
        <v>1170</v>
      </c>
      <c r="S809" s="18" t="s">
        <v>48</v>
      </c>
      <c r="T809" s="18"/>
      <c r="U809" s="18"/>
      <c r="V809" s="18"/>
      <c r="W809" s="18"/>
      <c r="X809" s="18"/>
      <c r="Y809" s="18"/>
      <c r="Z809" s="18"/>
      <c r="AA809" s="18"/>
      <c r="AB809" s="18"/>
      <c r="AC809" s="27"/>
      <c r="AD809" s="18"/>
      <c r="AE809" s="18"/>
      <c r="AF809" s="18"/>
      <c r="AG809" s="18"/>
      <c r="AH809" s="18"/>
      <c r="AI809" s="30"/>
      <c r="AJ809" s="18"/>
    </row>
    <row r="810" spans="1:36" x14ac:dyDescent="0.25">
      <c r="A810" s="17" t="s">
        <v>1169</v>
      </c>
      <c r="B810" s="18" t="s">
        <v>186</v>
      </c>
      <c r="C810" s="18" t="s">
        <v>140</v>
      </c>
      <c r="D810" s="18">
        <v>2016</v>
      </c>
      <c r="E810" s="71" t="str">
        <f>IF(COUNTIF($F$7:F810,F810)=1,"Y","N")</f>
        <v>N</v>
      </c>
      <c r="F810" s="46" t="str">
        <f t="shared" si="109"/>
        <v>2016-PLOS One-Lohse, Ines</v>
      </c>
      <c r="G810" s="27" t="s">
        <v>1172</v>
      </c>
      <c r="H810" s="38"/>
      <c r="I810" s="38" t="s">
        <v>105</v>
      </c>
      <c r="J810" s="18" t="s">
        <v>178</v>
      </c>
      <c r="K810" s="28">
        <v>150</v>
      </c>
      <c r="L810" s="19" t="s">
        <v>47</v>
      </c>
      <c r="M810" s="56"/>
      <c r="N810" s="57"/>
      <c r="O810" s="57"/>
      <c r="P810" s="57">
        <v>1</v>
      </c>
      <c r="Q810" s="58"/>
      <c r="R810" s="29" t="s">
        <v>607</v>
      </c>
      <c r="S810" s="18" t="s">
        <v>48</v>
      </c>
      <c r="T810" s="18"/>
      <c r="U810" s="18"/>
      <c r="V810" s="18"/>
      <c r="W810" s="18"/>
      <c r="X810" s="18"/>
      <c r="Y810" s="18"/>
      <c r="Z810" s="18"/>
      <c r="AA810" s="18"/>
      <c r="AB810" s="18"/>
      <c r="AC810" s="27"/>
      <c r="AD810" s="18"/>
      <c r="AE810" s="18"/>
      <c r="AF810" s="18"/>
      <c r="AG810" s="18"/>
      <c r="AH810" s="18"/>
      <c r="AI810" s="30"/>
      <c r="AJ810" s="18"/>
    </row>
    <row r="811" spans="1:36" x14ac:dyDescent="0.25">
      <c r="A811" s="17" t="s">
        <v>1169</v>
      </c>
      <c r="B811" s="18" t="s">
        <v>186</v>
      </c>
      <c r="C811" s="18" t="s">
        <v>140</v>
      </c>
      <c r="D811" s="18">
        <v>2016</v>
      </c>
      <c r="E811" s="71" t="str">
        <f>IF(COUNTIF($F$7:F811,F811)=1,"Y","N")</f>
        <v>N</v>
      </c>
      <c r="F811" s="46" t="str">
        <f t="shared" si="109"/>
        <v>2016-PLOS One-Lohse, Ines</v>
      </c>
      <c r="G811" s="27" t="s">
        <v>1171</v>
      </c>
      <c r="H811" s="38"/>
      <c r="I811" s="38" t="s">
        <v>105</v>
      </c>
      <c r="J811" s="18" t="s">
        <v>178</v>
      </c>
      <c r="K811" s="28">
        <v>150</v>
      </c>
      <c r="L811" s="19" t="s">
        <v>47</v>
      </c>
      <c r="M811" s="56"/>
      <c r="N811" s="57"/>
      <c r="O811" s="57"/>
      <c r="P811" s="57"/>
      <c r="Q811" s="58">
        <v>1</v>
      </c>
      <c r="R811" s="29" t="s">
        <v>1173</v>
      </c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27"/>
      <c r="AD811" s="18"/>
      <c r="AE811" s="18"/>
      <c r="AF811" s="18"/>
      <c r="AG811" s="18"/>
      <c r="AH811" s="18"/>
      <c r="AI811" s="30"/>
      <c r="AJ811" s="18"/>
    </row>
    <row r="812" spans="1:36" x14ac:dyDescent="0.25">
      <c r="A812" s="17" t="s">
        <v>1169</v>
      </c>
      <c r="B812" s="18" t="s">
        <v>186</v>
      </c>
      <c r="C812" s="18" t="s">
        <v>140</v>
      </c>
      <c r="D812" s="18">
        <v>2016</v>
      </c>
      <c r="E812" s="71" t="str">
        <f>IF(COUNTIF($F$7:F812,F812)=1,"Y","N")</f>
        <v>N</v>
      </c>
      <c r="F812" s="46" t="str">
        <f t="shared" si="109"/>
        <v>2016-PLOS One-Lohse, Ines</v>
      </c>
      <c r="G812" s="27" t="s">
        <v>1171</v>
      </c>
      <c r="H812" s="38"/>
      <c r="I812" s="38" t="s">
        <v>105</v>
      </c>
      <c r="J812" s="18" t="s">
        <v>178</v>
      </c>
      <c r="K812" s="28">
        <v>150</v>
      </c>
      <c r="L812" s="19" t="s">
        <v>47</v>
      </c>
      <c r="M812" s="56"/>
      <c r="N812" s="57"/>
      <c r="O812" s="57"/>
      <c r="P812" s="57">
        <v>1</v>
      </c>
      <c r="Q812" s="58"/>
      <c r="R812" s="29" t="s">
        <v>1170</v>
      </c>
      <c r="S812" s="18" t="s">
        <v>48</v>
      </c>
      <c r="T812" s="18"/>
      <c r="U812" s="18"/>
      <c r="V812" s="18"/>
      <c r="W812" s="18"/>
      <c r="X812" s="18"/>
      <c r="Y812" s="18"/>
      <c r="Z812" s="18"/>
      <c r="AA812" s="18"/>
      <c r="AB812" s="18"/>
      <c r="AC812" s="27"/>
      <c r="AD812" s="18"/>
      <c r="AE812" s="18"/>
      <c r="AF812" s="18"/>
      <c r="AG812" s="18"/>
      <c r="AH812" s="18"/>
      <c r="AI812" s="30"/>
      <c r="AJ812" s="18"/>
    </row>
    <row r="813" spans="1:36" x14ac:dyDescent="0.25">
      <c r="A813" s="17" t="s">
        <v>1169</v>
      </c>
      <c r="B813" s="18" t="s">
        <v>186</v>
      </c>
      <c r="C813" s="18" t="s">
        <v>140</v>
      </c>
      <c r="D813" s="18">
        <v>2016</v>
      </c>
      <c r="E813" s="71" t="str">
        <f>IF(COUNTIF($F$7:F813,F813)=1,"Y","N")</f>
        <v>N</v>
      </c>
      <c r="F813" s="46" t="str">
        <f t="shared" si="109"/>
        <v>2016-PLOS One-Lohse, Ines</v>
      </c>
      <c r="G813" s="27" t="s">
        <v>1171</v>
      </c>
      <c r="H813" s="38"/>
      <c r="I813" s="38" t="s">
        <v>105</v>
      </c>
      <c r="J813" s="18" t="s">
        <v>178</v>
      </c>
      <c r="K813" s="28">
        <v>150</v>
      </c>
      <c r="L813" s="19" t="s">
        <v>47</v>
      </c>
      <c r="M813" s="56"/>
      <c r="N813" s="57"/>
      <c r="O813" s="57"/>
      <c r="P813" s="57">
        <v>1</v>
      </c>
      <c r="Q813" s="58"/>
      <c r="R813" s="29" t="s">
        <v>607</v>
      </c>
      <c r="S813" s="18" t="s">
        <v>48</v>
      </c>
      <c r="T813" s="18"/>
      <c r="U813" s="18"/>
      <c r="V813" s="18"/>
      <c r="W813" s="18"/>
      <c r="X813" s="18"/>
      <c r="Y813" s="18"/>
      <c r="Z813" s="18"/>
      <c r="AA813" s="18"/>
      <c r="AB813" s="18"/>
      <c r="AC813" s="27"/>
      <c r="AD813" s="18"/>
      <c r="AE813" s="18"/>
      <c r="AF813" s="18"/>
      <c r="AG813" s="18"/>
      <c r="AH813" s="18"/>
      <c r="AI813" s="30"/>
      <c r="AJ813" s="18"/>
    </row>
    <row r="814" spans="1:36" x14ac:dyDescent="0.25">
      <c r="A814" s="17" t="s">
        <v>1177</v>
      </c>
      <c r="B814" s="18" t="s">
        <v>52</v>
      </c>
      <c r="C814" s="18" t="s">
        <v>54</v>
      </c>
      <c r="D814" s="18">
        <v>2016</v>
      </c>
      <c r="E814" s="71"/>
      <c r="F814" s="46" t="str">
        <f t="shared" si="109"/>
        <v>2016-ACS Nano-Liu, Xiangsheng</v>
      </c>
      <c r="G814" s="27" t="s">
        <v>1178</v>
      </c>
      <c r="H814" s="38"/>
      <c r="I814" s="38" t="s">
        <v>104</v>
      </c>
      <c r="J814" s="18" t="s">
        <v>1179</v>
      </c>
      <c r="K814" s="28">
        <v>500</v>
      </c>
      <c r="L814" s="19" t="s">
        <v>28</v>
      </c>
      <c r="M814" s="56"/>
      <c r="N814" s="57"/>
      <c r="O814" s="57"/>
      <c r="P814" s="57"/>
      <c r="Q814" s="58">
        <v>1</v>
      </c>
      <c r="R814" s="29" t="s">
        <v>19</v>
      </c>
      <c r="S814" s="18"/>
      <c r="T814" s="18"/>
      <c r="U814" s="18"/>
      <c r="V814" s="18"/>
      <c r="W814" s="18"/>
      <c r="X814" s="18"/>
      <c r="Y814" s="18"/>
      <c r="Z814" s="18"/>
      <c r="AA814" s="18" t="s">
        <v>48</v>
      </c>
      <c r="AB814" s="18"/>
      <c r="AC814" s="27"/>
      <c r="AD814" s="18"/>
      <c r="AE814" s="18"/>
      <c r="AF814" s="18"/>
      <c r="AG814" s="18"/>
      <c r="AH814" s="18"/>
      <c r="AI814" s="30"/>
      <c r="AJ814" s="18"/>
    </row>
    <row r="815" spans="1:36" x14ac:dyDescent="0.25">
      <c r="A815" s="17" t="s">
        <v>1177</v>
      </c>
      <c r="B815" s="18" t="s">
        <v>52</v>
      </c>
      <c r="C815" s="18" t="s">
        <v>54</v>
      </c>
      <c r="D815" s="18">
        <v>2016</v>
      </c>
      <c r="E815" s="71"/>
      <c r="F815" s="46" t="str">
        <f t="shared" ref="F815:F816" si="110">CONCATENATE(D815,"-",C815,"-",A815)</f>
        <v>2016-ACS Nano-Liu, Xiangsheng</v>
      </c>
      <c r="G815" s="27" t="s">
        <v>1178</v>
      </c>
      <c r="H815" s="38"/>
      <c r="I815" s="38" t="s">
        <v>104</v>
      </c>
      <c r="J815" s="18" t="s">
        <v>1179</v>
      </c>
      <c r="K815" s="28">
        <v>500</v>
      </c>
      <c r="L815" s="19" t="s">
        <v>28</v>
      </c>
      <c r="M815" s="56"/>
      <c r="N815" s="57"/>
      <c r="O815" s="57"/>
      <c r="P815" s="57">
        <v>1</v>
      </c>
      <c r="Q815" s="58"/>
      <c r="R815" s="29" t="s">
        <v>1180</v>
      </c>
      <c r="S815" s="18"/>
      <c r="T815" s="18"/>
      <c r="U815" s="18"/>
      <c r="V815" s="18"/>
      <c r="W815" s="18"/>
      <c r="X815" s="18"/>
      <c r="Y815" s="18"/>
      <c r="Z815" s="18"/>
      <c r="AA815" s="18" t="s">
        <v>48</v>
      </c>
      <c r="AB815" s="18"/>
      <c r="AC815" s="27"/>
      <c r="AD815" s="18"/>
      <c r="AE815" s="18"/>
      <c r="AF815" s="18"/>
      <c r="AG815" s="18"/>
      <c r="AH815" s="18"/>
      <c r="AI815" s="30"/>
      <c r="AJ815" s="18"/>
    </row>
    <row r="816" spans="1:36" x14ac:dyDescent="0.25">
      <c r="A816" s="17" t="s">
        <v>1177</v>
      </c>
      <c r="B816" s="18" t="s">
        <v>52</v>
      </c>
      <c r="C816" s="18" t="s">
        <v>54</v>
      </c>
      <c r="D816" s="18">
        <v>2016</v>
      </c>
      <c r="E816" s="71"/>
      <c r="F816" s="46" t="str">
        <f t="shared" si="110"/>
        <v>2016-ACS Nano-Liu, Xiangsheng</v>
      </c>
      <c r="G816" s="27" t="s">
        <v>1178</v>
      </c>
      <c r="H816" s="38"/>
      <c r="I816" s="38" t="s">
        <v>104</v>
      </c>
      <c r="J816" s="18" t="s">
        <v>1179</v>
      </c>
      <c r="K816" s="28">
        <v>500</v>
      </c>
      <c r="L816" s="19" t="s">
        <v>28</v>
      </c>
      <c r="M816" s="56"/>
      <c r="N816" s="57"/>
      <c r="O816" s="57"/>
      <c r="P816" s="57">
        <v>1</v>
      </c>
      <c r="Q816" s="58"/>
      <c r="R816" s="29" t="s">
        <v>1181</v>
      </c>
      <c r="S816" s="18"/>
      <c r="T816" s="18"/>
      <c r="U816" s="18"/>
      <c r="V816" s="18"/>
      <c r="W816" s="18"/>
      <c r="X816" s="18"/>
      <c r="Y816" s="18"/>
      <c r="Z816" s="18"/>
      <c r="AA816" s="18" t="s">
        <v>48</v>
      </c>
      <c r="AB816" s="18"/>
      <c r="AC816" s="27"/>
      <c r="AD816" s="18"/>
      <c r="AE816" s="18"/>
      <c r="AF816" s="18"/>
      <c r="AG816" s="18"/>
      <c r="AH816" s="18"/>
      <c r="AI816" s="30"/>
      <c r="AJ816" s="18"/>
    </row>
    <row r="817" spans="1:36" x14ac:dyDescent="0.25">
      <c r="A817" s="17" t="s">
        <v>1185</v>
      </c>
      <c r="B817" s="18" t="s">
        <v>1186</v>
      </c>
      <c r="C817" s="18" t="s">
        <v>1002</v>
      </c>
      <c r="D817" s="18">
        <v>2016</v>
      </c>
      <c r="E817" s="71" t="str">
        <f>IF(COUNTIF($F$7:F817,F817)=1,"Y","N")</f>
        <v>Y</v>
      </c>
      <c r="F817" s="46" t="str">
        <f t="shared" si="109"/>
        <v>2016-Journal of Controlled Release-Detappe, Alexandre</v>
      </c>
      <c r="G817" s="27" t="s">
        <v>380</v>
      </c>
      <c r="H817" s="38"/>
      <c r="I817" s="38" t="s">
        <v>104</v>
      </c>
      <c r="J817" s="18" t="s">
        <v>27</v>
      </c>
      <c r="K817" s="28" t="s">
        <v>217</v>
      </c>
      <c r="L817" s="19" t="s">
        <v>47</v>
      </c>
      <c r="M817" s="56"/>
      <c r="N817" s="57"/>
      <c r="O817" s="57"/>
      <c r="P817" s="57">
        <v>1</v>
      </c>
      <c r="Q817" s="58"/>
      <c r="R817" s="29" t="s">
        <v>1182</v>
      </c>
      <c r="S817" s="18" t="s">
        <v>48</v>
      </c>
      <c r="T817" s="18"/>
      <c r="U817" s="18"/>
      <c r="V817" s="18"/>
      <c r="W817" s="18"/>
      <c r="X817" s="18"/>
      <c r="Y817" s="18"/>
      <c r="Z817" s="18"/>
      <c r="AA817" s="18"/>
      <c r="AB817" s="18"/>
      <c r="AC817" s="27"/>
      <c r="AD817" s="18"/>
      <c r="AE817" s="18"/>
      <c r="AF817" s="18"/>
      <c r="AG817" s="18"/>
      <c r="AH817" s="18"/>
      <c r="AI817" s="30"/>
      <c r="AJ817" s="18"/>
    </row>
    <row r="818" spans="1:36" x14ac:dyDescent="0.25">
      <c r="A818" s="17" t="s">
        <v>1185</v>
      </c>
      <c r="B818" s="18" t="s">
        <v>1186</v>
      </c>
      <c r="C818" s="18" t="s">
        <v>1002</v>
      </c>
      <c r="D818" s="18">
        <v>2016</v>
      </c>
      <c r="E818" s="71" t="str">
        <f>IF(COUNTIF($F$7:F818,F818)=1,"Y","N")</f>
        <v>N</v>
      </c>
      <c r="F818" s="46" t="str">
        <f t="shared" ref="F818:F819" si="111">CONCATENATE(D818,"-",C818,"-",A818)</f>
        <v>2016-Journal of Controlled Release-Detappe, Alexandre</v>
      </c>
      <c r="G818" s="27" t="s">
        <v>380</v>
      </c>
      <c r="H818" s="38"/>
      <c r="I818" s="38" t="s">
        <v>104</v>
      </c>
      <c r="J818" s="18" t="s">
        <v>27</v>
      </c>
      <c r="K818" s="28" t="s">
        <v>217</v>
      </c>
      <c r="L818" s="19" t="s">
        <v>47</v>
      </c>
      <c r="M818" s="56"/>
      <c r="N818" s="57"/>
      <c r="O818" s="57"/>
      <c r="P818" s="57"/>
      <c r="Q818" s="58">
        <v>1</v>
      </c>
      <c r="R818" s="29" t="s">
        <v>1183</v>
      </c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27"/>
      <c r="AD818" s="18"/>
      <c r="AE818" s="18"/>
      <c r="AF818" s="18"/>
      <c r="AG818" s="18"/>
      <c r="AH818" s="18"/>
      <c r="AI818" s="30"/>
      <c r="AJ818" s="18"/>
    </row>
    <row r="819" spans="1:36" x14ac:dyDescent="0.25">
      <c r="A819" s="17" t="s">
        <v>1185</v>
      </c>
      <c r="B819" s="18" t="s">
        <v>1186</v>
      </c>
      <c r="C819" s="18" t="s">
        <v>1002</v>
      </c>
      <c r="D819" s="18">
        <v>2016</v>
      </c>
      <c r="E819" s="71" t="str">
        <f>IF(COUNTIF($F$7:F819,F819)=1,"Y","N")</f>
        <v>N</v>
      </c>
      <c r="F819" s="46" t="str">
        <f t="shared" si="111"/>
        <v>2016-Journal of Controlled Release-Detappe, Alexandre</v>
      </c>
      <c r="G819" s="27" t="s">
        <v>380</v>
      </c>
      <c r="H819" s="38"/>
      <c r="I819" s="38" t="s">
        <v>104</v>
      </c>
      <c r="J819" s="18" t="s">
        <v>27</v>
      </c>
      <c r="K819" s="28" t="s">
        <v>217</v>
      </c>
      <c r="L819" s="19" t="s">
        <v>47</v>
      </c>
      <c r="M819" s="56"/>
      <c r="N819" s="57"/>
      <c r="O819" s="57"/>
      <c r="P819" s="57">
        <v>1</v>
      </c>
      <c r="Q819" s="58"/>
      <c r="R819" s="29" t="s">
        <v>1184</v>
      </c>
      <c r="S819" s="18" t="s">
        <v>48</v>
      </c>
      <c r="T819" s="18"/>
      <c r="U819" s="18"/>
      <c r="V819" s="18"/>
      <c r="W819" s="18"/>
      <c r="X819" s="18"/>
      <c r="Y819" s="18"/>
      <c r="Z819" s="18"/>
      <c r="AA819" s="18"/>
      <c r="AB819" s="18"/>
      <c r="AC819" s="27"/>
      <c r="AD819" s="18"/>
      <c r="AE819" s="18"/>
      <c r="AF819" s="18"/>
      <c r="AG819" s="18"/>
      <c r="AH819" s="18"/>
      <c r="AI819" s="30"/>
      <c r="AJ819" s="18"/>
    </row>
    <row r="820" spans="1:36" x14ac:dyDescent="0.25">
      <c r="A820" s="17" t="s">
        <v>1187</v>
      </c>
      <c r="B820" s="18" t="s">
        <v>1188</v>
      </c>
      <c r="C820" s="18" t="s">
        <v>99</v>
      </c>
      <c r="D820" s="18">
        <v>2016</v>
      </c>
      <c r="E820" s="71" t="str">
        <f>IF(COUNTIF($F$7:F820,F820)=1,"Y","N")</f>
        <v>Y</v>
      </c>
      <c r="F820" s="46" t="str">
        <f t="shared" si="109"/>
        <v>2016-Cancer Research-Huang, Huang-Chiao</v>
      </c>
      <c r="G820" s="27" t="s">
        <v>57</v>
      </c>
      <c r="H820" s="38"/>
      <c r="I820" s="38" t="s">
        <v>104</v>
      </c>
      <c r="J820" s="18" t="s">
        <v>27</v>
      </c>
      <c r="K820" s="28">
        <v>25</v>
      </c>
      <c r="L820" s="19" t="s">
        <v>28</v>
      </c>
      <c r="M820" s="56"/>
      <c r="N820" s="57"/>
      <c r="O820" s="57"/>
      <c r="P820" s="57">
        <v>1</v>
      </c>
      <c r="Q820" s="58"/>
      <c r="R820" s="29" t="s">
        <v>1189</v>
      </c>
      <c r="S820" s="18"/>
      <c r="T820" s="18"/>
      <c r="U820" s="18"/>
      <c r="V820" s="18"/>
      <c r="W820" s="18"/>
      <c r="X820" s="18"/>
      <c r="Y820" s="18"/>
      <c r="Z820" s="18"/>
      <c r="AA820" s="18" t="s">
        <v>48</v>
      </c>
      <c r="AB820" s="18"/>
      <c r="AC820" s="27"/>
      <c r="AD820" s="18"/>
      <c r="AE820" s="18"/>
      <c r="AF820" s="18"/>
      <c r="AG820" s="18"/>
      <c r="AH820" s="18"/>
      <c r="AI820" s="30"/>
      <c r="AJ820" s="18"/>
    </row>
    <row r="821" spans="1:36" x14ac:dyDescent="0.25">
      <c r="A821" s="17" t="s">
        <v>1187</v>
      </c>
      <c r="B821" s="18" t="s">
        <v>1188</v>
      </c>
      <c r="C821" s="18" t="s">
        <v>99</v>
      </c>
      <c r="D821" s="18">
        <v>2016</v>
      </c>
      <c r="E821" s="71" t="str">
        <f>IF(COUNTIF($F$7:F821,F821)=1,"Y","N")</f>
        <v>N</v>
      </c>
      <c r="F821" s="46" t="str">
        <f t="shared" si="109"/>
        <v>2016-Cancer Research-Huang, Huang-Chiao</v>
      </c>
      <c r="G821" s="27" t="s">
        <v>57</v>
      </c>
      <c r="H821" s="38"/>
      <c r="I821" s="38" t="s">
        <v>104</v>
      </c>
      <c r="J821" s="18" t="s">
        <v>27</v>
      </c>
      <c r="K821" s="28">
        <v>25</v>
      </c>
      <c r="L821" s="19" t="s">
        <v>28</v>
      </c>
      <c r="M821" s="56"/>
      <c r="N821" s="57"/>
      <c r="O821" s="57"/>
      <c r="P821" s="57"/>
      <c r="Q821" s="58">
        <v>1</v>
      </c>
      <c r="R821" s="29" t="s">
        <v>1190</v>
      </c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27"/>
      <c r="AD821" s="18"/>
      <c r="AE821" s="18"/>
      <c r="AF821" s="18"/>
      <c r="AG821" s="18"/>
      <c r="AH821" s="18"/>
      <c r="AI821" s="30"/>
      <c r="AJ821" s="18"/>
    </row>
    <row r="822" spans="1:36" x14ac:dyDescent="0.25">
      <c r="A822" s="17" t="s">
        <v>1187</v>
      </c>
      <c r="B822" s="18" t="s">
        <v>1188</v>
      </c>
      <c r="C822" s="18" t="s">
        <v>99</v>
      </c>
      <c r="D822" s="18">
        <v>2016</v>
      </c>
      <c r="E822" s="71" t="str">
        <f>IF(COUNTIF($F$7:F822,F822)=1,"Y","N")</f>
        <v>N</v>
      </c>
      <c r="F822" s="46" t="str">
        <f t="shared" si="109"/>
        <v>2016-Cancer Research-Huang, Huang-Chiao</v>
      </c>
      <c r="G822" s="27" t="s">
        <v>57</v>
      </c>
      <c r="H822" s="38"/>
      <c r="I822" s="38" t="s">
        <v>104</v>
      </c>
      <c r="J822" s="18" t="s">
        <v>27</v>
      </c>
      <c r="K822" s="28">
        <v>25</v>
      </c>
      <c r="L822" s="19" t="s">
        <v>28</v>
      </c>
      <c r="M822" s="56"/>
      <c r="N822" s="57"/>
      <c r="O822" s="57"/>
      <c r="P822" s="57">
        <v>1</v>
      </c>
      <c r="Q822" s="58"/>
      <c r="R822" s="29" t="s">
        <v>1191</v>
      </c>
      <c r="S822" s="18"/>
      <c r="T822" s="18"/>
      <c r="U822" s="18"/>
      <c r="V822" s="18"/>
      <c r="W822" s="18"/>
      <c r="X822" s="18"/>
      <c r="Y822" s="18"/>
      <c r="Z822" s="18"/>
      <c r="AA822" s="18" t="s">
        <v>48</v>
      </c>
      <c r="AB822" s="18"/>
      <c r="AC822" s="27"/>
      <c r="AD822" s="18"/>
      <c r="AE822" s="18"/>
      <c r="AF822" s="18"/>
      <c r="AG822" s="18"/>
      <c r="AH822" s="18"/>
      <c r="AI822" s="30"/>
      <c r="AJ822" s="18"/>
    </row>
    <row r="823" spans="1:36" x14ac:dyDescent="0.25">
      <c r="A823" s="17" t="s">
        <v>1187</v>
      </c>
      <c r="B823" s="18" t="s">
        <v>1188</v>
      </c>
      <c r="C823" s="18" t="s">
        <v>99</v>
      </c>
      <c r="D823" s="18">
        <v>2016</v>
      </c>
      <c r="E823" s="71" t="str">
        <f>IF(COUNTIF($F$7:F823,F823)=1,"Y","N")</f>
        <v>N</v>
      </c>
      <c r="F823" s="46" t="str">
        <f t="shared" si="109"/>
        <v>2016-Cancer Research-Huang, Huang-Chiao</v>
      </c>
      <c r="G823" s="27" t="s">
        <v>44</v>
      </c>
      <c r="H823" s="38"/>
      <c r="I823" s="38" t="s">
        <v>104</v>
      </c>
      <c r="J823" s="18" t="s">
        <v>27</v>
      </c>
      <c r="K823" s="28">
        <v>25</v>
      </c>
      <c r="L823" s="19" t="s">
        <v>28</v>
      </c>
      <c r="M823" s="56"/>
      <c r="N823" s="57"/>
      <c r="O823" s="57"/>
      <c r="P823" s="57"/>
      <c r="Q823" s="58">
        <v>1</v>
      </c>
      <c r="R823" s="29" t="s">
        <v>1192</v>
      </c>
      <c r="S823" s="18"/>
      <c r="T823" s="18"/>
      <c r="U823" s="18"/>
      <c r="V823" s="18"/>
      <c r="W823" s="18"/>
      <c r="X823" s="18"/>
      <c r="Y823" s="18"/>
      <c r="Z823" s="18"/>
      <c r="AA823" s="18" t="s">
        <v>48</v>
      </c>
      <c r="AB823" s="18"/>
      <c r="AC823" s="27"/>
      <c r="AD823" s="18"/>
      <c r="AE823" s="18"/>
      <c r="AF823" s="18"/>
      <c r="AG823" s="18"/>
      <c r="AH823" s="18"/>
      <c r="AI823" s="30"/>
      <c r="AJ823" s="18"/>
    </row>
    <row r="824" spans="1:36" x14ac:dyDescent="0.25">
      <c r="A824" s="17" t="s">
        <v>1187</v>
      </c>
      <c r="B824" s="18" t="s">
        <v>1188</v>
      </c>
      <c r="C824" s="18" t="s">
        <v>99</v>
      </c>
      <c r="D824" s="18">
        <v>2016</v>
      </c>
      <c r="E824" s="71" t="str">
        <f>IF(COUNTIF($F$7:F824,F824)=1,"Y","N")</f>
        <v>N</v>
      </c>
      <c r="F824" s="46" t="str">
        <f t="shared" si="109"/>
        <v>2016-Cancer Research-Huang, Huang-Chiao</v>
      </c>
      <c r="G824" s="27" t="s">
        <v>44</v>
      </c>
      <c r="H824" s="38"/>
      <c r="I824" s="38" t="s">
        <v>104</v>
      </c>
      <c r="J824" s="18" t="s">
        <v>27</v>
      </c>
      <c r="K824" s="28">
        <v>25</v>
      </c>
      <c r="L824" s="19" t="s">
        <v>28</v>
      </c>
      <c r="M824" s="56"/>
      <c r="N824" s="57"/>
      <c r="O824" s="57"/>
      <c r="P824" s="57"/>
      <c r="Q824" s="58">
        <v>1</v>
      </c>
      <c r="R824" s="29" t="s">
        <v>1190</v>
      </c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27"/>
      <c r="AD824" s="18"/>
      <c r="AE824" s="18"/>
      <c r="AF824" s="18"/>
      <c r="AG824" s="18"/>
      <c r="AH824" s="18"/>
      <c r="AI824" s="30"/>
      <c r="AJ824" s="18"/>
    </row>
    <row r="825" spans="1:36" x14ac:dyDescent="0.25">
      <c r="A825" s="17" t="s">
        <v>1187</v>
      </c>
      <c r="B825" s="18" t="s">
        <v>1188</v>
      </c>
      <c r="C825" s="18" t="s">
        <v>99</v>
      </c>
      <c r="D825" s="18">
        <v>2016</v>
      </c>
      <c r="E825" s="71" t="str">
        <f>IF(COUNTIF($F$7:F825,F825)=1,"Y","N")</f>
        <v>N</v>
      </c>
      <c r="F825" s="46" t="str">
        <f t="shared" si="109"/>
        <v>2016-Cancer Research-Huang, Huang-Chiao</v>
      </c>
      <c r="G825" s="27" t="s">
        <v>44</v>
      </c>
      <c r="H825" s="38"/>
      <c r="I825" s="38" t="s">
        <v>104</v>
      </c>
      <c r="J825" s="18" t="s">
        <v>27</v>
      </c>
      <c r="K825" s="28">
        <v>25</v>
      </c>
      <c r="L825" s="19" t="s">
        <v>28</v>
      </c>
      <c r="M825" s="56"/>
      <c r="N825" s="57"/>
      <c r="O825" s="57"/>
      <c r="P825" s="57">
        <v>1</v>
      </c>
      <c r="Q825" s="58"/>
      <c r="R825" s="29" t="s">
        <v>1191</v>
      </c>
      <c r="S825" s="18"/>
      <c r="T825" s="18"/>
      <c r="U825" s="18"/>
      <c r="V825" s="18"/>
      <c r="W825" s="18"/>
      <c r="X825" s="18"/>
      <c r="Y825" s="18"/>
      <c r="Z825" s="18"/>
      <c r="AA825" s="18" t="s">
        <v>48</v>
      </c>
      <c r="AB825" s="18"/>
      <c r="AC825" s="27"/>
      <c r="AD825" s="18"/>
      <c r="AE825" s="18"/>
      <c r="AF825" s="18"/>
      <c r="AG825" s="18"/>
      <c r="AH825" s="18"/>
      <c r="AI825" s="30"/>
      <c r="AJ825" s="18"/>
    </row>
    <row r="826" spans="1:36" x14ac:dyDescent="0.25">
      <c r="A826" s="17" t="s">
        <v>1187</v>
      </c>
      <c r="B826" s="18" t="s">
        <v>1188</v>
      </c>
      <c r="C826" s="18" t="s">
        <v>99</v>
      </c>
      <c r="D826" s="18">
        <v>2016</v>
      </c>
      <c r="E826" s="71" t="str">
        <f>IF(COUNTIF($F$7:F826,F826)=1,"Y","N")</f>
        <v>N</v>
      </c>
      <c r="F826" s="46" t="str">
        <f t="shared" si="109"/>
        <v>2016-Cancer Research-Huang, Huang-Chiao</v>
      </c>
      <c r="G826" s="27" t="s">
        <v>44</v>
      </c>
      <c r="H826" s="38"/>
      <c r="I826" s="38" t="s">
        <v>104</v>
      </c>
      <c r="J826" s="18" t="s">
        <v>27</v>
      </c>
      <c r="K826" s="28">
        <v>25</v>
      </c>
      <c r="L826" s="19" t="s">
        <v>28</v>
      </c>
      <c r="M826" s="56"/>
      <c r="N826" s="57"/>
      <c r="O826" s="57"/>
      <c r="P826" s="57"/>
      <c r="Q826" s="58">
        <v>1</v>
      </c>
      <c r="R826" s="29" t="s">
        <v>1194</v>
      </c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27"/>
      <c r="AD826" s="18"/>
      <c r="AE826" s="18"/>
      <c r="AF826" s="18"/>
      <c r="AG826" s="18"/>
      <c r="AH826" s="18"/>
      <c r="AI826" s="30"/>
      <c r="AJ826" s="18"/>
    </row>
    <row r="827" spans="1:36" x14ac:dyDescent="0.25">
      <c r="A827" s="17" t="s">
        <v>1187</v>
      </c>
      <c r="B827" s="18" t="s">
        <v>1188</v>
      </c>
      <c r="C827" s="18" t="s">
        <v>99</v>
      </c>
      <c r="D827" s="18">
        <v>2016</v>
      </c>
      <c r="E827" s="71" t="str">
        <f>IF(COUNTIF($F$7:F827,F827)=1,"Y","N")</f>
        <v>N</v>
      </c>
      <c r="F827" s="46" t="str">
        <f t="shared" si="109"/>
        <v>2016-Cancer Research-Huang, Huang-Chiao</v>
      </c>
      <c r="G827" s="27" t="s">
        <v>44</v>
      </c>
      <c r="H827" s="38"/>
      <c r="I827" s="38" t="s">
        <v>104</v>
      </c>
      <c r="J827" s="18" t="s">
        <v>27</v>
      </c>
      <c r="K827" s="28">
        <v>25</v>
      </c>
      <c r="L827" s="19" t="s">
        <v>28</v>
      </c>
      <c r="M827" s="56"/>
      <c r="N827" s="57"/>
      <c r="O827" s="57"/>
      <c r="P827" s="57">
        <v>1</v>
      </c>
      <c r="Q827" s="58"/>
      <c r="R827" s="29" t="s">
        <v>1193</v>
      </c>
      <c r="S827" s="18"/>
      <c r="T827" s="18"/>
      <c r="U827" s="18"/>
      <c r="V827" s="18"/>
      <c r="W827" s="18"/>
      <c r="X827" s="18"/>
      <c r="Y827" s="18"/>
      <c r="Z827" s="18"/>
      <c r="AA827" s="18" t="s">
        <v>48</v>
      </c>
      <c r="AB827" s="18"/>
      <c r="AC827" s="27"/>
      <c r="AD827" s="18"/>
      <c r="AE827" s="18"/>
      <c r="AF827" s="18"/>
      <c r="AG827" s="18"/>
      <c r="AH827" s="18"/>
      <c r="AI827" s="30"/>
      <c r="AJ827" s="18"/>
    </row>
    <row r="828" spans="1:36" x14ac:dyDescent="0.25">
      <c r="A828" s="17" t="s">
        <v>1195</v>
      </c>
      <c r="B828" s="18" t="s">
        <v>1196</v>
      </c>
      <c r="C828" s="18" t="s">
        <v>631</v>
      </c>
      <c r="D828" s="18">
        <v>2016</v>
      </c>
      <c r="E828" s="71" t="str">
        <f>IF(COUNTIF($F$7:F828,F828)=1,"Y","N")</f>
        <v>Y</v>
      </c>
      <c r="F828" s="46" t="str">
        <f t="shared" si="109"/>
        <v>2016-Gastroenterology-Seifert, Lena</v>
      </c>
      <c r="G828" s="27" t="s">
        <v>1197</v>
      </c>
      <c r="H828" s="38"/>
      <c r="I828" s="38" t="s">
        <v>104</v>
      </c>
      <c r="J828" s="18" t="s">
        <v>279</v>
      </c>
      <c r="K828" s="28"/>
      <c r="L828" s="19" t="s">
        <v>28</v>
      </c>
      <c r="M828" s="56"/>
      <c r="N828" s="57"/>
      <c r="O828" s="57"/>
      <c r="P828" s="57"/>
      <c r="Q828" s="58">
        <v>1</v>
      </c>
      <c r="R828" s="29" t="s">
        <v>1198</v>
      </c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27"/>
      <c r="AD828" s="18"/>
      <c r="AE828" s="18"/>
      <c r="AF828" s="18"/>
      <c r="AG828" s="18"/>
      <c r="AH828" s="18"/>
      <c r="AI828" s="30"/>
      <c r="AJ828" s="18"/>
    </row>
    <row r="829" spans="1:36" x14ac:dyDescent="0.25">
      <c r="A829" s="17" t="s">
        <v>1195</v>
      </c>
      <c r="B829" s="18" t="s">
        <v>1196</v>
      </c>
      <c r="C829" s="18" t="s">
        <v>631</v>
      </c>
      <c r="D829" s="18">
        <v>2016</v>
      </c>
      <c r="E829" s="71" t="str">
        <f>IF(COUNTIF($F$7:F829,F829)=1,"Y","N")</f>
        <v>N</v>
      </c>
      <c r="F829" s="46" t="str">
        <f t="shared" ref="F829:F830" si="112">CONCATENATE(D829,"-",C829,"-",A829)</f>
        <v>2016-Gastroenterology-Seifert, Lena</v>
      </c>
      <c r="G829" s="27" t="s">
        <v>1197</v>
      </c>
      <c r="H829" s="38"/>
      <c r="I829" s="38" t="s">
        <v>104</v>
      </c>
      <c r="J829" s="18" t="s">
        <v>279</v>
      </c>
      <c r="K829" s="28"/>
      <c r="L829" s="19" t="s">
        <v>28</v>
      </c>
      <c r="M829" s="56"/>
      <c r="N829" s="57"/>
      <c r="O829" s="57"/>
      <c r="P829" s="57"/>
      <c r="Q829" s="58">
        <v>1</v>
      </c>
      <c r="R829" s="29" t="s">
        <v>1200</v>
      </c>
      <c r="S829" s="18" t="s">
        <v>48</v>
      </c>
      <c r="T829" s="18"/>
      <c r="U829" s="18"/>
      <c r="V829" s="18"/>
      <c r="W829" s="18"/>
      <c r="X829" s="18"/>
      <c r="Y829" s="18"/>
      <c r="Z829" s="18"/>
      <c r="AA829" s="18"/>
      <c r="AB829" s="18"/>
      <c r="AC829" s="27"/>
      <c r="AD829" s="18"/>
      <c r="AE829" s="18"/>
      <c r="AF829" s="18"/>
      <c r="AG829" s="18"/>
      <c r="AH829" s="18"/>
      <c r="AI829" s="30"/>
      <c r="AJ829" s="18"/>
    </row>
    <row r="830" spans="1:36" x14ac:dyDescent="0.25">
      <c r="A830" s="17" t="s">
        <v>1195</v>
      </c>
      <c r="B830" s="18" t="s">
        <v>1196</v>
      </c>
      <c r="C830" s="18" t="s">
        <v>631</v>
      </c>
      <c r="D830" s="18">
        <v>2016</v>
      </c>
      <c r="E830" s="71" t="str">
        <f>IF(COUNTIF($F$7:F830,F830)=1,"Y","N")</f>
        <v>N</v>
      </c>
      <c r="F830" s="46" t="str">
        <f t="shared" si="112"/>
        <v>2016-Gastroenterology-Seifert, Lena</v>
      </c>
      <c r="G830" s="27" t="s">
        <v>1197</v>
      </c>
      <c r="H830" s="38"/>
      <c r="I830" s="38" t="s">
        <v>104</v>
      </c>
      <c r="J830" s="18" t="s">
        <v>279</v>
      </c>
      <c r="K830" s="28"/>
      <c r="L830" s="19" t="s">
        <v>28</v>
      </c>
      <c r="M830" s="56"/>
      <c r="N830" s="57"/>
      <c r="O830" s="57"/>
      <c r="P830" s="57">
        <v>1</v>
      </c>
      <c r="Q830" s="58"/>
      <c r="R830" s="29" t="s">
        <v>1201</v>
      </c>
      <c r="S830" s="18" t="s">
        <v>48</v>
      </c>
      <c r="T830" s="18"/>
      <c r="U830" s="18"/>
      <c r="V830" s="18"/>
      <c r="W830" s="18"/>
      <c r="X830" s="18"/>
      <c r="Y830" s="18"/>
      <c r="Z830" s="18"/>
      <c r="AA830" s="18"/>
      <c r="AB830" s="18"/>
      <c r="AC830" s="27"/>
      <c r="AD830" s="18"/>
      <c r="AE830" s="18"/>
      <c r="AF830" s="18"/>
      <c r="AG830" s="18"/>
      <c r="AH830" s="18"/>
      <c r="AI830" s="30"/>
      <c r="AJ830" s="18"/>
    </row>
    <row r="831" spans="1:36" x14ac:dyDescent="0.25">
      <c r="A831" s="17" t="s">
        <v>1195</v>
      </c>
      <c r="B831" s="18" t="s">
        <v>1196</v>
      </c>
      <c r="C831" s="18" t="s">
        <v>631</v>
      </c>
      <c r="D831" s="18">
        <v>2016</v>
      </c>
      <c r="E831" s="71" t="str">
        <f>IF(COUNTIF($F$7:F831,F831)=1,"Y","N")</f>
        <v>N</v>
      </c>
      <c r="F831" s="46" t="str">
        <f t="shared" ref="F831:F832" si="113">CONCATENATE(D831,"-",C831,"-",A831)</f>
        <v>2016-Gastroenterology-Seifert, Lena</v>
      </c>
      <c r="G831" s="27" t="s">
        <v>1197</v>
      </c>
      <c r="H831" s="38"/>
      <c r="I831" s="38" t="s">
        <v>104</v>
      </c>
      <c r="J831" s="18" t="s">
        <v>279</v>
      </c>
      <c r="K831" s="28"/>
      <c r="L831" s="19" t="s">
        <v>28</v>
      </c>
      <c r="M831" s="56"/>
      <c r="N831" s="57"/>
      <c r="O831" s="57"/>
      <c r="P831" s="57"/>
      <c r="Q831" s="58">
        <v>1</v>
      </c>
      <c r="R831" s="29" t="s">
        <v>1199</v>
      </c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27"/>
      <c r="AD831" s="18"/>
      <c r="AE831" s="18"/>
      <c r="AF831" s="18"/>
      <c r="AG831" s="18"/>
      <c r="AH831" s="18"/>
      <c r="AI831" s="30"/>
      <c r="AJ831" s="18"/>
    </row>
    <row r="832" spans="1:36" x14ac:dyDescent="0.25">
      <c r="A832" s="17" t="s">
        <v>1195</v>
      </c>
      <c r="B832" s="18" t="s">
        <v>1196</v>
      </c>
      <c r="C832" s="18" t="s">
        <v>631</v>
      </c>
      <c r="D832" s="18">
        <v>2016</v>
      </c>
      <c r="E832" s="71" t="str">
        <f>IF(COUNTIF($F$7:F832,F832)=1,"Y","N")</f>
        <v>N</v>
      </c>
      <c r="F832" s="46" t="str">
        <f t="shared" si="113"/>
        <v>2016-Gastroenterology-Seifert, Lena</v>
      </c>
      <c r="G832" s="27" t="s">
        <v>1197</v>
      </c>
      <c r="H832" s="38"/>
      <c r="I832" s="38" t="s">
        <v>104</v>
      </c>
      <c r="J832" s="18" t="s">
        <v>279</v>
      </c>
      <c r="K832" s="28"/>
      <c r="L832" s="19" t="s">
        <v>28</v>
      </c>
      <c r="M832" s="56"/>
      <c r="N832" s="57"/>
      <c r="O832" s="57"/>
      <c r="P832" s="57">
        <v>1</v>
      </c>
      <c r="Q832" s="58"/>
      <c r="R832" s="29" t="s">
        <v>1202</v>
      </c>
      <c r="S832" s="18" t="s">
        <v>48</v>
      </c>
      <c r="T832" s="18"/>
      <c r="U832" s="18"/>
      <c r="V832" s="18"/>
      <c r="W832" s="18"/>
      <c r="X832" s="18"/>
      <c r="Y832" s="18"/>
      <c r="Z832" s="18"/>
      <c r="AA832" s="18"/>
      <c r="AB832" s="18"/>
      <c r="AC832" s="27"/>
      <c r="AD832" s="18"/>
      <c r="AE832" s="18"/>
      <c r="AF832" s="18"/>
      <c r="AG832" s="18"/>
      <c r="AH832" s="18"/>
      <c r="AI832" s="30"/>
      <c r="AJ832" s="18"/>
    </row>
    <row r="833" spans="1:36" x14ac:dyDescent="0.25">
      <c r="A833" s="17" t="s">
        <v>1203</v>
      </c>
      <c r="B833" s="18" t="s">
        <v>1204</v>
      </c>
      <c r="C833" s="18" t="s">
        <v>81</v>
      </c>
      <c r="D833" s="18">
        <v>2016</v>
      </c>
      <c r="E833" s="71" t="str">
        <f>IF(COUNTIF($F$7:F833,F833)=1,"Y","N")</f>
        <v>Y</v>
      </c>
      <c r="F833" s="46" t="str">
        <f t="shared" si="109"/>
        <v>2016-Clinical Cancer Research-Kalbashi, Anusha</v>
      </c>
      <c r="G833" s="27" t="s">
        <v>1178</v>
      </c>
      <c r="H833" s="38"/>
      <c r="I833" s="38" t="s">
        <v>104</v>
      </c>
      <c r="J833" s="18" t="s">
        <v>279</v>
      </c>
      <c r="K833" s="28"/>
      <c r="L833" s="19" t="s">
        <v>47</v>
      </c>
      <c r="M833" s="56"/>
      <c r="N833" s="57"/>
      <c r="O833" s="57"/>
      <c r="P833" s="57">
        <v>1</v>
      </c>
      <c r="Q833" s="58"/>
      <c r="R833" s="29" t="s">
        <v>1205</v>
      </c>
      <c r="S833" s="18" t="s">
        <v>48</v>
      </c>
      <c r="T833" s="18"/>
      <c r="U833" s="18"/>
      <c r="V833" s="18"/>
      <c r="W833" s="18"/>
      <c r="X833" s="18"/>
      <c r="Y833" s="18"/>
      <c r="Z833" s="18"/>
      <c r="AA833" s="18"/>
      <c r="AB833" s="18"/>
      <c r="AC833" s="27"/>
      <c r="AD833" s="18"/>
      <c r="AE833" s="18"/>
      <c r="AF833" s="18"/>
      <c r="AG833" s="18"/>
      <c r="AH833" s="18"/>
      <c r="AI833" s="30"/>
      <c r="AJ833" s="18"/>
    </row>
    <row r="834" spans="1:36" x14ac:dyDescent="0.25">
      <c r="A834" s="17" t="s">
        <v>1203</v>
      </c>
      <c r="B834" s="18" t="s">
        <v>1204</v>
      </c>
      <c r="C834" s="18" t="s">
        <v>81</v>
      </c>
      <c r="D834" s="18">
        <v>2016</v>
      </c>
      <c r="E834" s="71" t="str">
        <f>IF(COUNTIF($F$7:F834,F834)=1,"Y","N")</f>
        <v>N</v>
      </c>
      <c r="F834" s="46" t="str">
        <f t="shared" si="109"/>
        <v>2016-Clinical Cancer Research-Kalbashi, Anusha</v>
      </c>
      <c r="G834" s="27" t="s">
        <v>1178</v>
      </c>
      <c r="H834" s="38"/>
      <c r="I834" s="38" t="s">
        <v>104</v>
      </c>
      <c r="J834" s="18" t="s">
        <v>279</v>
      </c>
      <c r="K834" s="28"/>
      <c r="L834" s="19" t="s">
        <v>47</v>
      </c>
      <c r="M834" s="56"/>
      <c r="N834" s="57"/>
      <c r="O834" s="57"/>
      <c r="P834" s="57">
        <v>1</v>
      </c>
      <c r="Q834" s="58"/>
      <c r="R834" s="29" t="s">
        <v>1206</v>
      </c>
      <c r="S834" s="18" t="s">
        <v>48</v>
      </c>
      <c r="T834" s="18"/>
      <c r="U834" s="18"/>
      <c r="V834" s="18"/>
      <c r="W834" s="18"/>
      <c r="X834" s="18"/>
      <c r="Y834" s="18"/>
      <c r="Z834" s="18"/>
      <c r="AA834" s="18"/>
      <c r="AB834" s="18"/>
      <c r="AC834" s="27"/>
      <c r="AD834" s="18"/>
      <c r="AE834" s="18"/>
      <c r="AF834" s="18"/>
      <c r="AG834" s="18"/>
      <c r="AH834" s="18"/>
      <c r="AI834" s="30"/>
      <c r="AJ834" s="18"/>
    </row>
    <row r="835" spans="1:36" x14ac:dyDescent="0.25">
      <c r="A835" s="17" t="s">
        <v>1203</v>
      </c>
      <c r="B835" s="18" t="s">
        <v>1204</v>
      </c>
      <c r="C835" s="18" t="s">
        <v>81</v>
      </c>
      <c r="D835" s="18">
        <v>2016</v>
      </c>
      <c r="E835" s="71" t="str">
        <f>IF(COUNTIF($F$7:F835,F835)=1,"Y","N")</f>
        <v>N</v>
      </c>
      <c r="F835" s="46" t="str">
        <f t="shared" si="109"/>
        <v>2016-Clinical Cancer Research-Kalbashi, Anusha</v>
      </c>
      <c r="G835" s="27" t="s">
        <v>1178</v>
      </c>
      <c r="H835" s="38"/>
      <c r="I835" s="38" t="s">
        <v>104</v>
      </c>
      <c r="J835" s="18" t="s">
        <v>279</v>
      </c>
      <c r="K835" s="28"/>
      <c r="L835" s="19" t="s">
        <v>47</v>
      </c>
      <c r="M835" s="56"/>
      <c r="N835" s="57"/>
      <c r="O835" s="57"/>
      <c r="P835" s="57"/>
      <c r="Q835" s="58">
        <v>1</v>
      </c>
      <c r="R835" s="29" t="s">
        <v>1207</v>
      </c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27"/>
      <c r="AD835" s="18"/>
      <c r="AE835" s="18"/>
      <c r="AF835" s="18"/>
      <c r="AG835" s="18"/>
      <c r="AH835" s="18"/>
      <c r="AI835" s="30"/>
      <c r="AJ835" s="18"/>
    </row>
    <row r="836" spans="1:36" x14ac:dyDescent="0.25">
      <c r="A836" s="17" t="s">
        <v>1203</v>
      </c>
      <c r="B836" s="18" t="s">
        <v>1204</v>
      </c>
      <c r="C836" s="18" t="s">
        <v>81</v>
      </c>
      <c r="D836" s="18">
        <v>2016</v>
      </c>
      <c r="E836" s="71" t="str">
        <f>IF(COUNTIF($F$7:F836,F836)=1,"Y","N")</f>
        <v>N</v>
      </c>
      <c r="F836" s="46" t="str">
        <f t="shared" si="109"/>
        <v>2016-Clinical Cancer Research-Kalbashi, Anusha</v>
      </c>
      <c r="G836" s="27" t="s">
        <v>1178</v>
      </c>
      <c r="H836" s="38"/>
      <c r="I836" s="38" t="s">
        <v>104</v>
      </c>
      <c r="J836" s="18" t="s">
        <v>279</v>
      </c>
      <c r="K836" s="28"/>
      <c r="L836" s="19" t="s">
        <v>47</v>
      </c>
      <c r="M836" s="56"/>
      <c r="N836" s="57"/>
      <c r="O836" s="57"/>
      <c r="P836" s="57">
        <v>1</v>
      </c>
      <c r="Q836" s="58"/>
      <c r="R836" s="29" t="s">
        <v>1208</v>
      </c>
      <c r="S836" s="18" t="s">
        <v>48</v>
      </c>
      <c r="T836" s="18"/>
      <c r="U836" s="18"/>
      <c r="V836" s="18"/>
      <c r="W836" s="18"/>
      <c r="X836" s="18"/>
      <c r="Y836" s="18"/>
      <c r="Z836" s="18"/>
      <c r="AA836" s="18"/>
      <c r="AB836" s="18"/>
      <c r="AC836" s="27"/>
      <c r="AD836" s="18"/>
      <c r="AE836" s="18"/>
      <c r="AF836" s="18"/>
      <c r="AG836" s="18"/>
      <c r="AH836" s="18"/>
      <c r="AI836" s="30"/>
      <c r="AJ836" s="18"/>
    </row>
    <row r="837" spans="1:36" x14ac:dyDescent="0.25">
      <c r="A837" s="17" t="s">
        <v>1203</v>
      </c>
      <c r="B837" s="18" t="s">
        <v>1204</v>
      </c>
      <c r="C837" s="18" t="s">
        <v>81</v>
      </c>
      <c r="D837" s="18">
        <v>2016</v>
      </c>
      <c r="E837" s="71" t="str">
        <f>IF(COUNTIF($F$7:F837,F837)=1,"Y","N")</f>
        <v>N</v>
      </c>
      <c r="F837" s="46" t="str">
        <f t="shared" si="109"/>
        <v>2016-Clinical Cancer Research-Kalbashi, Anusha</v>
      </c>
      <c r="G837" s="27" t="s">
        <v>1178</v>
      </c>
      <c r="H837" s="38"/>
      <c r="I837" s="38" t="s">
        <v>104</v>
      </c>
      <c r="J837" s="18" t="s">
        <v>279</v>
      </c>
      <c r="K837" s="28"/>
      <c r="L837" s="19" t="s">
        <v>47</v>
      </c>
      <c r="M837" s="56"/>
      <c r="N837" s="57"/>
      <c r="O837" s="57"/>
      <c r="P837" s="57">
        <v>1</v>
      </c>
      <c r="Q837" s="58"/>
      <c r="R837" s="29" t="s">
        <v>1209</v>
      </c>
      <c r="S837" s="18" t="s">
        <v>48</v>
      </c>
      <c r="T837" s="18"/>
      <c r="U837" s="18"/>
      <c r="V837" s="18"/>
      <c r="W837" s="18"/>
      <c r="X837" s="18"/>
      <c r="Y837" s="18"/>
      <c r="Z837" s="18"/>
      <c r="AA837" s="18"/>
      <c r="AB837" s="18"/>
      <c r="AC837" s="27"/>
      <c r="AD837" s="18"/>
      <c r="AE837" s="18"/>
      <c r="AF837" s="18"/>
      <c r="AG837" s="18"/>
      <c r="AH837" s="18"/>
      <c r="AI837" s="30"/>
      <c r="AJ837" s="18"/>
    </row>
    <row r="838" spans="1:36" ht="15" x14ac:dyDescent="0.25">
      <c r="A838" s="17" t="s">
        <v>1203</v>
      </c>
      <c r="B838" s="18" t="s">
        <v>1204</v>
      </c>
      <c r="C838" s="18" t="s">
        <v>81</v>
      </c>
      <c r="D838" s="18">
        <v>2016</v>
      </c>
      <c r="E838" s="71" t="str">
        <f>IF(COUNTIF($F$7:F838,F838)=1,"Y","N")</f>
        <v>N</v>
      </c>
      <c r="F838" s="46" t="str">
        <f t="shared" si="109"/>
        <v>2016-Clinical Cancer Research-Kalbashi, Anusha</v>
      </c>
      <c r="G838" s="27" t="s">
        <v>1210</v>
      </c>
      <c r="H838" s="38"/>
      <c r="I838" s="38" t="s">
        <v>104</v>
      </c>
      <c r="J838" s="18" t="s">
        <v>279</v>
      </c>
      <c r="K838" s="28"/>
      <c r="L838" s="19" t="s">
        <v>47</v>
      </c>
      <c r="M838" s="56"/>
      <c r="N838" s="57">
        <v>1</v>
      </c>
      <c r="O838" s="57"/>
      <c r="P838" s="57"/>
      <c r="Q838" s="58"/>
      <c r="R838" s="29" t="s">
        <v>1211</v>
      </c>
      <c r="S838" s="18" t="s">
        <v>48</v>
      </c>
      <c r="T838" s="18"/>
      <c r="U838" s="18"/>
      <c r="V838" s="18"/>
      <c r="W838" s="18"/>
      <c r="X838" s="18"/>
      <c r="Y838" s="18"/>
      <c r="Z838" s="18"/>
      <c r="AA838" s="18"/>
      <c r="AB838" s="18"/>
      <c r="AC838" s="27"/>
      <c r="AD838" s="18"/>
      <c r="AE838" s="18"/>
      <c r="AF838" s="18"/>
      <c r="AG838" s="18"/>
      <c r="AH838" s="18"/>
      <c r="AI838" s="30"/>
      <c r="AJ838" s="18"/>
    </row>
    <row r="839" spans="1:36" ht="15" x14ac:dyDescent="0.25">
      <c r="A839" s="17" t="s">
        <v>1203</v>
      </c>
      <c r="B839" s="18" t="s">
        <v>1204</v>
      </c>
      <c r="C839" s="18" t="s">
        <v>81</v>
      </c>
      <c r="D839" s="18">
        <v>2016</v>
      </c>
      <c r="E839" s="71" t="str">
        <f>IF(COUNTIF($F$7:F839,F839)=1,"Y","N")</f>
        <v>N</v>
      </c>
      <c r="F839" s="46" t="str">
        <f t="shared" si="109"/>
        <v>2016-Clinical Cancer Research-Kalbashi, Anusha</v>
      </c>
      <c r="G839" s="27" t="s">
        <v>1210</v>
      </c>
      <c r="H839" s="38"/>
      <c r="I839" s="38" t="s">
        <v>104</v>
      </c>
      <c r="J839" s="18" t="s">
        <v>279</v>
      </c>
      <c r="K839" s="28"/>
      <c r="L839" s="19" t="s">
        <v>47</v>
      </c>
      <c r="M839" s="56"/>
      <c r="N839" s="57"/>
      <c r="O839" s="57"/>
      <c r="P839" s="57">
        <v>1</v>
      </c>
      <c r="Q839" s="58"/>
      <c r="R839" s="29" t="s">
        <v>1212</v>
      </c>
      <c r="S839" s="18" t="s">
        <v>48</v>
      </c>
      <c r="T839" s="18"/>
      <c r="U839" s="18"/>
      <c r="V839" s="18"/>
      <c r="W839" s="18"/>
      <c r="X839" s="18"/>
      <c r="Y839" s="18"/>
      <c r="Z839" s="18"/>
      <c r="AA839" s="18"/>
      <c r="AB839" s="18"/>
      <c r="AC839" s="27"/>
      <c r="AD839" s="18"/>
      <c r="AE839" s="18"/>
      <c r="AF839" s="18"/>
      <c r="AG839" s="18"/>
      <c r="AH839" s="18"/>
      <c r="AI839" s="30"/>
      <c r="AJ839" s="18"/>
    </row>
    <row r="840" spans="1:36" x14ac:dyDescent="0.25">
      <c r="A840" s="17" t="s">
        <v>1218</v>
      </c>
      <c r="B840" s="18" t="s">
        <v>1219</v>
      </c>
      <c r="C840" s="18" t="s">
        <v>785</v>
      </c>
      <c r="D840" s="18">
        <v>2016</v>
      </c>
      <c r="E840" s="71" t="str">
        <f>IF(COUNTIF($F$7:F840,F840)=1,"Y","N")</f>
        <v>Y</v>
      </c>
      <c r="F840" s="46" t="str">
        <f t="shared" si="109"/>
        <v>2016-Biomaterials-Indolfi, Laura</v>
      </c>
      <c r="G840" s="27" t="s">
        <v>1214</v>
      </c>
      <c r="H840" s="38"/>
      <c r="I840" s="38" t="s">
        <v>105</v>
      </c>
      <c r="J840" s="18" t="s">
        <v>1213</v>
      </c>
      <c r="K840" s="28"/>
      <c r="L840" s="19" t="s">
        <v>28</v>
      </c>
      <c r="M840" s="56"/>
      <c r="N840" s="57"/>
      <c r="O840" s="57"/>
      <c r="P840" s="57"/>
      <c r="Q840" s="58">
        <v>1</v>
      </c>
      <c r="R840" s="29" t="s">
        <v>1215</v>
      </c>
      <c r="S840" s="18"/>
      <c r="T840" s="18" t="s">
        <v>48</v>
      </c>
      <c r="U840" s="18"/>
      <c r="V840" s="18"/>
      <c r="W840" s="18"/>
      <c r="X840" s="18"/>
      <c r="Y840" s="18"/>
      <c r="Z840" s="18"/>
      <c r="AA840" s="18"/>
      <c r="AB840" s="18"/>
      <c r="AC840" s="27"/>
      <c r="AD840" s="18"/>
      <c r="AE840" s="18"/>
      <c r="AF840" s="18"/>
      <c r="AG840" s="18"/>
      <c r="AH840" s="18"/>
      <c r="AI840" s="30"/>
      <c r="AJ840" s="18"/>
    </row>
    <row r="841" spans="1:36" x14ac:dyDescent="0.25">
      <c r="A841" s="17" t="s">
        <v>1218</v>
      </c>
      <c r="B841" s="18" t="s">
        <v>1219</v>
      </c>
      <c r="C841" s="18" t="s">
        <v>785</v>
      </c>
      <c r="D841" s="18">
        <v>2016</v>
      </c>
      <c r="E841" s="71" t="str">
        <f>IF(COUNTIF($F$7:F841,F841)=1,"Y","N")</f>
        <v>N</v>
      </c>
      <c r="F841" s="46" t="str">
        <f t="shared" si="109"/>
        <v>2016-Biomaterials-Indolfi, Laura</v>
      </c>
      <c r="G841" s="27" t="s">
        <v>1214</v>
      </c>
      <c r="H841" s="38"/>
      <c r="I841" s="38" t="s">
        <v>105</v>
      </c>
      <c r="J841" s="18" t="s">
        <v>1213</v>
      </c>
      <c r="K841" s="28"/>
      <c r="L841" s="19" t="s">
        <v>28</v>
      </c>
      <c r="M841" s="56"/>
      <c r="N841" s="57"/>
      <c r="O841" s="57"/>
      <c r="P841" s="57">
        <v>1</v>
      </c>
      <c r="Q841" s="58"/>
      <c r="R841" s="29" t="s">
        <v>1216</v>
      </c>
      <c r="S841" s="18"/>
      <c r="T841" s="18" t="s">
        <v>48</v>
      </c>
      <c r="U841" s="18"/>
      <c r="V841" s="18"/>
      <c r="W841" s="18"/>
      <c r="X841" s="18"/>
      <c r="Y841" s="18"/>
      <c r="Z841" s="18"/>
      <c r="AA841" s="18"/>
      <c r="AB841" s="18"/>
      <c r="AC841" s="27"/>
      <c r="AD841" s="18"/>
      <c r="AE841" s="18"/>
      <c r="AF841" s="18"/>
      <c r="AG841" s="18"/>
      <c r="AH841" s="18"/>
      <c r="AI841" s="30"/>
      <c r="AJ841" s="18"/>
    </row>
    <row r="842" spans="1:36" x14ac:dyDescent="0.25">
      <c r="A842" s="17" t="s">
        <v>1218</v>
      </c>
      <c r="B842" s="18" t="s">
        <v>1219</v>
      </c>
      <c r="C842" s="18" t="s">
        <v>785</v>
      </c>
      <c r="D842" s="18">
        <v>2016</v>
      </c>
      <c r="E842" s="71" t="str">
        <f>IF(COUNTIF($F$7:F842,F842)=1,"Y","N")</f>
        <v>N</v>
      </c>
      <c r="F842" s="46" t="str">
        <f t="shared" si="109"/>
        <v>2016-Biomaterials-Indolfi, Laura</v>
      </c>
      <c r="G842" s="27" t="s">
        <v>1217</v>
      </c>
      <c r="H842" s="38"/>
      <c r="I842" s="38" t="s">
        <v>105</v>
      </c>
      <c r="J842" s="18" t="s">
        <v>1213</v>
      </c>
      <c r="K842" s="28"/>
      <c r="L842" s="19" t="s">
        <v>28</v>
      </c>
      <c r="M842" s="56"/>
      <c r="N842" s="57"/>
      <c r="O842" s="57"/>
      <c r="P842" s="57"/>
      <c r="Q842" s="58">
        <v>1</v>
      </c>
      <c r="R842" s="29" t="s">
        <v>1215</v>
      </c>
      <c r="S842" s="18"/>
      <c r="T842" s="18" t="s">
        <v>48</v>
      </c>
      <c r="U842" s="18"/>
      <c r="V842" s="18"/>
      <c r="W842" s="18"/>
      <c r="X842" s="18"/>
      <c r="Y842" s="18"/>
      <c r="Z842" s="18"/>
      <c r="AA842" s="18"/>
      <c r="AB842" s="18"/>
      <c r="AC842" s="27"/>
      <c r="AD842" s="18"/>
      <c r="AE842" s="18"/>
      <c r="AF842" s="18"/>
      <c r="AG842" s="18"/>
      <c r="AH842" s="18"/>
      <c r="AI842" s="30"/>
      <c r="AJ842" s="18"/>
    </row>
    <row r="843" spans="1:36" x14ac:dyDescent="0.25">
      <c r="A843" s="17" t="s">
        <v>1218</v>
      </c>
      <c r="B843" s="18" t="s">
        <v>1219</v>
      </c>
      <c r="C843" s="18" t="s">
        <v>785</v>
      </c>
      <c r="D843" s="18">
        <v>2016</v>
      </c>
      <c r="E843" s="71" t="str">
        <f>IF(COUNTIF($F$7:F843,F843)=1,"Y","N")</f>
        <v>N</v>
      </c>
      <c r="F843" s="46" t="str">
        <f t="shared" si="109"/>
        <v>2016-Biomaterials-Indolfi, Laura</v>
      </c>
      <c r="G843" s="27" t="s">
        <v>1217</v>
      </c>
      <c r="H843" s="38"/>
      <c r="I843" s="38" t="s">
        <v>105</v>
      </c>
      <c r="J843" s="18" t="s">
        <v>1213</v>
      </c>
      <c r="K843" s="28"/>
      <c r="L843" s="19" t="s">
        <v>28</v>
      </c>
      <c r="M843" s="56"/>
      <c r="N843" s="57"/>
      <c r="O843" s="57"/>
      <c r="P843" s="57">
        <v>1</v>
      </c>
      <c r="Q843" s="58"/>
      <c r="R843" s="29" t="s">
        <v>1216</v>
      </c>
      <c r="S843" s="18"/>
      <c r="T843" s="18" t="s">
        <v>48</v>
      </c>
      <c r="U843" s="18"/>
      <c r="V843" s="18"/>
      <c r="W843" s="18"/>
      <c r="X843" s="18"/>
      <c r="Y843" s="18"/>
      <c r="Z843" s="18"/>
      <c r="AA843" s="18"/>
      <c r="AB843" s="18"/>
      <c r="AC843" s="27"/>
      <c r="AD843" s="18"/>
      <c r="AE843" s="18"/>
      <c r="AF843" s="18"/>
      <c r="AG843" s="18"/>
      <c r="AH843" s="18"/>
      <c r="AI843" s="30"/>
      <c r="AJ843" s="18"/>
    </row>
    <row r="844" spans="1:36" x14ac:dyDescent="0.25">
      <c r="A844" s="17" t="s">
        <v>1233</v>
      </c>
      <c r="B844" s="18" t="s">
        <v>1234</v>
      </c>
      <c r="C844" s="18" t="s">
        <v>1235</v>
      </c>
      <c r="D844" s="18">
        <v>2017</v>
      </c>
      <c r="E844" s="71" t="str">
        <f>IF(COUNTIF($F$7:F844,F844)=1,"Y","N")</f>
        <v>Y</v>
      </c>
      <c r="F844" s="46" t="str">
        <f t="shared" si="109"/>
        <v>2017-EMBO Molecular Medicine-Azad, Abul</v>
      </c>
      <c r="G844" s="27" t="s">
        <v>1178</v>
      </c>
      <c r="H844" s="38"/>
      <c r="I844" s="38" t="s">
        <v>104</v>
      </c>
      <c r="J844" s="18" t="s">
        <v>279</v>
      </c>
      <c r="K844" s="28">
        <v>100</v>
      </c>
      <c r="L844" s="19" t="s">
        <v>47</v>
      </c>
      <c r="M844" s="56"/>
      <c r="N844" s="57"/>
      <c r="O844" s="57"/>
      <c r="P844" s="57">
        <v>1</v>
      </c>
      <c r="Q844" s="58"/>
      <c r="R844" s="29" t="s">
        <v>1220</v>
      </c>
      <c r="S844" s="18" t="s">
        <v>48</v>
      </c>
      <c r="T844" s="18"/>
      <c r="U844" s="18"/>
      <c r="V844" s="18"/>
      <c r="W844" s="18"/>
      <c r="X844" s="18"/>
      <c r="Y844" s="18"/>
      <c r="Z844" s="18"/>
      <c r="AA844" s="18"/>
      <c r="AB844" s="18"/>
      <c r="AC844" s="27"/>
      <c r="AD844" s="18"/>
      <c r="AE844" s="18"/>
      <c r="AF844" s="18"/>
      <c r="AG844" s="18"/>
      <c r="AH844" s="18"/>
      <c r="AI844" s="30"/>
      <c r="AJ844" s="18"/>
    </row>
    <row r="845" spans="1:36" x14ac:dyDescent="0.25">
      <c r="A845" s="17" t="s">
        <v>1233</v>
      </c>
      <c r="B845" s="18" t="s">
        <v>1234</v>
      </c>
      <c r="C845" s="18" t="s">
        <v>1235</v>
      </c>
      <c r="D845" s="18">
        <v>2017</v>
      </c>
      <c r="E845" s="71" t="str">
        <f>IF(COUNTIF($F$7:F845,F845)=1,"Y","N")</f>
        <v>N</v>
      </c>
      <c r="F845" s="46" t="str">
        <f t="shared" si="109"/>
        <v>2017-EMBO Molecular Medicine-Azad, Abul</v>
      </c>
      <c r="G845" s="27" t="s">
        <v>1178</v>
      </c>
      <c r="H845" s="38"/>
      <c r="I845" s="38" t="s">
        <v>104</v>
      </c>
      <c r="J845" s="18" t="s">
        <v>279</v>
      </c>
      <c r="K845" s="28">
        <v>100</v>
      </c>
      <c r="L845" s="19" t="s">
        <v>47</v>
      </c>
      <c r="M845" s="56"/>
      <c r="N845" s="57"/>
      <c r="O845" s="57"/>
      <c r="P845" s="57">
        <v>1</v>
      </c>
      <c r="Q845" s="58"/>
      <c r="R845" s="29" t="s">
        <v>1221</v>
      </c>
      <c r="S845" s="18" t="s">
        <v>48</v>
      </c>
      <c r="T845" s="18"/>
      <c r="U845" s="18"/>
      <c r="V845" s="18"/>
      <c r="W845" s="18"/>
      <c r="X845" s="18"/>
      <c r="Y845" s="18"/>
      <c r="Z845" s="18"/>
      <c r="AA845" s="18"/>
      <c r="AB845" s="18"/>
      <c r="AC845" s="27"/>
      <c r="AD845" s="18"/>
      <c r="AE845" s="18"/>
      <c r="AF845" s="18"/>
      <c r="AG845" s="18"/>
      <c r="AH845" s="18"/>
      <c r="AI845" s="30"/>
      <c r="AJ845" s="18"/>
    </row>
    <row r="846" spans="1:36" x14ac:dyDescent="0.25">
      <c r="A846" s="17" t="s">
        <v>1233</v>
      </c>
      <c r="B846" s="18" t="s">
        <v>1234</v>
      </c>
      <c r="C846" s="18" t="s">
        <v>1235</v>
      </c>
      <c r="D846" s="18">
        <v>2017</v>
      </c>
      <c r="E846" s="71" t="str">
        <f>IF(COUNTIF($F$7:F846,F846)=1,"Y","N")</f>
        <v>N</v>
      </c>
      <c r="F846" s="46" t="str">
        <f t="shared" si="109"/>
        <v>2017-EMBO Molecular Medicine-Azad, Abul</v>
      </c>
      <c r="G846" s="27" t="s">
        <v>1178</v>
      </c>
      <c r="H846" s="38"/>
      <c r="I846" s="38" t="s">
        <v>104</v>
      </c>
      <c r="J846" s="18" t="s">
        <v>279</v>
      </c>
      <c r="K846" s="28">
        <v>100</v>
      </c>
      <c r="L846" s="19" t="s">
        <v>47</v>
      </c>
      <c r="M846" s="56"/>
      <c r="N846" s="57"/>
      <c r="O846" s="57"/>
      <c r="P846" s="57"/>
      <c r="Q846" s="58">
        <v>1</v>
      </c>
      <c r="R846" s="29" t="s">
        <v>1222</v>
      </c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27"/>
      <c r="AD846" s="18"/>
      <c r="AE846" s="18"/>
      <c r="AF846" s="18"/>
      <c r="AG846" s="18"/>
      <c r="AH846" s="18"/>
      <c r="AI846" s="30"/>
      <c r="AJ846" s="18"/>
    </row>
    <row r="847" spans="1:36" x14ac:dyDescent="0.25">
      <c r="A847" s="17" t="s">
        <v>1233</v>
      </c>
      <c r="B847" s="18" t="s">
        <v>1234</v>
      </c>
      <c r="C847" s="18" t="s">
        <v>1235</v>
      </c>
      <c r="D847" s="18">
        <v>2017</v>
      </c>
      <c r="E847" s="71" t="str">
        <f>IF(COUNTIF($F$7:F847,F847)=1,"Y","N")</f>
        <v>N</v>
      </c>
      <c r="F847" s="46" t="str">
        <f t="shared" si="109"/>
        <v>2017-EMBO Molecular Medicine-Azad, Abul</v>
      </c>
      <c r="G847" s="27" t="s">
        <v>1178</v>
      </c>
      <c r="H847" s="38"/>
      <c r="I847" s="38" t="s">
        <v>104</v>
      </c>
      <c r="J847" s="18" t="s">
        <v>279</v>
      </c>
      <c r="K847" s="28">
        <v>100</v>
      </c>
      <c r="L847" s="19" t="s">
        <v>47</v>
      </c>
      <c r="M847" s="56"/>
      <c r="N847" s="57"/>
      <c r="O847" s="57"/>
      <c r="P847" s="57">
        <v>1</v>
      </c>
      <c r="Q847" s="58"/>
      <c r="R847" s="29" t="s">
        <v>1223</v>
      </c>
      <c r="S847" s="18" t="s">
        <v>48</v>
      </c>
      <c r="T847" s="18"/>
      <c r="U847" s="18"/>
      <c r="V847" s="18"/>
      <c r="W847" s="18"/>
      <c r="X847" s="18"/>
      <c r="Y847" s="18"/>
      <c r="Z847" s="18"/>
      <c r="AA847" s="18"/>
      <c r="AB847" s="18"/>
      <c r="AC847" s="27"/>
      <c r="AD847" s="18"/>
      <c r="AE847" s="18"/>
      <c r="AF847" s="18"/>
      <c r="AG847" s="18"/>
      <c r="AH847" s="18"/>
      <c r="AI847" s="30"/>
      <c r="AJ847" s="18"/>
    </row>
    <row r="848" spans="1:36" x14ac:dyDescent="0.25">
      <c r="A848" s="17" t="s">
        <v>1233</v>
      </c>
      <c r="B848" s="18" t="s">
        <v>1234</v>
      </c>
      <c r="C848" s="18" t="s">
        <v>1235</v>
      </c>
      <c r="D848" s="18">
        <v>2017</v>
      </c>
      <c r="E848" s="71" t="str">
        <f>IF(COUNTIF($F$7:F848,F848)=1,"Y","N")</f>
        <v>N</v>
      </c>
      <c r="F848" s="46" t="str">
        <f t="shared" si="109"/>
        <v>2017-EMBO Molecular Medicine-Azad, Abul</v>
      </c>
      <c r="G848" s="27" t="s">
        <v>1178</v>
      </c>
      <c r="H848" s="38"/>
      <c r="I848" s="38" t="s">
        <v>104</v>
      </c>
      <c r="J848" s="18" t="s">
        <v>279</v>
      </c>
      <c r="K848" s="28">
        <v>100</v>
      </c>
      <c r="L848" s="19" t="s">
        <v>47</v>
      </c>
      <c r="M848" s="56"/>
      <c r="N848" s="57"/>
      <c r="O848" s="57"/>
      <c r="P848" s="57">
        <v>1</v>
      </c>
      <c r="Q848" s="58"/>
      <c r="R848" s="29" t="s">
        <v>1224</v>
      </c>
      <c r="S848" s="18" t="s">
        <v>48</v>
      </c>
      <c r="T848" s="18"/>
      <c r="U848" s="18"/>
      <c r="V848" s="18"/>
      <c r="W848" s="18"/>
      <c r="X848" s="18"/>
      <c r="Y848" s="18"/>
      <c r="Z848" s="18"/>
      <c r="AA848" s="18"/>
      <c r="AB848" s="18"/>
      <c r="AC848" s="27"/>
      <c r="AD848" s="18"/>
      <c r="AE848" s="18"/>
      <c r="AF848" s="18"/>
      <c r="AG848" s="18"/>
      <c r="AH848" s="18"/>
      <c r="AI848" s="30"/>
      <c r="AJ848" s="18"/>
    </row>
    <row r="849" spans="1:36" x14ac:dyDescent="0.25">
      <c r="A849" s="17" t="s">
        <v>1233</v>
      </c>
      <c r="B849" s="18" t="s">
        <v>1234</v>
      </c>
      <c r="C849" s="18" t="s">
        <v>1235</v>
      </c>
      <c r="D849" s="18">
        <v>2017</v>
      </c>
      <c r="E849" s="71" t="str">
        <f>IF(COUNTIF($F$7:F849,F849)=1,"Y","N")</f>
        <v>N</v>
      </c>
      <c r="F849" s="46" t="str">
        <f t="shared" si="109"/>
        <v>2017-EMBO Molecular Medicine-Azad, Abul</v>
      </c>
      <c r="G849" s="27" t="s">
        <v>1225</v>
      </c>
      <c r="H849" s="38"/>
      <c r="I849" s="38" t="s">
        <v>104</v>
      </c>
      <c r="J849" s="18" t="s">
        <v>279</v>
      </c>
      <c r="K849" s="28">
        <v>100</v>
      </c>
      <c r="L849" s="19" t="s">
        <v>47</v>
      </c>
      <c r="M849" s="56"/>
      <c r="N849" s="57"/>
      <c r="O849" s="57"/>
      <c r="P849" s="57">
        <v>1</v>
      </c>
      <c r="Q849" s="58"/>
      <c r="R849" s="29" t="s">
        <v>1226</v>
      </c>
      <c r="S849" s="18" t="s">
        <v>48</v>
      </c>
      <c r="T849" s="18"/>
      <c r="U849" s="18"/>
      <c r="V849" s="18"/>
      <c r="W849" s="18"/>
      <c r="X849" s="18"/>
      <c r="Y849" s="18"/>
      <c r="Z849" s="18"/>
      <c r="AA849" s="18"/>
      <c r="AB849" s="18"/>
      <c r="AC849" s="27"/>
      <c r="AD849" s="18"/>
      <c r="AE849" s="18"/>
      <c r="AF849" s="18"/>
      <c r="AG849" s="18"/>
      <c r="AH849" s="18"/>
      <c r="AI849" s="30"/>
      <c r="AJ849" s="18"/>
    </row>
    <row r="850" spans="1:36" x14ac:dyDescent="0.25">
      <c r="A850" s="17" t="s">
        <v>1233</v>
      </c>
      <c r="B850" s="18" t="s">
        <v>1234</v>
      </c>
      <c r="C850" s="18" t="s">
        <v>1235</v>
      </c>
      <c r="D850" s="18">
        <v>2017</v>
      </c>
      <c r="E850" s="71" t="str">
        <f>IF(COUNTIF($F$7:F850,F850)=1,"Y","N")</f>
        <v>N</v>
      </c>
      <c r="F850" s="46" t="str">
        <f t="shared" si="109"/>
        <v>2017-EMBO Molecular Medicine-Azad, Abul</v>
      </c>
      <c r="G850" s="27" t="s">
        <v>1225</v>
      </c>
      <c r="H850" s="38"/>
      <c r="I850" s="38" t="s">
        <v>104</v>
      </c>
      <c r="J850" s="18" t="s">
        <v>279</v>
      </c>
      <c r="K850" s="28">
        <v>100</v>
      </c>
      <c r="L850" s="19" t="s">
        <v>47</v>
      </c>
      <c r="M850" s="56"/>
      <c r="N850" s="57"/>
      <c r="O850" s="57"/>
      <c r="P850" s="57">
        <v>1</v>
      </c>
      <c r="Q850" s="58"/>
      <c r="R850" s="29" t="s">
        <v>1227</v>
      </c>
      <c r="S850" s="18" t="s">
        <v>48</v>
      </c>
      <c r="T850" s="18"/>
      <c r="U850" s="18"/>
      <c r="V850" s="18"/>
      <c r="W850" s="18"/>
      <c r="X850" s="18"/>
      <c r="Y850" s="18"/>
      <c r="Z850" s="18"/>
      <c r="AA850" s="18"/>
      <c r="AB850" s="18"/>
      <c r="AC850" s="27"/>
      <c r="AD850" s="18"/>
      <c r="AE850" s="18"/>
      <c r="AF850" s="18"/>
      <c r="AG850" s="18"/>
      <c r="AH850" s="18"/>
      <c r="AI850" s="30"/>
      <c r="AJ850" s="18"/>
    </row>
    <row r="851" spans="1:36" x14ac:dyDescent="0.25">
      <c r="A851" s="17" t="s">
        <v>1233</v>
      </c>
      <c r="B851" s="18" t="s">
        <v>1234</v>
      </c>
      <c r="C851" s="18" t="s">
        <v>1235</v>
      </c>
      <c r="D851" s="18">
        <v>2017</v>
      </c>
      <c r="E851" s="71" t="str">
        <f>IF(COUNTIF($F$7:F851,F851)=1,"Y","N")</f>
        <v>N</v>
      </c>
      <c r="F851" s="46" t="str">
        <f t="shared" si="109"/>
        <v>2017-EMBO Molecular Medicine-Azad, Abul</v>
      </c>
      <c r="G851" s="27" t="s">
        <v>1225</v>
      </c>
      <c r="H851" s="38"/>
      <c r="I851" s="38" t="s">
        <v>104</v>
      </c>
      <c r="J851" s="18" t="s">
        <v>279</v>
      </c>
      <c r="K851" s="28">
        <v>100</v>
      </c>
      <c r="L851" s="19" t="s">
        <v>47</v>
      </c>
      <c r="M851" s="56"/>
      <c r="N851" s="57"/>
      <c r="O851" s="57"/>
      <c r="P851" s="57"/>
      <c r="Q851" s="58">
        <v>1</v>
      </c>
      <c r="R851" s="29" t="s">
        <v>1222</v>
      </c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27"/>
      <c r="AD851" s="18"/>
      <c r="AE851" s="18"/>
      <c r="AF851" s="18"/>
      <c r="AG851" s="18"/>
      <c r="AH851" s="18"/>
      <c r="AI851" s="30"/>
      <c r="AJ851" s="18"/>
    </row>
    <row r="852" spans="1:36" x14ac:dyDescent="0.25">
      <c r="A852" s="17" t="s">
        <v>1233</v>
      </c>
      <c r="B852" s="18" t="s">
        <v>1234</v>
      </c>
      <c r="C852" s="18" t="s">
        <v>1235</v>
      </c>
      <c r="D852" s="18">
        <v>2017</v>
      </c>
      <c r="E852" s="71" t="str">
        <f>IF(COUNTIF($F$7:F852,F852)=1,"Y","N")</f>
        <v>N</v>
      </c>
      <c r="F852" s="46" t="str">
        <f t="shared" si="109"/>
        <v>2017-EMBO Molecular Medicine-Azad, Abul</v>
      </c>
      <c r="G852" s="27" t="s">
        <v>1225</v>
      </c>
      <c r="H852" s="38"/>
      <c r="I852" s="38" t="s">
        <v>104</v>
      </c>
      <c r="J852" s="18" t="s">
        <v>279</v>
      </c>
      <c r="K852" s="28">
        <v>100</v>
      </c>
      <c r="L852" s="19" t="s">
        <v>47</v>
      </c>
      <c r="M852" s="56"/>
      <c r="N852" s="57"/>
      <c r="O852" s="57">
        <v>1</v>
      </c>
      <c r="P852" s="57"/>
      <c r="Q852" s="58"/>
      <c r="R852" s="29" t="s">
        <v>1228</v>
      </c>
      <c r="S852" s="18" t="s">
        <v>48</v>
      </c>
      <c r="T852" s="18"/>
      <c r="U852" s="18"/>
      <c r="V852" s="18"/>
      <c r="W852" s="18"/>
      <c r="X852" s="18"/>
      <c r="Y852" s="18"/>
      <c r="Z852" s="18"/>
      <c r="AA852" s="18"/>
      <c r="AB852" s="18"/>
      <c r="AC852" s="27"/>
      <c r="AD852" s="18"/>
      <c r="AE852" s="18"/>
      <c r="AF852" s="18"/>
      <c r="AG852" s="18"/>
      <c r="AH852" s="18"/>
      <c r="AI852" s="30"/>
      <c r="AJ852" s="18"/>
    </row>
    <row r="853" spans="1:36" x14ac:dyDescent="0.25">
      <c r="A853" s="17" t="s">
        <v>1233</v>
      </c>
      <c r="B853" s="18" t="s">
        <v>1234</v>
      </c>
      <c r="C853" s="18" t="s">
        <v>1235</v>
      </c>
      <c r="D853" s="18">
        <v>2017</v>
      </c>
      <c r="E853" s="71" t="str">
        <f>IF(COUNTIF($F$7:F853,F853)=1,"Y","N")</f>
        <v>N</v>
      </c>
      <c r="F853" s="46" t="str">
        <f t="shared" si="109"/>
        <v>2017-EMBO Molecular Medicine-Azad, Abul</v>
      </c>
      <c r="G853" s="27" t="s">
        <v>1225</v>
      </c>
      <c r="H853" s="38"/>
      <c r="I853" s="38" t="s">
        <v>104</v>
      </c>
      <c r="J853" s="18" t="s">
        <v>279</v>
      </c>
      <c r="K853" s="28">
        <v>100</v>
      </c>
      <c r="L853" s="19" t="s">
        <v>47</v>
      </c>
      <c r="M853" s="56"/>
      <c r="N853" s="57"/>
      <c r="O853" s="57">
        <v>1</v>
      </c>
      <c r="P853" s="57"/>
      <c r="Q853" s="58"/>
      <c r="R853" s="29" t="s">
        <v>1229</v>
      </c>
      <c r="S853" s="18" t="s">
        <v>48</v>
      </c>
      <c r="T853" s="18"/>
      <c r="U853" s="18"/>
      <c r="V853" s="18"/>
      <c r="W853" s="18"/>
      <c r="X853" s="18"/>
      <c r="Y853" s="18"/>
      <c r="Z853" s="18"/>
      <c r="AA853" s="18"/>
      <c r="AB853" s="18"/>
      <c r="AC853" s="27"/>
      <c r="AD853" s="18"/>
      <c r="AE853" s="18"/>
      <c r="AF853" s="18"/>
      <c r="AG853" s="18"/>
      <c r="AH853" s="18"/>
      <c r="AI853" s="30"/>
      <c r="AJ853" s="18"/>
    </row>
    <row r="854" spans="1:36" x14ac:dyDescent="0.25">
      <c r="A854" s="17" t="s">
        <v>1233</v>
      </c>
      <c r="B854" s="18" t="s">
        <v>1234</v>
      </c>
      <c r="C854" s="18" t="s">
        <v>1235</v>
      </c>
      <c r="D854" s="18">
        <v>2017</v>
      </c>
      <c r="E854" s="71" t="str">
        <f>IF(COUNTIF($F$7:F854,F854)=1,"Y","N")</f>
        <v>N</v>
      </c>
      <c r="F854" s="46" t="str">
        <f t="shared" si="109"/>
        <v>2017-EMBO Molecular Medicine-Azad, Abul</v>
      </c>
      <c r="G854" s="27" t="s">
        <v>1178</v>
      </c>
      <c r="H854" s="38"/>
      <c r="I854" s="38" t="s">
        <v>104</v>
      </c>
      <c r="J854" s="18" t="s">
        <v>279</v>
      </c>
      <c r="K854" s="28">
        <v>100</v>
      </c>
      <c r="L854" s="19" t="s">
        <v>47</v>
      </c>
      <c r="M854" s="56"/>
      <c r="N854" s="57"/>
      <c r="O854" s="57"/>
      <c r="P854" s="57">
        <v>1</v>
      </c>
      <c r="Q854" s="58"/>
      <c r="R854" s="29" t="s">
        <v>12</v>
      </c>
      <c r="S854" s="18"/>
      <c r="T854" s="18"/>
      <c r="U854" s="18"/>
      <c r="V854" s="18" t="s">
        <v>48</v>
      </c>
      <c r="W854" s="18"/>
      <c r="X854" s="18"/>
      <c r="Y854" s="18"/>
      <c r="Z854" s="18"/>
      <c r="AA854" s="18"/>
      <c r="AB854" s="18"/>
      <c r="AC854" s="27"/>
      <c r="AD854" s="18"/>
      <c r="AE854" s="18"/>
      <c r="AF854" s="18"/>
      <c r="AG854" s="18"/>
      <c r="AH854" s="18"/>
      <c r="AI854" s="30"/>
      <c r="AJ854" s="18"/>
    </row>
    <row r="855" spans="1:36" x14ac:dyDescent="0.25">
      <c r="A855" s="17" t="s">
        <v>1233</v>
      </c>
      <c r="B855" s="18" t="s">
        <v>1234</v>
      </c>
      <c r="C855" s="18" t="s">
        <v>1235</v>
      </c>
      <c r="D855" s="18">
        <v>2017</v>
      </c>
      <c r="E855" s="71" t="str">
        <f>IF(COUNTIF($F$7:F855,F855)=1,"Y","N")</f>
        <v>N</v>
      </c>
      <c r="F855" s="46" t="str">
        <f t="shared" si="109"/>
        <v>2017-EMBO Molecular Medicine-Azad, Abul</v>
      </c>
      <c r="G855" s="27" t="s">
        <v>1178</v>
      </c>
      <c r="H855" s="38"/>
      <c r="I855" s="38" t="s">
        <v>104</v>
      </c>
      <c r="J855" s="18" t="s">
        <v>279</v>
      </c>
      <c r="K855" s="28">
        <v>100</v>
      </c>
      <c r="L855" s="19" t="s">
        <v>47</v>
      </c>
      <c r="M855" s="56"/>
      <c r="N855" s="57"/>
      <c r="O855" s="57"/>
      <c r="P855" s="57">
        <v>1</v>
      </c>
      <c r="Q855" s="58"/>
      <c r="R855" s="29" t="s">
        <v>1226</v>
      </c>
      <c r="S855" s="18" t="s">
        <v>48</v>
      </c>
      <c r="T855" s="18"/>
      <c r="U855" s="18"/>
      <c r="V855" s="18"/>
      <c r="W855" s="18"/>
      <c r="X855" s="18"/>
      <c r="Y855" s="18"/>
      <c r="Z855" s="18"/>
      <c r="AA855" s="18"/>
      <c r="AB855" s="18"/>
      <c r="AC855" s="27"/>
      <c r="AD855" s="18"/>
      <c r="AE855" s="18"/>
      <c r="AF855" s="18"/>
      <c r="AG855" s="18"/>
      <c r="AH855" s="18"/>
      <c r="AI855" s="30"/>
      <c r="AJ855" s="18"/>
    </row>
    <row r="856" spans="1:36" x14ac:dyDescent="0.25">
      <c r="A856" s="17" t="s">
        <v>1233</v>
      </c>
      <c r="B856" s="18" t="s">
        <v>1234</v>
      </c>
      <c r="C856" s="18" t="s">
        <v>1235</v>
      </c>
      <c r="D856" s="18">
        <v>2017</v>
      </c>
      <c r="E856" s="71" t="str">
        <f>IF(COUNTIF($F$7:F856,F856)=1,"Y","N")</f>
        <v>N</v>
      </c>
      <c r="F856" s="46" t="str">
        <f t="shared" si="109"/>
        <v>2017-EMBO Molecular Medicine-Azad, Abul</v>
      </c>
      <c r="G856" s="27" t="s">
        <v>1178</v>
      </c>
      <c r="H856" s="38"/>
      <c r="I856" s="38" t="s">
        <v>104</v>
      </c>
      <c r="J856" s="18" t="s">
        <v>279</v>
      </c>
      <c r="K856" s="28">
        <v>100</v>
      </c>
      <c r="L856" s="19" t="s">
        <v>47</v>
      </c>
      <c r="M856" s="56"/>
      <c r="N856" s="57"/>
      <c r="O856" s="57"/>
      <c r="P856" s="57">
        <v>1</v>
      </c>
      <c r="Q856" s="58"/>
      <c r="R856" s="29" t="s">
        <v>1230</v>
      </c>
      <c r="S856" s="18"/>
      <c r="T856" s="18"/>
      <c r="U856" s="18"/>
      <c r="V856" s="18" t="s">
        <v>48</v>
      </c>
      <c r="W856" s="18"/>
      <c r="X856" s="18"/>
      <c r="Y856" s="18"/>
      <c r="Z856" s="18"/>
      <c r="AA856" s="18"/>
      <c r="AB856" s="18"/>
      <c r="AC856" s="27"/>
      <c r="AD856" s="18"/>
      <c r="AE856" s="18"/>
      <c r="AF856" s="18"/>
      <c r="AG856" s="18"/>
      <c r="AH856" s="18"/>
      <c r="AI856" s="30"/>
      <c r="AJ856" s="18"/>
    </row>
    <row r="857" spans="1:36" x14ac:dyDescent="0.25">
      <c r="A857" s="17" t="s">
        <v>1233</v>
      </c>
      <c r="B857" s="18" t="s">
        <v>1234</v>
      </c>
      <c r="C857" s="18" t="s">
        <v>1235</v>
      </c>
      <c r="D857" s="18">
        <v>2017</v>
      </c>
      <c r="E857" s="71" t="str">
        <f>IF(COUNTIF($F$7:F857,F857)=1,"Y","N")</f>
        <v>N</v>
      </c>
      <c r="F857" s="46" t="str">
        <f t="shared" si="109"/>
        <v>2017-EMBO Molecular Medicine-Azad, Abul</v>
      </c>
      <c r="G857" s="27" t="s">
        <v>1178</v>
      </c>
      <c r="H857" s="38"/>
      <c r="I857" s="38" t="s">
        <v>104</v>
      </c>
      <c r="J857" s="18" t="s">
        <v>279</v>
      </c>
      <c r="K857" s="28">
        <v>100</v>
      </c>
      <c r="L857" s="19" t="s">
        <v>47</v>
      </c>
      <c r="M857" s="56"/>
      <c r="N857" s="57"/>
      <c r="O857" s="57"/>
      <c r="P857" s="57">
        <v>1</v>
      </c>
      <c r="Q857" s="58"/>
      <c r="R857" s="29" t="s">
        <v>1231</v>
      </c>
      <c r="S857" s="18" t="s">
        <v>48</v>
      </c>
      <c r="T857" s="18"/>
      <c r="U857" s="18"/>
      <c r="V857" s="18" t="s">
        <v>48</v>
      </c>
      <c r="W857" s="18"/>
      <c r="X857" s="18"/>
      <c r="Y857" s="18"/>
      <c r="Z857" s="18"/>
      <c r="AA857" s="18"/>
      <c r="AB857" s="18"/>
      <c r="AC857" s="27"/>
      <c r="AD857" s="18"/>
      <c r="AE857" s="18"/>
      <c r="AF857" s="18"/>
      <c r="AG857" s="18"/>
      <c r="AH857" s="18"/>
      <c r="AI857" s="30"/>
      <c r="AJ857" s="18"/>
    </row>
    <row r="858" spans="1:36" x14ac:dyDescent="0.25">
      <c r="A858" s="17" t="s">
        <v>1233</v>
      </c>
      <c r="B858" s="18" t="s">
        <v>1234</v>
      </c>
      <c r="C858" s="18" t="s">
        <v>1235</v>
      </c>
      <c r="D858" s="18">
        <v>2017</v>
      </c>
      <c r="E858" s="71" t="str">
        <f>IF(COUNTIF($F$7:F858,F858)=1,"Y","N")</f>
        <v>N</v>
      </c>
      <c r="F858" s="46" t="str">
        <f t="shared" si="109"/>
        <v>2017-EMBO Molecular Medicine-Azad, Abul</v>
      </c>
      <c r="G858" s="27" t="s">
        <v>1178</v>
      </c>
      <c r="H858" s="38"/>
      <c r="I858" s="38" t="s">
        <v>104</v>
      </c>
      <c r="J858" s="18" t="s">
        <v>279</v>
      </c>
      <c r="K858" s="28">
        <v>100</v>
      </c>
      <c r="L858" s="19" t="s">
        <v>47</v>
      </c>
      <c r="M858" s="56"/>
      <c r="N858" s="57"/>
      <c r="O858" s="57"/>
      <c r="P858" s="57">
        <v>1</v>
      </c>
      <c r="Q858" s="58"/>
      <c r="R858" s="29" t="s">
        <v>1232</v>
      </c>
      <c r="S858" s="18" t="s">
        <v>48</v>
      </c>
      <c r="T858" s="18"/>
      <c r="U858" s="18"/>
      <c r="V858" s="18" t="s">
        <v>48</v>
      </c>
      <c r="W858" s="18"/>
      <c r="X858" s="18"/>
      <c r="Y858" s="18"/>
      <c r="Z858" s="18"/>
      <c r="AA858" s="18"/>
      <c r="AB858" s="18"/>
      <c r="AC858" s="27"/>
      <c r="AD858" s="18"/>
      <c r="AE858" s="18"/>
      <c r="AF858" s="18"/>
      <c r="AG858" s="18"/>
      <c r="AH858" s="18"/>
      <c r="AI858" s="30"/>
      <c r="AJ858" s="18"/>
    </row>
    <row r="859" spans="1:36" x14ac:dyDescent="0.25">
      <c r="A859" s="17" t="s">
        <v>1244</v>
      </c>
      <c r="B859" s="18" t="s">
        <v>1245</v>
      </c>
      <c r="C859" s="18" t="s">
        <v>31</v>
      </c>
      <c r="D859" s="18">
        <v>2017</v>
      </c>
      <c r="E859" s="71" t="str">
        <f>IF(COUNTIF($F$7:F859,F859)=1,"Y","N")</f>
        <v>Y</v>
      </c>
      <c r="F859" s="46" t="str">
        <f t="shared" si="109"/>
        <v>2017-Cancer Letters-Vendrely, Veronique</v>
      </c>
      <c r="G859" s="27" t="s">
        <v>320</v>
      </c>
      <c r="H859" s="38"/>
      <c r="I859" s="38" t="s">
        <v>104</v>
      </c>
      <c r="J859" s="18" t="s">
        <v>1213</v>
      </c>
      <c r="K859" s="28">
        <v>100</v>
      </c>
      <c r="L859" s="19" t="s">
        <v>47</v>
      </c>
      <c r="M859" s="56"/>
      <c r="N859" s="57"/>
      <c r="O859" s="57"/>
      <c r="P859" s="57"/>
      <c r="Q859" s="58">
        <v>1</v>
      </c>
      <c r="R859" s="29" t="s">
        <v>1236</v>
      </c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27"/>
      <c r="AD859" s="18"/>
      <c r="AE859" s="18"/>
      <c r="AF859" s="18"/>
      <c r="AG859" s="18"/>
      <c r="AH859" s="18"/>
      <c r="AI859" s="30"/>
      <c r="AJ859" s="18"/>
    </row>
    <row r="860" spans="1:36" x14ac:dyDescent="0.25">
      <c r="A860" s="17" t="s">
        <v>1244</v>
      </c>
      <c r="B860" s="18" t="s">
        <v>1245</v>
      </c>
      <c r="C860" s="18" t="s">
        <v>31</v>
      </c>
      <c r="D860" s="18">
        <v>2017</v>
      </c>
      <c r="E860" s="71" t="str">
        <f>IF(COUNTIF($F$7:F860,F860)=1,"Y","N")</f>
        <v>N</v>
      </c>
      <c r="F860" s="46" t="str">
        <f t="shared" ref="F860:F867" si="114">CONCATENATE(D860,"-",C860,"-",A860)</f>
        <v>2017-Cancer Letters-Vendrely, Veronique</v>
      </c>
      <c r="G860" s="27" t="s">
        <v>320</v>
      </c>
      <c r="H860" s="38"/>
      <c r="I860" s="38" t="s">
        <v>104</v>
      </c>
      <c r="J860" s="18" t="s">
        <v>1213</v>
      </c>
      <c r="K860" s="28">
        <v>100</v>
      </c>
      <c r="L860" s="19" t="s">
        <v>47</v>
      </c>
      <c r="M860" s="56"/>
      <c r="N860" s="57"/>
      <c r="O860" s="57"/>
      <c r="P860" s="57"/>
      <c r="Q860" s="58">
        <v>1</v>
      </c>
      <c r="R860" s="29" t="s">
        <v>1237</v>
      </c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27"/>
      <c r="AD860" s="18"/>
      <c r="AE860" s="18"/>
      <c r="AF860" s="18"/>
      <c r="AG860" s="18"/>
      <c r="AH860" s="18"/>
      <c r="AI860" s="30"/>
      <c r="AJ860" s="18"/>
    </row>
    <row r="861" spans="1:36" x14ac:dyDescent="0.25">
      <c r="A861" s="17" t="s">
        <v>1244</v>
      </c>
      <c r="B861" s="18" t="s">
        <v>1245</v>
      </c>
      <c r="C861" s="18" t="s">
        <v>31</v>
      </c>
      <c r="D861" s="18">
        <v>2017</v>
      </c>
      <c r="E861" s="71" t="str">
        <f>IF(COUNTIF($F$7:F861,F861)=1,"Y","N")</f>
        <v>N</v>
      </c>
      <c r="F861" s="46" t="str">
        <f t="shared" si="114"/>
        <v>2017-Cancer Letters-Vendrely, Veronique</v>
      </c>
      <c r="G861" s="27" t="s">
        <v>320</v>
      </c>
      <c r="H861" s="38"/>
      <c r="I861" s="38" t="s">
        <v>104</v>
      </c>
      <c r="J861" s="18" t="s">
        <v>1213</v>
      </c>
      <c r="K861" s="28">
        <v>100</v>
      </c>
      <c r="L861" s="19" t="s">
        <v>47</v>
      </c>
      <c r="M861" s="56"/>
      <c r="N861" s="57"/>
      <c r="O861" s="57"/>
      <c r="P861" s="57"/>
      <c r="Q861" s="58">
        <v>1</v>
      </c>
      <c r="R861" s="29" t="s">
        <v>1238</v>
      </c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27"/>
      <c r="AD861" s="18"/>
      <c r="AE861" s="18"/>
      <c r="AF861" s="18"/>
      <c r="AG861" s="18"/>
      <c r="AH861" s="18"/>
      <c r="AI861" s="30"/>
      <c r="AJ861" s="18"/>
    </row>
    <row r="862" spans="1:36" x14ac:dyDescent="0.25">
      <c r="A862" s="17" t="s">
        <v>1244</v>
      </c>
      <c r="B862" s="18" t="s">
        <v>1245</v>
      </c>
      <c r="C862" s="18" t="s">
        <v>31</v>
      </c>
      <c r="D862" s="18">
        <v>2017</v>
      </c>
      <c r="E862" s="71" t="str">
        <f>IF(COUNTIF($F$7:F862,F862)=1,"Y","N")</f>
        <v>N</v>
      </c>
      <c r="F862" s="46" t="str">
        <f t="shared" si="114"/>
        <v>2017-Cancer Letters-Vendrely, Veronique</v>
      </c>
      <c r="G862" s="27" t="s">
        <v>320</v>
      </c>
      <c r="H862" s="38"/>
      <c r="I862" s="38" t="s">
        <v>104</v>
      </c>
      <c r="J862" s="18" t="s">
        <v>1213</v>
      </c>
      <c r="K862" s="28">
        <v>100</v>
      </c>
      <c r="L862" s="19" t="s">
        <v>47</v>
      </c>
      <c r="M862" s="56"/>
      <c r="N862" s="57"/>
      <c r="O862" s="57"/>
      <c r="P862" s="57">
        <v>1</v>
      </c>
      <c r="Q862" s="58"/>
      <c r="R862" s="29" t="s">
        <v>1239</v>
      </c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27"/>
      <c r="AD862" s="18"/>
      <c r="AE862" s="18"/>
      <c r="AF862" s="18"/>
      <c r="AG862" s="18"/>
      <c r="AH862" s="18"/>
      <c r="AI862" s="30"/>
      <c r="AJ862" s="18"/>
    </row>
    <row r="863" spans="1:36" x14ac:dyDescent="0.25">
      <c r="A863" s="17" t="s">
        <v>1244</v>
      </c>
      <c r="B863" s="18" t="s">
        <v>1245</v>
      </c>
      <c r="C863" s="18" t="s">
        <v>31</v>
      </c>
      <c r="D863" s="18">
        <v>2017</v>
      </c>
      <c r="E863" s="71" t="str">
        <f>IF(COUNTIF($F$7:F863,F863)=1,"Y","N")</f>
        <v>N</v>
      </c>
      <c r="F863" s="46" t="str">
        <f t="shared" si="114"/>
        <v>2017-Cancer Letters-Vendrely, Veronique</v>
      </c>
      <c r="G863" s="27" t="s">
        <v>320</v>
      </c>
      <c r="H863" s="38"/>
      <c r="I863" s="38" t="s">
        <v>104</v>
      </c>
      <c r="J863" s="18" t="s">
        <v>1213</v>
      </c>
      <c r="K863" s="28">
        <v>100</v>
      </c>
      <c r="L863" s="19" t="s">
        <v>47</v>
      </c>
      <c r="M863" s="56"/>
      <c r="N863" s="57"/>
      <c r="O863" s="57"/>
      <c r="P863" s="57">
        <v>1</v>
      </c>
      <c r="Q863" s="58"/>
      <c r="R863" s="29" t="s">
        <v>1240</v>
      </c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27"/>
      <c r="AD863" s="18"/>
      <c r="AE863" s="18"/>
      <c r="AF863" s="18"/>
      <c r="AG863" s="18"/>
      <c r="AH863" s="18"/>
      <c r="AI863" s="30"/>
      <c r="AJ863" s="18"/>
    </row>
    <row r="864" spans="1:36" x14ac:dyDescent="0.25">
      <c r="A864" s="17" t="s">
        <v>1244</v>
      </c>
      <c r="B864" s="18" t="s">
        <v>1245</v>
      </c>
      <c r="C864" s="18" t="s">
        <v>31</v>
      </c>
      <c r="D864" s="18">
        <v>2017</v>
      </c>
      <c r="E864" s="71" t="str">
        <f>IF(COUNTIF($F$7:F864,F864)=1,"Y","N")</f>
        <v>N</v>
      </c>
      <c r="F864" s="46" t="str">
        <f t="shared" si="114"/>
        <v>2017-Cancer Letters-Vendrely, Veronique</v>
      </c>
      <c r="G864" s="27" t="s">
        <v>320</v>
      </c>
      <c r="H864" s="38"/>
      <c r="I864" s="38" t="s">
        <v>104</v>
      </c>
      <c r="J864" s="18" t="s">
        <v>1213</v>
      </c>
      <c r="K864" s="28">
        <v>100</v>
      </c>
      <c r="L864" s="19" t="s">
        <v>47</v>
      </c>
      <c r="M864" s="56"/>
      <c r="N864" s="57"/>
      <c r="O864" s="57"/>
      <c r="P864" s="57"/>
      <c r="Q864" s="58">
        <v>1</v>
      </c>
      <c r="R864" s="29" t="s">
        <v>1241</v>
      </c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27"/>
      <c r="AD864" s="18"/>
      <c r="AE864" s="18"/>
      <c r="AF864" s="18"/>
      <c r="AG864" s="18"/>
      <c r="AH864" s="18"/>
      <c r="AI864" s="30"/>
      <c r="AJ864" s="18"/>
    </row>
    <row r="865" spans="1:36" x14ac:dyDescent="0.25">
      <c r="A865" s="17" t="s">
        <v>1244</v>
      </c>
      <c r="B865" s="18" t="s">
        <v>1245</v>
      </c>
      <c r="C865" s="18" t="s">
        <v>31</v>
      </c>
      <c r="D865" s="18">
        <v>2017</v>
      </c>
      <c r="E865" s="71" t="str">
        <f>IF(COUNTIF($F$7:F865,F865)=1,"Y","N")</f>
        <v>N</v>
      </c>
      <c r="F865" s="46" t="str">
        <f t="shared" si="114"/>
        <v>2017-Cancer Letters-Vendrely, Veronique</v>
      </c>
      <c r="G865" s="27" t="s">
        <v>320</v>
      </c>
      <c r="H865" s="38"/>
      <c r="I865" s="38" t="s">
        <v>104</v>
      </c>
      <c r="J865" s="18" t="s">
        <v>1213</v>
      </c>
      <c r="K865" s="28">
        <v>100</v>
      </c>
      <c r="L865" s="19" t="s">
        <v>47</v>
      </c>
      <c r="M865" s="56"/>
      <c r="N865" s="57"/>
      <c r="O865" s="57"/>
      <c r="P865" s="57">
        <v>1</v>
      </c>
      <c r="Q865" s="58"/>
      <c r="R865" s="29" t="s">
        <v>12</v>
      </c>
      <c r="S865" s="18"/>
      <c r="T865" s="18"/>
      <c r="U865" s="18"/>
      <c r="V865" s="18" t="s">
        <v>48</v>
      </c>
      <c r="W865" s="18"/>
      <c r="X865" s="18"/>
      <c r="Y865" s="18"/>
      <c r="Z865" s="18"/>
      <c r="AA865" s="18"/>
      <c r="AB865" s="18"/>
      <c r="AC865" s="27"/>
      <c r="AD865" s="18"/>
      <c r="AE865" s="18"/>
      <c r="AF865" s="18"/>
      <c r="AG865" s="18"/>
      <c r="AH865" s="18"/>
      <c r="AI865" s="30"/>
      <c r="AJ865" s="18"/>
    </row>
    <row r="866" spans="1:36" x14ac:dyDescent="0.25">
      <c r="A866" s="17" t="s">
        <v>1244</v>
      </c>
      <c r="B866" s="18" t="s">
        <v>1245</v>
      </c>
      <c r="C866" s="18" t="s">
        <v>31</v>
      </c>
      <c r="D866" s="18">
        <v>2017</v>
      </c>
      <c r="E866" s="71" t="str">
        <f>IF(COUNTIF($F$7:F866,F866)=1,"Y","N")</f>
        <v>N</v>
      </c>
      <c r="F866" s="46" t="str">
        <f t="shared" si="114"/>
        <v>2017-Cancer Letters-Vendrely, Veronique</v>
      </c>
      <c r="G866" s="27" t="s">
        <v>320</v>
      </c>
      <c r="H866" s="38"/>
      <c r="I866" s="38" t="s">
        <v>104</v>
      </c>
      <c r="J866" s="18" t="s">
        <v>1213</v>
      </c>
      <c r="K866" s="28">
        <v>100</v>
      </c>
      <c r="L866" s="19" t="s">
        <v>47</v>
      </c>
      <c r="M866" s="56"/>
      <c r="N866" s="57"/>
      <c r="O866" s="57"/>
      <c r="P866" s="57">
        <v>1</v>
      </c>
      <c r="Q866" s="58"/>
      <c r="R866" s="29" t="s">
        <v>1242</v>
      </c>
      <c r="S866" s="18"/>
      <c r="T866" s="18"/>
      <c r="U866" s="18"/>
      <c r="V866" s="18" t="s">
        <v>48</v>
      </c>
      <c r="W866" s="18"/>
      <c r="X866" s="18"/>
      <c r="Y866" s="18"/>
      <c r="Z866" s="18"/>
      <c r="AA866" s="18"/>
      <c r="AB866" s="18"/>
      <c r="AC866" s="27"/>
      <c r="AD866" s="18"/>
      <c r="AE866" s="18"/>
      <c r="AF866" s="18"/>
      <c r="AG866" s="18"/>
      <c r="AH866" s="18"/>
      <c r="AI866" s="30"/>
      <c r="AJ866" s="18"/>
    </row>
    <row r="867" spans="1:36" x14ac:dyDescent="0.25">
      <c r="A867" s="17" t="s">
        <v>1244</v>
      </c>
      <c r="B867" s="18" t="s">
        <v>1245</v>
      </c>
      <c r="C867" s="18" t="s">
        <v>31</v>
      </c>
      <c r="D867" s="18">
        <v>2017</v>
      </c>
      <c r="E867" s="71" t="str">
        <f>IF(COUNTIF($F$7:F867,F867)=1,"Y","N")</f>
        <v>N</v>
      </c>
      <c r="F867" s="46" t="str">
        <f t="shared" si="114"/>
        <v>2017-Cancer Letters-Vendrely, Veronique</v>
      </c>
      <c r="G867" s="27" t="s">
        <v>320</v>
      </c>
      <c r="H867" s="38"/>
      <c r="I867" s="38" t="s">
        <v>104</v>
      </c>
      <c r="J867" s="18" t="s">
        <v>1213</v>
      </c>
      <c r="K867" s="28">
        <v>100</v>
      </c>
      <c r="L867" s="19" t="s">
        <v>47</v>
      </c>
      <c r="M867" s="56"/>
      <c r="N867" s="57"/>
      <c r="O867" s="57"/>
      <c r="P867" s="57">
        <v>1</v>
      </c>
      <c r="Q867" s="58"/>
      <c r="R867" s="29" t="s">
        <v>1243</v>
      </c>
      <c r="S867" s="18"/>
      <c r="T867" s="18"/>
      <c r="U867" s="18"/>
      <c r="V867" s="18" t="s">
        <v>48</v>
      </c>
      <c r="W867" s="18"/>
      <c r="X867" s="18"/>
      <c r="Y867" s="18"/>
      <c r="Z867" s="18"/>
      <c r="AA867" s="18"/>
      <c r="AB867" s="18"/>
      <c r="AC867" s="27"/>
      <c r="AD867" s="18"/>
      <c r="AE867" s="18"/>
      <c r="AF867" s="18"/>
      <c r="AG867" s="18"/>
      <c r="AH867" s="18"/>
      <c r="AI867" s="30"/>
      <c r="AJ867" s="18"/>
    </row>
    <row r="868" spans="1:36" x14ac:dyDescent="0.25">
      <c r="A868" s="17" t="s">
        <v>1262</v>
      </c>
      <c r="B868" s="18" t="s">
        <v>1263</v>
      </c>
      <c r="C868" s="18" t="s">
        <v>939</v>
      </c>
      <c r="D868" s="18">
        <v>2010</v>
      </c>
      <c r="E868" s="71" t="str">
        <f>IF(COUNTIF($F$7:F868,F868)=1,"Y","N")</f>
        <v>Y</v>
      </c>
      <c r="F868" s="46" t="str">
        <f t="shared" si="109"/>
        <v>2010-Journal of Immunotherapy-Zaharoff, David A.</v>
      </c>
      <c r="G868" s="27" t="s">
        <v>940</v>
      </c>
      <c r="H868" s="38"/>
      <c r="I868" s="38" t="s">
        <v>104</v>
      </c>
      <c r="J868" s="18" t="s">
        <v>279</v>
      </c>
      <c r="K868" s="28"/>
      <c r="L868" s="19" t="s">
        <v>47</v>
      </c>
      <c r="M868" s="56"/>
      <c r="N868" s="57"/>
      <c r="O868" s="57"/>
      <c r="P868" s="57"/>
      <c r="Q868" s="58">
        <v>1</v>
      </c>
      <c r="R868" s="29" t="s">
        <v>1264</v>
      </c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27"/>
      <c r="AD868" s="18" t="s">
        <v>48</v>
      </c>
      <c r="AE868" s="18"/>
      <c r="AF868" s="18"/>
      <c r="AG868" s="18"/>
      <c r="AH868" s="18"/>
      <c r="AI868" s="30"/>
      <c r="AJ868" s="18"/>
    </row>
    <row r="869" spans="1:36" x14ac:dyDescent="0.25">
      <c r="A869" s="17" t="s">
        <v>1262</v>
      </c>
      <c r="B869" s="18" t="s">
        <v>1263</v>
      </c>
      <c r="C869" s="18" t="s">
        <v>939</v>
      </c>
      <c r="D869" s="18">
        <v>2010</v>
      </c>
      <c r="E869" s="71" t="str">
        <f>IF(COUNTIF($F$7:F869,F869)=1,"Y","N")</f>
        <v>N</v>
      </c>
      <c r="F869" s="46" t="str">
        <f t="shared" ref="F869:F870" si="115">CONCATENATE(D869,"-",C869,"-",A869)</f>
        <v>2010-Journal of Immunotherapy-Zaharoff, David A.</v>
      </c>
      <c r="G869" s="27" t="s">
        <v>940</v>
      </c>
      <c r="H869" s="38"/>
      <c r="I869" s="38" t="s">
        <v>104</v>
      </c>
      <c r="J869" s="18" t="s">
        <v>279</v>
      </c>
      <c r="K869" s="28"/>
      <c r="L869" s="19" t="s">
        <v>47</v>
      </c>
      <c r="M869" s="56"/>
      <c r="N869" s="57"/>
      <c r="O869" s="57">
        <v>1</v>
      </c>
      <c r="P869" s="57"/>
      <c r="Q869" s="58"/>
      <c r="R869" s="29" t="s">
        <v>1265</v>
      </c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27"/>
      <c r="AD869" s="18" t="s">
        <v>48</v>
      </c>
      <c r="AE869" s="18"/>
      <c r="AF869" s="18"/>
      <c r="AG869" s="18"/>
      <c r="AH869" s="18"/>
      <c r="AI869" s="30"/>
      <c r="AJ869" s="18"/>
    </row>
    <row r="870" spans="1:36" x14ac:dyDescent="0.25">
      <c r="A870" s="17" t="s">
        <v>1262</v>
      </c>
      <c r="B870" s="18" t="s">
        <v>1263</v>
      </c>
      <c r="C870" s="18" t="s">
        <v>939</v>
      </c>
      <c r="D870" s="18">
        <v>2010</v>
      </c>
      <c r="E870" s="71" t="str">
        <f>IF(COUNTIF($F$7:F870,F870)=1,"Y","N")</f>
        <v>N</v>
      </c>
      <c r="F870" s="46" t="str">
        <f t="shared" si="115"/>
        <v>2010-Journal of Immunotherapy-Zaharoff, David A.</v>
      </c>
      <c r="G870" s="27" t="s">
        <v>940</v>
      </c>
      <c r="H870" s="38"/>
      <c r="I870" s="38" t="s">
        <v>104</v>
      </c>
      <c r="J870" s="18" t="s">
        <v>279</v>
      </c>
      <c r="K870" s="28"/>
      <c r="L870" s="19" t="s">
        <v>47</v>
      </c>
      <c r="M870" s="56">
        <v>1</v>
      </c>
      <c r="N870" s="57"/>
      <c r="O870" s="57"/>
      <c r="P870" s="57"/>
      <c r="Q870" s="58"/>
      <c r="R870" s="29" t="s">
        <v>1266</v>
      </c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27"/>
      <c r="AD870" s="18" t="s">
        <v>48</v>
      </c>
      <c r="AE870" s="18"/>
      <c r="AF870" s="18"/>
      <c r="AG870" s="18"/>
      <c r="AH870" s="18"/>
      <c r="AI870" s="30"/>
      <c r="AJ870" s="18"/>
    </row>
    <row r="871" spans="1:36" ht="25.5" x14ac:dyDescent="0.25">
      <c r="A871" s="17" t="s">
        <v>1268</v>
      </c>
      <c r="B871" s="18" t="s">
        <v>1269</v>
      </c>
      <c r="C871" s="18" t="s">
        <v>99</v>
      </c>
      <c r="D871" s="18">
        <v>1998</v>
      </c>
      <c r="E871" s="71" t="str">
        <f>IF(COUNTIF($F$7:F871,F871)=1,"Y","N")</f>
        <v>Y</v>
      </c>
      <c r="F871" s="46" t="str">
        <f t="shared" ref="F871:F927" si="116">CONCATENATE(D871,"-",C871,"-",A871)</f>
        <v>1998-Cancer Research-Liu, Ming</v>
      </c>
      <c r="G871" s="27" t="s">
        <v>57</v>
      </c>
      <c r="H871" s="38"/>
      <c r="I871" s="38" t="s">
        <v>104</v>
      </c>
      <c r="J871" s="18" t="s">
        <v>27</v>
      </c>
      <c r="K871" s="28"/>
      <c r="L871" s="19" t="s">
        <v>47</v>
      </c>
      <c r="M871" s="56"/>
      <c r="N871" s="57"/>
      <c r="O871" s="57"/>
      <c r="P871" s="57">
        <v>1</v>
      </c>
      <c r="Q871" s="58"/>
      <c r="R871" s="29" t="s">
        <v>1272</v>
      </c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27"/>
      <c r="AD871" s="18"/>
      <c r="AE871" s="18"/>
      <c r="AF871" s="18"/>
      <c r="AG871" s="18"/>
      <c r="AH871" s="18"/>
      <c r="AI871" s="30"/>
      <c r="AJ871" s="18"/>
    </row>
    <row r="872" spans="1:36" ht="25.5" x14ac:dyDescent="0.25">
      <c r="A872" s="17" t="s">
        <v>1268</v>
      </c>
      <c r="B872" s="18" t="s">
        <v>1269</v>
      </c>
      <c r="C872" s="18" t="s">
        <v>99</v>
      </c>
      <c r="D872" s="18">
        <v>1998</v>
      </c>
      <c r="E872" s="71" t="str">
        <f>IF(COUNTIF($F$7:F872,F872)=1,"Y","N")</f>
        <v>N</v>
      </c>
      <c r="F872" s="46" t="str">
        <f t="shared" si="116"/>
        <v>1998-Cancer Research-Liu, Ming</v>
      </c>
      <c r="G872" s="27" t="s">
        <v>1270</v>
      </c>
      <c r="H872" s="38"/>
      <c r="I872" s="38" t="s">
        <v>104</v>
      </c>
      <c r="J872" s="18" t="s">
        <v>27</v>
      </c>
      <c r="K872" s="28"/>
      <c r="L872" s="19" t="s">
        <v>47</v>
      </c>
      <c r="M872" s="56"/>
      <c r="N872" s="57"/>
      <c r="O872" s="57"/>
      <c r="P872" s="57">
        <v>1</v>
      </c>
      <c r="Q872" s="58"/>
      <c r="R872" s="29" t="s">
        <v>1272</v>
      </c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27"/>
      <c r="AD872" s="18"/>
      <c r="AE872" s="18"/>
      <c r="AF872" s="18"/>
      <c r="AG872" s="18"/>
      <c r="AH872" s="18"/>
      <c r="AI872" s="30"/>
      <c r="AJ872" s="18"/>
    </row>
    <row r="873" spans="1:36" ht="25.5" x14ac:dyDescent="0.25">
      <c r="A873" s="17" t="s">
        <v>1268</v>
      </c>
      <c r="B873" s="18" t="s">
        <v>1269</v>
      </c>
      <c r="C873" s="18" t="s">
        <v>99</v>
      </c>
      <c r="D873" s="18">
        <v>1998</v>
      </c>
      <c r="E873" s="71" t="str">
        <f>IF(COUNTIF($F$7:F873,F873)=1,"Y","N")</f>
        <v>N</v>
      </c>
      <c r="F873" s="46" t="str">
        <f t="shared" si="116"/>
        <v>1998-Cancer Research-Liu, Ming</v>
      </c>
      <c r="G873" s="27" t="s">
        <v>1271</v>
      </c>
      <c r="H873" s="38"/>
      <c r="I873" s="38" t="s">
        <v>104</v>
      </c>
      <c r="J873" s="18" t="s">
        <v>27</v>
      </c>
      <c r="K873" s="28"/>
      <c r="L873" s="19" t="s">
        <v>47</v>
      </c>
      <c r="M873" s="56"/>
      <c r="N873" s="57"/>
      <c r="O873" s="57"/>
      <c r="P873" s="57">
        <v>1</v>
      </c>
      <c r="Q873" s="58"/>
      <c r="R873" s="29" t="s">
        <v>1272</v>
      </c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27"/>
      <c r="AD873" s="18"/>
      <c r="AE873" s="18"/>
      <c r="AF873" s="18"/>
      <c r="AG873" s="18"/>
      <c r="AH873" s="18"/>
      <c r="AI873" s="30"/>
      <c r="AJ873" s="18"/>
    </row>
    <row r="874" spans="1:36" ht="25.5" x14ac:dyDescent="0.25">
      <c r="A874" s="17" t="s">
        <v>1268</v>
      </c>
      <c r="B874" s="18" t="s">
        <v>1269</v>
      </c>
      <c r="C874" s="18" t="s">
        <v>99</v>
      </c>
      <c r="D874" s="18">
        <v>1998</v>
      </c>
      <c r="E874" s="71" t="str">
        <f>IF(COUNTIF($F$7:F874,F874)=1,"Y","N")</f>
        <v>N</v>
      </c>
      <c r="F874" s="46" t="str">
        <f t="shared" si="116"/>
        <v>1998-Cancer Research-Liu, Ming</v>
      </c>
      <c r="G874" s="27" t="s">
        <v>44</v>
      </c>
      <c r="H874" s="38"/>
      <c r="I874" s="38" t="s">
        <v>104</v>
      </c>
      <c r="J874" s="18" t="s">
        <v>27</v>
      </c>
      <c r="K874" s="28"/>
      <c r="L874" s="19" t="s">
        <v>47</v>
      </c>
      <c r="M874" s="56"/>
      <c r="N874" s="57"/>
      <c r="O874" s="57"/>
      <c r="P874" s="57">
        <v>1</v>
      </c>
      <c r="Q874" s="58"/>
      <c r="R874" s="29" t="s">
        <v>1272</v>
      </c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27"/>
      <c r="AD874" s="18"/>
      <c r="AE874" s="18"/>
      <c r="AF874" s="18"/>
      <c r="AG874" s="18"/>
      <c r="AH874" s="18"/>
      <c r="AI874" s="30"/>
      <c r="AJ874" s="18"/>
    </row>
    <row r="875" spans="1:36" x14ac:dyDescent="0.25">
      <c r="A875" s="17" t="s">
        <v>1273</v>
      </c>
      <c r="B875" s="18" t="s">
        <v>1274</v>
      </c>
      <c r="C875" s="18" t="s">
        <v>1275</v>
      </c>
      <c r="D875" s="18">
        <v>1999</v>
      </c>
      <c r="E875" s="71" t="str">
        <f>IF(COUNTIF($F$7:F875,F875)=1,"Y","N")</f>
        <v>Y</v>
      </c>
      <c r="F875" s="46" t="str">
        <f t="shared" si="116"/>
        <v>1999-Oncogene-Weisz, Boaz</v>
      </c>
      <c r="G875" s="27" t="s">
        <v>45</v>
      </c>
      <c r="H875" s="38"/>
      <c r="I875" s="38" t="s">
        <v>104</v>
      </c>
      <c r="J875" s="18" t="s">
        <v>27</v>
      </c>
      <c r="K875" s="28"/>
      <c r="L875" s="19" t="s">
        <v>47</v>
      </c>
      <c r="M875" s="56"/>
      <c r="N875" s="57"/>
      <c r="O875" s="57"/>
      <c r="P875" s="57">
        <v>1</v>
      </c>
      <c r="Q875" s="58"/>
      <c r="R875" s="29" t="s">
        <v>1276</v>
      </c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27"/>
      <c r="AD875" s="18"/>
      <c r="AE875" s="18"/>
      <c r="AF875" s="18"/>
      <c r="AG875" s="18"/>
      <c r="AH875" s="18"/>
      <c r="AI875" s="30"/>
      <c r="AJ875" s="18"/>
    </row>
    <row r="876" spans="1:36" x14ac:dyDescent="0.25">
      <c r="A876" s="17" t="s">
        <v>827</v>
      </c>
      <c r="B876" s="18" t="s">
        <v>1277</v>
      </c>
      <c r="C876" s="18" t="s">
        <v>81</v>
      </c>
      <c r="D876" s="18">
        <v>2000</v>
      </c>
      <c r="E876" s="71" t="str">
        <f>IF(COUNTIF($F$7:F876,F876)=1,"Y","N")</f>
        <v>Y</v>
      </c>
      <c r="F876" s="46" t="str">
        <f t="shared" si="116"/>
        <v>2000-Clinical Cancer Research-Bruns, Christiane J.</v>
      </c>
      <c r="G876" s="27" t="s">
        <v>290</v>
      </c>
      <c r="H876" s="38"/>
      <c r="I876" s="38" t="s">
        <v>104</v>
      </c>
      <c r="J876" s="18" t="s">
        <v>27</v>
      </c>
      <c r="K876" s="28">
        <v>18</v>
      </c>
      <c r="L876" s="19" t="s">
        <v>28</v>
      </c>
      <c r="M876" s="56"/>
      <c r="N876" s="57"/>
      <c r="O876" s="57"/>
      <c r="P876" s="57">
        <v>1</v>
      </c>
      <c r="Q876" s="58"/>
      <c r="R876" s="29" t="s">
        <v>1279</v>
      </c>
      <c r="S876" s="18"/>
      <c r="T876" s="18"/>
      <c r="U876" s="18"/>
      <c r="V876" s="18" t="s">
        <v>48</v>
      </c>
      <c r="W876" s="18"/>
      <c r="X876" s="18"/>
      <c r="Y876" s="18"/>
      <c r="Z876" s="18"/>
      <c r="AA876" s="18"/>
      <c r="AB876" s="18"/>
      <c r="AC876" s="27"/>
      <c r="AD876" s="18"/>
      <c r="AE876" s="18"/>
      <c r="AF876" s="18"/>
      <c r="AG876" s="18"/>
      <c r="AH876" s="18"/>
      <c r="AI876" s="30"/>
      <c r="AJ876" s="18"/>
    </row>
    <row r="877" spans="1:36" x14ac:dyDescent="0.25">
      <c r="A877" s="17" t="s">
        <v>827</v>
      </c>
      <c r="B877" s="18" t="s">
        <v>1277</v>
      </c>
      <c r="C877" s="18" t="s">
        <v>81</v>
      </c>
      <c r="D877" s="18">
        <v>2000</v>
      </c>
      <c r="E877" s="71" t="str">
        <f>IF(COUNTIF($F$7:F877,F877)=1,"Y","N")</f>
        <v>N</v>
      </c>
      <c r="F877" s="46" t="str">
        <f t="shared" ref="F877:F878" si="117">CONCATENATE(D877,"-",C877,"-",A877)</f>
        <v>2000-Clinical Cancer Research-Bruns, Christiane J.</v>
      </c>
      <c r="G877" s="27" t="s">
        <v>290</v>
      </c>
      <c r="H877" s="38"/>
      <c r="I877" s="38" t="s">
        <v>104</v>
      </c>
      <c r="J877" s="18" t="s">
        <v>27</v>
      </c>
      <c r="K877" s="28">
        <v>18</v>
      </c>
      <c r="L877" s="19" t="s">
        <v>28</v>
      </c>
      <c r="M877" s="56">
        <v>1</v>
      </c>
      <c r="N877" s="57"/>
      <c r="O877" s="57"/>
      <c r="P877" s="57"/>
      <c r="Q877" s="58"/>
      <c r="R877" s="29" t="s">
        <v>1280</v>
      </c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27"/>
      <c r="AD877" s="18"/>
      <c r="AE877" s="18"/>
      <c r="AF877" s="18"/>
      <c r="AG877" s="18"/>
      <c r="AH877" s="18"/>
      <c r="AI877" s="30"/>
      <c r="AJ877" s="18"/>
    </row>
    <row r="878" spans="1:36" x14ac:dyDescent="0.25">
      <c r="A878" s="17" t="s">
        <v>827</v>
      </c>
      <c r="B878" s="18" t="s">
        <v>1277</v>
      </c>
      <c r="C878" s="18" t="s">
        <v>81</v>
      </c>
      <c r="D878" s="18">
        <v>2000</v>
      </c>
      <c r="E878" s="71" t="str">
        <f>IF(COUNTIF($F$7:F878,F878)=1,"Y","N")</f>
        <v>N</v>
      </c>
      <c r="F878" s="46" t="str">
        <f t="shared" si="117"/>
        <v>2000-Clinical Cancer Research-Bruns, Christiane J.</v>
      </c>
      <c r="G878" s="27" t="s">
        <v>290</v>
      </c>
      <c r="H878" s="38"/>
      <c r="I878" s="38" t="s">
        <v>104</v>
      </c>
      <c r="J878" s="18" t="s">
        <v>27</v>
      </c>
      <c r="K878" s="28">
        <v>18</v>
      </c>
      <c r="L878" s="19" t="s">
        <v>28</v>
      </c>
      <c r="M878" s="56">
        <v>1</v>
      </c>
      <c r="N878" s="57"/>
      <c r="O878" s="57"/>
      <c r="P878" s="57"/>
      <c r="Q878" s="58"/>
      <c r="R878" s="29" t="s">
        <v>1278</v>
      </c>
      <c r="S878" s="18"/>
      <c r="T878" s="18"/>
      <c r="U878" s="18"/>
      <c r="V878" s="18" t="s">
        <v>48</v>
      </c>
      <c r="W878" s="18"/>
      <c r="X878" s="18"/>
      <c r="Y878" s="18"/>
      <c r="Z878" s="18"/>
      <c r="AA878" s="18"/>
      <c r="AB878" s="18"/>
      <c r="AC878" s="27"/>
      <c r="AD878" s="18"/>
      <c r="AE878" s="18"/>
      <c r="AF878" s="18"/>
      <c r="AG878" s="18"/>
      <c r="AH878" s="18"/>
      <c r="AI878" s="30"/>
      <c r="AJ878" s="18"/>
    </row>
    <row r="879" spans="1:36" x14ac:dyDescent="0.25">
      <c r="A879" s="17" t="s">
        <v>1282</v>
      </c>
      <c r="B879" s="18" t="s">
        <v>860</v>
      </c>
      <c r="C879" s="18" t="s">
        <v>278</v>
      </c>
      <c r="D879" s="18">
        <v>2002</v>
      </c>
      <c r="E879" s="71"/>
      <c r="F879" s="46" t="str">
        <f t="shared" si="116"/>
        <v>2002-BMC Cancer-Cao, Zhu Alexander</v>
      </c>
      <c r="G879" s="27" t="s">
        <v>861</v>
      </c>
      <c r="H879" s="38"/>
      <c r="I879" s="38" t="s">
        <v>104</v>
      </c>
      <c r="J879" s="18" t="s">
        <v>1124</v>
      </c>
      <c r="K879" s="28">
        <v>20</v>
      </c>
      <c r="L879" s="19" t="s">
        <v>47</v>
      </c>
      <c r="M879" s="56"/>
      <c r="N879" s="57"/>
      <c r="O879" s="57"/>
      <c r="P879" s="57"/>
      <c r="Q879" s="58">
        <v>1</v>
      </c>
      <c r="R879" s="29" t="s">
        <v>1284</v>
      </c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27"/>
      <c r="AD879" s="18" t="s">
        <v>48</v>
      </c>
      <c r="AE879" s="18"/>
      <c r="AF879" s="18"/>
      <c r="AG879" s="18"/>
      <c r="AH879" s="18"/>
      <c r="AI879" s="30"/>
      <c r="AJ879" s="18"/>
    </row>
    <row r="880" spans="1:36" x14ac:dyDescent="0.25">
      <c r="A880" s="17" t="s">
        <v>1282</v>
      </c>
      <c r="B880" s="18" t="s">
        <v>860</v>
      </c>
      <c r="C880" s="18" t="s">
        <v>278</v>
      </c>
      <c r="D880" s="18">
        <v>2002</v>
      </c>
      <c r="E880" s="71"/>
      <c r="F880" s="46" t="str">
        <f t="shared" ref="F880:F881" si="118">CONCATENATE(D880,"-",C880,"-",A880)</f>
        <v>2002-BMC Cancer-Cao, Zhu Alexander</v>
      </c>
      <c r="G880" s="27" t="s">
        <v>861</v>
      </c>
      <c r="H880" s="38"/>
      <c r="I880" s="38" t="s">
        <v>104</v>
      </c>
      <c r="J880" s="18" t="s">
        <v>1124</v>
      </c>
      <c r="K880" s="28">
        <v>20</v>
      </c>
      <c r="L880" s="19" t="s">
        <v>47</v>
      </c>
      <c r="M880" s="56"/>
      <c r="N880" s="57"/>
      <c r="O880" s="57"/>
      <c r="P880" s="57">
        <v>1</v>
      </c>
      <c r="Q880" s="58"/>
      <c r="R880" s="29" t="s">
        <v>1283</v>
      </c>
      <c r="S880" s="18" t="s">
        <v>48</v>
      </c>
      <c r="T880" s="18"/>
      <c r="U880" s="18"/>
      <c r="V880" s="18"/>
      <c r="W880" s="18"/>
      <c r="X880" s="18"/>
      <c r="Y880" s="18"/>
      <c r="Z880" s="18"/>
      <c r="AA880" s="18"/>
      <c r="AB880" s="18"/>
      <c r="AC880" s="27"/>
      <c r="AD880" s="18"/>
      <c r="AE880" s="18"/>
      <c r="AF880" s="18"/>
      <c r="AG880" s="18"/>
      <c r="AH880" s="18"/>
      <c r="AI880" s="30"/>
      <c r="AJ880" s="18"/>
    </row>
    <row r="881" spans="1:36" x14ac:dyDescent="0.25">
      <c r="A881" s="17" t="s">
        <v>1282</v>
      </c>
      <c r="B881" s="18" t="s">
        <v>860</v>
      </c>
      <c r="C881" s="18" t="s">
        <v>278</v>
      </c>
      <c r="D881" s="18">
        <v>2002</v>
      </c>
      <c r="E881" s="71"/>
      <c r="F881" s="46" t="str">
        <f t="shared" si="118"/>
        <v>2002-BMC Cancer-Cao, Zhu Alexander</v>
      </c>
      <c r="G881" s="27" t="s">
        <v>861</v>
      </c>
      <c r="H881" s="38"/>
      <c r="I881" s="38" t="s">
        <v>104</v>
      </c>
      <c r="J881" s="18" t="s">
        <v>1124</v>
      </c>
      <c r="K881" s="28">
        <v>20</v>
      </c>
      <c r="L881" s="19" t="s">
        <v>47</v>
      </c>
      <c r="M881" s="56"/>
      <c r="N881" s="57"/>
      <c r="O881" s="57">
        <v>1</v>
      </c>
      <c r="P881" s="57"/>
      <c r="Q881" s="58"/>
      <c r="R881" s="29" t="s">
        <v>864</v>
      </c>
      <c r="S881" s="18" t="s">
        <v>48</v>
      </c>
      <c r="T881" s="18"/>
      <c r="U881" s="18"/>
      <c r="V881" s="18"/>
      <c r="W881" s="18"/>
      <c r="X881" s="18"/>
      <c r="Y881" s="18"/>
      <c r="Z881" s="18"/>
      <c r="AA881" s="18"/>
      <c r="AB881" s="18"/>
      <c r="AC881" s="27"/>
      <c r="AD881" s="18" t="s">
        <v>48</v>
      </c>
      <c r="AE881" s="18"/>
      <c r="AF881" s="18"/>
      <c r="AG881" s="18"/>
      <c r="AH881" s="18"/>
      <c r="AI881" s="30"/>
      <c r="AJ881" s="18"/>
    </row>
    <row r="882" spans="1:36" x14ac:dyDescent="0.25">
      <c r="A882" s="17" t="s">
        <v>1285</v>
      </c>
      <c r="B882" s="18" t="s">
        <v>1286</v>
      </c>
      <c r="C882" s="18" t="s">
        <v>81</v>
      </c>
      <c r="D882" s="18">
        <v>2004</v>
      </c>
      <c r="E882" s="71" t="str">
        <f>IF(COUNTIF($F$7:F882,F882)=1,"Y","N")</f>
        <v>Y</v>
      </c>
      <c r="F882" s="46" t="str">
        <f t="shared" si="116"/>
        <v>2004-Clinical Cancer Research-Roig, Josep Maria</v>
      </c>
      <c r="G882" s="27" t="s">
        <v>1287</v>
      </c>
      <c r="H882" s="38"/>
      <c r="I882" s="38" t="s">
        <v>104</v>
      </c>
      <c r="J882" s="18" t="s">
        <v>27</v>
      </c>
      <c r="K882" s="28">
        <v>40</v>
      </c>
      <c r="L882" s="19" t="s">
        <v>47</v>
      </c>
      <c r="M882" s="56"/>
      <c r="N882" s="57"/>
      <c r="O882" s="57"/>
      <c r="P882" s="57"/>
      <c r="Q882" s="58">
        <v>1</v>
      </c>
      <c r="R882" s="29" t="s">
        <v>1289</v>
      </c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27" t="s">
        <v>48</v>
      </c>
      <c r="AD882" s="18"/>
      <c r="AE882" s="18"/>
      <c r="AF882" s="18"/>
      <c r="AG882" s="18"/>
      <c r="AH882" s="18"/>
      <c r="AI882" s="30"/>
      <c r="AJ882" s="18"/>
    </row>
    <row r="883" spans="1:36" x14ac:dyDescent="0.25">
      <c r="A883" s="17" t="s">
        <v>1285</v>
      </c>
      <c r="B883" s="18" t="s">
        <v>1286</v>
      </c>
      <c r="C883" s="18" t="s">
        <v>81</v>
      </c>
      <c r="D883" s="18">
        <v>2004</v>
      </c>
      <c r="E883" s="71" t="str">
        <f>IF(COUNTIF($F$7:F883,F883)=1,"Y","N")</f>
        <v>N</v>
      </c>
      <c r="F883" s="46" t="str">
        <f t="shared" si="116"/>
        <v>2004-Clinical Cancer Research-Roig, Josep Maria</v>
      </c>
      <c r="G883" s="27" t="s">
        <v>1287</v>
      </c>
      <c r="H883" s="38"/>
      <c r="I883" s="38" t="s">
        <v>104</v>
      </c>
      <c r="J883" s="18" t="s">
        <v>27</v>
      </c>
      <c r="K883" s="28">
        <v>40</v>
      </c>
      <c r="L883" s="19" t="s">
        <v>47</v>
      </c>
      <c r="M883" s="56"/>
      <c r="N883" s="57"/>
      <c r="O883" s="57">
        <v>1</v>
      </c>
      <c r="P883" s="57"/>
      <c r="Q883" s="58"/>
      <c r="R883" s="29" t="s">
        <v>1290</v>
      </c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27" t="s">
        <v>48</v>
      </c>
      <c r="AD883" s="18"/>
      <c r="AE883" s="18"/>
      <c r="AF883" s="18"/>
      <c r="AG883" s="18"/>
      <c r="AH883" s="18"/>
      <c r="AI883" s="30"/>
      <c r="AJ883" s="18"/>
    </row>
    <row r="884" spans="1:36" x14ac:dyDescent="0.25">
      <c r="A884" s="17" t="s">
        <v>1285</v>
      </c>
      <c r="B884" s="18" t="s">
        <v>1286</v>
      </c>
      <c r="C884" s="18" t="s">
        <v>81</v>
      </c>
      <c r="D884" s="18">
        <v>2004</v>
      </c>
      <c r="E884" s="71" t="str">
        <f>IF(COUNTIF($F$7:F884,F884)=1,"Y","N")</f>
        <v>N</v>
      </c>
      <c r="F884" s="46" t="str">
        <f t="shared" si="116"/>
        <v>2004-Clinical Cancer Research-Roig, Josep Maria</v>
      </c>
      <c r="G884" s="27" t="s">
        <v>1288</v>
      </c>
      <c r="H884" s="38"/>
      <c r="I884" s="38" t="s">
        <v>104</v>
      </c>
      <c r="J884" s="18" t="s">
        <v>27</v>
      </c>
      <c r="K884" s="28">
        <v>40</v>
      </c>
      <c r="L884" s="19" t="s">
        <v>47</v>
      </c>
      <c r="M884" s="56"/>
      <c r="N884" s="57"/>
      <c r="O884" s="57"/>
      <c r="P884" s="57"/>
      <c r="Q884" s="58">
        <v>1</v>
      </c>
      <c r="R884" s="29" t="s">
        <v>1289</v>
      </c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27" t="s">
        <v>48</v>
      </c>
      <c r="AD884" s="18"/>
      <c r="AE884" s="18"/>
      <c r="AF884" s="18"/>
      <c r="AG884" s="18"/>
      <c r="AH884" s="18"/>
      <c r="AI884" s="30"/>
      <c r="AJ884" s="18"/>
    </row>
    <row r="885" spans="1:36" x14ac:dyDescent="0.25">
      <c r="A885" s="17" t="s">
        <v>1285</v>
      </c>
      <c r="B885" s="18" t="s">
        <v>1286</v>
      </c>
      <c r="C885" s="18" t="s">
        <v>81</v>
      </c>
      <c r="D885" s="18">
        <v>2004</v>
      </c>
      <c r="E885" s="71" t="str">
        <f>IF(COUNTIF($F$7:F885,F885)=1,"Y","N")</f>
        <v>N</v>
      </c>
      <c r="F885" s="46" t="str">
        <f t="shared" si="116"/>
        <v>2004-Clinical Cancer Research-Roig, Josep Maria</v>
      </c>
      <c r="G885" s="27" t="s">
        <v>1288</v>
      </c>
      <c r="H885" s="38"/>
      <c r="I885" s="38" t="s">
        <v>104</v>
      </c>
      <c r="J885" s="18" t="s">
        <v>27</v>
      </c>
      <c r="K885" s="28">
        <v>40</v>
      </c>
      <c r="L885" s="19" t="s">
        <v>47</v>
      </c>
      <c r="M885" s="56"/>
      <c r="N885" s="57"/>
      <c r="O885" s="57">
        <v>1</v>
      </c>
      <c r="P885" s="57"/>
      <c r="Q885" s="58"/>
      <c r="R885" s="29" t="s">
        <v>1290</v>
      </c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27" t="s">
        <v>48</v>
      </c>
      <c r="AD885" s="18"/>
      <c r="AE885" s="18"/>
      <c r="AF885" s="18"/>
      <c r="AG885" s="18"/>
      <c r="AH885" s="18"/>
      <c r="AI885" s="30"/>
      <c r="AJ885" s="18"/>
    </row>
    <row r="886" spans="1:36" x14ac:dyDescent="0.25">
      <c r="A886" s="17" t="s">
        <v>1291</v>
      </c>
      <c r="B886" s="18" t="s">
        <v>1292</v>
      </c>
      <c r="C886" s="18" t="s">
        <v>1293</v>
      </c>
      <c r="D886" s="18">
        <v>2004</v>
      </c>
      <c r="E886" s="71"/>
      <c r="F886" s="46" t="str">
        <f t="shared" si="116"/>
        <v>2004-Biochemical and Biophysical Research Communications-Duxbury, Mark S.</v>
      </c>
      <c r="G886" s="27" t="s">
        <v>46</v>
      </c>
      <c r="H886" s="38"/>
      <c r="I886" s="38" t="s">
        <v>104</v>
      </c>
      <c r="J886" s="18" t="s">
        <v>27</v>
      </c>
      <c r="K886" s="28">
        <v>100</v>
      </c>
      <c r="L886" s="19" t="s">
        <v>47</v>
      </c>
      <c r="M886" s="56"/>
      <c r="N886" s="57"/>
      <c r="O886" s="57">
        <v>1</v>
      </c>
      <c r="P886" s="57"/>
      <c r="Q886" s="58"/>
      <c r="R886" s="29" t="s">
        <v>1295</v>
      </c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27"/>
      <c r="AD886" s="18"/>
      <c r="AE886" s="18"/>
      <c r="AF886" s="18"/>
      <c r="AG886" s="18"/>
      <c r="AH886" s="18"/>
      <c r="AI886" s="30"/>
      <c r="AJ886" s="18"/>
    </row>
    <row r="887" spans="1:36" x14ac:dyDescent="0.25">
      <c r="A887" s="17" t="s">
        <v>1291</v>
      </c>
      <c r="B887" s="18" t="s">
        <v>1292</v>
      </c>
      <c r="C887" s="18" t="s">
        <v>1293</v>
      </c>
      <c r="D887" s="18">
        <v>2004</v>
      </c>
      <c r="E887" s="71"/>
      <c r="F887" s="46" t="str">
        <f t="shared" ref="F887" si="119">CONCATENATE(D887,"-",C887,"-",A887)</f>
        <v>2004-Biochemical and Biophysical Research Communications-Duxbury, Mark S.</v>
      </c>
      <c r="G887" s="27" t="s">
        <v>46</v>
      </c>
      <c r="H887" s="38"/>
      <c r="I887" s="38" t="s">
        <v>104</v>
      </c>
      <c r="J887" s="18" t="s">
        <v>27</v>
      </c>
      <c r="K887" s="28">
        <v>100</v>
      </c>
      <c r="L887" s="19" t="s">
        <v>47</v>
      </c>
      <c r="M887" s="56"/>
      <c r="N887" s="57"/>
      <c r="O887" s="57"/>
      <c r="P887" s="57"/>
      <c r="Q887" s="58">
        <v>1</v>
      </c>
      <c r="R887" s="29" t="s">
        <v>1294</v>
      </c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27"/>
      <c r="AD887" s="18"/>
      <c r="AE887" s="18"/>
      <c r="AF887" s="18"/>
      <c r="AG887" s="18"/>
      <c r="AH887" s="18"/>
      <c r="AI887" s="30"/>
      <c r="AJ887" s="18"/>
    </row>
    <row r="888" spans="1:36" ht="25.5" x14ac:dyDescent="0.25">
      <c r="A888" s="17" t="s">
        <v>1296</v>
      </c>
      <c r="B888" s="18" t="s">
        <v>1297</v>
      </c>
      <c r="C888" s="18" t="s">
        <v>566</v>
      </c>
      <c r="D888" s="18">
        <v>2004</v>
      </c>
      <c r="E888" s="71" t="str">
        <f>IF(COUNTIF($F$7:F888,F888)=1,"Y","N")</f>
        <v>Y</v>
      </c>
      <c r="F888" s="46" t="str">
        <f t="shared" si="116"/>
        <v>2004-International Journal of Radiation Oncology Biology Physics-Foon, Kenneth A.</v>
      </c>
      <c r="G888" s="27" t="s">
        <v>46</v>
      </c>
      <c r="H888" s="38"/>
      <c r="I888" s="38" t="s">
        <v>104</v>
      </c>
      <c r="J888" s="18" t="s">
        <v>27</v>
      </c>
      <c r="K888" s="28">
        <v>75</v>
      </c>
      <c r="L888" s="19" t="s">
        <v>47</v>
      </c>
      <c r="M888" s="56"/>
      <c r="N888" s="57">
        <v>1</v>
      </c>
      <c r="O888" s="57"/>
      <c r="P888" s="57"/>
      <c r="Q888" s="58"/>
      <c r="R888" s="29" t="s">
        <v>1298</v>
      </c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27"/>
      <c r="AD888" s="18"/>
      <c r="AE888" s="18"/>
      <c r="AF888" s="18"/>
      <c r="AG888" s="18"/>
      <c r="AH888" s="18"/>
      <c r="AI888" s="30"/>
      <c r="AJ888" s="18"/>
    </row>
    <row r="889" spans="1:36" ht="25.5" x14ac:dyDescent="0.25">
      <c r="A889" s="17" t="s">
        <v>1296</v>
      </c>
      <c r="B889" s="18" t="s">
        <v>1297</v>
      </c>
      <c r="C889" s="18" t="s">
        <v>566</v>
      </c>
      <c r="D889" s="18">
        <v>2004</v>
      </c>
      <c r="E889" s="71" t="str">
        <f>IF(COUNTIF($F$7:F889,F889)=1,"Y","N")</f>
        <v>N</v>
      </c>
      <c r="F889" s="46" t="str">
        <f t="shared" si="116"/>
        <v>2004-International Journal of Radiation Oncology Biology Physics-Foon, Kenneth A.</v>
      </c>
      <c r="G889" s="27" t="s">
        <v>1281</v>
      </c>
      <c r="H889" s="38"/>
      <c r="I889" s="38" t="s">
        <v>104</v>
      </c>
      <c r="J889" s="18" t="s">
        <v>27</v>
      </c>
      <c r="K889" s="28">
        <v>250</v>
      </c>
      <c r="L889" s="19" t="s">
        <v>47</v>
      </c>
      <c r="M889" s="56"/>
      <c r="N889" s="57"/>
      <c r="O889" s="57">
        <v>1</v>
      </c>
      <c r="P889" s="57"/>
      <c r="Q889" s="58"/>
      <c r="R889" s="29" t="s">
        <v>1298</v>
      </c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27"/>
      <c r="AD889" s="18"/>
      <c r="AE889" s="18"/>
      <c r="AF889" s="18"/>
      <c r="AG889" s="18"/>
      <c r="AH889" s="18"/>
      <c r="AI889" s="30"/>
      <c r="AJ889" s="18"/>
    </row>
    <row r="890" spans="1:36" ht="25.5" x14ac:dyDescent="0.25">
      <c r="A890" s="17" t="s">
        <v>1296</v>
      </c>
      <c r="B890" s="18" t="s">
        <v>1297</v>
      </c>
      <c r="C890" s="18" t="s">
        <v>566</v>
      </c>
      <c r="D890" s="18">
        <v>2004</v>
      </c>
      <c r="E890" s="71" t="str">
        <f>IF(COUNTIF($F$7:F890,F890)=1,"Y","N")</f>
        <v>N</v>
      </c>
      <c r="F890" s="46" t="str">
        <f t="shared" si="116"/>
        <v>2004-International Journal of Radiation Oncology Biology Physics-Foon, Kenneth A.</v>
      </c>
      <c r="G890" s="27" t="s">
        <v>147</v>
      </c>
      <c r="H890" s="38"/>
      <c r="I890" s="38" t="s">
        <v>104</v>
      </c>
      <c r="J890" s="18" t="s">
        <v>27</v>
      </c>
      <c r="K890" s="28">
        <v>60</v>
      </c>
      <c r="L890" s="19" t="s">
        <v>47</v>
      </c>
      <c r="M890" s="56"/>
      <c r="N890" s="57"/>
      <c r="O890" s="57"/>
      <c r="P890" s="57"/>
      <c r="Q890" s="58">
        <v>1</v>
      </c>
      <c r="R890" s="29" t="s">
        <v>1298</v>
      </c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27"/>
      <c r="AD890" s="18"/>
      <c r="AE890" s="18"/>
      <c r="AF890" s="18"/>
      <c r="AG890" s="18"/>
      <c r="AH890" s="18"/>
      <c r="AI890" s="30"/>
      <c r="AJ890" s="18"/>
    </row>
    <row r="891" spans="1:36" x14ac:dyDescent="0.25">
      <c r="A891" s="17" t="s">
        <v>1302</v>
      </c>
      <c r="B891" s="18" t="s">
        <v>1300</v>
      </c>
      <c r="C891" s="18" t="s">
        <v>1301</v>
      </c>
      <c r="D891" s="18">
        <v>2004</v>
      </c>
      <c r="E891" s="71" t="str">
        <f>IF(COUNTIF($F$7:F891,F891)=1,"Y","N")</f>
        <v>Y</v>
      </c>
      <c r="F891" s="46" t="str">
        <f t="shared" si="116"/>
        <v>2004-Nature Medicine-Harrington, Elizabeth A.</v>
      </c>
      <c r="G891" s="27" t="s">
        <v>44</v>
      </c>
      <c r="H891" s="38"/>
      <c r="I891" s="38" t="s">
        <v>104</v>
      </c>
      <c r="J891" s="18" t="s">
        <v>27</v>
      </c>
      <c r="K891" s="28">
        <v>175</v>
      </c>
      <c r="L891" s="19" t="s">
        <v>47</v>
      </c>
      <c r="M891" s="56"/>
      <c r="N891" s="57"/>
      <c r="O891" s="57">
        <v>1</v>
      </c>
      <c r="P891" s="57"/>
      <c r="Q891" s="58"/>
      <c r="R891" s="29" t="s">
        <v>1299</v>
      </c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27"/>
      <c r="AD891" s="18"/>
      <c r="AE891" s="18"/>
      <c r="AF891" s="18"/>
      <c r="AG891" s="18"/>
      <c r="AH891" s="18"/>
      <c r="AI891" s="30"/>
      <c r="AJ891" s="18"/>
    </row>
    <row r="892" spans="1:36" x14ac:dyDescent="0.25">
      <c r="A892" s="17" t="s">
        <v>1302</v>
      </c>
      <c r="B892" s="18" t="s">
        <v>1300</v>
      </c>
      <c r="C892" s="18" t="s">
        <v>1301</v>
      </c>
      <c r="D892" s="18">
        <v>2004</v>
      </c>
      <c r="E892" s="71" t="str">
        <f>IF(COUNTIF($F$7:F892,F892)=1,"Y","N")</f>
        <v>N</v>
      </c>
      <c r="F892" s="46" t="str">
        <f t="shared" ref="F892" si="120">CONCATENATE(D892,"-",C892,"-",A892)</f>
        <v>2004-Nature Medicine-Harrington, Elizabeth A.</v>
      </c>
      <c r="G892" s="27" t="s">
        <v>44</v>
      </c>
      <c r="H892" s="38"/>
      <c r="I892" s="38" t="s">
        <v>104</v>
      </c>
      <c r="J892" s="18" t="s">
        <v>27</v>
      </c>
      <c r="K892" s="28">
        <v>175</v>
      </c>
      <c r="L892" s="19" t="s">
        <v>47</v>
      </c>
      <c r="M892" s="56"/>
      <c r="N892" s="57"/>
      <c r="O892" s="57"/>
      <c r="P892" s="57">
        <v>1</v>
      </c>
      <c r="Q892" s="58"/>
      <c r="R892" s="29" t="s">
        <v>17</v>
      </c>
      <c r="S892" s="18"/>
      <c r="T892" s="18"/>
      <c r="U892" s="18"/>
      <c r="V892" s="18"/>
      <c r="W892" s="18"/>
      <c r="X892" s="18" t="s">
        <v>48</v>
      </c>
      <c r="Y892" s="18"/>
      <c r="Z892" s="18"/>
      <c r="AA892" s="18"/>
      <c r="AB892" s="18"/>
      <c r="AC892" s="27"/>
      <c r="AD892" s="18"/>
      <c r="AE892" s="18"/>
      <c r="AF892" s="18"/>
      <c r="AG892" s="18"/>
      <c r="AH892" s="18"/>
      <c r="AI892" s="30" t="s">
        <v>48</v>
      </c>
      <c r="AJ892" s="18"/>
    </row>
    <row r="893" spans="1:36" x14ac:dyDescent="0.25">
      <c r="A893" s="17" t="s">
        <v>1303</v>
      </c>
      <c r="B893" s="18" t="s">
        <v>1304</v>
      </c>
      <c r="C893" s="18" t="s">
        <v>187</v>
      </c>
      <c r="D893" s="18">
        <v>2005</v>
      </c>
      <c r="E893" s="71" t="str">
        <f>IF(COUNTIF($F$7:F893,F893)=1,"Y","N")</f>
        <v>Y</v>
      </c>
      <c r="F893" s="46" t="str">
        <f t="shared" si="116"/>
        <v>2005-International Journal of Cancer-Miyazaki, Junichi</v>
      </c>
      <c r="G893" s="27" t="s">
        <v>1305</v>
      </c>
      <c r="H893" s="38"/>
      <c r="I893" s="38" t="s">
        <v>104</v>
      </c>
      <c r="J893" s="18" t="s">
        <v>279</v>
      </c>
      <c r="K893" s="28">
        <v>12</v>
      </c>
      <c r="L893" s="19" t="s">
        <v>28</v>
      </c>
      <c r="M893" s="56"/>
      <c r="N893" s="57"/>
      <c r="O893" s="57"/>
      <c r="P893" s="57">
        <v>1</v>
      </c>
      <c r="Q893" s="58"/>
      <c r="R893" s="29" t="s">
        <v>1306</v>
      </c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27"/>
      <c r="AD893" s="18" t="s">
        <v>48</v>
      </c>
      <c r="AE893" s="18"/>
      <c r="AF893" s="18"/>
      <c r="AG893" s="18"/>
      <c r="AH893" s="18"/>
      <c r="AI893" s="30"/>
      <c r="AJ893" s="18"/>
    </row>
    <row r="894" spans="1:36" x14ac:dyDescent="0.25">
      <c r="A894" s="17" t="s">
        <v>1303</v>
      </c>
      <c r="B894" s="18" t="s">
        <v>1304</v>
      </c>
      <c r="C894" s="18" t="s">
        <v>187</v>
      </c>
      <c r="D894" s="18">
        <v>2005</v>
      </c>
      <c r="E894" s="71" t="str">
        <f>IF(COUNTIF($F$7:F894,F894)=1,"Y","N")</f>
        <v>N</v>
      </c>
      <c r="F894" s="46" t="str">
        <f t="shared" ref="F894:F897" si="121">CONCATENATE(D894,"-",C894,"-",A894)</f>
        <v>2005-International Journal of Cancer-Miyazaki, Junichi</v>
      </c>
      <c r="G894" s="27" t="s">
        <v>1305</v>
      </c>
      <c r="H894" s="38"/>
      <c r="I894" s="38" t="s">
        <v>104</v>
      </c>
      <c r="J894" s="18" t="s">
        <v>279</v>
      </c>
      <c r="K894" s="28">
        <v>12</v>
      </c>
      <c r="L894" s="19" t="s">
        <v>28</v>
      </c>
      <c r="M894" s="56"/>
      <c r="N894" s="57"/>
      <c r="O894" s="57"/>
      <c r="P894" s="57">
        <v>1</v>
      </c>
      <c r="Q894" s="58"/>
      <c r="R894" s="29" t="s">
        <v>1307</v>
      </c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27"/>
      <c r="AD894" s="18" t="s">
        <v>48</v>
      </c>
      <c r="AE894" s="18"/>
      <c r="AF894" s="18"/>
      <c r="AG894" s="18"/>
      <c r="AH894" s="18"/>
      <c r="AI894" s="30"/>
      <c r="AJ894" s="18"/>
    </row>
    <row r="895" spans="1:36" x14ac:dyDescent="0.25">
      <c r="A895" s="17" t="s">
        <v>1303</v>
      </c>
      <c r="B895" s="18" t="s">
        <v>1304</v>
      </c>
      <c r="C895" s="18" t="s">
        <v>187</v>
      </c>
      <c r="D895" s="18">
        <v>2005</v>
      </c>
      <c r="E895" s="71" t="str">
        <f>IF(COUNTIF($F$7:F895,F895)=1,"Y","N")</f>
        <v>N</v>
      </c>
      <c r="F895" s="46" t="str">
        <f t="shared" si="121"/>
        <v>2005-International Journal of Cancer-Miyazaki, Junichi</v>
      </c>
      <c r="G895" s="27" t="s">
        <v>1305</v>
      </c>
      <c r="H895" s="38"/>
      <c r="I895" s="38" t="s">
        <v>104</v>
      </c>
      <c r="J895" s="18" t="s">
        <v>279</v>
      </c>
      <c r="K895" s="28">
        <v>12</v>
      </c>
      <c r="L895" s="19" t="s">
        <v>28</v>
      </c>
      <c r="M895" s="56"/>
      <c r="N895" s="57"/>
      <c r="O895" s="57"/>
      <c r="P895" s="57">
        <v>1</v>
      </c>
      <c r="Q895" s="58"/>
      <c r="R895" s="29" t="s">
        <v>1310</v>
      </c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27"/>
      <c r="AD895" s="18"/>
      <c r="AE895" s="18"/>
      <c r="AF895" s="18"/>
      <c r="AG895" s="18"/>
      <c r="AH895" s="18"/>
      <c r="AI895" s="30"/>
      <c r="AJ895" s="18"/>
    </row>
    <row r="896" spans="1:36" x14ac:dyDescent="0.25">
      <c r="A896" s="17" t="s">
        <v>1303</v>
      </c>
      <c r="B896" s="18" t="s">
        <v>1304</v>
      </c>
      <c r="C896" s="18" t="s">
        <v>187</v>
      </c>
      <c r="D896" s="18">
        <v>2005</v>
      </c>
      <c r="E896" s="71" t="str">
        <f>IF(COUNTIF($F$7:F896,F896)=1,"Y","N")</f>
        <v>N</v>
      </c>
      <c r="F896" s="46" t="str">
        <f t="shared" si="121"/>
        <v>2005-International Journal of Cancer-Miyazaki, Junichi</v>
      </c>
      <c r="G896" s="27" t="s">
        <v>1305</v>
      </c>
      <c r="H896" s="38"/>
      <c r="I896" s="38" t="s">
        <v>104</v>
      </c>
      <c r="J896" s="18" t="s">
        <v>279</v>
      </c>
      <c r="K896" s="28">
        <v>12</v>
      </c>
      <c r="L896" s="19" t="s">
        <v>28</v>
      </c>
      <c r="M896" s="56"/>
      <c r="N896" s="57"/>
      <c r="O896" s="57"/>
      <c r="P896" s="57">
        <v>1</v>
      </c>
      <c r="Q896" s="58"/>
      <c r="R896" s="29" t="s">
        <v>1308</v>
      </c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27"/>
      <c r="AD896" s="18" t="s">
        <v>48</v>
      </c>
      <c r="AE896" s="18"/>
      <c r="AF896" s="18"/>
      <c r="AG896" s="18"/>
      <c r="AH896" s="18"/>
      <c r="AI896" s="30"/>
      <c r="AJ896" s="18"/>
    </row>
    <row r="897" spans="1:36" x14ac:dyDescent="0.25">
      <c r="A897" s="17" t="s">
        <v>1303</v>
      </c>
      <c r="B897" s="18" t="s">
        <v>1304</v>
      </c>
      <c r="C897" s="18" t="s">
        <v>187</v>
      </c>
      <c r="D897" s="18">
        <v>2005</v>
      </c>
      <c r="E897" s="71" t="str">
        <f>IF(COUNTIF($F$7:F897,F897)=1,"Y","N")</f>
        <v>N</v>
      </c>
      <c r="F897" s="46" t="str">
        <f t="shared" si="121"/>
        <v>2005-International Journal of Cancer-Miyazaki, Junichi</v>
      </c>
      <c r="G897" s="27" t="s">
        <v>1305</v>
      </c>
      <c r="H897" s="38"/>
      <c r="I897" s="38" t="s">
        <v>104</v>
      </c>
      <c r="J897" s="18" t="s">
        <v>279</v>
      </c>
      <c r="K897" s="28">
        <v>12</v>
      </c>
      <c r="L897" s="19" t="s">
        <v>28</v>
      </c>
      <c r="M897" s="56"/>
      <c r="N897" s="57">
        <v>1</v>
      </c>
      <c r="O897" s="57"/>
      <c r="P897" s="57"/>
      <c r="Q897" s="58"/>
      <c r="R897" s="29" t="s">
        <v>1309</v>
      </c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27"/>
      <c r="AD897" s="18" t="s">
        <v>48</v>
      </c>
      <c r="AE897" s="18"/>
      <c r="AF897" s="18"/>
      <c r="AG897" s="18"/>
      <c r="AH897" s="18"/>
      <c r="AI897" s="30"/>
      <c r="AJ897" s="18"/>
    </row>
    <row r="898" spans="1:36" x14ac:dyDescent="0.25">
      <c r="A898" s="17" t="s">
        <v>1315</v>
      </c>
      <c r="B898" s="18" t="s">
        <v>1316</v>
      </c>
      <c r="C898" s="18" t="s">
        <v>99</v>
      </c>
      <c r="D898" s="18">
        <v>2005</v>
      </c>
      <c r="E898" s="71" t="str">
        <f>IF(COUNTIF($F$7:F898,F898)=1,"Y","N")</f>
        <v>Y</v>
      </c>
      <c r="F898" s="46" t="str">
        <f t="shared" si="116"/>
        <v>2005-Cancer Research-Pratesi, Graziella</v>
      </c>
      <c r="G898" s="27" t="s">
        <v>1311</v>
      </c>
      <c r="H898" s="38"/>
      <c r="I898" s="38" t="s">
        <v>104</v>
      </c>
      <c r="J898" s="18" t="s">
        <v>27</v>
      </c>
      <c r="K898" s="28">
        <v>0</v>
      </c>
      <c r="L898" s="19" t="s">
        <v>28</v>
      </c>
      <c r="M898" s="56"/>
      <c r="N898" s="57"/>
      <c r="O898" s="57"/>
      <c r="P898" s="57"/>
      <c r="Q898" s="58">
        <v>1</v>
      </c>
      <c r="R898" s="29" t="s">
        <v>1312</v>
      </c>
      <c r="S898" s="18"/>
      <c r="T898" s="18"/>
      <c r="U898" s="18"/>
      <c r="V898" s="18" t="s">
        <v>48</v>
      </c>
      <c r="W898" s="18"/>
      <c r="X898" s="18"/>
      <c r="Y898" s="18"/>
      <c r="Z898" s="18"/>
      <c r="AA898" s="18"/>
      <c r="AB898" s="18"/>
      <c r="AC898" s="27"/>
      <c r="AD898" s="18"/>
      <c r="AE898" s="18"/>
      <c r="AF898" s="18"/>
      <c r="AG898" s="18"/>
      <c r="AH898" s="18"/>
      <c r="AI898" s="30"/>
      <c r="AJ898" s="18"/>
    </row>
    <row r="899" spans="1:36" x14ac:dyDescent="0.25">
      <c r="A899" s="17" t="s">
        <v>1315</v>
      </c>
      <c r="B899" s="18" t="s">
        <v>1316</v>
      </c>
      <c r="C899" s="18" t="s">
        <v>99</v>
      </c>
      <c r="D899" s="18">
        <v>2005</v>
      </c>
      <c r="E899" s="71" t="str">
        <f>IF(COUNTIF($F$7:F899,F899)=1,"Y","N")</f>
        <v>N</v>
      </c>
      <c r="F899" s="46" t="str">
        <f t="shared" si="116"/>
        <v>2005-Cancer Research-Pratesi, Graziella</v>
      </c>
      <c r="G899" s="27" t="s">
        <v>1311</v>
      </c>
      <c r="H899" s="38"/>
      <c r="I899" s="38" t="s">
        <v>104</v>
      </c>
      <c r="J899" s="18" t="s">
        <v>27</v>
      </c>
      <c r="K899" s="28">
        <v>0</v>
      </c>
      <c r="L899" s="19" t="s">
        <v>28</v>
      </c>
      <c r="M899" s="56"/>
      <c r="N899" s="57"/>
      <c r="O899" s="57"/>
      <c r="P899" s="57"/>
      <c r="Q899" s="58">
        <v>1</v>
      </c>
      <c r="R899" s="29" t="s">
        <v>1313</v>
      </c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27"/>
      <c r="AD899" s="18" t="s">
        <v>48</v>
      </c>
      <c r="AE899" s="18"/>
      <c r="AF899" s="18"/>
      <c r="AG899" s="18"/>
      <c r="AH899" s="18"/>
      <c r="AI899" s="30"/>
      <c r="AJ899" s="18"/>
    </row>
    <row r="900" spans="1:36" x14ac:dyDescent="0.25">
      <c r="A900" s="17" t="s">
        <v>1315</v>
      </c>
      <c r="B900" s="18" t="s">
        <v>1316</v>
      </c>
      <c r="C900" s="18" t="s">
        <v>99</v>
      </c>
      <c r="D900" s="18">
        <v>2005</v>
      </c>
      <c r="E900" s="71" t="str">
        <f>IF(COUNTIF($F$7:F900,F900)=1,"Y","N")</f>
        <v>N</v>
      </c>
      <c r="F900" s="46" t="str">
        <f t="shared" si="116"/>
        <v>2005-Cancer Research-Pratesi, Graziella</v>
      </c>
      <c r="G900" s="27" t="s">
        <v>1311</v>
      </c>
      <c r="H900" s="38"/>
      <c r="I900" s="38" t="s">
        <v>104</v>
      </c>
      <c r="J900" s="18" t="s">
        <v>27</v>
      </c>
      <c r="K900" s="28">
        <v>0</v>
      </c>
      <c r="L900" s="19" t="s">
        <v>28</v>
      </c>
      <c r="M900" s="56"/>
      <c r="N900" s="57"/>
      <c r="O900" s="57"/>
      <c r="P900" s="57">
        <v>1</v>
      </c>
      <c r="Q900" s="58"/>
      <c r="R900" s="29" t="s">
        <v>1314</v>
      </c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27"/>
      <c r="AD900" s="18" t="s">
        <v>48</v>
      </c>
      <c r="AE900" s="18"/>
      <c r="AF900" s="18"/>
      <c r="AG900" s="18"/>
      <c r="AH900" s="18"/>
      <c r="AI900" s="30"/>
      <c r="AJ900" s="18"/>
    </row>
    <row r="901" spans="1:36" x14ac:dyDescent="0.25">
      <c r="A901" s="17" t="s">
        <v>1321</v>
      </c>
      <c r="B901" s="18" t="s">
        <v>1322</v>
      </c>
      <c r="C901" s="18" t="s">
        <v>1323</v>
      </c>
      <c r="D901" s="18">
        <v>2007</v>
      </c>
      <c r="E901" s="71" t="str">
        <f>IF(COUNTIF($F$7:F901,F901)=1,"Y","N")</f>
        <v>Y</v>
      </c>
      <c r="F901" s="46" t="str">
        <f t="shared" si="116"/>
        <v>2007-Chemotherapy-Moschidis, A.</v>
      </c>
      <c r="G901" s="27" t="s">
        <v>1317</v>
      </c>
      <c r="H901" s="38"/>
      <c r="I901" s="38" t="s">
        <v>104</v>
      </c>
      <c r="J901" s="18" t="s">
        <v>279</v>
      </c>
      <c r="K901" s="28">
        <v>2100</v>
      </c>
      <c r="L901" s="19" t="s">
        <v>47</v>
      </c>
      <c r="M901" s="56"/>
      <c r="N901" s="57"/>
      <c r="O901" s="57"/>
      <c r="P901" s="57"/>
      <c r="Q901" s="58">
        <v>1</v>
      </c>
      <c r="R901" s="29" t="s">
        <v>1318</v>
      </c>
      <c r="S901" s="18"/>
      <c r="T901" s="18"/>
      <c r="U901" s="18"/>
      <c r="V901" s="18" t="s">
        <v>48</v>
      </c>
      <c r="W901" s="18"/>
      <c r="X901" s="18"/>
      <c r="Y901" s="18"/>
      <c r="Z901" s="18"/>
      <c r="AA901" s="18"/>
      <c r="AB901" s="18"/>
      <c r="AC901" s="27"/>
      <c r="AD901" s="18"/>
      <c r="AE901" s="18"/>
      <c r="AF901" s="18"/>
      <c r="AG901" s="18"/>
      <c r="AH901" s="18"/>
      <c r="AI901" s="30"/>
      <c r="AJ901" s="18"/>
    </row>
    <row r="902" spans="1:36" x14ac:dyDescent="0.25">
      <c r="A902" s="17" t="s">
        <v>1321</v>
      </c>
      <c r="B902" s="18" t="s">
        <v>1322</v>
      </c>
      <c r="C902" s="18" t="s">
        <v>1323</v>
      </c>
      <c r="D902" s="18">
        <v>2007</v>
      </c>
      <c r="E902" s="71" t="str">
        <f>IF(COUNTIF($F$7:F902,F902)=1,"Y","N")</f>
        <v>N</v>
      </c>
      <c r="F902" s="46" t="str">
        <f t="shared" ref="F902:F904" si="122">CONCATENATE(D902,"-",C902,"-",A902)</f>
        <v>2007-Chemotherapy-Moschidis, A.</v>
      </c>
      <c r="G902" s="27" t="s">
        <v>1317</v>
      </c>
      <c r="H902" s="38"/>
      <c r="I902" s="38" t="s">
        <v>104</v>
      </c>
      <c r="J902" s="18" t="s">
        <v>279</v>
      </c>
      <c r="K902" s="28">
        <v>2100</v>
      </c>
      <c r="L902" s="19" t="s">
        <v>47</v>
      </c>
      <c r="M902" s="56"/>
      <c r="N902" s="57"/>
      <c r="O902" s="57"/>
      <c r="P902" s="57"/>
      <c r="Q902" s="58">
        <v>1</v>
      </c>
      <c r="R902" s="29" t="s">
        <v>1319</v>
      </c>
      <c r="S902" s="18"/>
      <c r="T902" s="18"/>
      <c r="U902" s="18"/>
      <c r="V902" s="18"/>
      <c r="W902" s="18"/>
      <c r="X902" s="18"/>
      <c r="Y902" s="18"/>
      <c r="Z902" s="18" t="s">
        <v>48</v>
      </c>
      <c r="AA902" s="18"/>
      <c r="AB902" s="18"/>
      <c r="AC902" s="27"/>
      <c r="AD902" s="18"/>
      <c r="AE902" s="18"/>
      <c r="AF902" s="18"/>
      <c r="AG902" s="18"/>
      <c r="AH902" s="18"/>
      <c r="AI902" s="30"/>
      <c r="AJ902" s="18"/>
    </row>
    <row r="903" spans="1:36" x14ac:dyDescent="0.25">
      <c r="A903" s="17" t="s">
        <v>1321</v>
      </c>
      <c r="B903" s="18" t="s">
        <v>1322</v>
      </c>
      <c r="C903" s="18" t="s">
        <v>1323</v>
      </c>
      <c r="D903" s="18">
        <v>2007</v>
      </c>
      <c r="E903" s="71" t="str">
        <f>IF(COUNTIF($F$7:F903,F903)=1,"Y","N")</f>
        <v>N</v>
      </c>
      <c r="F903" s="46" t="str">
        <f t="shared" si="122"/>
        <v>2007-Chemotherapy-Moschidis, A.</v>
      </c>
      <c r="G903" s="27" t="s">
        <v>1317</v>
      </c>
      <c r="H903" s="38"/>
      <c r="I903" s="38" t="s">
        <v>104</v>
      </c>
      <c r="J903" s="18" t="s">
        <v>279</v>
      </c>
      <c r="K903" s="28">
        <v>1500</v>
      </c>
      <c r="L903" s="19" t="s">
        <v>47</v>
      </c>
      <c r="M903" s="56"/>
      <c r="N903" s="57"/>
      <c r="O903" s="57"/>
      <c r="P903" s="57">
        <v>1</v>
      </c>
      <c r="Q903" s="58"/>
      <c r="R903" s="29" t="s">
        <v>1320</v>
      </c>
      <c r="S903" s="18"/>
      <c r="T903" s="18"/>
      <c r="U903" s="18"/>
      <c r="V903" s="18" t="s">
        <v>48</v>
      </c>
      <c r="W903" s="18"/>
      <c r="X903" s="18"/>
      <c r="Y903" s="18"/>
      <c r="Z903" s="18" t="s">
        <v>48</v>
      </c>
      <c r="AA903" s="18"/>
      <c r="AB903" s="18"/>
      <c r="AC903" s="27"/>
      <c r="AD903" s="18"/>
      <c r="AE903" s="18"/>
      <c r="AF903" s="18"/>
      <c r="AG903" s="18"/>
      <c r="AH903" s="18"/>
      <c r="AI903" s="30"/>
      <c r="AJ903" s="18"/>
    </row>
    <row r="904" spans="1:36" x14ac:dyDescent="0.25">
      <c r="A904" s="17" t="s">
        <v>1329</v>
      </c>
      <c r="B904" s="18" t="s">
        <v>1330</v>
      </c>
      <c r="C904" s="18" t="s">
        <v>187</v>
      </c>
      <c r="D904" s="18">
        <v>2006</v>
      </c>
      <c r="E904" s="71"/>
      <c r="F904" s="46" t="str">
        <f t="shared" si="122"/>
        <v>2006-International Journal of Cancer-Beck, Adam W.</v>
      </c>
      <c r="G904" s="27" t="s">
        <v>44</v>
      </c>
      <c r="H904" s="38"/>
      <c r="I904" s="38" t="s">
        <v>104</v>
      </c>
      <c r="J904" s="18" t="s">
        <v>27</v>
      </c>
      <c r="K904" s="28"/>
      <c r="L904" s="19" t="s">
        <v>28</v>
      </c>
      <c r="M904" s="56"/>
      <c r="N904" s="57"/>
      <c r="O904" s="57"/>
      <c r="P904" s="57"/>
      <c r="Q904" s="58">
        <v>1</v>
      </c>
      <c r="R904" s="29" t="s">
        <v>1328</v>
      </c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27"/>
      <c r="AD904" s="18"/>
      <c r="AE904" s="18" t="s">
        <v>48</v>
      </c>
      <c r="AF904" s="18"/>
      <c r="AG904" s="18"/>
      <c r="AH904" s="18"/>
      <c r="AI904" s="30"/>
      <c r="AJ904" s="18"/>
    </row>
    <row r="905" spans="1:36" x14ac:dyDescent="0.25">
      <c r="A905" s="17" t="s">
        <v>1329</v>
      </c>
      <c r="B905" s="18" t="s">
        <v>1330</v>
      </c>
      <c r="C905" s="18" t="s">
        <v>187</v>
      </c>
      <c r="D905" s="18">
        <v>2006</v>
      </c>
      <c r="E905" s="71"/>
      <c r="F905" s="46"/>
      <c r="G905" s="27" t="s">
        <v>44</v>
      </c>
      <c r="H905" s="38"/>
      <c r="I905" s="38" t="s">
        <v>104</v>
      </c>
      <c r="J905" s="18" t="s">
        <v>27</v>
      </c>
      <c r="K905" s="28"/>
      <c r="L905" s="19" t="s">
        <v>28</v>
      </c>
      <c r="M905" s="56"/>
      <c r="N905" s="57"/>
      <c r="O905" s="57"/>
      <c r="P905" s="57">
        <v>1</v>
      </c>
      <c r="Q905" s="58"/>
      <c r="R905" s="29" t="s">
        <v>1331</v>
      </c>
      <c r="S905" s="18"/>
      <c r="T905" s="18"/>
      <c r="U905" s="18"/>
      <c r="V905" s="18" t="s">
        <v>48</v>
      </c>
      <c r="W905" s="18"/>
      <c r="X905" s="18"/>
      <c r="Y905" s="18"/>
      <c r="Z905" s="18"/>
      <c r="AA905" s="18"/>
      <c r="AB905" s="18"/>
      <c r="AC905" s="27"/>
      <c r="AD905" s="18"/>
      <c r="AE905" s="18"/>
      <c r="AF905" s="18"/>
      <c r="AG905" s="18"/>
      <c r="AH905" s="18"/>
      <c r="AI905" s="30"/>
      <c r="AJ905" s="18"/>
    </row>
    <row r="906" spans="1:36" x14ac:dyDescent="0.25">
      <c r="A906" s="17" t="s">
        <v>1329</v>
      </c>
      <c r="B906" s="18" t="s">
        <v>1330</v>
      </c>
      <c r="C906" s="18" t="s">
        <v>187</v>
      </c>
      <c r="D906" s="18">
        <v>2006</v>
      </c>
      <c r="E906" s="71"/>
      <c r="F906" s="46"/>
      <c r="G906" s="27" t="s">
        <v>44</v>
      </c>
      <c r="H906" s="38"/>
      <c r="I906" s="38" t="s">
        <v>104</v>
      </c>
      <c r="J906" s="18" t="s">
        <v>27</v>
      </c>
      <c r="K906" s="28"/>
      <c r="L906" s="19" t="s">
        <v>28</v>
      </c>
      <c r="M906" s="56"/>
      <c r="N906" s="57"/>
      <c r="O906" s="57"/>
      <c r="P906" s="57">
        <v>1</v>
      </c>
      <c r="Q906" s="58"/>
      <c r="R906" s="29" t="s">
        <v>1332</v>
      </c>
      <c r="S906" s="18"/>
      <c r="T906" s="18"/>
      <c r="U906" s="18"/>
      <c r="V906" s="18" t="s">
        <v>48</v>
      </c>
      <c r="W906" s="18"/>
      <c r="X906" s="18"/>
      <c r="Y906" s="18"/>
      <c r="Z906" s="18"/>
      <c r="AA906" s="18"/>
      <c r="AB906" s="18"/>
      <c r="AC906" s="27"/>
      <c r="AD906" s="18"/>
      <c r="AE906" s="18" t="s">
        <v>48</v>
      </c>
      <c r="AF906" s="18"/>
      <c r="AG906" s="18"/>
      <c r="AH906" s="18"/>
      <c r="AI906" s="30"/>
      <c r="AJ906" s="18"/>
    </row>
    <row r="907" spans="1:36" x14ac:dyDescent="0.25">
      <c r="A907" s="17" t="s">
        <v>1329</v>
      </c>
      <c r="B907" s="18" t="s">
        <v>1330</v>
      </c>
      <c r="C907" s="18" t="s">
        <v>187</v>
      </c>
      <c r="D907" s="18">
        <v>2006</v>
      </c>
      <c r="E907" s="71"/>
      <c r="F907" s="46"/>
      <c r="G907" s="27" t="s">
        <v>1225</v>
      </c>
      <c r="H907" s="38"/>
      <c r="I907" s="38" t="s">
        <v>104</v>
      </c>
      <c r="J907" s="18" t="s">
        <v>279</v>
      </c>
      <c r="K907" s="28"/>
      <c r="L907" s="19" t="s">
        <v>28</v>
      </c>
      <c r="M907" s="56"/>
      <c r="N907" s="57"/>
      <c r="O907" s="57"/>
      <c r="P907" s="57">
        <v>1</v>
      </c>
      <c r="Q907" s="58"/>
      <c r="R907" s="29" t="s">
        <v>1328</v>
      </c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27"/>
      <c r="AD907" s="18"/>
      <c r="AE907" s="18" t="s">
        <v>48</v>
      </c>
      <c r="AF907" s="18"/>
      <c r="AG907" s="18"/>
      <c r="AH907" s="18"/>
      <c r="AI907" s="30"/>
      <c r="AJ907" s="18"/>
    </row>
    <row r="908" spans="1:36" x14ac:dyDescent="0.25">
      <c r="A908" s="17" t="s">
        <v>1329</v>
      </c>
      <c r="B908" s="18" t="s">
        <v>1330</v>
      </c>
      <c r="C908" s="18" t="s">
        <v>187</v>
      </c>
      <c r="D908" s="18">
        <v>2006</v>
      </c>
      <c r="E908" s="71"/>
      <c r="F908" s="46"/>
      <c r="G908" s="27" t="s">
        <v>1225</v>
      </c>
      <c r="H908" s="38"/>
      <c r="I908" s="38" t="s">
        <v>104</v>
      </c>
      <c r="J908" s="18" t="s">
        <v>279</v>
      </c>
      <c r="K908" s="28"/>
      <c r="L908" s="19" t="s">
        <v>28</v>
      </c>
      <c r="M908" s="56"/>
      <c r="N908" s="57"/>
      <c r="O908" s="57"/>
      <c r="P908" s="57">
        <v>1</v>
      </c>
      <c r="Q908" s="58"/>
      <c r="R908" s="29" t="s">
        <v>1331</v>
      </c>
      <c r="S908" s="18"/>
      <c r="T908" s="18"/>
      <c r="U908" s="18"/>
      <c r="V908" s="18" t="s">
        <v>48</v>
      </c>
      <c r="W908" s="18"/>
      <c r="X908" s="18"/>
      <c r="Y908" s="18"/>
      <c r="Z908" s="18"/>
      <c r="AA908" s="18"/>
      <c r="AB908" s="18"/>
      <c r="AC908" s="27"/>
      <c r="AD908" s="18"/>
      <c r="AE908" s="18"/>
      <c r="AF908" s="18"/>
      <c r="AG908" s="18"/>
      <c r="AH908" s="18"/>
      <c r="AI908" s="30"/>
      <c r="AJ908" s="18"/>
    </row>
    <row r="909" spans="1:36" x14ac:dyDescent="0.25">
      <c r="A909" s="17" t="s">
        <v>1329</v>
      </c>
      <c r="B909" s="18" t="s">
        <v>1330</v>
      </c>
      <c r="C909" s="18" t="s">
        <v>187</v>
      </c>
      <c r="D909" s="18">
        <v>2006</v>
      </c>
      <c r="E909" s="71"/>
      <c r="F909" s="46"/>
      <c r="G909" s="27" t="s">
        <v>1225</v>
      </c>
      <c r="H909" s="38"/>
      <c r="I909" s="38" t="s">
        <v>104</v>
      </c>
      <c r="J909" s="18" t="s">
        <v>279</v>
      </c>
      <c r="K909" s="28"/>
      <c r="L909" s="19" t="s">
        <v>28</v>
      </c>
      <c r="M909" s="56"/>
      <c r="N909" s="57"/>
      <c r="O909" s="57"/>
      <c r="P909" s="57">
        <v>1</v>
      </c>
      <c r="Q909" s="58"/>
      <c r="R909" s="29" t="s">
        <v>1332</v>
      </c>
      <c r="S909" s="18"/>
      <c r="T909" s="18"/>
      <c r="U909" s="18"/>
      <c r="V909" s="18" t="s">
        <v>48</v>
      </c>
      <c r="W909" s="18"/>
      <c r="X909" s="18"/>
      <c r="Y909" s="18"/>
      <c r="Z909" s="18"/>
      <c r="AA909" s="18"/>
      <c r="AB909" s="18"/>
      <c r="AC909" s="27"/>
      <c r="AD909" s="18"/>
      <c r="AE909" s="18" t="s">
        <v>48</v>
      </c>
      <c r="AF909" s="18"/>
      <c r="AG909" s="18"/>
      <c r="AH909" s="18"/>
      <c r="AI909" s="30"/>
      <c r="AJ909" s="18"/>
    </row>
    <row r="910" spans="1:36" x14ac:dyDescent="0.25">
      <c r="A910" s="17" t="s">
        <v>1333</v>
      </c>
      <c r="B910" s="18" t="s">
        <v>1334</v>
      </c>
      <c r="C910" s="18" t="s">
        <v>1335</v>
      </c>
      <c r="D910" s="18">
        <v>2006</v>
      </c>
      <c r="E910" s="71" t="str">
        <f>IF(COUNTIF($F$7:F910,F910)=1,"Y","N")</f>
        <v>Y</v>
      </c>
      <c r="F910" s="46" t="str">
        <f t="shared" si="116"/>
        <v>2006-International Immunology-Nagaraj, S.</v>
      </c>
      <c r="G910" s="27" t="s">
        <v>1305</v>
      </c>
      <c r="H910" s="38"/>
      <c r="I910" s="38" t="s">
        <v>104</v>
      </c>
      <c r="J910" s="18" t="s">
        <v>279</v>
      </c>
      <c r="K910" s="28">
        <v>0</v>
      </c>
      <c r="L910" s="19" t="s">
        <v>47</v>
      </c>
      <c r="M910" s="56"/>
      <c r="N910" s="57"/>
      <c r="O910" s="57"/>
      <c r="P910" s="57">
        <v>1</v>
      </c>
      <c r="Q910" s="58"/>
      <c r="R910" s="29" t="s">
        <v>1336</v>
      </c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27"/>
      <c r="AD910" s="18" t="s">
        <v>48</v>
      </c>
      <c r="AE910" s="18"/>
      <c r="AF910" s="18"/>
      <c r="AG910" s="18" t="s">
        <v>48</v>
      </c>
      <c r="AH910" s="18"/>
      <c r="AI910" s="30"/>
      <c r="AJ910" s="18"/>
    </row>
    <row r="911" spans="1:36" x14ac:dyDescent="0.25">
      <c r="A911" s="17" t="s">
        <v>1338</v>
      </c>
      <c r="B911" s="18" t="s">
        <v>1339</v>
      </c>
      <c r="C911" s="18" t="s">
        <v>1340</v>
      </c>
      <c r="D911" s="18">
        <v>2007</v>
      </c>
      <c r="E911" s="71" t="str">
        <f>IF(COUNTIF($F$7:F911,F911)=1,"Y","N")</f>
        <v>Y</v>
      </c>
      <c r="F911" s="46" t="str">
        <f t="shared" si="116"/>
        <v>2007-The Journal of Immunology-Otahal, Pavel</v>
      </c>
      <c r="G911" s="27" t="s">
        <v>1345</v>
      </c>
      <c r="H911" s="38"/>
      <c r="I911" s="38" t="s">
        <v>104</v>
      </c>
      <c r="J911" s="18" t="s">
        <v>1342</v>
      </c>
      <c r="K911" s="28"/>
      <c r="L911" s="19" t="s">
        <v>47</v>
      </c>
      <c r="M911" s="56"/>
      <c r="N911" s="57"/>
      <c r="O911" s="57"/>
      <c r="P911" s="57">
        <v>1</v>
      </c>
      <c r="Q911" s="58"/>
      <c r="R911" s="29" t="s">
        <v>1341</v>
      </c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27"/>
      <c r="AD911" s="18" t="s">
        <v>48</v>
      </c>
      <c r="AE911" s="18"/>
      <c r="AF911" s="18"/>
      <c r="AG911" s="18" t="s">
        <v>48</v>
      </c>
      <c r="AH911" s="18"/>
      <c r="AI911" s="30"/>
      <c r="AJ911" s="18"/>
    </row>
    <row r="912" spans="1:36" x14ac:dyDescent="0.25">
      <c r="A912" s="17" t="s">
        <v>1338</v>
      </c>
      <c r="B912" s="18" t="s">
        <v>1339</v>
      </c>
      <c r="C912" s="18" t="s">
        <v>1340</v>
      </c>
      <c r="D912" s="18">
        <v>2007</v>
      </c>
      <c r="E912" s="71" t="str">
        <f>IF(COUNTIF($F$7:F912,F912)=1,"Y","N")</f>
        <v>N</v>
      </c>
      <c r="F912" s="46" t="str">
        <f t="shared" ref="F912:F913" si="123">CONCATENATE(D912,"-",C912,"-",A912)</f>
        <v>2007-The Journal of Immunology-Otahal, Pavel</v>
      </c>
      <c r="G912" s="27" t="s">
        <v>1345</v>
      </c>
      <c r="H912" s="38"/>
      <c r="I912" s="38" t="s">
        <v>104</v>
      </c>
      <c r="J912" s="18" t="s">
        <v>1342</v>
      </c>
      <c r="K912" s="28"/>
      <c r="L912" s="19" t="s">
        <v>47</v>
      </c>
      <c r="M912" s="56"/>
      <c r="N912" s="57"/>
      <c r="O912" s="57"/>
      <c r="P912" s="57"/>
      <c r="Q912" s="58">
        <v>1</v>
      </c>
      <c r="R912" s="29" t="s">
        <v>1344</v>
      </c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27"/>
      <c r="AD912" s="18" t="s">
        <v>48</v>
      </c>
      <c r="AE912" s="18"/>
      <c r="AF912" s="18"/>
      <c r="AG912" s="18" t="s">
        <v>48</v>
      </c>
      <c r="AH912" s="18"/>
      <c r="AI912" s="30"/>
      <c r="AJ912" s="18"/>
    </row>
    <row r="913" spans="1:36" x14ac:dyDescent="0.25">
      <c r="A913" s="17" t="s">
        <v>1338</v>
      </c>
      <c r="B913" s="18" t="s">
        <v>1339</v>
      </c>
      <c r="C913" s="18" t="s">
        <v>1340</v>
      </c>
      <c r="D913" s="18">
        <v>2007</v>
      </c>
      <c r="E913" s="71" t="str">
        <f>IF(COUNTIF($F$7:F913,F913)=1,"Y","N")</f>
        <v>N</v>
      </c>
      <c r="F913" s="46" t="str">
        <f t="shared" si="123"/>
        <v>2007-The Journal of Immunology-Otahal, Pavel</v>
      </c>
      <c r="G913" s="27" t="s">
        <v>1345</v>
      </c>
      <c r="H913" s="38"/>
      <c r="I913" s="38" t="s">
        <v>104</v>
      </c>
      <c r="J913" s="18" t="s">
        <v>1342</v>
      </c>
      <c r="K913" s="28"/>
      <c r="L913" s="19" t="s">
        <v>47</v>
      </c>
      <c r="M913" s="56"/>
      <c r="N913" s="57"/>
      <c r="O913" s="57"/>
      <c r="P913" s="57"/>
      <c r="Q913" s="58">
        <v>1</v>
      </c>
      <c r="R913" s="29" t="s">
        <v>1343</v>
      </c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27"/>
      <c r="AD913" s="18" t="s">
        <v>48</v>
      </c>
      <c r="AE913" s="18"/>
      <c r="AF913" s="18"/>
      <c r="AG913" s="18"/>
      <c r="AH913" s="18"/>
      <c r="AI913" s="30"/>
      <c r="AJ913" s="18"/>
    </row>
    <row r="914" spans="1:36" x14ac:dyDescent="0.25">
      <c r="A914" s="17" t="s">
        <v>1315</v>
      </c>
      <c r="B914" s="18" t="s">
        <v>1316</v>
      </c>
      <c r="C914" s="18" t="s">
        <v>939</v>
      </c>
      <c r="D914" s="18">
        <v>2008</v>
      </c>
      <c r="E914" s="71" t="str">
        <f>IF(COUNTIF($F$7:F914,F914)=1,"Y","N")</f>
        <v>Y</v>
      </c>
      <c r="F914" s="46" t="str">
        <f t="shared" si="116"/>
        <v>2008-Journal of Immunotherapy-Pratesi, Graziella</v>
      </c>
      <c r="G914" s="27" t="s">
        <v>1311</v>
      </c>
      <c r="H914" s="38"/>
      <c r="I914" s="38" t="s">
        <v>104</v>
      </c>
      <c r="J914" s="18" t="s">
        <v>27</v>
      </c>
      <c r="K914" s="28"/>
      <c r="L914" s="19" t="s">
        <v>28</v>
      </c>
      <c r="M914" s="56"/>
      <c r="N914" s="57"/>
      <c r="O914" s="57"/>
      <c r="P914" s="57">
        <v>1</v>
      </c>
      <c r="Q914" s="58"/>
      <c r="R914" s="29" t="s">
        <v>1348</v>
      </c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27"/>
      <c r="AD914" s="18"/>
      <c r="AE914" s="18"/>
      <c r="AF914" s="18"/>
      <c r="AG914" s="18"/>
      <c r="AH914" s="18"/>
      <c r="AI914" s="30"/>
      <c r="AJ914" s="18"/>
    </row>
    <row r="915" spans="1:36" x14ac:dyDescent="0.25">
      <c r="A915" s="17" t="s">
        <v>1315</v>
      </c>
      <c r="B915" s="18" t="s">
        <v>1316</v>
      </c>
      <c r="C915" s="18" t="s">
        <v>939</v>
      </c>
      <c r="D915" s="18">
        <v>2008</v>
      </c>
      <c r="E915" s="71" t="str">
        <f>IF(COUNTIF($F$7:F915,F915)=1,"Y","N")</f>
        <v>N</v>
      </c>
      <c r="F915" s="46" t="str">
        <f t="shared" si="116"/>
        <v>2008-Journal of Immunotherapy-Pratesi, Graziella</v>
      </c>
      <c r="G915" s="27" t="s">
        <v>1311</v>
      </c>
      <c r="H915" s="38"/>
      <c r="I915" s="38" t="s">
        <v>104</v>
      </c>
      <c r="J915" s="18" t="s">
        <v>27</v>
      </c>
      <c r="K915" s="28"/>
      <c r="L915" s="19" t="s">
        <v>28</v>
      </c>
      <c r="M915" s="56"/>
      <c r="N915" s="57"/>
      <c r="O915" s="57"/>
      <c r="P915" s="57"/>
      <c r="Q915" s="58">
        <v>1</v>
      </c>
      <c r="R915" s="29" t="s">
        <v>1349</v>
      </c>
      <c r="S915" s="18"/>
      <c r="T915" s="18"/>
      <c r="U915" s="18"/>
      <c r="V915" s="18" t="s">
        <v>48</v>
      </c>
      <c r="W915" s="18"/>
      <c r="X915" s="18"/>
      <c r="Y915" s="18"/>
      <c r="Z915" s="18"/>
      <c r="AA915" s="18"/>
      <c r="AB915" s="18"/>
      <c r="AC915" s="27"/>
      <c r="AD915" s="18"/>
      <c r="AE915" s="18"/>
      <c r="AF915" s="18"/>
      <c r="AG915" s="18"/>
      <c r="AH915" s="18"/>
      <c r="AI915" s="30"/>
      <c r="AJ915" s="18"/>
    </row>
    <row r="916" spans="1:36" x14ac:dyDescent="0.25">
      <c r="A916" s="17" t="s">
        <v>1315</v>
      </c>
      <c r="B916" s="18" t="s">
        <v>1316</v>
      </c>
      <c r="C916" s="18" t="s">
        <v>939</v>
      </c>
      <c r="D916" s="18">
        <v>2008</v>
      </c>
      <c r="E916" s="71" t="str">
        <f>IF(COUNTIF($F$7:F916,F916)=1,"Y","N")</f>
        <v>N</v>
      </c>
      <c r="F916" s="46" t="str">
        <f t="shared" si="116"/>
        <v>2008-Journal of Immunotherapy-Pratesi, Graziella</v>
      </c>
      <c r="G916" s="27" t="s">
        <v>1311</v>
      </c>
      <c r="H916" s="38"/>
      <c r="I916" s="38" t="s">
        <v>104</v>
      </c>
      <c r="J916" s="18" t="s">
        <v>27</v>
      </c>
      <c r="K916" s="28"/>
      <c r="L916" s="19" t="s">
        <v>28</v>
      </c>
      <c r="M916" s="56"/>
      <c r="N916" s="57"/>
      <c r="O916" s="57"/>
      <c r="P916" s="57">
        <v>1</v>
      </c>
      <c r="Q916" s="58"/>
      <c r="R916" s="29" t="s">
        <v>1350</v>
      </c>
      <c r="S916" s="18"/>
      <c r="T916" s="18"/>
      <c r="U916" s="18"/>
      <c r="V916" s="18" t="s">
        <v>48</v>
      </c>
      <c r="W916" s="18"/>
      <c r="X916" s="18"/>
      <c r="Y916" s="18"/>
      <c r="Z916" s="18"/>
      <c r="AA916" s="18"/>
      <c r="AB916" s="18"/>
      <c r="AC916" s="27"/>
      <c r="AD916" s="18"/>
      <c r="AE916" s="18"/>
      <c r="AF916" s="18"/>
      <c r="AG916" s="18"/>
      <c r="AH916" s="18"/>
      <c r="AI916" s="30"/>
      <c r="AJ916" s="18"/>
    </row>
    <row r="917" spans="1:36" x14ac:dyDescent="0.25">
      <c r="A917" s="17" t="s">
        <v>1315</v>
      </c>
      <c r="B917" s="18" t="s">
        <v>1316</v>
      </c>
      <c r="C917" s="18" t="s">
        <v>939</v>
      </c>
      <c r="D917" s="18">
        <v>2008</v>
      </c>
      <c r="E917" s="71" t="str">
        <f>IF(COUNTIF($F$7:F917,F917)=1,"Y","N")</f>
        <v>N</v>
      </c>
      <c r="F917" s="46" t="str">
        <f t="shared" si="116"/>
        <v>2008-Journal of Immunotherapy-Pratesi, Graziella</v>
      </c>
      <c r="G917" s="27" t="s">
        <v>1346</v>
      </c>
      <c r="H917" s="38"/>
      <c r="I917" s="38" t="s">
        <v>104</v>
      </c>
      <c r="J917" s="18" t="s">
        <v>27</v>
      </c>
      <c r="K917" s="28"/>
      <c r="L917" s="19" t="s">
        <v>28</v>
      </c>
      <c r="M917" s="56"/>
      <c r="N917" s="57"/>
      <c r="O917" s="57"/>
      <c r="P917" s="57">
        <v>1</v>
      </c>
      <c r="Q917" s="58"/>
      <c r="R917" s="29" t="s">
        <v>1348</v>
      </c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27"/>
      <c r="AD917" s="18"/>
      <c r="AE917" s="18"/>
      <c r="AF917" s="18"/>
      <c r="AG917" s="18"/>
      <c r="AH917" s="18"/>
      <c r="AI917" s="30"/>
      <c r="AJ917" s="18"/>
    </row>
    <row r="918" spans="1:36" x14ac:dyDescent="0.25">
      <c r="A918" s="17" t="s">
        <v>1315</v>
      </c>
      <c r="B918" s="18" t="s">
        <v>1316</v>
      </c>
      <c r="C918" s="18" t="s">
        <v>939</v>
      </c>
      <c r="D918" s="18">
        <v>2008</v>
      </c>
      <c r="E918" s="71" t="str">
        <f>IF(COUNTIF($F$7:F918,F918)=1,"Y","N")</f>
        <v>N</v>
      </c>
      <c r="F918" s="46" t="str">
        <f t="shared" si="116"/>
        <v>2008-Journal of Immunotherapy-Pratesi, Graziella</v>
      </c>
      <c r="G918" s="27" t="s">
        <v>1347</v>
      </c>
      <c r="H918" s="38"/>
      <c r="I918" s="38" t="s">
        <v>104</v>
      </c>
      <c r="J918" s="18" t="s">
        <v>27</v>
      </c>
      <c r="K918" s="28"/>
      <c r="L918" s="19" t="s">
        <v>28</v>
      </c>
      <c r="M918" s="56"/>
      <c r="N918" s="57"/>
      <c r="O918" s="57"/>
      <c r="P918" s="57">
        <v>1</v>
      </c>
      <c r="Q918" s="58"/>
      <c r="R918" s="29" t="s">
        <v>1348</v>
      </c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27"/>
      <c r="AD918" s="18"/>
      <c r="AE918" s="18"/>
      <c r="AF918" s="18"/>
      <c r="AG918" s="18"/>
      <c r="AH918" s="18"/>
      <c r="AI918" s="30"/>
      <c r="AJ918" s="18"/>
    </row>
    <row r="919" spans="1:36" x14ac:dyDescent="0.25">
      <c r="A919" s="17" t="s">
        <v>1315</v>
      </c>
      <c r="B919" s="18" t="s">
        <v>1316</v>
      </c>
      <c r="C919" s="18" t="s">
        <v>939</v>
      </c>
      <c r="D919" s="18">
        <v>2008</v>
      </c>
      <c r="E919" s="71" t="str">
        <f>IF(COUNTIF($F$7:F919,F919)=1,"Y","N")</f>
        <v>N</v>
      </c>
      <c r="F919" s="46" t="str">
        <f t="shared" si="116"/>
        <v>2008-Journal of Immunotherapy-Pratesi, Graziella</v>
      </c>
      <c r="G919" s="27" t="s">
        <v>1311</v>
      </c>
      <c r="H919" s="38"/>
      <c r="I919" s="38" t="s">
        <v>104</v>
      </c>
      <c r="J919" s="18" t="s">
        <v>27</v>
      </c>
      <c r="K919" s="28">
        <v>50</v>
      </c>
      <c r="L919" s="19" t="s">
        <v>47</v>
      </c>
      <c r="M919" s="56"/>
      <c r="N919" s="57"/>
      <c r="O919" s="57"/>
      <c r="P919" s="57">
        <v>1</v>
      </c>
      <c r="Q919" s="58"/>
      <c r="R919" s="29" t="s">
        <v>1348</v>
      </c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27"/>
      <c r="AD919" s="18"/>
      <c r="AE919" s="18"/>
      <c r="AF919" s="18"/>
      <c r="AG919" s="18"/>
      <c r="AH919" s="18"/>
      <c r="AI919" s="30"/>
      <c r="AJ919" s="18"/>
    </row>
    <row r="920" spans="1:36" x14ac:dyDescent="0.25">
      <c r="A920" s="17" t="s">
        <v>1315</v>
      </c>
      <c r="B920" s="18" t="s">
        <v>1316</v>
      </c>
      <c r="C920" s="18" t="s">
        <v>939</v>
      </c>
      <c r="D920" s="18">
        <v>2008</v>
      </c>
      <c r="E920" s="71" t="str">
        <f>IF(COUNTIF($F$7:F920,F920)=1,"Y","N")</f>
        <v>N</v>
      </c>
      <c r="F920" s="46" t="str">
        <f t="shared" si="116"/>
        <v>2008-Journal of Immunotherapy-Pratesi, Graziella</v>
      </c>
      <c r="G920" s="27" t="s">
        <v>1347</v>
      </c>
      <c r="H920" s="38"/>
      <c r="I920" s="38" t="s">
        <v>104</v>
      </c>
      <c r="J920" s="18" t="s">
        <v>27</v>
      </c>
      <c r="K920" s="28">
        <v>100</v>
      </c>
      <c r="L920" s="19" t="s">
        <v>47</v>
      </c>
      <c r="M920" s="56"/>
      <c r="N920" s="57"/>
      <c r="O920" s="57"/>
      <c r="P920" s="57">
        <v>1</v>
      </c>
      <c r="Q920" s="58"/>
      <c r="R920" s="29" t="s">
        <v>1348</v>
      </c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27"/>
      <c r="AD920" s="18"/>
      <c r="AE920" s="18"/>
      <c r="AF920" s="18"/>
      <c r="AG920" s="18"/>
      <c r="AH920" s="18"/>
      <c r="AI920" s="30"/>
      <c r="AJ920" s="18"/>
    </row>
    <row r="921" spans="1:36" x14ac:dyDescent="0.25">
      <c r="A921" s="17" t="s">
        <v>1351</v>
      </c>
      <c r="B921" s="18" t="s">
        <v>1352</v>
      </c>
      <c r="C921" s="18" t="s">
        <v>1353</v>
      </c>
      <c r="D921" s="18">
        <v>2007</v>
      </c>
      <c r="E921" s="71" t="str">
        <f>IF(COUNTIF($F$7:F921,F921)=1,"Y","N")</f>
        <v>Y</v>
      </c>
      <c r="F921" s="46" t="str">
        <f t="shared" si="116"/>
        <v>2007-Cancer Biotherapy &amp; Radiopharmaceuticals-Ashour, Abdelkader E.</v>
      </c>
      <c r="G921" s="27" t="s">
        <v>1305</v>
      </c>
      <c r="H921" s="38"/>
      <c r="I921" s="38" t="s">
        <v>104</v>
      </c>
      <c r="J921" s="18" t="s">
        <v>279</v>
      </c>
      <c r="K921" s="28">
        <v>15</v>
      </c>
      <c r="L921" s="19" t="s">
        <v>47</v>
      </c>
      <c r="M921" s="56"/>
      <c r="N921" s="57"/>
      <c r="O921" s="57"/>
      <c r="P921" s="57">
        <v>1</v>
      </c>
      <c r="Q921" s="58"/>
      <c r="R921" s="29" t="s">
        <v>1354</v>
      </c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27"/>
      <c r="AD921" s="18" t="s">
        <v>48</v>
      </c>
      <c r="AE921" s="18"/>
      <c r="AF921" s="18"/>
      <c r="AG921" s="18"/>
      <c r="AH921" s="18"/>
      <c r="AI921" s="30" t="s">
        <v>48</v>
      </c>
      <c r="AJ921" s="18"/>
    </row>
    <row r="922" spans="1:36" x14ac:dyDescent="0.25">
      <c r="A922" s="17" t="s">
        <v>1351</v>
      </c>
      <c r="B922" s="18" t="s">
        <v>1352</v>
      </c>
      <c r="C922" s="18" t="s">
        <v>1353</v>
      </c>
      <c r="D922" s="18">
        <v>2007</v>
      </c>
      <c r="E922" s="71" t="str">
        <f>IF(COUNTIF($F$7:F922,F922)=1,"Y","N")</f>
        <v>N</v>
      </c>
      <c r="F922" s="46" t="str">
        <f t="shared" si="116"/>
        <v>2007-Cancer Biotherapy &amp; Radiopharmaceuticals-Ashour, Abdelkader E.</v>
      </c>
      <c r="G922" s="27" t="s">
        <v>1305</v>
      </c>
      <c r="H922" s="38"/>
      <c r="I922" s="38" t="s">
        <v>104</v>
      </c>
      <c r="J922" s="18" t="s">
        <v>279</v>
      </c>
      <c r="K922" s="28">
        <v>15</v>
      </c>
      <c r="L922" s="19" t="s">
        <v>28</v>
      </c>
      <c r="M922" s="56"/>
      <c r="N922" s="57"/>
      <c r="O922" s="57"/>
      <c r="P922" s="57">
        <v>1</v>
      </c>
      <c r="Q922" s="58"/>
      <c r="R922" s="29" t="s">
        <v>1354</v>
      </c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27"/>
      <c r="AD922" s="18" t="s">
        <v>48</v>
      </c>
      <c r="AE922" s="18"/>
      <c r="AF922" s="18"/>
      <c r="AG922" s="18"/>
      <c r="AH922" s="18"/>
      <c r="AI922" s="30" t="s">
        <v>48</v>
      </c>
      <c r="AJ922" s="18"/>
    </row>
    <row r="923" spans="1:36" x14ac:dyDescent="0.25">
      <c r="A923" s="17" t="s">
        <v>1355</v>
      </c>
      <c r="B923" s="18" t="s">
        <v>1356</v>
      </c>
      <c r="C923" s="18" t="s">
        <v>81</v>
      </c>
      <c r="D923" s="18">
        <v>2007</v>
      </c>
      <c r="E923" s="71" t="str">
        <f>IF(COUNTIF($F$7:F923,F923)=1,"Y","N")</f>
        <v>Y</v>
      </c>
      <c r="F923" s="46" t="str">
        <f t="shared" si="116"/>
        <v>2007-Clinical Cancer Research-Nomi, Takeo</v>
      </c>
      <c r="G923" s="27" t="s">
        <v>1357</v>
      </c>
      <c r="H923" s="38"/>
      <c r="I923" s="38" t="s">
        <v>104</v>
      </c>
      <c r="J923" s="18" t="s">
        <v>279</v>
      </c>
      <c r="K923" s="28">
        <v>22</v>
      </c>
      <c r="L923" s="19" t="s">
        <v>47</v>
      </c>
      <c r="M923" s="56"/>
      <c r="N923" s="57"/>
      <c r="O923" s="57"/>
      <c r="P923" s="57">
        <v>1</v>
      </c>
      <c r="Q923" s="58"/>
      <c r="R923" s="29" t="s">
        <v>1359</v>
      </c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27"/>
      <c r="AD923" s="18" t="s">
        <v>48</v>
      </c>
      <c r="AE923" s="18"/>
      <c r="AF923" s="18"/>
      <c r="AG923" s="18"/>
      <c r="AH923" s="18"/>
      <c r="AI923" s="30"/>
      <c r="AJ923" s="18"/>
    </row>
    <row r="924" spans="1:36" x14ac:dyDescent="0.25">
      <c r="A924" s="17" t="s">
        <v>1355</v>
      </c>
      <c r="B924" s="18" t="s">
        <v>1356</v>
      </c>
      <c r="C924" s="18" t="s">
        <v>81</v>
      </c>
      <c r="D924" s="18">
        <v>2007</v>
      </c>
      <c r="E924" s="71" t="str">
        <f>IF(COUNTIF($F$7:F924,F924)=1,"Y","N")</f>
        <v>N</v>
      </c>
      <c r="F924" s="46" t="str">
        <f t="shared" ref="F924" si="124">CONCATENATE(D924,"-",C924,"-",A924)</f>
        <v>2007-Clinical Cancer Research-Nomi, Takeo</v>
      </c>
      <c r="G924" s="27" t="s">
        <v>1357</v>
      </c>
      <c r="H924" s="38"/>
      <c r="I924" s="38" t="s">
        <v>104</v>
      </c>
      <c r="J924" s="18" t="s">
        <v>279</v>
      </c>
      <c r="K924" s="28">
        <v>22</v>
      </c>
      <c r="L924" s="19" t="s">
        <v>47</v>
      </c>
      <c r="M924" s="56"/>
      <c r="N924" s="57"/>
      <c r="O924" s="57"/>
      <c r="P924" s="57">
        <v>1</v>
      </c>
      <c r="Q924" s="58"/>
      <c r="R924" s="29" t="s">
        <v>1358</v>
      </c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27"/>
      <c r="AD924" s="18" t="s">
        <v>48</v>
      </c>
      <c r="AE924" s="18"/>
      <c r="AF924" s="18"/>
      <c r="AG924" s="18"/>
      <c r="AH924" s="18"/>
      <c r="AI924" s="30"/>
      <c r="AJ924" s="18"/>
    </row>
    <row r="925" spans="1:36" x14ac:dyDescent="0.25">
      <c r="A925" s="17" t="s">
        <v>1355</v>
      </c>
      <c r="B925" s="18" t="s">
        <v>1356</v>
      </c>
      <c r="C925" s="18" t="s">
        <v>81</v>
      </c>
      <c r="D925" s="18">
        <v>2007</v>
      </c>
      <c r="E925" s="71" t="str">
        <f>IF(COUNTIF($F$7:F925,F925)=1,"Y","N")</f>
        <v>N</v>
      </c>
      <c r="F925" s="46" t="str">
        <f t="shared" si="116"/>
        <v>2007-Clinical Cancer Research-Nomi, Takeo</v>
      </c>
      <c r="G925" s="27" t="s">
        <v>1357</v>
      </c>
      <c r="H925" s="38"/>
      <c r="I925" s="38" t="s">
        <v>104</v>
      </c>
      <c r="J925" s="18" t="s">
        <v>279</v>
      </c>
      <c r="K925" s="28">
        <v>22</v>
      </c>
      <c r="L925" s="19" t="s">
        <v>47</v>
      </c>
      <c r="M925" s="56"/>
      <c r="N925" s="57"/>
      <c r="O925" s="57"/>
      <c r="P925" s="57">
        <v>1</v>
      </c>
      <c r="Q925" s="58"/>
      <c r="R925" s="29" t="s">
        <v>12</v>
      </c>
      <c r="S925" s="18"/>
      <c r="T925" s="18"/>
      <c r="U925" s="18"/>
      <c r="V925" s="18" t="s">
        <v>48</v>
      </c>
      <c r="W925" s="18"/>
      <c r="X925" s="18"/>
      <c r="Y925" s="18"/>
      <c r="Z925" s="18"/>
      <c r="AA925" s="18"/>
      <c r="AB925" s="18"/>
      <c r="AC925" s="27"/>
      <c r="AD925" s="18"/>
      <c r="AE925" s="18"/>
      <c r="AF925" s="18"/>
      <c r="AG925" s="18"/>
      <c r="AH925" s="18"/>
      <c r="AI925" s="30"/>
      <c r="AJ925" s="18"/>
    </row>
    <row r="926" spans="1:36" x14ac:dyDescent="0.25">
      <c r="A926" s="17" t="s">
        <v>1355</v>
      </c>
      <c r="B926" s="18" t="s">
        <v>1356</v>
      </c>
      <c r="C926" s="18" t="s">
        <v>81</v>
      </c>
      <c r="D926" s="18">
        <v>2007</v>
      </c>
      <c r="E926" s="71" t="str">
        <f>IF(COUNTIF($F$7:F926,F926)=1,"Y","N")</f>
        <v>N</v>
      </c>
      <c r="F926" s="46" t="str">
        <f t="shared" si="116"/>
        <v>2007-Clinical Cancer Research-Nomi, Takeo</v>
      </c>
      <c r="G926" s="27" t="s">
        <v>1357</v>
      </c>
      <c r="H926" s="38"/>
      <c r="I926" s="38" t="s">
        <v>104</v>
      </c>
      <c r="J926" s="18" t="s">
        <v>279</v>
      </c>
      <c r="K926" s="28">
        <v>22</v>
      </c>
      <c r="L926" s="19" t="s">
        <v>47</v>
      </c>
      <c r="M926" s="56">
        <v>1</v>
      </c>
      <c r="N926" s="57"/>
      <c r="O926" s="57"/>
      <c r="P926" s="57"/>
      <c r="Q926" s="58"/>
      <c r="R926" s="29" t="s">
        <v>1360</v>
      </c>
      <c r="S926" s="18"/>
      <c r="T926" s="18"/>
      <c r="U926" s="18"/>
      <c r="V926" s="18" t="s">
        <v>48</v>
      </c>
      <c r="W926" s="18"/>
      <c r="X926" s="18"/>
      <c r="Y926" s="18"/>
      <c r="Z926" s="18"/>
      <c r="AA926" s="18"/>
      <c r="AB926" s="18"/>
      <c r="AC926" s="27"/>
      <c r="AD926" s="18" t="s">
        <v>48</v>
      </c>
      <c r="AE926" s="18"/>
      <c r="AF926" s="18"/>
      <c r="AG926" s="18"/>
      <c r="AH926" s="18"/>
      <c r="AI926" s="30"/>
      <c r="AJ926" s="18"/>
    </row>
    <row r="927" spans="1:36" x14ac:dyDescent="0.25">
      <c r="A927" s="17" t="s">
        <v>1367</v>
      </c>
      <c r="B927" s="18" t="s">
        <v>1368</v>
      </c>
      <c r="C927" s="18" t="s">
        <v>1369</v>
      </c>
      <c r="D927" s="18">
        <v>2008</v>
      </c>
      <c r="E927" s="71"/>
      <c r="F927" s="46" t="str">
        <f t="shared" si="116"/>
        <v>2008-Clinical and Translational Science-Leao, Ihid C.</v>
      </c>
      <c r="G927" s="27" t="s">
        <v>1305</v>
      </c>
      <c r="H927" s="38"/>
      <c r="I927" s="38" t="s">
        <v>104</v>
      </c>
      <c r="J927" s="18" t="s">
        <v>279</v>
      </c>
      <c r="K927" s="28">
        <v>0</v>
      </c>
      <c r="L927" s="19" t="s">
        <v>47</v>
      </c>
      <c r="M927" s="56"/>
      <c r="N927" s="57"/>
      <c r="O927" s="57"/>
      <c r="P927" s="57">
        <v>1</v>
      </c>
      <c r="Q927" s="58"/>
      <c r="R927" s="29" t="s">
        <v>1364</v>
      </c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27"/>
      <c r="AD927" s="18"/>
      <c r="AE927" s="18"/>
      <c r="AF927" s="18"/>
      <c r="AG927" s="18" t="s">
        <v>48</v>
      </c>
      <c r="AH927" s="18"/>
      <c r="AI927" s="30"/>
      <c r="AJ927" s="18"/>
    </row>
    <row r="928" spans="1:36" ht="25.5" x14ac:dyDescent="0.25">
      <c r="A928" s="17" t="s">
        <v>1367</v>
      </c>
      <c r="B928" s="18" t="s">
        <v>1368</v>
      </c>
      <c r="C928" s="18" t="s">
        <v>1369</v>
      </c>
      <c r="D928" s="18">
        <v>2008</v>
      </c>
      <c r="E928" s="71"/>
      <c r="F928" s="46" t="str">
        <f t="shared" ref="F928:F932" si="125">CONCATENATE(D928,"-",C928,"-",A928)</f>
        <v>2008-Clinical and Translational Science-Leao, Ihid C.</v>
      </c>
      <c r="G928" s="27" t="s">
        <v>1305</v>
      </c>
      <c r="H928" s="38"/>
      <c r="I928" s="38" t="s">
        <v>104</v>
      </c>
      <c r="J928" s="18" t="s">
        <v>279</v>
      </c>
      <c r="K928" s="28">
        <v>0</v>
      </c>
      <c r="L928" s="19" t="s">
        <v>47</v>
      </c>
      <c r="M928" s="56"/>
      <c r="N928" s="57"/>
      <c r="O928" s="57"/>
      <c r="P928" s="57">
        <v>1</v>
      </c>
      <c r="Q928" s="58"/>
      <c r="R928" s="29" t="s">
        <v>1363</v>
      </c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27"/>
      <c r="AD928" s="18" t="s">
        <v>48</v>
      </c>
      <c r="AE928" s="18"/>
      <c r="AF928" s="18"/>
      <c r="AG928" s="18" t="s">
        <v>48</v>
      </c>
      <c r="AH928" s="18"/>
      <c r="AI928" s="30"/>
      <c r="AJ928" s="18"/>
    </row>
    <row r="929" spans="1:36" ht="27" x14ac:dyDescent="0.25">
      <c r="A929" s="17" t="s">
        <v>1367</v>
      </c>
      <c r="B929" s="18" t="s">
        <v>1368</v>
      </c>
      <c r="C929" s="18" t="s">
        <v>1369</v>
      </c>
      <c r="D929" s="18">
        <v>2008</v>
      </c>
      <c r="E929" s="71"/>
      <c r="F929" s="46" t="str">
        <f t="shared" si="125"/>
        <v>2008-Clinical and Translational Science-Leao, Ihid C.</v>
      </c>
      <c r="G929" s="27" t="s">
        <v>1305</v>
      </c>
      <c r="H929" s="38"/>
      <c r="I929" s="38" t="s">
        <v>104</v>
      </c>
      <c r="J929" s="18" t="s">
        <v>279</v>
      </c>
      <c r="K929" s="28">
        <v>0</v>
      </c>
      <c r="L929" s="19" t="s">
        <v>47</v>
      </c>
      <c r="M929" s="56">
        <v>0.6</v>
      </c>
      <c r="N929" s="57"/>
      <c r="O929" s="57"/>
      <c r="P929" s="57">
        <v>0.4</v>
      </c>
      <c r="Q929" s="58"/>
      <c r="R929" s="29" t="s">
        <v>1362</v>
      </c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27"/>
      <c r="AD929" s="18" t="s">
        <v>48</v>
      </c>
      <c r="AE929" s="18"/>
      <c r="AF929" s="18"/>
      <c r="AG929" s="18" t="s">
        <v>48</v>
      </c>
      <c r="AH929" s="18"/>
      <c r="AI929" s="30"/>
      <c r="AJ929" s="18"/>
    </row>
    <row r="930" spans="1:36" x14ac:dyDescent="0.25">
      <c r="A930" s="17" t="s">
        <v>1367</v>
      </c>
      <c r="B930" s="18" t="s">
        <v>1368</v>
      </c>
      <c r="C930" s="18" t="s">
        <v>1369</v>
      </c>
      <c r="D930" s="18">
        <v>2008</v>
      </c>
      <c r="E930" s="71"/>
      <c r="F930" s="46" t="str">
        <f t="shared" si="125"/>
        <v>2008-Clinical and Translational Science-Leao, Ihid C.</v>
      </c>
      <c r="G930" s="27" t="s">
        <v>1305</v>
      </c>
      <c r="H930" s="38"/>
      <c r="I930" s="38" t="s">
        <v>104</v>
      </c>
      <c r="J930" s="18" t="s">
        <v>279</v>
      </c>
      <c r="K930" s="28">
        <v>0</v>
      </c>
      <c r="L930" s="19" t="s">
        <v>47</v>
      </c>
      <c r="M930" s="56"/>
      <c r="N930" s="57"/>
      <c r="O930" s="57"/>
      <c r="P930" s="57">
        <v>1</v>
      </c>
      <c r="Q930" s="58"/>
      <c r="R930" s="29" t="s">
        <v>1365</v>
      </c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27"/>
      <c r="AD930" s="18" t="s">
        <v>48</v>
      </c>
      <c r="AE930" s="18"/>
      <c r="AF930" s="18"/>
      <c r="AG930" s="18" t="s">
        <v>48</v>
      </c>
      <c r="AH930" s="18"/>
      <c r="AI930" s="30"/>
      <c r="AJ930" s="18"/>
    </row>
    <row r="931" spans="1:36" ht="25.5" x14ac:dyDescent="0.25">
      <c r="A931" s="17" t="s">
        <v>1367</v>
      </c>
      <c r="B931" s="18" t="s">
        <v>1368</v>
      </c>
      <c r="C931" s="18" t="s">
        <v>1369</v>
      </c>
      <c r="D931" s="18">
        <v>2008</v>
      </c>
      <c r="E931" s="71"/>
      <c r="F931" s="46" t="str">
        <f t="shared" si="125"/>
        <v>2008-Clinical and Translational Science-Leao, Ihid C.</v>
      </c>
      <c r="G931" s="27" t="s">
        <v>1305</v>
      </c>
      <c r="H931" s="38"/>
      <c r="I931" s="38" t="s">
        <v>104</v>
      </c>
      <c r="J931" s="18" t="s">
        <v>279</v>
      </c>
      <c r="K931" s="28">
        <v>0</v>
      </c>
      <c r="L931" s="19" t="s">
        <v>47</v>
      </c>
      <c r="M931" s="56"/>
      <c r="N931" s="57"/>
      <c r="O931" s="57"/>
      <c r="P931" s="57">
        <v>1</v>
      </c>
      <c r="Q931" s="58"/>
      <c r="R931" s="29" t="s">
        <v>1366</v>
      </c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27"/>
      <c r="AD931" s="18" t="s">
        <v>48</v>
      </c>
      <c r="AE931" s="18"/>
      <c r="AF931" s="18"/>
      <c r="AG931" s="18" t="s">
        <v>48</v>
      </c>
      <c r="AH931" s="18"/>
      <c r="AI931" s="30"/>
      <c r="AJ931" s="18"/>
    </row>
    <row r="932" spans="1:36" ht="14.25" x14ac:dyDescent="0.25">
      <c r="A932" s="17" t="s">
        <v>1367</v>
      </c>
      <c r="B932" s="18" t="s">
        <v>1368</v>
      </c>
      <c r="C932" s="18" t="s">
        <v>1369</v>
      </c>
      <c r="D932" s="18">
        <v>2008</v>
      </c>
      <c r="E932" s="71"/>
      <c r="F932" s="46" t="str">
        <f t="shared" si="125"/>
        <v>2008-Clinical and Translational Science-Leao, Ihid C.</v>
      </c>
      <c r="G932" s="27" t="s">
        <v>1305</v>
      </c>
      <c r="H932" s="38"/>
      <c r="I932" s="38" t="s">
        <v>104</v>
      </c>
      <c r="J932" s="18" t="s">
        <v>279</v>
      </c>
      <c r="K932" s="28">
        <v>0</v>
      </c>
      <c r="L932" s="19" t="s">
        <v>47</v>
      </c>
      <c r="M932" s="56">
        <v>0.3</v>
      </c>
      <c r="N932" s="57"/>
      <c r="O932" s="57"/>
      <c r="P932" s="57">
        <v>0.7</v>
      </c>
      <c r="Q932" s="58"/>
      <c r="R932" s="29" t="s">
        <v>1361</v>
      </c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27"/>
      <c r="AD932" s="18" t="s">
        <v>48</v>
      </c>
      <c r="AE932" s="18"/>
      <c r="AF932" s="18"/>
      <c r="AG932" s="18" t="s">
        <v>48</v>
      </c>
      <c r="AH932" s="18"/>
      <c r="AI932" s="30"/>
      <c r="AJ932" s="18"/>
    </row>
    <row r="933" spans="1:36" ht="14.25" x14ac:dyDescent="0.25">
      <c r="A933" s="17" t="s">
        <v>1373</v>
      </c>
      <c r="B933" s="18" t="s">
        <v>1374</v>
      </c>
      <c r="C933" s="18" t="s">
        <v>1275</v>
      </c>
      <c r="D933" s="18">
        <v>2008</v>
      </c>
      <c r="E933" s="71" t="str">
        <f>IF(COUNTIF($F$7:F933,F933)=1,"Y","N")</f>
        <v>Y</v>
      </c>
      <c r="F933" s="46" t="str">
        <f t="shared" ref="F933:F950" si="126">CONCATENATE(D933,"-",C933,"-",A933)</f>
        <v>2008-Oncogene-Ischenko, I</v>
      </c>
      <c r="G933" s="27" t="s">
        <v>1370</v>
      </c>
      <c r="H933" s="38"/>
      <c r="I933" s="38" t="s">
        <v>104</v>
      </c>
      <c r="J933" s="18" t="s">
        <v>27</v>
      </c>
      <c r="K933" s="28">
        <v>300</v>
      </c>
      <c r="L933" s="19" t="s">
        <v>28</v>
      </c>
      <c r="M933" s="56"/>
      <c r="N933" s="57"/>
      <c r="O933" s="57"/>
      <c r="P933" s="57"/>
      <c r="Q933" s="58">
        <v>1</v>
      </c>
      <c r="R933" s="29" t="s">
        <v>17</v>
      </c>
      <c r="S933" s="18"/>
      <c r="T933" s="18"/>
      <c r="U933" s="18"/>
      <c r="V933" s="18"/>
      <c r="W933" s="18"/>
      <c r="X933" s="18" t="s">
        <v>48</v>
      </c>
      <c r="Y933" s="18"/>
      <c r="Z933" s="18"/>
      <c r="AA933" s="18"/>
      <c r="AB933" s="18"/>
      <c r="AC933" s="27"/>
      <c r="AD933" s="18"/>
      <c r="AE933" s="18"/>
      <c r="AF933" s="18"/>
      <c r="AG933" s="18"/>
      <c r="AH933" s="18"/>
      <c r="AI933" s="30"/>
      <c r="AJ933" s="18"/>
    </row>
    <row r="934" spans="1:36" ht="14.25" x14ac:dyDescent="0.25">
      <c r="A934" s="17" t="s">
        <v>1373</v>
      </c>
      <c r="B934" s="18" t="s">
        <v>1374</v>
      </c>
      <c r="C934" s="18" t="s">
        <v>1275</v>
      </c>
      <c r="D934" s="18">
        <v>2008</v>
      </c>
      <c r="E934" s="71" t="str">
        <f>IF(COUNTIF($F$7:F934,F934)=1,"Y","N")</f>
        <v>N</v>
      </c>
      <c r="F934" s="46" t="str">
        <f t="shared" si="126"/>
        <v>2008-Oncogene-Ischenko, I</v>
      </c>
      <c r="G934" s="27" t="s">
        <v>1370</v>
      </c>
      <c r="H934" s="38"/>
      <c r="I934" s="38" t="s">
        <v>104</v>
      </c>
      <c r="J934" s="18" t="s">
        <v>27</v>
      </c>
      <c r="K934" s="28">
        <v>300</v>
      </c>
      <c r="L934" s="19" t="s">
        <v>28</v>
      </c>
      <c r="M934" s="56"/>
      <c r="N934" s="57"/>
      <c r="O934" s="57"/>
      <c r="P934" s="57"/>
      <c r="Q934" s="58">
        <v>1</v>
      </c>
      <c r="R934" s="29" t="s">
        <v>1372</v>
      </c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27"/>
      <c r="AD934" s="18"/>
      <c r="AE934" s="18"/>
      <c r="AF934" s="18"/>
      <c r="AG934" s="18"/>
      <c r="AH934" s="18"/>
      <c r="AI934" s="30" t="s">
        <v>48</v>
      </c>
      <c r="AJ934" s="18"/>
    </row>
    <row r="935" spans="1:36" ht="14.25" x14ac:dyDescent="0.25">
      <c r="A935" s="17" t="s">
        <v>1373</v>
      </c>
      <c r="B935" s="18" t="s">
        <v>1374</v>
      </c>
      <c r="C935" s="18" t="s">
        <v>1275</v>
      </c>
      <c r="D935" s="18">
        <v>2008</v>
      </c>
      <c r="E935" s="71" t="str">
        <f>IF(COUNTIF($F$7:F935,F935)=1,"Y","N")</f>
        <v>N</v>
      </c>
      <c r="F935" s="46" t="str">
        <f t="shared" si="126"/>
        <v>2008-Oncogene-Ischenko, I</v>
      </c>
      <c r="G935" s="27" t="s">
        <v>1370</v>
      </c>
      <c r="H935" s="38"/>
      <c r="I935" s="38" t="s">
        <v>104</v>
      </c>
      <c r="J935" s="18" t="s">
        <v>27</v>
      </c>
      <c r="K935" s="28">
        <v>300</v>
      </c>
      <c r="L935" s="19" t="s">
        <v>28</v>
      </c>
      <c r="M935" s="56"/>
      <c r="N935" s="57"/>
      <c r="O935" s="57"/>
      <c r="P935" s="57">
        <v>1</v>
      </c>
      <c r="Q935" s="58"/>
      <c r="R935" s="29" t="s">
        <v>1371</v>
      </c>
      <c r="S935" s="18"/>
      <c r="T935" s="18"/>
      <c r="U935" s="18"/>
      <c r="V935" s="18"/>
      <c r="W935" s="18"/>
      <c r="X935" s="18" t="s">
        <v>48</v>
      </c>
      <c r="Y935" s="18"/>
      <c r="Z935" s="18"/>
      <c r="AA935" s="18"/>
      <c r="AB935" s="18"/>
      <c r="AC935" s="27"/>
      <c r="AD935" s="18"/>
      <c r="AE935" s="18"/>
      <c r="AF935" s="18"/>
      <c r="AG935" s="18"/>
      <c r="AH935" s="18"/>
      <c r="AI935" s="30" t="s">
        <v>48</v>
      </c>
      <c r="AJ935" s="18"/>
    </row>
    <row r="936" spans="1:36" x14ac:dyDescent="0.25">
      <c r="A936" s="17" t="s">
        <v>1375</v>
      </c>
      <c r="B936" s="18" t="s">
        <v>1274</v>
      </c>
      <c r="C936" s="18" t="s">
        <v>164</v>
      </c>
      <c r="D936" s="18">
        <v>2008</v>
      </c>
      <c r="E936" s="71" t="str">
        <f>IF(COUNTIF($F$7:F936,F936)=1,"Y","N")</f>
        <v>Y</v>
      </c>
      <c r="F936" s="46" t="str">
        <f t="shared" si="126"/>
        <v>2008-Cancer Chemotherapy Pharmacology-Haklai, Roni</v>
      </c>
      <c r="G936" s="27" t="s">
        <v>45</v>
      </c>
      <c r="H936" s="38"/>
      <c r="I936" s="38" t="s">
        <v>104</v>
      </c>
      <c r="J936" s="18" t="s">
        <v>27</v>
      </c>
      <c r="K936" s="18" t="s">
        <v>1376</v>
      </c>
      <c r="L936" s="19" t="s">
        <v>47</v>
      </c>
      <c r="M936" s="56"/>
      <c r="N936" s="57"/>
      <c r="O936" s="57"/>
      <c r="P936" s="57">
        <v>1</v>
      </c>
      <c r="Q936" s="58"/>
      <c r="R936" s="29" t="s">
        <v>1377</v>
      </c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27"/>
      <c r="AD936" s="18"/>
      <c r="AE936" s="18"/>
      <c r="AF936" s="18"/>
      <c r="AG936" s="18"/>
      <c r="AH936" s="18"/>
      <c r="AI936" s="30"/>
      <c r="AJ936" s="18"/>
    </row>
    <row r="937" spans="1:36" x14ac:dyDescent="0.25">
      <c r="A937" s="17" t="s">
        <v>1375</v>
      </c>
      <c r="B937" s="18" t="s">
        <v>1274</v>
      </c>
      <c r="C937" s="18" t="s">
        <v>164</v>
      </c>
      <c r="D937" s="18">
        <v>2008</v>
      </c>
      <c r="E937" s="71" t="str">
        <f>IF(COUNTIF($F$7:F937,F937)=1,"Y","N")</f>
        <v>N</v>
      </c>
      <c r="F937" s="46" t="str">
        <f t="shared" ref="F937:F938" si="127">CONCATENATE(D937,"-",C937,"-",A937)</f>
        <v>2008-Cancer Chemotherapy Pharmacology-Haklai, Roni</v>
      </c>
      <c r="G937" s="27" t="s">
        <v>45</v>
      </c>
      <c r="H937" s="38"/>
      <c r="I937" s="38" t="s">
        <v>104</v>
      </c>
      <c r="J937" s="18" t="s">
        <v>27</v>
      </c>
      <c r="K937" s="18" t="s">
        <v>1376</v>
      </c>
      <c r="L937" s="19" t="s">
        <v>47</v>
      </c>
      <c r="M937" s="56"/>
      <c r="N937" s="57"/>
      <c r="O937" s="57"/>
      <c r="P937" s="57"/>
      <c r="Q937" s="58">
        <v>1</v>
      </c>
      <c r="R937" s="29" t="s">
        <v>1378</v>
      </c>
      <c r="S937" s="18"/>
      <c r="T937" s="18"/>
      <c r="U937" s="18"/>
      <c r="V937" s="18" t="s">
        <v>48</v>
      </c>
      <c r="W937" s="18"/>
      <c r="X937" s="18"/>
      <c r="Y937" s="18"/>
      <c r="Z937" s="18"/>
      <c r="AA937" s="18"/>
      <c r="AB937" s="18"/>
      <c r="AC937" s="27"/>
      <c r="AD937" s="18"/>
      <c r="AE937" s="18"/>
      <c r="AF937" s="18"/>
      <c r="AG937" s="18"/>
      <c r="AH937" s="18"/>
      <c r="AI937" s="30"/>
      <c r="AJ937" s="18"/>
    </row>
    <row r="938" spans="1:36" x14ac:dyDescent="0.25">
      <c r="A938" s="17" t="s">
        <v>1375</v>
      </c>
      <c r="B938" s="18" t="s">
        <v>1274</v>
      </c>
      <c r="C938" s="18" t="s">
        <v>164</v>
      </c>
      <c r="D938" s="18">
        <v>2008</v>
      </c>
      <c r="E938" s="71" t="str">
        <f>IF(COUNTIF($F$7:F938,F938)=1,"Y","N")</f>
        <v>N</v>
      </c>
      <c r="F938" s="46" t="str">
        <f t="shared" si="127"/>
        <v>2008-Cancer Chemotherapy Pharmacology-Haklai, Roni</v>
      </c>
      <c r="G938" s="27" t="s">
        <v>45</v>
      </c>
      <c r="H938" s="38"/>
      <c r="I938" s="38" t="s">
        <v>104</v>
      </c>
      <c r="J938" s="18" t="s">
        <v>27</v>
      </c>
      <c r="K938" s="18" t="s">
        <v>1376</v>
      </c>
      <c r="L938" s="19" t="s">
        <v>47</v>
      </c>
      <c r="M938" s="56"/>
      <c r="N938" s="57"/>
      <c r="O938" s="57"/>
      <c r="P938" s="57">
        <v>1</v>
      </c>
      <c r="Q938" s="58"/>
      <c r="R938" s="29" t="s">
        <v>1379</v>
      </c>
      <c r="S938" s="18"/>
      <c r="T938" s="18"/>
      <c r="U938" s="18"/>
      <c r="V938" s="18" t="s">
        <v>48</v>
      </c>
      <c r="W938" s="18"/>
      <c r="X938" s="18"/>
      <c r="Y938" s="18"/>
      <c r="Z938" s="18"/>
      <c r="AA938" s="18"/>
      <c r="AB938" s="18"/>
      <c r="AC938" s="27"/>
      <c r="AD938" s="18"/>
      <c r="AE938" s="18"/>
      <c r="AF938" s="18"/>
      <c r="AG938" s="18"/>
      <c r="AH938" s="18"/>
      <c r="AI938" s="30"/>
      <c r="AJ938" s="18"/>
    </row>
    <row r="939" spans="1:36" x14ac:dyDescent="0.25">
      <c r="A939" s="17" t="s">
        <v>1380</v>
      </c>
      <c r="B939" s="18" t="s">
        <v>1381</v>
      </c>
      <c r="C939" s="18" t="s">
        <v>1382</v>
      </c>
      <c r="D939" s="18">
        <v>2008</v>
      </c>
      <c r="E939" s="71" t="str">
        <f>IF(COUNTIF($F$7:F939,F939)=1,"Y","N")</f>
        <v>Y</v>
      </c>
      <c r="F939" s="46" t="str">
        <f t="shared" si="126"/>
        <v>2008-Gut-Maletzki, C</v>
      </c>
      <c r="G939" s="27" t="s">
        <v>1305</v>
      </c>
      <c r="H939" s="38"/>
      <c r="I939" s="38" t="s">
        <v>104</v>
      </c>
      <c r="J939" s="18" t="s">
        <v>279</v>
      </c>
      <c r="K939" s="28">
        <v>60</v>
      </c>
      <c r="L939" s="19" t="s">
        <v>47</v>
      </c>
      <c r="M939" s="56"/>
      <c r="N939" s="57">
        <v>1</v>
      </c>
      <c r="O939" s="57"/>
      <c r="P939" s="57"/>
      <c r="Q939" s="58"/>
      <c r="R939" s="29" t="s">
        <v>1383</v>
      </c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27"/>
      <c r="AD939" s="18"/>
      <c r="AE939" s="18"/>
      <c r="AF939" s="18"/>
      <c r="AG939" s="18"/>
      <c r="AH939" s="18"/>
      <c r="AI939" s="30"/>
      <c r="AJ939" s="18"/>
    </row>
    <row r="940" spans="1:36" x14ac:dyDescent="0.25">
      <c r="A940" s="17" t="s">
        <v>1380</v>
      </c>
      <c r="B940" s="18" t="s">
        <v>1381</v>
      </c>
      <c r="C940" s="18" t="s">
        <v>1382</v>
      </c>
      <c r="D940" s="18">
        <v>2008</v>
      </c>
      <c r="E940" s="71" t="str">
        <f>IF(COUNTIF($F$7:F940,F940)=1,"Y","N")</f>
        <v>N</v>
      </c>
      <c r="F940" s="46" t="str">
        <f t="shared" ref="F940" si="128">CONCATENATE(D940,"-",C940,"-",A940)</f>
        <v>2008-Gut-Maletzki, C</v>
      </c>
      <c r="G940" s="27" t="s">
        <v>1305</v>
      </c>
      <c r="H940" s="38"/>
      <c r="I940" s="38" t="s">
        <v>104</v>
      </c>
      <c r="J940" s="18" t="s">
        <v>279</v>
      </c>
      <c r="K940" s="28">
        <v>60</v>
      </c>
      <c r="L940" s="19" t="s">
        <v>47</v>
      </c>
      <c r="M940" s="56"/>
      <c r="N940" s="57">
        <v>1</v>
      </c>
      <c r="O940" s="57"/>
      <c r="P940" s="57"/>
      <c r="Q940" s="58"/>
      <c r="R940" s="29" t="s">
        <v>1384</v>
      </c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27"/>
      <c r="AD940" s="18"/>
      <c r="AE940" s="18"/>
      <c r="AF940" s="18"/>
      <c r="AG940" s="18"/>
      <c r="AH940" s="18"/>
      <c r="AI940" s="30"/>
      <c r="AJ940" s="18"/>
    </row>
    <row r="941" spans="1:36" x14ac:dyDescent="0.25">
      <c r="A941" s="17" t="s">
        <v>1385</v>
      </c>
      <c r="B941" s="18" t="s">
        <v>325</v>
      </c>
      <c r="C941" s="18" t="s">
        <v>81</v>
      </c>
      <c r="D941" s="18">
        <v>2008</v>
      </c>
      <c r="E941" s="71" t="str">
        <f>IF(COUNTIF($F$7:F941,F941)=1,"Y","N")</f>
        <v>Y</v>
      </c>
      <c r="F941" s="46" t="str">
        <f t="shared" si="126"/>
        <v>2008-Clinical Cancer Research-Cao, Xianhua</v>
      </c>
      <c r="G941" s="27" t="s">
        <v>46</v>
      </c>
      <c r="H941" s="38"/>
      <c r="I941" s="38" t="s">
        <v>104</v>
      </c>
      <c r="J941" s="18" t="s">
        <v>27</v>
      </c>
      <c r="K941" s="28" t="s">
        <v>217</v>
      </c>
      <c r="L941" s="19" t="s">
        <v>47</v>
      </c>
      <c r="M941" s="56"/>
      <c r="N941" s="57"/>
      <c r="O941" s="57"/>
      <c r="P941" s="57">
        <v>1</v>
      </c>
      <c r="Q941" s="58"/>
      <c r="R941" s="29" t="s">
        <v>592</v>
      </c>
      <c r="S941" s="18"/>
      <c r="T941" s="18"/>
      <c r="U941" s="18"/>
      <c r="V941" s="18" t="s">
        <v>48</v>
      </c>
      <c r="W941" s="18"/>
      <c r="X941" s="18"/>
      <c r="Y941" s="18"/>
      <c r="Z941" s="18"/>
      <c r="AA941" s="18"/>
      <c r="AB941" s="18"/>
      <c r="AC941" s="27"/>
      <c r="AD941" s="18"/>
      <c r="AE941" s="18"/>
      <c r="AF941" s="18"/>
      <c r="AG941" s="18"/>
      <c r="AH941" s="18"/>
      <c r="AI941" s="30"/>
      <c r="AJ941" s="18"/>
    </row>
    <row r="942" spans="1:36" x14ac:dyDescent="0.25">
      <c r="A942" s="17" t="s">
        <v>1385</v>
      </c>
      <c r="B942" s="18" t="s">
        <v>325</v>
      </c>
      <c r="C942" s="18" t="s">
        <v>81</v>
      </c>
      <c r="D942" s="18">
        <v>2008</v>
      </c>
      <c r="E942" s="71" t="str">
        <f>IF(COUNTIF($F$7:F942,F942)=1,"Y","N")</f>
        <v>N</v>
      </c>
      <c r="F942" s="46" t="str">
        <f t="shared" si="126"/>
        <v>2008-Clinical Cancer Research-Cao, Xianhua</v>
      </c>
      <c r="G942" s="27" t="s">
        <v>46</v>
      </c>
      <c r="H942" s="38"/>
      <c r="I942" s="38" t="s">
        <v>104</v>
      </c>
      <c r="J942" s="18" t="s">
        <v>27</v>
      </c>
      <c r="K942" s="28" t="s">
        <v>217</v>
      </c>
      <c r="L942" s="19" t="s">
        <v>47</v>
      </c>
      <c r="M942" s="56"/>
      <c r="N942" s="57"/>
      <c r="O942" s="57"/>
      <c r="P942" s="57"/>
      <c r="Q942" s="58">
        <v>1</v>
      </c>
      <c r="R942" s="29" t="s">
        <v>1391</v>
      </c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27"/>
      <c r="AD942" s="18"/>
      <c r="AE942" s="18"/>
      <c r="AF942" s="18"/>
      <c r="AG942" s="18"/>
      <c r="AH942" s="18" t="s">
        <v>48</v>
      </c>
      <c r="AI942" s="30"/>
      <c r="AJ942" s="18"/>
    </row>
    <row r="943" spans="1:36" x14ac:dyDescent="0.25">
      <c r="A943" s="17" t="s">
        <v>1385</v>
      </c>
      <c r="B943" s="18" t="s">
        <v>325</v>
      </c>
      <c r="C943" s="18" t="s">
        <v>81</v>
      </c>
      <c r="D943" s="18">
        <v>2008</v>
      </c>
      <c r="E943" s="71" t="str">
        <f>IF(COUNTIF($F$7:F943,F943)=1,"Y","N")</f>
        <v>N</v>
      </c>
      <c r="F943" s="46" t="str">
        <f t="shared" si="126"/>
        <v>2008-Clinical Cancer Research-Cao, Xianhua</v>
      </c>
      <c r="G943" s="27" t="s">
        <v>46</v>
      </c>
      <c r="H943" s="38"/>
      <c r="I943" s="38" t="s">
        <v>104</v>
      </c>
      <c r="J943" s="18" t="s">
        <v>27</v>
      </c>
      <c r="K943" s="28" t="s">
        <v>217</v>
      </c>
      <c r="L943" s="19" t="s">
        <v>47</v>
      </c>
      <c r="M943" s="56"/>
      <c r="N943" s="57"/>
      <c r="O943" s="57"/>
      <c r="P943" s="57"/>
      <c r="Q943" s="58">
        <v>1</v>
      </c>
      <c r="R943" s="29" t="s">
        <v>1390</v>
      </c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27"/>
      <c r="AD943" s="18"/>
      <c r="AE943" s="18"/>
      <c r="AF943" s="18"/>
      <c r="AG943" s="18"/>
      <c r="AH943" s="18" t="s">
        <v>48</v>
      </c>
      <c r="AI943" s="30"/>
      <c r="AJ943" s="18"/>
    </row>
    <row r="944" spans="1:36" x14ac:dyDescent="0.25">
      <c r="A944" s="17" t="s">
        <v>1385</v>
      </c>
      <c r="B944" s="18" t="s">
        <v>325</v>
      </c>
      <c r="C944" s="18" t="s">
        <v>81</v>
      </c>
      <c r="D944" s="18">
        <v>2008</v>
      </c>
      <c r="E944" s="71" t="str">
        <f>IF(COUNTIF($F$7:F944,F944)=1,"Y","N")</f>
        <v>N</v>
      </c>
      <c r="F944" s="46" t="str">
        <f t="shared" si="126"/>
        <v>2008-Clinical Cancer Research-Cao, Xianhua</v>
      </c>
      <c r="G944" s="27" t="s">
        <v>46</v>
      </c>
      <c r="H944" s="38"/>
      <c r="I944" s="38" t="s">
        <v>104</v>
      </c>
      <c r="J944" s="18" t="s">
        <v>27</v>
      </c>
      <c r="K944" s="28" t="s">
        <v>217</v>
      </c>
      <c r="L944" s="19" t="s">
        <v>47</v>
      </c>
      <c r="M944" s="56"/>
      <c r="N944" s="57"/>
      <c r="O944" s="57">
        <v>1</v>
      </c>
      <c r="P944" s="57"/>
      <c r="Q944" s="58"/>
      <c r="R944" s="29" t="s">
        <v>1389</v>
      </c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27"/>
      <c r="AD944" s="18"/>
      <c r="AE944" s="18"/>
      <c r="AF944" s="18"/>
      <c r="AG944" s="18"/>
      <c r="AH944" s="18" t="s">
        <v>48</v>
      </c>
      <c r="AI944" s="30"/>
      <c r="AJ944" s="18"/>
    </row>
    <row r="945" spans="1:36" x14ac:dyDescent="0.25">
      <c r="A945" s="17" t="s">
        <v>1385</v>
      </c>
      <c r="B945" s="18" t="s">
        <v>325</v>
      </c>
      <c r="C945" s="18" t="s">
        <v>81</v>
      </c>
      <c r="D945" s="18">
        <v>2008</v>
      </c>
      <c r="E945" s="71" t="str">
        <f>IF(COUNTIF($F$7:F945,F945)=1,"Y","N")</f>
        <v>N</v>
      </c>
      <c r="F945" s="46" t="str">
        <f t="shared" si="126"/>
        <v>2008-Clinical Cancer Research-Cao, Xianhua</v>
      </c>
      <c r="G945" s="27" t="s">
        <v>45</v>
      </c>
      <c r="H945" s="38"/>
      <c r="I945" s="38" t="s">
        <v>104</v>
      </c>
      <c r="J945" s="18" t="s">
        <v>27</v>
      </c>
      <c r="K945" s="28" t="s">
        <v>217</v>
      </c>
      <c r="L945" s="19" t="s">
        <v>47</v>
      </c>
      <c r="M945" s="56"/>
      <c r="N945" s="57"/>
      <c r="O945" s="57"/>
      <c r="P945" s="57"/>
      <c r="Q945" s="58">
        <v>1</v>
      </c>
      <c r="R945" s="29" t="s">
        <v>592</v>
      </c>
      <c r="S945" s="18"/>
      <c r="T945" s="18"/>
      <c r="U945" s="18"/>
      <c r="V945" s="18" t="s">
        <v>48</v>
      </c>
      <c r="W945" s="18"/>
      <c r="X945" s="18"/>
      <c r="Y945" s="18"/>
      <c r="Z945" s="18"/>
      <c r="AA945" s="18"/>
      <c r="AB945" s="18"/>
      <c r="AC945" s="27"/>
      <c r="AD945" s="18"/>
      <c r="AE945" s="18"/>
      <c r="AF945" s="18"/>
      <c r="AG945" s="18"/>
      <c r="AH945" s="18"/>
      <c r="AI945" s="30"/>
      <c r="AJ945" s="18"/>
    </row>
    <row r="946" spans="1:36" x14ac:dyDescent="0.25">
      <c r="A946" s="17" t="s">
        <v>1385</v>
      </c>
      <c r="B946" s="18" t="s">
        <v>325</v>
      </c>
      <c r="C946" s="18" t="s">
        <v>81</v>
      </c>
      <c r="D946" s="18">
        <v>2008</v>
      </c>
      <c r="E946" s="71" t="str">
        <f>IF(COUNTIF($F$7:F946,F946)=1,"Y","N")</f>
        <v>N</v>
      </c>
      <c r="F946" s="46" t="str">
        <f t="shared" si="126"/>
        <v>2008-Clinical Cancer Research-Cao, Xianhua</v>
      </c>
      <c r="G946" s="27" t="s">
        <v>45</v>
      </c>
      <c r="H946" s="38"/>
      <c r="I946" s="38" t="s">
        <v>104</v>
      </c>
      <c r="J946" s="18" t="s">
        <v>27</v>
      </c>
      <c r="K946" s="28" t="s">
        <v>217</v>
      </c>
      <c r="L946" s="19" t="s">
        <v>47</v>
      </c>
      <c r="M946" s="56"/>
      <c r="N946" s="57"/>
      <c r="O946" s="57"/>
      <c r="P946" s="57"/>
      <c r="Q946" s="58">
        <v>1</v>
      </c>
      <c r="R946" s="29" t="s">
        <v>1387</v>
      </c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27"/>
      <c r="AD946" s="18"/>
      <c r="AE946" s="18"/>
      <c r="AF946" s="18"/>
      <c r="AG946" s="18"/>
      <c r="AH946" s="18" t="s">
        <v>48</v>
      </c>
      <c r="AI946" s="30"/>
      <c r="AJ946" s="18"/>
    </row>
    <row r="947" spans="1:36" x14ac:dyDescent="0.25">
      <c r="A947" s="17" t="s">
        <v>1385</v>
      </c>
      <c r="B947" s="18" t="s">
        <v>325</v>
      </c>
      <c r="C947" s="18" t="s">
        <v>81</v>
      </c>
      <c r="D947" s="18">
        <v>2008</v>
      </c>
      <c r="E947" s="71" t="str">
        <f>IF(COUNTIF($F$7:F947,F947)=1,"Y","N")</f>
        <v>N</v>
      </c>
      <c r="F947" s="46" t="str">
        <f t="shared" si="126"/>
        <v>2008-Clinical Cancer Research-Cao, Xianhua</v>
      </c>
      <c r="G947" s="27" t="s">
        <v>45</v>
      </c>
      <c r="H947" s="38"/>
      <c r="I947" s="38" t="s">
        <v>104</v>
      </c>
      <c r="J947" s="18" t="s">
        <v>27</v>
      </c>
      <c r="K947" s="28" t="s">
        <v>217</v>
      </c>
      <c r="L947" s="19" t="s">
        <v>47</v>
      </c>
      <c r="M947" s="56"/>
      <c r="N947" s="57"/>
      <c r="O947" s="57"/>
      <c r="P947" s="57"/>
      <c r="Q947" s="58">
        <v>1</v>
      </c>
      <c r="R947" s="29" t="s">
        <v>1388</v>
      </c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27"/>
      <c r="AD947" s="18"/>
      <c r="AE947" s="18"/>
      <c r="AF947" s="18"/>
      <c r="AG947" s="18"/>
      <c r="AH947" s="18" t="s">
        <v>48</v>
      </c>
      <c r="AI947" s="30"/>
      <c r="AJ947" s="18"/>
    </row>
    <row r="948" spans="1:36" x14ac:dyDescent="0.25">
      <c r="A948" s="17" t="s">
        <v>1385</v>
      </c>
      <c r="B948" s="18" t="s">
        <v>325</v>
      </c>
      <c r="C948" s="18" t="s">
        <v>81</v>
      </c>
      <c r="D948" s="18">
        <v>2008</v>
      </c>
      <c r="E948" s="71" t="str">
        <f>IF(COUNTIF($F$7:F948,F948)=1,"Y","N")</f>
        <v>N</v>
      </c>
      <c r="F948" s="46" t="str">
        <f t="shared" si="126"/>
        <v>2008-Clinical Cancer Research-Cao, Xianhua</v>
      </c>
      <c r="G948" s="27" t="s">
        <v>45</v>
      </c>
      <c r="H948" s="38"/>
      <c r="I948" s="38" t="s">
        <v>104</v>
      </c>
      <c r="J948" s="18" t="s">
        <v>27</v>
      </c>
      <c r="K948" s="28" t="s">
        <v>217</v>
      </c>
      <c r="L948" s="19" t="s">
        <v>47</v>
      </c>
      <c r="M948" s="56"/>
      <c r="N948" s="57"/>
      <c r="O948" s="57">
        <v>1</v>
      </c>
      <c r="P948" s="57"/>
      <c r="Q948" s="58"/>
      <c r="R948" s="29" t="s">
        <v>1389</v>
      </c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27"/>
      <c r="AD948" s="18"/>
      <c r="AE948" s="18"/>
      <c r="AF948" s="18"/>
      <c r="AG948" s="18"/>
      <c r="AH948" s="18" t="s">
        <v>48</v>
      </c>
      <c r="AI948" s="30"/>
      <c r="AJ948" s="18"/>
    </row>
    <row r="949" spans="1:36" x14ac:dyDescent="0.25">
      <c r="A949" s="17" t="s">
        <v>1392</v>
      </c>
      <c r="B949" s="18" t="s">
        <v>1330</v>
      </c>
      <c r="C949" s="18" t="s">
        <v>99</v>
      </c>
      <c r="D949" s="18">
        <v>2008</v>
      </c>
      <c r="E949" s="71" t="str">
        <f>IF(COUNTIF($F$7:F949,F949)=1,"Y","N")</f>
        <v>Y</v>
      </c>
      <c r="F949" s="46" t="str">
        <f t="shared" si="126"/>
        <v>2008-Cancer Research-Dineen, Sean P.</v>
      </c>
      <c r="G949" s="27" t="s">
        <v>44</v>
      </c>
      <c r="H949" s="38"/>
      <c r="I949" s="38" t="s">
        <v>104</v>
      </c>
      <c r="J949" s="18" t="s">
        <v>27</v>
      </c>
      <c r="K949" s="28"/>
      <c r="L949" s="19" t="s">
        <v>28</v>
      </c>
      <c r="M949" s="56"/>
      <c r="N949" s="57"/>
      <c r="O949" s="57"/>
      <c r="P949" s="57">
        <v>1</v>
      </c>
      <c r="Q949" s="58"/>
      <c r="R949" s="29" t="s">
        <v>1393</v>
      </c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27"/>
      <c r="AD949" s="18"/>
      <c r="AE949" s="18"/>
      <c r="AF949" s="18"/>
      <c r="AG949" s="18"/>
      <c r="AH949" s="18"/>
      <c r="AI949" s="30"/>
      <c r="AJ949" s="18"/>
    </row>
    <row r="950" spans="1:36" x14ac:dyDescent="0.25">
      <c r="A950" s="17" t="s">
        <v>1398</v>
      </c>
      <c r="B950" s="18" t="s">
        <v>1399</v>
      </c>
      <c r="C950" s="18" t="s">
        <v>108</v>
      </c>
      <c r="D950" s="18">
        <v>2009</v>
      </c>
      <c r="E950" s="71" t="str">
        <f>IF(COUNTIF($F$7:F950,F950)=1,"Y","N")</f>
        <v>Y</v>
      </c>
      <c r="F950" s="46" t="str">
        <f t="shared" si="126"/>
        <v>2009-British Journal of Cancer-Yamato, I</v>
      </c>
      <c r="G950" s="27" t="s">
        <v>1394</v>
      </c>
      <c r="H950" s="38"/>
      <c r="I950" s="38" t="s">
        <v>104</v>
      </c>
      <c r="J950" s="18" t="s">
        <v>279</v>
      </c>
      <c r="K950" s="28">
        <v>0</v>
      </c>
      <c r="L950" s="19" t="s">
        <v>28</v>
      </c>
      <c r="M950" s="56"/>
      <c r="N950" s="57"/>
      <c r="O950" s="57"/>
      <c r="P950" s="57">
        <v>1</v>
      </c>
      <c r="Q950" s="58"/>
      <c r="R950" s="29" t="s">
        <v>1395</v>
      </c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27"/>
      <c r="AD950" s="18" t="s">
        <v>48</v>
      </c>
      <c r="AE950" s="18"/>
      <c r="AF950" s="18"/>
      <c r="AG950" s="18"/>
      <c r="AH950" s="18"/>
      <c r="AI950" s="30"/>
      <c r="AJ950" s="18"/>
    </row>
    <row r="951" spans="1:36" x14ac:dyDescent="0.25">
      <c r="A951" s="17" t="s">
        <v>1398</v>
      </c>
      <c r="B951" s="18" t="s">
        <v>1399</v>
      </c>
      <c r="C951" s="18" t="s">
        <v>108</v>
      </c>
      <c r="D951" s="18">
        <v>2009</v>
      </c>
      <c r="E951" s="71" t="str">
        <f>IF(COUNTIF($F$7:F951,F951)=1,"Y","N")</f>
        <v>N</v>
      </c>
      <c r="F951" s="46" t="str">
        <f t="shared" ref="F951:F1008" si="129">CONCATENATE(D951,"-",C951,"-",A951)</f>
        <v>2009-British Journal of Cancer-Yamato, I</v>
      </c>
      <c r="G951" s="27" t="s">
        <v>1394</v>
      </c>
      <c r="H951" s="38"/>
      <c r="I951" s="38" t="s">
        <v>104</v>
      </c>
      <c r="J951" s="18" t="s">
        <v>279</v>
      </c>
      <c r="K951" s="28">
        <v>0</v>
      </c>
      <c r="L951" s="19" t="s">
        <v>28</v>
      </c>
      <c r="M951" s="56"/>
      <c r="N951" s="57"/>
      <c r="O951" s="57"/>
      <c r="P951" s="57">
        <v>1</v>
      </c>
      <c r="Q951" s="58"/>
      <c r="R951" s="29" t="s">
        <v>1396</v>
      </c>
      <c r="S951" s="18"/>
      <c r="T951" s="18"/>
      <c r="U951" s="18"/>
      <c r="V951" s="18" t="s">
        <v>48</v>
      </c>
      <c r="W951" s="18"/>
      <c r="X951" s="18"/>
      <c r="Y951" s="18"/>
      <c r="Z951" s="18"/>
      <c r="AA951" s="18"/>
      <c r="AB951" s="18"/>
      <c r="AC951" s="27"/>
      <c r="AD951" s="18"/>
      <c r="AE951" s="18"/>
      <c r="AF951" s="18"/>
      <c r="AG951" s="18"/>
      <c r="AH951" s="18"/>
      <c r="AI951" s="30"/>
      <c r="AJ951" s="18"/>
    </row>
    <row r="952" spans="1:36" x14ac:dyDescent="0.25">
      <c r="A952" s="17" t="s">
        <v>1398</v>
      </c>
      <c r="B952" s="18" t="s">
        <v>1399</v>
      </c>
      <c r="C952" s="18" t="s">
        <v>108</v>
      </c>
      <c r="D952" s="18">
        <v>2009</v>
      </c>
      <c r="E952" s="71" t="str">
        <f>IF(COUNTIF($F$7:F952,F952)=1,"Y","N")</f>
        <v>N</v>
      </c>
      <c r="F952" s="46" t="str">
        <f t="shared" si="129"/>
        <v>2009-British Journal of Cancer-Yamato, I</v>
      </c>
      <c r="G952" s="27" t="s">
        <v>1394</v>
      </c>
      <c r="H952" s="38"/>
      <c r="I952" s="38" t="s">
        <v>104</v>
      </c>
      <c r="J952" s="18" t="s">
        <v>279</v>
      </c>
      <c r="K952" s="28">
        <v>0</v>
      </c>
      <c r="L952" s="19" t="s">
        <v>28</v>
      </c>
      <c r="M952" s="56"/>
      <c r="N952" s="57"/>
      <c r="O952" s="57">
        <v>1</v>
      </c>
      <c r="P952" s="57"/>
      <c r="Q952" s="58"/>
      <c r="R952" s="29" t="s">
        <v>1397</v>
      </c>
      <c r="S952" s="18"/>
      <c r="T952" s="18"/>
      <c r="U952" s="18"/>
      <c r="V952" s="18" t="s">
        <v>48</v>
      </c>
      <c r="W952" s="18"/>
      <c r="X952" s="18"/>
      <c r="Y952" s="18"/>
      <c r="Z952" s="18"/>
      <c r="AA952" s="18"/>
      <c r="AB952" s="18"/>
      <c r="AC952" s="27"/>
      <c r="AD952" s="18" t="s">
        <v>48</v>
      </c>
      <c r="AE952" s="18"/>
      <c r="AF952" s="18"/>
      <c r="AG952" s="18"/>
      <c r="AH952" s="18"/>
      <c r="AI952" s="30"/>
      <c r="AJ952" s="18"/>
    </row>
    <row r="953" spans="1:36" x14ac:dyDescent="0.25">
      <c r="A953" s="17" t="s">
        <v>1400</v>
      </c>
      <c r="B953" s="18" t="s">
        <v>1401</v>
      </c>
      <c r="C953" s="18" t="s">
        <v>1402</v>
      </c>
      <c r="D953" s="18">
        <v>2009</v>
      </c>
      <c r="E953" s="71" t="str">
        <f>IF(COUNTIF($F$7:F953,F953)=1,"Y","N")</f>
        <v>Y</v>
      </c>
      <c r="F953" s="46" t="str">
        <f t="shared" si="129"/>
        <v>2009-Pathology &amp; Oncology Research-Chen, Chuangui</v>
      </c>
      <c r="G953" s="27" t="s">
        <v>44</v>
      </c>
      <c r="H953" s="38"/>
      <c r="I953" s="38" t="s">
        <v>104</v>
      </c>
      <c r="J953" s="18" t="s">
        <v>27</v>
      </c>
      <c r="K953" s="28"/>
      <c r="L953" s="19" t="s">
        <v>47</v>
      </c>
      <c r="M953" s="56"/>
      <c r="N953" s="57"/>
      <c r="O953" s="57"/>
      <c r="P953" s="57">
        <v>1</v>
      </c>
      <c r="Q953" s="58"/>
      <c r="R953" s="29" t="s">
        <v>1405</v>
      </c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27" t="s">
        <v>48</v>
      </c>
      <c r="AD953" s="18"/>
      <c r="AE953" s="18"/>
      <c r="AF953" s="18"/>
      <c r="AG953" s="18"/>
      <c r="AH953" s="18" t="s">
        <v>48</v>
      </c>
      <c r="AI953" s="30"/>
      <c r="AJ953" s="18"/>
    </row>
    <row r="954" spans="1:36" x14ac:dyDescent="0.25">
      <c r="A954" s="17" t="s">
        <v>1400</v>
      </c>
      <c r="B954" s="18" t="s">
        <v>1401</v>
      </c>
      <c r="C954" s="18" t="s">
        <v>1402</v>
      </c>
      <c r="D954" s="18">
        <v>2009</v>
      </c>
      <c r="E954" s="71" t="str">
        <f>IF(COUNTIF($F$7:F954,F954)=1,"Y","N")</f>
        <v>N</v>
      </c>
      <c r="F954" s="46" t="str">
        <f t="shared" ref="F954:F955" si="130">CONCATENATE(D954,"-",C954,"-",A954)</f>
        <v>2009-Pathology &amp; Oncology Research-Chen, Chuangui</v>
      </c>
      <c r="G954" s="27" t="s">
        <v>44</v>
      </c>
      <c r="H954" s="38"/>
      <c r="I954" s="38" t="s">
        <v>104</v>
      </c>
      <c r="J954" s="18" t="s">
        <v>27</v>
      </c>
      <c r="K954" s="28"/>
      <c r="L954" s="19" t="s">
        <v>47</v>
      </c>
      <c r="M954" s="56"/>
      <c r="N954" s="57"/>
      <c r="O954" s="57"/>
      <c r="P954" s="57"/>
      <c r="Q954" s="58">
        <v>1</v>
      </c>
      <c r="R954" s="29" t="s">
        <v>1403</v>
      </c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27"/>
      <c r="AD954" s="18"/>
      <c r="AE954" s="18"/>
      <c r="AF954" s="18"/>
      <c r="AG954" s="18"/>
      <c r="AH954" s="18" t="s">
        <v>48</v>
      </c>
      <c r="AI954" s="30"/>
      <c r="AJ954" s="18"/>
    </row>
    <row r="955" spans="1:36" x14ac:dyDescent="0.25">
      <c r="A955" s="17" t="s">
        <v>1400</v>
      </c>
      <c r="B955" s="18" t="s">
        <v>1401</v>
      </c>
      <c r="C955" s="18" t="s">
        <v>1402</v>
      </c>
      <c r="D955" s="18">
        <v>2009</v>
      </c>
      <c r="E955" s="71" t="str">
        <f>IF(COUNTIF($F$7:F955,F955)=1,"Y","N")</f>
        <v>N</v>
      </c>
      <c r="F955" s="46" t="str">
        <f t="shared" si="130"/>
        <v>2009-Pathology &amp; Oncology Research-Chen, Chuangui</v>
      </c>
      <c r="G955" s="27" t="s">
        <v>44</v>
      </c>
      <c r="H955" s="38"/>
      <c r="I955" s="38" t="s">
        <v>104</v>
      </c>
      <c r="J955" s="18" t="s">
        <v>27</v>
      </c>
      <c r="K955" s="28"/>
      <c r="L955" s="19" t="s">
        <v>47</v>
      </c>
      <c r="M955" s="56"/>
      <c r="N955" s="57"/>
      <c r="O955" s="57"/>
      <c r="P955" s="57">
        <v>1</v>
      </c>
      <c r="Q955" s="58"/>
      <c r="R955" s="29" t="s">
        <v>1404</v>
      </c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27" t="s">
        <v>48</v>
      </c>
      <c r="AD955" s="18"/>
      <c r="AE955" s="18"/>
      <c r="AF955" s="18"/>
      <c r="AG955" s="18"/>
      <c r="AH955" s="18" t="s">
        <v>48</v>
      </c>
      <c r="AI955" s="30"/>
      <c r="AJ955" s="18"/>
    </row>
    <row r="956" spans="1:36" x14ac:dyDescent="0.25">
      <c r="A956" s="17" t="s">
        <v>1406</v>
      </c>
      <c r="B956" s="18" t="s">
        <v>1407</v>
      </c>
      <c r="C956" s="18" t="s">
        <v>1408</v>
      </c>
      <c r="D956" s="18">
        <v>2009</v>
      </c>
      <c r="E956" s="71" t="str">
        <f>IF(COUNTIF($F$7:F956,F956)=1,"Y","N")</f>
        <v>Y</v>
      </c>
      <c r="F956" s="46" t="str">
        <f t="shared" si="129"/>
        <v>2009-The Journal of Translational Immunology-Hassanin, H.</v>
      </c>
      <c r="G956" s="27"/>
      <c r="H956" s="38"/>
      <c r="I956" s="38" t="s">
        <v>104</v>
      </c>
      <c r="J956" s="18" t="s">
        <v>279</v>
      </c>
      <c r="K956" s="28"/>
      <c r="L956" s="19" t="s">
        <v>28</v>
      </c>
      <c r="M956" s="56"/>
      <c r="N956" s="57"/>
      <c r="O956" s="57"/>
      <c r="P956" s="57">
        <v>1</v>
      </c>
      <c r="Q956" s="58"/>
      <c r="R956" s="29" t="s">
        <v>1409</v>
      </c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27"/>
      <c r="AD956" s="18" t="s">
        <v>48</v>
      </c>
      <c r="AE956" s="18"/>
      <c r="AF956" s="18"/>
      <c r="AG956" s="18" t="s">
        <v>48</v>
      </c>
      <c r="AH956" s="18"/>
      <c r="AI956" s="30"/>
      <c r="AJ956" s="18"/>
    </row>
    <row r="957" spans="1:36" x14ac:dyDescent="0.25">
      <c r="A957" s="17" t="s">
        <v>1406</v>
      </c>
      <c r="B957" s="18" t="s">
        <v>1407</v>
      </c>
      <c r="C957" s="18" t="s">
        <v>1408</v>
      </c>
      <c r="D957" s="18">
        <v>2009</v>
      </c>
      <c r="E957" s="71" t="str">
        <f>IF(COUNTIF($F$7:F957,F957)=1,"Y","N")</f>
        <v>N</v>
      </c>
      <c r="F957" s="46" t="str">
        <f t="shared" si="129"/>
        <v>2009-The Journal of Translational Immunology-Hassanin, H.</v>
      </c>
      <c r="G957" s="27"/>
      <c r="H957" s="38"/>
      <c r="I957" s="38" t="s">
        <v>104</v>
      </c>
      <c r="J957" s="18" t="s">
        <v>279</v>
      </c>
      <c r="K957" s="28"/>
      <c r="L957" s="19" t="s">
        <v>28</v>
      </c>
      <c r="M957" s="56"/>
      <c r="N957" s="57"/>
      <c r="O957" s="57"/>
      <c r="P957" s="57"/>
      <c r="Q957" s="58">
        <v>1</v>
      </c>
      <c r="R957" s="29" t="s">
        <v>1410</v>
      </c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27"/>
      <c r="AD957" s="18" t="s">
        <v>48</v>
      </c>
      <c r="AE957" s="18"/>
      <c r="AF957" s="18"/>
      <c r="AG957" s="18" t="s">
        <v>48</v>
      </c>
      <c r="AH957" s="18"/>
      <c r="AI957" s="30"/>
      <c r="AJ957" s="18"/>
    </row>
    <row r="958" spans="1:36" x14ac:dyDescent="0.25">
      <c r="A958" s="17" t="s">
        <v>1406</v>
      </c>
      <c r="B958" s="18" t="s">
        <v>1407</v>
      </c>
      <c r="C958" s="18" t="s">
        <v>1408</v>
      </c>
      <c r="D958" s="18">
        <v>2009</v>
      </c>
      <c r="E958" s="71" t="str">
        <f>IF(COUNTIF($F$7:F958,F958)=1,"Y","N")</f>
        <v>N</v>
      </c>
      <c r="F958" s="46" t="str">
        <f t="shared" si="129"/>
        <v>2009-The Journal of Translational Immunology-Hassanin, H.</v>
      </c>
      <c r="G958" s="27"/>
      <c r="H958" s="38"/>
      <c r="I958" s="38" t="s">
        <v>104</v>
      </c>
      <c r="J958" s="18" t="s">
        <v>279</v>
      </c>
      <c r="K958" s="28"/>
      <c r="L958" s="19" t="s">
        <v>28</v>
      </c>
      <c r="M958" s="56"/>
      <c r="N958" s="57"/>
      <c r="O958" s="57"/>
      <c r="P958" s="57"/>
      <c r="Q958" s="58">
        <v>1</v>
      </c>
      <c r="R958" s="29" t="s">
        <v>1411</v>
      </c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27"/>
      <c r="AD958" s="18" t="s">
        <v>48</v>
      </c>
      <c r="AE958" s="18"/>
      <c r="AF958" s="18"/>
      <c r="AG958" s="18" t="s">
        <v>48</v>
      </c>
      <c r="AH958" s="18"/>
      <c r="AI958" s="30"/>
      <c r="AJ958" s="18"/>
    </row>
    <row r="959" spans="1:36" x14ac:dyDescent="0.25">
      <c r="A959" s="17" t="s">
        <v>1406</v>
      </c>
      <c r="B959" s="18" t="s">
        <v>1407</v>
      </c>
      <c r="C959" s="18" t="s">
        <v>1408</v>
      </c>
      <c r="D959" s="18">
        <v>2009</v>
      </c>
      <c r="E959" s="71" t="str">
        <f>IF(COUNTIF($F$7:F959,F959)=1,"Y","N")</f>
        <v>N</v>
      </c>
      <c r="F959" s="46" t="str">
        <f t="shared" si="129"/>
        <v>2009-The Journal of Translational Immunology-Hassanin, H.</v>
      </c>
      <c r="G959" s="27"/>
      <c r="H959" s="38"/>
      <c r="I959" s="38" t="s">
        <v>104</v>
      </c>
      <c r="J959" s="18" t="s">
        <v>279</v>
      </c>
      <c r="K959" s="28"/>
      <c r="L959" s="19" t="s">
        <v>28</v>
      </c>
      <c r="M959" s="56"/>
      <c r="N959" s="57"/>
      <c r="O959" s="57"/>
      <c r="P959" s="57">
        <v>1</v>
      </c>
      <c r="Q959" s="58"/>
      <c r="R959" s="29" t="s">
        <v>1412</v>
      </c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27"/>
      <c r="AD959" s="18" t="s">
        <v>48</v>
      </c>
      <c r="AE959" s="18"/>
      <c r="AF959" s="18"/>
      <c r="AG959" s="18" t="s">
        <v>48</v>
      </c>
      <c r="AH959" s="18"/>
      <c r="AI959" s="30"/>
      <c r="AJ959" s="18"/>
    </row>
    <row r="960" spans="1:36" x14ac:dyDescent="0.25">
      <c r="A960" s="17" t="s">
        <v>1406</v>
      </c>
      <c r="B960" s="18" t="s">
        <v>1407</v>
      </c>
      <c r="C960" s="18" t="s">
        <v>1408</v>
      </c>
      <c r="D960" s="18">
        <v>2009</v>
      </c>
      <c r="E960" s="71" t="str">
        <f>IF(COUNTIF($F$7:F960,F960)=1,"Y","N")</f>
        <v>N</v>
      </c>
      <c r="F960" s="46" t="str">
        <f t="shared" si="129"/>
        <v>2009-The Journal of Translational Immunology-Hassanin, H.</v>
      </c>
      <c r="G960" s="27"/>
      <c r="H960" s="38"/>
      <c r="I960" s="38" t="s">
        <v>104</v>
      </c>
      <c r="J960" s="18" t="s">
        <v>279</v>
      </c>
      <c r="K960" s="28"/>
      <c r="L960" s="19" t="s">
        <v>28</v>
      </c>
      <c r="M960" s="56"/>
      <c r="N960" s="57"/>
      <c r="O960" s="57">
        <v>1</v>
      </c>
      <c r="P960" s="57"/>
      <c r="Q960" s="58"/>
      <c r="R960" s="29" t="s">
        <v>1413</v>
      </c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27"/>
      <c r="AD960" s="18" t="s">
        <v>48</v>
      </c>
      <c r="AE960" s="18"/>
      <c r="AF960" s="18"/>
      <c r="AG960" s="18" t="s">
        <v>48</v>
      </c>
      <c r="AH960" s="18"/>
      <c r="AI960" s="30"/>
      <c r="AJ960" s="18"/>
    </row>
    <row r="961" spans="1:36" x14ac:dyDescent="0.25">
      <c r="A961" s="17" t="s">
        <v>1414</v>
      </c>
      <c r="B961" s="18" t="s">
        <v>1415</v>
      </c>
      <c r="C961" s="18" t="s">
        <v>278</v>
      </c>
      <c r="D961" s="18">
        <v>2009</v>
      </c>
      <c r="E961" s="71" t="str">
        <f>IF(COUNTIF($F$7:F961,F961)=1,"Y","N")</f>
        <v>Y</v>
      </c>
      <c r="F961" s="46" t="str">
        <f t="shared" si="129"/>
        <v>2009-BMC Cancer-Rong, Yefei</v>
      </c>
      <c r="G961" s="27" t="s">
        <v>485</v>
      </c>
      <c r="H961" s="38"/>
      <c r="I961" s="38" t="s">
        <v>104</v>
      </c>
      <c r="J961" s="18" t="s">
        <v>279</v>
      </c>
      <c r="K961" s="28">
        <v>0</v>
      </c>
      <c r="L961" s="19" t="s">
        <v>47</v>
      </c>
      <c r="M961" s="56"/>
      <c r="N961" s="57"/>
      <c r="O961" s="57"/>
      <c r="P961" s="57">
        <v>1</v>
      </c>
      <c r="Q961" s="58"/>
      <c r="R961" s="29" t="s">
        <v>1416</v>
      </c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27"/>
      <c r="AD961" s="18" t="s">
        <v>48</v>
      </c>
      <c r="AE961" s="18"/>
      <c r="AF961" s="18"/>
      <c r="AG961" s="18"/>
      <c r="AH961" s="18"/>
      <c r="AI961" s="30"/>
      <c r="AJ961" s="18"/>
    </row>
    <row r="962" spans="1:36" x14ac:dyDescent="0.25">
      <c r="A962" s="17" t="s">
        <v>1414</v>
      </c>
      <c r="B962" s="18" t="s">
        <v>1415</v>
      </c>
      <c r="C962" s="18" t="s">
        <v>278</v>
      </c>
      <c r="D962" s="18">
        <v>2009</v>
      </c>
      <c r="E962" s="71" t="str">
        <f>IF(COUNTIF($F$7:F962,F962)=1,"Y","N")</f>
        <v>N</v>
      </c>
      <c r="F962" s="46" t="str">
        <f t="shared" ref="F962:F963" si="131">CONCATENATE(D962,"-",C962,"-",A962)</f>
        <v>2009-BMC Cancer-Rong, Yefei</v>
      </c>
      <c r="G962" s="27" t="s">
        <v>485</v>
      </c>
      <c r="H962" s="38"/>
      <c r="I962" s="38" t="s">
        <v>104</v>
      </c>
      <c r="J962" s="18" t="s">
        <v>279</v>
      </c>
      <c r="K962" s="28">
        <v>0</v>
      </c>
      <c r="L962" s="19" t="s">
        <v>47</v>
      </c>
      <c r="M962" s="56"/>
      <c r="N962" s="57"/>
      <c r="O962" s="57"/>
      <c r="P962" s="57">
        <v>1</v>
      </c>
      <c r="Q962" s="58"/>
      <c r="R962" s="29" t="s">
        <v>1417</v>
      </c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27"/>
      <c r="AD962" s="18" t="s">
        <v>48</v>
      </c>
      <c r="AE962" s="18"/>
      <c r="AF962" s="18"/>
      <c r="AG962" s="18"/>
      <c r="AH962" s="18"/>
      <c r="AI962" s="30"/>
      <c r="AJ962" s="18"/>
    </row>
    <row r="963" spans="1:36" x14ac:dyDescent="0.25">
      <c r="A963" s="17" t="s">
        <v>1421</v>
      </c>
      <c r="B963" s="18" t="s">
        <v>1422</v>
      </c>
      <c r="C963" s="18" t="s">
        <v>210</v>
      </c>
      <c r="D963" s="18">
        <v>2009</v>
      </c>
      <c r="E963" s="71"/>
      <c r="F963" s="46" t="str">
        <f t="shared" si="131"/>
        <v>2009-Molecular Cancer Therapeutics-Yu, Yong A.</v>
      </c>
      <c r="G963" s="27" t="s">
        <v>45</v>
      </c>
      <c r="H963" s="38"/>
      <c r="I963" s="38" t="s">
        <v>104</v>
      </c>
      <c r="J963" s="18" t="s">
        <v>27</v>
      </c>
      <c r="K963" s="28">
        <v>250</v>
      </c>
      <c r="L963" s="19" t="s">
        <v>47</v>
      </c>
      <c r="M963" s="56"/>
      <c r="N963" s="57">
        <v>1</v>
      </c>
      <c r="O963" s="57"/>
      <c r="P963" s="57"/>
      <c r="Q963" s="58"/>
      <c r="R963" s="29" t="s">
        <v>1423</v>
      </c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27" t="s">
        <v>48</v>
      </c>
      <c r="AD963" s="18"/>
      <c r="AE963" s="18"/>
      <c r="AF963" s="18"/>
      <c r="AG963" s="18"/>
      <c r="AH963" s="18"/>
      <c r="AI963" s="30"/>
      <c r="AJ963" s="18"/>
    </row>
    <row r="964" spans="1:36" x14ac:dyDescent="0.25">
      <c r="A964" s="17" t="s">
        <v>1421</v>
      </c>
      <c r="B964" s="18" t="s">
        <v>1422</v>
      </c>
      <c r="C964" s="18" t="s">
        <v>210</v>
      </c>
      <c r="D964" s="18">
        <v>2009</v>
      </c>
      <c r="E964" s="71" t="str">
        <f>IF(COUNTIF($F$7:F964,F964)=1,"Y","N")</f>
        <v>N</v>
      </c>
      <c r="F964" s="46" t="str">
        <f t="shared" si="129"/>
        <v>2009-Molecular Cancer Therapeutics-Yu, Yong A.</v>
      </c>
      <c r="G964" s="27" t="s">
        <v>44</v>
      </c>
      <c r="H964" s="38"/>
      <c r="I964" s="38" t="s">
        <v>104</v>
      </c>
      <c r="J964" s="18" t="s">
        <v>27</v>
      </c>
      <c r="K964" s="28">
        <v>600</v>
      </c>
      <c r="L964" s="19" t="s">
        <v>47</v>
      </c>
      <c r="M964" s="56"/>
      <c r="N964" s="57"/>
      <c r="O964" s="57">
        <v>1</v>
      </c>
      <c r="P964" s="57"/>
      <c r="Q964" s="58"/>
      <c r="R964" s="29" t="s">
        <v>1423</v>
      </c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27" t="s">
        <v>48</v>
      </c>
      <c r="AD964" s="18"/>
      <c r="AE964" s="18"/>
      <c r="AF964" s="18"/>
      <c r="AG964" s="18"/>
      <c r="AH964" s="18"/>
      <c r="AI964" s="30"/>
      <c r="AJ964" s="18"/>
    </row>
    <row r="965" spans="1:36" x14ac:dyDescent="0.25">
      <c r="A965" s="17" t="s">
        <v>1421</v>
      </c>
      <c r="B965" s="18" t="s">
        <v>1422</v>
      </c>
      <c r="C965" s="18" t="s">
        <v>210</v>
      </c>
      <c r="D965" s="18">
        <v>2009</v>
      </c>
      <c r="E965" s="71" t="str">
        <f>IF(COUNTIF($F$7:F965,F965)=1,"Y","N")</f>
        <v>N</v>
      </c>
      <c r="F965" s="46" t="str">
        <f t="shared" si="129"/>
        <v>2009-Molecular Cancer Therapeutics-Yu, Yong A.</v>
      </c>
      <c r="G965" s="27" t="s">
        <v>45</v>
      </c>
      <c r="H965" s="38"/>
      <c r="I965" s="38" t="s">
        <v>104</v>
      </c>
      <c r="J965" s="18" t="s">
        <v>27</v>
      </c>
      <c r="K965" s="28">
        <v>125</v>
      </c>
      <c r="L965" s="19" t="s">
        <v>47</v>
      </c>
      <c r="M965" s="56"/>
      <c r="N965" s="57"/>
      <c r="O965" s="57"/>
      <c r="P965" s="57"/>
      <c r="Q965" s="58"/>
      <c r="R965" s="29" t="s">
        <v>268</v>
      </c>
      <c r="S965" s="18"/>
      <c r="T965" s="18"/>
      <c r="U965" s="18"/>
      <c r="V965" s="18"/>
      <c r="W965" s="18" t="s">
        <v>48</v>
      </c>
      <c r="X965" s="18"/>
      <c r="Y965" s="18"/>
      <c r="Z965" s="18"/>
      <c r="AA965" s="18"/>
      <c r="AB965" s="18"/>
      <c r="AC965" s="27"/>
      <c r="AD965" s="18"/>
      <c r="AE965" s="18"/>
      <c r="AF965" s="18"/>
      <c r="AG965" s="18"/>
      <c r="AH965" s="18"/>
      <c r="AI965" s="30"/>
      <c r="AJ965" s="18"/>
    </row>
    <row r="966" spans="1:36" x14ac:dyDescent="0.25">
      <c r="A966" s="17" t="s">
        <v>1421</v>
      </c>
      <c r="B966" s="18" t="s">
        <v>1422</v>
      </c>
      <c r="C966" s="18" t="s">
        <v>210</v>
      </c>
      <c r="D966" s="18">
        <v>2009</v>
      </c>
      <c r="E966" s="71" t="str">
        <f>IF(COUNTIF($F$7:F966,F966)=1,"Y","N")</f>
        <v>N</v>
      </c>
      <c r="F966" s="46" t="str">
        <f t="shared" si="129"/>
        <v>2009-Molecular Cancer Therapeutics-Yu, Yong A.</v>
      </c>
      <c r="G966" s="27" t="s">
        <v>45</v>
      </c>
      <c r="H966" s="38"/>
      <c r="I966" s="38" t="s">
        <v>104</v>
      </c>
      <c r="J966" s="18" t="s">
        <v>27</v>
      </c>
      <c r="K966" s="28">
        <v>125</v>
      </c>
      <c r="L966" s="19" t="s">
        <v>47</v>
      </c>
      <c r="M966" s="56"/>
      <c r="N966" s="57"/>
      <c r="O966" s="57">
        <v>1</v>
      </c>
      <c r="P966" s="57"/>
      <c r="Q966" s="58"/>
      <c r="R966" s="29" t="s">
        <v>1424</v>
      </c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27" t="s">
        <v>48</v>
      </c>
      <c r="AD966" s="18"/>
      <c r="AE966" s="18"/>
      <c r="AF966" s="18"/>
      <c r="AG966" s="18"/>
      <c r="AH966" s="18"/>
      <c r="AI966" s="30"/>
      <c r="AJ966" s="18"/>
    </row>
    <row r="967" spans="1:36" x14ac:dyDescent="0.25">
      <c r="A967" s="17" t="s">
        <v>1421</v>
      </c>
      <c r="B967" s="18" t="s">
        <v>1422</v>
      </c>
      <c r="C967" s="18" t="s">
        <v>210</v>
      </c>
      <c r="D967" s="18">
        <v>2009</v>
      </c>
      <c r="E967" s="71" t="str">
        <f>IF(COUNTIF($F$7:F967,F967)=1,"Y","N")</f>
        <v>N</v>
      </c>
      <c r="F967" s="46" t="str">
        <f t="shared" si="129"/>
        <v>2009-Molecular Cancer Therapeutics-Yu, Yong A.</v>
      </c>
      <c r="G967" s="27" t="s">
        <v>45</v>
      </c>
      <c r="H967" s="38"/>
      <c r="I967" s="38" t="s">
        <v>104</v>
      </c>
      <c r="J967" s="18" t="s">
        <v>27</v>
      </c>
      <c r="K967" s="28">
        <v>125</v>
      </c>
      <c r="L967" s="19" t="s">
        <v>47</v>
      </c>
      <c r="M967" s="56">
        <f>7/8</f>
        <v>0.875</v>
      </c>
      <c r="N967" s="57">
        <v>0.125</v>
      </c>
      <c r="O967" s="57"/>
      <c r="P967" s="57"/>
      <c r="Q967" s="58"/>
      <c r="R967" s="29" t="s">
        <v>1425</v>
      </c>
      <c r="S967" s="18"/>
      <c r="T967" s="18"/>
      <c r="U967" s="18"/>
      <c r="V967" s="18"/>
      <c r="W967" s="18" t="s">
        <v>48</v>
      </c>
      <c r="X967" s="18"/>
      <c r="Y967" s="18"/>
      <c r="Z967" s="18"/>
      <c r="AA967" s="18"/>
      <c r="AB967" s="18"/>
      <c r="AC967" s="27" t="s">
        <v>48</v>
      </c>
      <c r="AD967" s="18"/>
      <c r="AE967" s="18"/>
      <c r="AF967" s="18"/>
      <c r="AG967" s="18"/>
      <c r="AH967" s="18"/>
      <c r="AI967" s="30"/>
      <c r="AJ967" s="18"/>
    </row>
    <row r="968" spans="1:36" x14ac:dyDescent="0.25">
      <c r="A968" s="17" t="s">
        <v>1421</v>
      </c>
      <c r="B968" s="18" t="s">
        <v>1422</v>
      </c>
      <c r="C968" s="18" t="s">
        <v>210</v>
      </c>
      <c r="D968" s="18">
        <v>2009</v>
      </c>
      <c r="E968" s="71" t="str">
        <f>IF(COUNTIF($F$7:F968,F968)=1,"Y","N")</f>
        <v>N</v>
      </c>
      <c r="F968" s="46" t="str">
        <f t="shared" si="129"/>
        <v>2009-Molecular Cancer Therapeutics-Yu, Yong A.</v>
      </c>
      <c r="G968" s="27" t="s">
        <v>45</v>
      </c>
      <c r="H968" s="38"/>
      <c r="I968" s="38" t="s">
        <v>104</v>
      </c>
      <c r="J968" s="18" t="s">
        <v>27</v>
      </c>
      <c r="K968" s="28">
        <v>250</v>
      </c>
      <c r="L968" s="19" t="s">
        <v>47</v>
      </c>
      <c r="M968" s="56"/>
      <c r="N968" s="57"/>
      <c r="O968" s="57"/>
      <c r="P968" s="57">
        <v>1</v>
      </c>
      <c r="Q968" s="58"/>
      <c r="R968" s="29" t="s">
        <v>1426</v>
      </c>
      <c r="S968" s="18"/>
      <c r="T968" s="18"/>
      <c r="U968" s="18"/>
      <c r="V968" s="18" t="s">
        <v>48</v>
      </c>
      <c r="W968" s="18"/>
      <c r="X968" s="18"/>
      <c r="Y968" s="18"/>
      <c r="Z968" s="18"/>
      <c r="AA968" s="18"/>
      <c r="AB968" s="18"/>
      <c r="AC968" s="27"/>
      <c r="AD968" s="18"/>
      <c r="AE968" s="18"/>
      <c r="AF968" s="18"/>
      <c r="AG968" s="18"/>
      <c r="AH968" s="18"/>
      <c r="AI968" s="30"/>
      <c r="AJ968" s="18"/>
    </row>
    <row r="969" spans="1:36" x14ac:dyDescent="0.25">
      <c r="A969" s="17" t="s">
        <v>1421</v>
      </c>
      <c r="B969" s="18" t="s">
        <v>1422</v>
      </c>
      <c r="C969" s="18" t="s">
        <v>210</v>
      </c>
      <c r="D969" s="18">
        <v>2009</v>
      </c>
      <c r="E969" s="71" t="str">
        <f>IF(COUNTIF($F$7:F969,F969)=1,"Y","N")</f>
        <v>N</v>
      </c>
      <c r="F969" s="46" t="str">
        <f t="shared" si="129"/>
        <v>2009-Molecular Cancer Therapeutics-Yu, Yong A.</v>
      </c>
      <c r="G969" s="27" t="s">
        <v>45</v>
      </c>
      <c r="H969" s="38"/>
      <c r="I969" s="38" t="s">
        <v>104</v>
      </c>
      <c r="J969" s="18" t="s">
        <v>27</v>
      </c>
      <c r="K969" s="28">
        <v>250</v>
      </c>
      <c r="L969" s="19" t="s">
        <v>47</v>
      </c>
      <c r="M969" s="56"/>
      <c r="N969" s="57">
        <v>1</v>
      </c>
      <c r="O969" s="57"/>
      <c r="P969" s="57"/>
      <c r="Q969" s="58"/>
      <c r="R969" s="29" t="s">
        <v>1424</v>
      </c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27" t="s">
        <v>48</v>
      </c>
      <c r="AD969" s="18"/>
      <c r="AE969" s="18"/>
      <c r="AF969" s="18"/>
      <c r="AG969" s="18"/>
      <c r="AH969" s="18"/>
      <c r="AI969" s="30"/>
      <c r="AJ969" s="18"/>
    </row>
    <row r="970" spans="1:36" x14ac:dyDescent="0.25">
      <c r="A970" s="17" t="s">
        <v>1421</v>
      </c>
      <c r="B970" s="18" t="s">
        <v>1422</v>
      </c>
      <c r="C970" s="18" t="s">
        <v>210</v>
      </c>
      <c r="D970" s="18">
        <v>2009</v>
      </c>
      <c r="E970" s="71" t="str">
        <f>IF(COUNTIF($F$7:F970,F970)=1,"Y","N")</f>
        <v>N</v>
      </c>
      <c r="F970" s="46" t="str">
        <f t="shared" si="129"/>
        <v>2009-Molecular Cancer Therapeutics-Yu, Yong A.</v>
      </c>
      <c r="G970" s="27" t="s">
        <v>45</v>
      </c>
      <c r="H970" s="38"/>
      <c r="I970" s="38" t="s">
        <v>104</v>
      </c>
      <c r="J970" s="18" t="s">
        <v>27</v>
      </c>
      <c r="K970" s="28">
        <v>250</v>
      </c>
      <c r="L970" s="19" t="s">
        <v>47</v>
      </c>
      <c r="M970" s="56"/>
      <c r="N970" s="57">
        <v>1</v>
      </c>
      <c r="O970" s="57"/>
      <c r="P970" s="57"/>
      <c r="Q970" s="58"/>
      <c r="R970" s="29" t="s">
        <v>1427</v>
      </c>
      <c r="S970" s="18"/>
      <c r="T970" s="18"/>
      <c r="U970" s="18"/>
      <c r="V970" s="18" t="s">
        <v>48</v>
      </c>
      <c r="W970" s="18"/>
      <c r="X970" s="18"/>
      <c r="Y970" s="18"/>
      <c r="Z970" s="18"/>
      <c r="AA970" s="18"/>
      <c r="AB970" s="18"/>
      <c r="AC970" s="27" t="s">
        <v>48</v>
      </c>
      <c r="AD970" s="18"/>
      <c r="AE970" s="18"/>
      <c r="AF970" s="18"/>
      <c r="AG970" s="18"/>
      <c r="AH970" s="18"/>
      <c r="AI970" s="30"/>
      <c r="AJ970" s="18"/>
    </row>
    <row r="971" spans="1:36" x14ac:dyDescent="0.25">
      <c r="A971" s="17" t="s">
        <v>1431</v>
      </c>
      <c r="B971" s="18" t="s">
        <v>1432</v>
      </c>
      <c r="C971" s="18" t="s">
        <v>1433</v>
      </c>
      <c r="D971" s="18">
        <v>2010</v>
      </c>
      <c r="E971" s="71" t="str">
        <f>IF(COUNTIF($F$7:F971,F971)=1,"Y","N")</f>
        <v>Y</v>
      </c>
      <c r="F971" s="46" t="str">
        <f t="shared" si="129"/>
        <v>2010-Cancer Immunology Immunotherapy-Benatar, Tania</v>
      </c>
      <c r="G971" s="27" t="s">
        <v>44</v>
      </c>
      <c r="H971" s="38"/>
      <c r="I971" s="38" t="s">
        <v>104</v>
      </c>
      <c r="J971" s="18" t="s">
        <v>1428</v>
      </c>
      <c r="K971" s="28">
        <v>100</v>
      </c>
      <c r="L971" s="19" t="s">
        <v>47</v>
      </c>
      <c r="M971" s="56"/>
      <c r="N971" s="57"/>
      <c r="O971" s="57"/>
      <c r="P971" s="57">
        <v>1</v>
      </c>
      <c r="Q971" s="58"/>
      <c r="R971" s="29" t="s">
        <v>1429</v>
      </c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27"/>
      <c r="AD971" s="18" t="s">
        <v>48</v>
      </c>
      <c r="AE971" s="18"/>
      <c r="AF971" s="18"/>
      <c r="AG971" s="18"/>
      <c r="AH971" s="18"/>
      <c r="AI971" s="30"/>
      <c r="AJ971" s="18"/>
    </row>
    <row r="972" spans="1:36" x14ac:dyDescent="0.25">
      <c r="A972" s="17" t="s">
        <v>1431</v>
      </c>
      <c r="B972" s="18" t="s">
        <v>1432</v>
      </c>
      <c r="C972" s="18" t="s">
        <v>1433</v>
      </c>
      <c r="D972" s="18">
        <v>2010</v>
      </c>
      <c r="E972" s="71" t="str">
        <f>IF(COUNTIF($F$7:F972,F972)=1,"Y","N")</f>
        <v>N</v>
      </c>
      <c r="F972" s="46" t="str">
        <f t="shared" si="129"/>
        <v>2010-Cancer Immunology Immunotherapy-Benatar, Tania</v>
      </c>
      <c r="G972" s="27" t="s">
        <v>44</v>
      </c>
      <c r="H972" s="38"/>
      <c r="I972" s="38" t="s">
        <v>104</v>
      </c>
      <c r="J972" s="18" t="s">
        <v>1428</v>
      </c>
      <c r="K972" s="28">
        <v>100</v>
      </c>
      <c r="L972" s="19" t="s">
        <v>47</v>
      </c>
      <c r="M972" s="56"/>
      <c r="N972" s="57"/>
      <c r="O972" s="57"/>
      <c r="P972" s="57">
        <v>1</v>
      </c>
      <c r="Q972" s="58"/>
      <c r="R972" s="29" t="s">
        <v>159</v>
      </c>
      <c r="S972" s="18"/>
      <c r="T972" s="18"/>
      <c r="U972" s="18"/>
      <c r="V972" s="18" t="s">
        <v>48</v>
      </c>
      <c r="W972" s="18"/>
      <c r="X972" s="18"/>
      <c r="Y972" s="18"/>
      <c r="Z972" s="18"/>
      <c r="AA972" s="18"/>
      <c r="AB972" s="18"/>
      <c r="AC972" s="27"/>
      <c r="AD972" s="18"/>
      <c r="AE972" s="18"/>
      <c r="AF972" s="18"/>
      <c r="AG972" s="18"/>
      <c r="AH972" s="18"/>
      <c r="AI972" s="30"/>
      <c r="AJ972" s="18"/>
    </row>
    <row r="973" spans="1:36" x14ac:dyDescent="0.25">
      <c r="A973" s="17" t="s">
        <v>1431</v>
      </c>
      <c r="B973" s="18" t="s">
        <v>1432</v>
      </c>
      <c r="C973" s="18" t="s">
        <v>1433</v>
      </c>
      <c r="D973" s="18">
        <v>2010</v>
      </c>
      <c r="E973" s="71" t="str">
        <f>IF(COUNTIF($F$7:F973,F973)=1,"Y","N")</f>
        <v>N</v>
      </c>
      <c r="F973" s="46" t="str">
        <f t="shared" si="129"/>
        <v>2010-Cancer Immunology Immunotherapy-Benatar, Tania</v>
      </c>
      <c r="G973" s="27" t="s">
        <v>44</v>
      </c>
      <c r="H973" s="38"/>
      <c r="I973" s="38" t="s">
        <v>104</v>
      </c>
      <c r="J973" s="18" t="s">
        <v>1428</v>
      </c>
      <c r="K973" s="28">
        <v>100</v>
      </c>
      <c r="L973" s="19" t="s">
        <v>47</v>
      </c>
      <c r="M973" s="56"/>
      <c r="N973" s="57"/>
      <c r="O973" s="57">
        <v>1</v>
      </c>
      <c r="P973" s="57"/>
      <c r="Q973" s="58"/>
      <c r="R973" s="29" t="s">
        <v>1430</v>
      </c>
      <c r="S973" s="18"/>
      <c r="T973" s="18"/>
      <c r="U973" s="18"/>
      <c r="V973" s="18" t="s">
        <v>48</v>
      </c>
      <c r="W973" s="18"/>
      <c r="X973" s="18"/>
      <c r="Y973" s="18"/>
      <c r="Z973" s="18"/>
      <c r="AA973" s="18"/>
      <c r="AB973" s="18"/>
      <c r="AC973" s="27"/>
      <c r="AD973" s="18" t="s">
        <v>48</v>
      </c>
      <c r="AE973" s="18"/>
      <c r="AF973" s="18"/>
      <c r="AG973" s="18"/>
      <c r="AH973" s="18"/>
      <c r="AI973" s="30"/>
      <c r="AJ973" s="18"/>
    </row>
    <row r="974" spans="1:36" x14ac:dyDescent="0.25">
      <c r="A974" s="17" t="s">
        <v>1434</v>
      </c>
      <c r="B974" s="18" t="s">
        <v>1435</v>
      </c>
      <c r="C974" s="18" t="s">
        <v>99</v>
      </c>
      <c r="D974" s="18">
        <v>2010</v>
      </c>
      <c r="E974" s="71" t="str">
        <f>IF(COUNTIF($F$7:F974,F974)=1,"Y","N")</f>
        <v>Y</v>
      </c>
      <c r="F974" s="46" t="str">
        <f t="shared" si="129"/>
        <v>2010-Cancer Research-Deguchi, Takashi</v>
      </c>
      <c r="G974" s="27" t="s">
        <v>45</v>
      </c>
      <c r="H974" s="38"/>
      <c r="I974" s="38" t="s">
        <v>104</v>
      </c>
      <c r="J974" s="18" t="s">
        <v>279</v>
      </c>
      <c r="K974" s="28">
        <v>0</v>
      </c>
      <c r="L974" s="19" t="s">
        <v>47</v>
      </c>
      <c r="M974" s="56"/>
      <c r="N974" s="57"/>
      <c r="O974" s="57"/>
      <c r="P974" s="57">
        <v>1</v>
      </c>
      <c r="Q974" s="58"/>
      <c r="R974" s="29" t="s">
        <v>1436</v>
      </c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27"/>
      <c r="AD974" s="18" t="s">
        <v>48</v>
      </c>
      <c r="AE974" s="18"/>
      <c r="AF974" s="18"/>
      <c r="AG974" s="18"/>
      <c r="AH974" s="18"/>
      <c r="AI974" s="30"/>
      <c r="AJ974" s="18"/>
    </row>
    <row r="975" spans="1:36" x14ac:dyDescent="0.25">
      <c r="A975" s="17" t="s">
        <v>1434</v>
      </c>
      <c r="B975" s="18" t="s">
        <v>1435</v>
      </c>
      <c r="C975" s="18" t="s">
        <v>99</v>
      </c>
      <c r="D975" s="18">
        <v>2010</v>
      </c>
      <c r="E975" s="71" t="str">
        <f>IF(COUNTIF($F$7:F975,F975)=1,"Y","N")</f>
        <v>N</v>
      </c>
      <c r="F975" s="46" t="str">
        <f t="shared" ref="F975" si="132">CONCATENATE(D975,"-",C975,"-",A975)</f>
        <v>2010-Cancer Research-Deguchi, Takashi</v>
      </c>
      <c r="G975" s="27" t="s">
        <v>45</v>
      </c>
      <c r="H975" s="38"/>
      <c r="I975" s="38" t="s">
        <v>104</v>
      </c>
      <c r="J975" s="18" t="s">
        <v>279</v>
      </c>
      <c r="K975" s="28">
        <v>0</v>
      </c>
      <c r="L975" s="19" t="s">
        <v>47</v>
      </c>
      <c r="M975" s="56"/>
      <c r="N975" s="57"/>
      <c r="O975" s="57"/>
      <c r="P975" s="57"/>
      <c r="Q975" s="58">
        <v>1</v>
      </c>
      <c r="R975" s="29" t="s">
        <v>1437</v>
      </c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27"/>
      <c r="AD975" s="18" t="s">
        <v>48</v>
      </c>
      <c r="AE975" s="18"/>
      <c r="AF975" s="18"/>
      <c r="AG975" s="18"/>
      <c r="AH975" s="18"/>
      <c r="AI975" s="30"/>
      <c r="AJ975" s="18"/>
    </row>
    <row r="976" spans="1:36" x14ac:dyDescent="0.25">
      <c r="A976" s="17" t="s">
        <v>1438</v>
      </c>
      <c r="B976" s="18" t="s">
        <v>460</v>
      </c>
      <c r="C976" s="18" t="s">
        <v>210</v>
      </c>
      <c r="D976" s="18">
        <v>2010</v>
      </c>
      <c r="E976" s="71" t="str">
        <f>IF(COUNTIF($F$7:F976,F976)=1,"Y","N")</f>
        <v>Y</v>
      </c>
      <c r="F976" s="46" t="str">
        <f t="shared" si="129"/>
        <v>2010-Molecular Cancer Therapeutics-Bisht, Savita</v>
      </c>
      <c r="G976" s="27" t="s">
        <v>1439</v>
      </c>
      <c r="H976" s="38"/>
      <c r="I976" s="38" t="s">
        <v>104</v>
      </c>
      <c r="J976" s="18" t="s">
        <v>27</v>
      </c>
      <c r="K976" s="28">
        <v>0</v>
      </c>
      <c r="L976" s="19" t="s">
        <v>47</v>
      </c>
      <c r="M976" s="56"/>
      <c r="N976" s="57"/>
      <c r="O976" s="57"/>
      <c r="P976" s="57">
        <v>1</v>
      </c>
      <c r="Q976" s="58"/>
      <c r="R976" s="29" t="s">
        <v>1442</v>
      </c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27"/>
      <c r="AD976" s="18"/>
      <c r="AE976" s="18"/>
      <c r="AF976" s="18"/>
      <c r="AG976" s="18"/>
      <c r="AH976" s="18"/>
      <c r="AI976" s="30"/>
      <c r="AJ976" s="18"/>
    </row>
    <row r="977" spans="1:36" x14ac:dyDescent="0.25">
      <c r="A977" s="17" t="s">
        <v>1438</v>
      </c>
      <c r="B977" s="18" t="s">
        <v>460</v>
      </c>
      <c r="C977" s="18" t="s">
        <v>210</v>
      </c>
      <c r="D977" s="18">
        <v>2010</v>
      </c>
      <c r="E977" s="71" t="str">
        <f>IF(COUNTIF($F$7:F977,F977)=1,"Y","N")</f>
        <v>N</v>
      </c>
      <c r="F977" s="46" t="str">
        <f t="shared" si="129"/>
        <v>2010-Molecular Cancer Therapeutics-Bisht, Savita</v>
      </c>
      <c r="G977" s="27" t="s">
        <v>1439</v>
      </c>
      <c r="H977" s="38"/>
      <c r="I977" s="38" t="s">
        <v>104</v>
      </c>
      <c r="J977" s="18" t="s">
        <v>27</v>
      </c>
      <c r="K977" s="28">
        <v>0</v>
      </c>
      <c r="L977" s="19" t="s">
        <v>47</v>
      </c>
      <c r="M977" s="56"/>
      <c r="N977" s="57"/>
      <c r="O977" s="57">
        <v>1</v>
      </c>
      <c r="P977" s="57"/>
      <c r="Q977" s="58"/>
      <c r="R977" s="29" t="s">
        <v>1441</v>
      </c>
      <c r="S977" s="18"/>
      <c r="T977" s="18"/>
      <c r="U977" s="18"/>
      <c r="V977" s="18" t="s">
        <v>48</v>
      </c>
      <c r="W977" s="18"/>
      <c r="X977" s="18"/>
      <c r="Y977" s="18"/>
      <c r="Z977" s="18"/>
      <c r="AA977" s="18"/>
      <c r="AB977" s="18"/>
      <c r="AC977" s="27"/>
      <c r="AD977" s="18"/>
      <c r="AE977" s="18"/>
      <c r="AF977" s="18"/>
      <c r="AG977" s="18"/>
      <c r="AH977" s="18"/>
      <c r="AI977" s="30"/>
      <c r="AJ977" s="18"/>
    </row>
    <row r="978" spans="1:36" x14ac:dyDescent="0.25">
      <c r="A978" s="17" t="s">
        <v>1438</v>
      </c>
      <c r="B978" s="18" t="s">
        <v>460</v>
      </c>
      <c r="C978" s="18" t="s">
        <v>210</v>
      </c>
      <c r="D978" s="18">
        <v>2010</v>
      </c>
      <c r="E978" s="71" t="str">
        <f>IF(COUNTIF($F$7:F978,F978)=1,"Y","N")</f>
        <v>N</v>
      </c>
      <c r="F978" s="46" t="str">
        <f t="shared" si="129"/>
        <v>2010-Molecular Cancer Therapeutics-Bisht, Savita</v>
      </c>
      <c r="G978" s="27" t="s">
        <v>1439</v>
      </c>
      <c r="H978" s="38"/>
      <c r="I978" s="38" t="s">
        <v>104</v>
      </c>
      <c r="J978" s="18" t="s">
        <v>27</v>
      </c>
      <c r="K978" s="28">
        <v>0</v>
      </c>
      <c r="L978" s="19" t="s">
        <v>47</v>
      </c>
      <c r="M978" s="56"/>
      <c r="N978" s="57"/>
      <c r="O978" s="57">
        <v>1</v>
      </c>
      <c r="P978" s="57"/>
      <c r="Q978" s="58"/>
      <c r="R978" s="29" t="s">
        <v>1440</v>
      </c>
      <c r="S978" s="18"/>
      <c r="T978" s="18"/>
      <c r="U978" s="18"/>
      <c r="V978" s="18" t="s">
        <v>48</v>
      </c>
      <c r="W978" s="18"/>
      <c r="X978" s="18"/>
      <c r="Y978" s="18"/>
      <c r="Z978" s="18"/>
      <c r="AA978" s="18"/>
      <c r="AB978" s="18"/>
      <c r="AC978" s="27"/>
      <c r="AD978" s="18"/>
      <c r="AE978" s="18"/>
      <c r="AF978" s="18"/>
      <c r="AG978" s="18"/>
      <c r="AH978" s="18"/>
      <c r="AI978" s="30"/>
      <c r="AJ978" s="18"/>
    </row>
    <row r="979" spans="1:36" x14ac:dyDescent="0.25">
      <c r="A979" s="17" t="s">
        <v>1438</v>
      </c>
      <c r="B979" s="18" t="s">
        <v>460</v>
      </c>
      <c r="C979" s="18" t="s">
        <v>210</v>
      </c>
      <c r="D979" s="18">
        <v>2010</v>
      </c>
      <c r="E979" s="71" t="str">
        <f>IF(COUNTIF($F$7:F979,F979)=1,"Y","N")</f>
        <v>N</v>
      </c>
      <c r="F979" s="46" t="str">
        <f t="shared" si="129"/>
        <v>2010-Molecular Cancer Therapeutics-Bisht, Savita</v>
      </c>
      <c r="G979" s="27" t="s">
        <v>1439</v>
      </c>
      <c r="H979" s="38"/>
      <c r="I979" s="38" t="s">
        <v>104</v>
      </c>
      <c r="J979" s="18" t="s">
        <v>27</v>
      </c>
      <c r="K979" s="28">
        <v>0</v>
      </c>
      <c r="L979" s="19" t="s">
        <v>28</v>
      </c>
      <c r="M979" s="56"/>
      <c r="N979" s="57"/>
      <c r="O979" s="57"/>
      <c r="P979" s="57">
        <v>1</v>
      </c>
      <c r="Q979" s="58"/>
      <c r="R979" s="29" t="s">
        <v>1442</v>
      </c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27"/>
      <c r="AD979" s="18"/>
      <c r="AE979" s="18"/>
      <c r="AF979" s="18"/>
      <c r="AG979" s="18"/>
      <c r="AH979" s="18"/>
      <c r="AI979" s="30"/>
      <c r="AJ979" s="18"/>
    </row>
    <row r="980" spans="1:36" x14ac:dyDescent="0.25">
      <c r="A980" s="17" t="s">
        <v>1438</v>
      </c>
      <c r="B980" s="18" t="s">
        <v>460</v>
      </c>
      <c r="C980" s="18" t="s">
        <v>210</v>
      </c>
      <c r="D980" s="18">
        <v>2010</v>
      </c>
      <c r="E980" s="71" t="str">
        <f>IF(COUNTIF($F$7:F980,F980)=1,"Y","N")</f>
        <v>N</v>
      </c>
      <c r="F980" s="46" t="str">
        <f t="shared" si="129"/>
        <v>2010-Molecular Cancer Therapeutics-Bisht, Savita</v>
      </c>
      <c r="G980" s="27" t="s">
        <v>1439</v>
      </c>
      <c r="H980" s="38"/>
      <c r="I980" s="38" t="s">
        <v>104</v>
      </c>
      <c r="J980" s="18" t="s">
        <v>27</v>
      </c>
      <c r="K980" s="28">
        <v>0</v>
      </c>
      <c r="L980" s="19" t="s">
        <v>28</v>
      </c>
      <c r="M980" s="56"/>
      <c r="N980" s="57"/>
      <c r="O980" s="57"/>
      <c r="P980" s="57">
        <v>1</v>
      </c>
      <c r="Q980" s="58"/>
      <c r="R980" s="29" t="s">
        <v>1441</v>
      </c>
      <c r="S980" s="18"/>
      <c r="T980" s="18"/>
      <c r="U980" s="18"/>
      <c r="V980" s="18" t="s">
        <v>48</v>
      </c>
      <c r="W980" s="18"/>
      <c r="X980" s="18"/>
      <c r="Y980" s="18"/>
      <c r="Z980" s="18"/>
      <c r="AA980" s="18"/>
      <c r="AB980" s="18"/>
      <c r="AC980" s="27"/>
      <c r="AD980" s="18"/>
      <c r="AE980" s="18"/>
      <c r="AF980" s="18"/>
      <c r="AG980" s="18"/>
      <c r="AH980" s="18"/>
      <c r="AI980" s="30"/>
      <c r="AJ980" s="18"/>
    </row>
    <row r="981" spans="1:36" x14ac:dyDescent="0.25">
      <c r="A981" s="17" t="s">
        <v>1438</v>
      </c>
      <c r="B981" s="18" t="s">
        <v>460</v>
      </c>
      <c r="C981" s="18" t="s">
        <v>210</v>
      </c>
      <c r="D981" s="18">
        <v>2010</v>
      </c>
      <c r="E981" s="71" t="str">
        <f>IF(COUNTIF($F$7:F981,F981)=1,"Y","N")</f>
        <v>N</v>
      </c>
      <c r="F981" s="46" t="str">
        <f t="shared" si="129"/>
        <v>2010-Molecular Cancer Therapeutics-Bisht, Savita</v>
      </c>
      <c r="G981" s="27" t="s">
        <v>1439</v>
      </c>
      <c r="H981" s="38"/>
      <c r="I981" s="38" t="s">
        <v>104</v>
      </c>
      <c r="J981" s="18" t="s">
        <v>27</v>
      </c>
      <c r="K981" s="28">
        <v>0</v>
      </c>
      <c r="L981" s="19" t="s">
        <v>28</v>
      </c>
      <c r="M981" s="56"/>
      <c r="N981" s="57"/>
      <c r="O981" s="57"/>
      <c r="P981" s="57">
        <v>1</v>
      </c>
      <c r="Q981" s="58"/>
      <c r="R981" s="29" t="s">
        <v>1440</v>
      </c>
      <c r="S981" s="18"/>
      <c r="T981" s="18"/>
      <c r="U981" s="18"/>
      <c r="V981" s="18" t="s">
        <v>48</v>
      </c>
      <c r="W981" s="18"/>
      <c r="X981" s="18"/>
      <c r="Y981" s="18"/>
      <c r="Z981" s="18"/>
      <c r="AA981" s="18"/>
      <c r="AB981" s="18"/>
      <c r="AC981" s="27"/>
      <c r="AD981" s="18"/>
      <c r="AE981" s="18"/>
      <c r="AF981" s="18"/>
      <c r="AG981" s="18"/>
      <c r="AH981" s="18"/>
      <c r="AI981" s="30"/>
      <c r="AJ981" s="18"/>
    </row>
    <row r="982" spans="1:36" x14ac:dyDescent="0.25">
      <c r="A982" s="17" t="s">
        <v>1443</v>
      </c>
      <c r="B982" s="18" t="s">
        <v>860</v>
      </c>
      <c r="C982" s="18" t="s">
        <v>81</v>
      </c>
      <c r="D982" s="18">
        <v>2011</v>
      </c>
      <c r="E982" s="71" t="str">
        <f>IF(COUNTIF($F$7:F982,F982)=1,"Y","N")</f>
        <v>Y</v>
      </c>
      <c r="F982" s="46" t="str">
        <f t="shared" si="129"/>
        <v>2011-Clinical Cancer Research-Allen, Elizabeth</v>
      </c>
      <c r="G982" s="27" t="s">
        <v>861</v>
      </c>
      <c r="H982" s="38"/>
      <c r="I982" s="38" t="s">
        <v>104</v>
      </c>
      <c r="J982" s="18" t="s">
        <v>1444</v>
      </c>
      <c r="K982" s="28">
        <v>20</v>
      </c>
      <c r="L982" s="19" t="s">
        <v>28</v>
      </c>
      <c r="M982" s="56"/>
      <c r="N982" s="57"/>
      <c r="O982" s="57"/>
      <c r="P982" s="57">
        <v>1</v>
      </c>
      <c r="Q982" s="58"/>
      <c r="R982" s="29" t="s">
        <v>1445</v>
      </c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27"/>
      <c r="AD982" s="18"/>
      <c r="AE982" s="18" t="s">
        <v>48</v>
      </c>
      <c r="AF982" s="18"/>
      <c r="AG982" s="18"/>
      <c r="AH982" s="18"/>
      <c r="AI982" s="30"/>
      <c r="AJ982" s="18"/>
    </row>
    <row r="983" spans="1:36" x14ac:dyDescent="0.25">
      <c r="A983" s="17" t="s">
        <v>1443</v>
      </c>
      <c r="B983" s="18" t="s">
        <v>860</v>
      </c>
      <c r="C983" s="18" t="s">
        <v>81</v>
      </c>
      <c r="D983" s="18">
        <v>2011</v>
      </c>
      <c r="E983" s="71" t="str">
        <f>IF(COUNTIF($F$7:F983,F983)=1,"Y","N")</f>
        <v>N</v>
      </c>
      <c r="F983" s="46" t="str">
        <f t="shared" ref="F983:F988" si="133">CONCATENATE(D983,"-",C983,"-",A983)</f>
        <v>2011-Clinical Cancer Research-Allen, Elizabeth</v>
      </c>
      <c r="G983" s="27" t="s">
        <v>861</v>
      </c>
      <c r="H983" s="38"/>
      <c r="I983" s="38" t="s">
        <v>104</v>
      </c>
      <c r="J983" s="18" t="s">
        <v>1444</v>
      </c>
      <c r="K983" s="28">
        <v>20</v>
      </c>
      <c r="L983" s="19" t="s">
        <v>28</v>
      </c>
      <c r="M983" s="56"/>
      <c r="N983" s="57"/>
      <c r="O983" s="57"/>
      <c r="P983" s="57">
        <v>1</v>
      </c>
      <c r="Q983" s="58"/>
      <c r="R983" s="29" t="s">
        <v>1446</v>
      </c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27"/>
      <c r="AD983" s="18"/>
      <c r="AE983" s="18" t="s">
        <v>48</v>
      </c>
      <c r="AF983" s="18"/>
      <c r="AG983" s="18"/>
      <c r="AH983" s="18"/>
      <c r="AI983" s="30"/>
      <c r="AJ983" s="18"/>
    </row>
    <row r="984" spans="1:36" x14ac:dyDescent="0.25">
      <c r="A984" s="17" t="s">
        <v>1443</v>
      </c>
      <c r="B984" s="18" t="s">
        <v>860</v>
      </c>
      <c r="C984" s="18" t="s">
        <v>81</v>
      </c>
      <c r="D984" s="18">
        <v>2011</v>
      </c>
      <c r="E984" s="71" t="str">
        <f>IF(COUNTIF($F$7:F984,F984)=1,"Y","N")</f>
        <v>N</v>
      </c>
      <c r="F984" s="46" t="str">
        <f t="shared" si="133"/>
        <v>2011-Clinical Cancer Research-Allen, Elizabeth</v>
      </c>
      <c r="G984" s="27" t="s">
        <v>861</v>
      </c>
      <c r="H984" s="38"/>
      <c r="I984" s="38" t="s">
        <v>104</v>
      </c>
      <c r="J984" s="18" t="s">
        <v>1444</v>
      </c>
      <c r="K984" s="28">
        <v>20</v>
      </c>
      <c r="L984" s="19" t="s">
        <v>28</v>
      </c>
      <c r="M984" s="56"/>
      <c r="N984" s="57"/>
      <c r="O984" s="57"/>
      <c r="P984" s="57">
        <v>1</v>
      </c>
      <c r="Q984" s="58"/>
      <c r="R984" s="29" t="s">
        <v>1448</v>
      </c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27"/>
      <c r="AD984" s="18"/>
      <c r="AE984" s="18" t="s">
        <v>48</v>
      </c>
      <c r="AF984" s="18"/>
      <c r="AG984" s="18"/>
      <c r="AH984" s="18"/>
      <c r="AI984" s="30"/>
      <c r="AJ984" s="18"/>
    </row>
    <row r="985" spans="1:36" x14ac:dyDescent="0.25">
      <c r="A985" s="17" t="s">
        <v>1443</v>
      </c>
      <c r="B985" s="18" t="s">
        <v>860</v>
      </c>
      <c r="C985" s="18" t="s">
        <v>81</v>
      </c>
      <c r="D985" s="18">
        <v>2011</v>
      </c>
      <c r="E985" s="71" t="str">
        <f>IF(COUNTIF($F$7:F985,F985)=1,"Y","N")</f>
        <v>N</v>
      </c>
      <c r="F985" s="46" t="str">
        <f t="shared" si="133"/>
        <v>2011-Clinical Cancer Research-Allen, Elizabeth</v>
      </c>
      <c r="G985" s="27" t="s">
        <v>861</v>
      </c>
      <c r="H985" s="38"/>
      <c r="I985" s="38" t="s">
        <v>104</v>
      </c>
      <c r="J985" s="18" t="s">
        <v>1444</v>
      </c>
      <c r="K985" s="28">
        <v>20</v>
      </c>
      <c r="L985" s="19" t="s">
        <v>28</v>
      </c>
      <c r="M985" s="56"/>
      <c r="N985" s="57"/>
      <c r="O985" s="57"/>
      <c r="P985" s="57">
        <v>1</v>
      </c>
      <c r="Q985" s="58"/>
      <c r="R985" s="29" t="s">
        <v>1447</v>
      </c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27"/>
      <c r="AD985" s="18"/>
      <c r="AE985" s="18" t="s">
        <v>48</v>
      </c>
      <c r="AF985" s="18"/>
      <c r="AG985" s="18"/>
      <c r="AH985" s="18"/>
      <c r="AI985" s="30"/>
      <c r="AJ985" s="18"/>
    </row>
    <row r="986" spans="1:36" x14ac:dyDescent="0.25">
      <c r="A986" s="17" t="s">
        <v>1443</v>
      </c>
      <c r="B986" s="18" t="s">
        <v>860</v>
      </c>
      <c r="C986" s="18" t="s">
        <v>81</v>
      </c>
      <c r="D986" s="18">
        <v>2011</v>
      </c>
      <c r="E986" s="71" t="str">
        <f>IF(COUNTIF($F$7:F986,F986)=1,"Y","N")</f>
        <v>N</v>
      </c>
      <c r="F986" s="46" t="str">
        <f t="shared" si="133"/>
        <v>2011-Clinical Cancer Research-Allen, Elizabeth</v>
      </c>
      <c r="G986" s="27" t="s">
        <v>861</v>
      </c>
      <c r="H986" s="38"/>
      <c r="I986" s="38" t="s">
        <v>104</v>
      </c>
      <c r="J986" s="18" t="s">
        <v>1444</v>
      </c>
      <c r="K986" s="28">
        <v>20</v>
      </c>
      <c r="L986" s="19" t="s">
        <v>28</v>
      </c>
      <c r="M986" s="56"/>
      <c r="N986" s="57"/>
      <c r="O986" s="57">
        <v>1</v>
      </c>
      <c r="P986" s="57"/>
      <c r="Q986" s="58"/>
      <c r="R986" s="29" t="s">
        <v>1449</v>
      </c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27"/>
      <c r="AD986" s="18"/>
      <c r="AE986" s="18" t="s">
        <v>48</v>
      </c>
      <c r="AF986" s="18"/>
      <c r="AG986" s="18"/>
      <c r="AH986" s="18"/>
      <c r="AI986" s="30"/>
      <c r="AJ986" s="18"/>
    </row>
    <row r="987" spans="1:36" x14ac:dyDescent="0.25">
      <c r="A987" s="17" t="s">
        <v>1443</v>
      </c>
      <c r="B987" s="18" t="s">
        <v>860</v>
      </c>
      <c r="C987" s="18" t="s">
        <v>81</v>
      </c>
      <c r="D987" s="18">
        <v>2011</v>
      </c>
      <c r="E987" s="71" t="str">
        <f>IF(COUNTIF($F$7:F987,F987)=1,"Y","N")</f>
        <v>N</v>
      </c>
      <c r="F987" s="46" t="str">
        <f t="shared" si="133"/>
        <v>2011-Clinical Cancer Research-Allen, Elizabeth</v>
      </c>
      <c r="G987" s="27" t="s">
        <v>861</v>
      </c>
      <c r="H987" s="38"/>
      <c r="I987" s="38" t="s">
        <v>104</v>
      </c>
      <c r="J987" s="18" t="s">
        <v>1444</v>
      </c>
      <c r="K987" s="28">
        <v>20</v>
      </c>
      <c r="L987" s="19" t="s">
        <v>28</v>
      </c>
      <c r="M987" s="56"/>
      <c r="N987" s="57"/>
      <c r="O987" s="57"/>
      <c r="P987" s="57">
        <v>1</v>
      </c>
      <c r="Q987" s="58"/>
      <c r="R987" s="29" t="s">
        <v>1450</v>
      </c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27"/>
      <c r="AD987" s="18"/>
      <c r="AE987" s="18" t="s">
        <v>48</v>
      </c>
      <c r="AF987" s="18"/>
      <c r="AG987" s="18"/>
      <c r="AH987" s="18"/>
      <c r="AI987" s="30" t="s">
        <v>48</v>
      </c>
      <c r="AJ987" s="18"/>
    </row>
    <row r="988" spans="1:36" x14ac:dyDescent="0.25">
      <c r="A988" s="17" t="s">
        <v>1443</v>
      </c>
      <c r="B988" s="18" t="s">
        <v>860</v>
      </c>
      <c r="C988" s="18" t="s">
        <v>81</v>
      </c>
      <c r="D988" s="18">
        <v>2011</v>
      </c>
      <c r="E988" s="71" t="str">
        <f>IF(COUNTIF($F$7:F988,F988)=1,"Y","N")</f>
        <v>N</v>
      </c>
      <c r="F988" s="46" t="str">
        <f t="shared" si="133"/>
        <v>2011-Clinical Cancer Research-Allen, Elizabeth</v>
      </c>
      <c r="G988" s="27" t="s">
        <v>861</v>
      </c>
      <c r="H988" s="38"/>
      <c r="I988" s="38" t="s">
        <v>104</v>
      </c>
      <c r="J988" s="18" t="s">
        <v>1444</v>
      </c>
      <c r="K988" s="28">
        <v>20</v>
      </c>
      <c r="L988" s="19" t="s">
        <v>28</v>
      </c>
      <c r="M988" s="56"/>
      <c r="N988" s="57"/>
      <c r="O988" s="57"/>
      <c r="P988" s="57">
        <v>1</v>
      </c>
      <c r="Q988" s="58"/>
      <c r="R988" s="29" t="s">
        <v>1451</v>
      </c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27"/>
      <c r="AD988" s="18"/>
      <c r="AE988" s="18" t="s">
        <v>48</v>
      </c>
      <c r="AF988" s="18"/>
      <c r="AG988" s="18"/>
      <c r="AH988" s="18"/>
      <c r="AI988" s="30" t="s">
        <v>48</v>
      </c>
      <c r="AJ988" s="18"/>
    </row>
    <row r="989" spans="1:36" x14ac:dyDescent="0.25">
      <c r="A989" s="17" t="s">
        <v>1204</v>
      </c>
      <c r="B989" s="18" t="s">
        <v>1452</v>
      </c>
      <c r="C989" s="18" t="s">
        <v>1453</v>
      </c>
      <c r="D989" s="18">
        <v>2011</v>
      </c>
      <c r="E989" s="71" t="str">
        <f>IF(COUNTIF($F$7:F989,F989)=1,"Y","N")</f>
        <v>Y</v>
      </c>
      <c r="F989" s="46" t="str">
        <f t="shared" si="129"/>
        <v>2011-Science-Beatty, Gregory L.</v>
      </c>
      <c r="G989" s="27" t="s">
        <v>1458</v>
      </c>
      <c r="H989" s="38"/>
      <c r="I989" s="38" t="s">
        <v>104</v>
      </c>
      <c r="J989" s="18" t="s">
        <v>1454</v>
      </c>
      <c r="K989" s="28"/>
      <c r="L989" s="19" t="s">
        <v>28</v>
      </c>
      <c r="M989" s="56"/>
      <c r="N989" s="57">
        <v>0.5</v>
      </c>
      <c r="O989" s="57">
        <v>0.2</v>
      </c>
      <c r="P989" s="57">
        <v>0.2</v>
      </c>
      <c r="Q989" s="58">
        <v>0.3</v>
      </c>
      <c r="R989" s="29" t="s">
        <v>1343</v>
      </c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27"/>
      <c r="AD989" s="18" t="s">
        <v>48</v>
      </c>
      <c r="AE989" s="18"/>
      <c r="AF989" s="18"/>
      <c r="AG989" s="18"/>
      <c r="AH989" s="18"/>
      <c r="AI989" s="30"/>
      <c r="AJ989" s="18"/>
    </row>
    <row r="990" spans="1:36" x14ac:dyDescent="0.25">
      <c r="A990" s="17" t="s">
        <v>1204</v>
      </c>
      <c r="B990" s="18" t="s">
        <v>1452</v>
      </c>
      <c r="C990" s="18" t="s">
        <v>1453</v>
      </c>
      <c r="D990" s="18">
        <v>2011</v>
      </c>
      <c r="E990" s="71" t="str">
        <f>IF(COUNTIF($F$7:F990,F990)=1,"Y","N")</f>
        <v>N</v>
      </c>
      <c r="F990" s="46" t="str">
        <f t="shared" ref="F990:F992" si="134">CONCATENATE(D990,"-",C990,"-",A990)</f>
        <v>2011-Science-Beatty, Gregory L.</v>
      </c>
      <c r="G990" s="27" t="s">
        <v>1458</v>
      </c>
      <c r="H990" s="38"/>
      <c r="I990" s="38" t="s">
        <v>104</v>
      </c>
      <c r="J990" s="18" t="s">
        <v>1454</v>
      </c>
      <c r="K990" s="28"/>
      <c r="L990" s="19" t="s">
        <v>28</v>
      </c>
      <c r="M990" s="56"/>
      <c r="N990" s="57"/>
      <c r="O990" s="57"/>
      <c r="P990" s="57">
        <v>0.8</v>
      </c>
      <c r="Q990" s="58">
        <v>0.2</v>
      </c>
      <c r="R990" s="29" t="s">
        <v>1455</v>
      </c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27"/>
      <c r="AD990" s="18" t="s">
        <v>48</v>
      </c>
      <c r="AE990" s="18"/>
      <c r="AF990" s="18"/>
      <c r="AG990" s="18"/>
      <c r="AH990" s="18"/>
      <c r="AI990" s="30"/>
      <c r="AJ990" s="18"/>
    </row>
    <row r="991" spans="1:36" x14ac:dyDescent="0.25">
      <c r="A991" s="17" t="s">
        <v>1204</v>
      </c>
      <c r="B991" s="18" t="s">
        <v>1452</v>
      </c>
      <c r="C991" s="18" t="s">
        <v>1453</v>
      </c>
      <c r="D991" s="18">
        <v>2011</v>
      </c>
      <c r="E991" s="71" t="str">
        <f>IF(COUNTIF($F$7:F991,F991)=1,"Y","N")</f>
        <v>N</v>
      </c>
      <c r="F991" s="46" t="str">
        <f t="shared" si="134"/>
        <v>2011-Science-Beatty, Gregory L.</v>
      </c>
      <c r="G991" s="27" t="s">
        <v>1458</v>
      </c>
      <c r="H991" s="38"/>
      <c r="I991" s="38" t="s">
        <v>104</v>
      </c>
      <c r="J991" s="18" t="s">
        <v>1454</v>
      </c>
      <c r="K991" s="28"/>
      <c r="L991" s="19" t="s">
        <v>28</v>
      </c>
      <c r="M991" s="56"/>
      <c r="N991" s="57">
        <v>0.3</v>
      </c>
      <c r="O991" s="57">
        <v>0.3</v>
      </c>
      <c r="P991" s="57"/>
      <c r="Q991" s="58">
        <v>0.4</v>
      </c>
      <c r="R991" s="29" t="s">
        <v>1456</v>
      </c>
      <c r="S991" s="18"/>
      <c r="T991" s="18"/>
      <c r="U991" s="18"/>
      <c r="V991" s="18" t="s">
        <v>48</v>
      </c>
      <c r="W991" s="18"/>
      <c r="X991" s="18"/>
      <c r="Y991" s="18"/>
      <c r="Z991" s="18"/>
      <c r="AA991" s="18"/>
      <c r="AB991" s="18"/>
      <c r="AC991" s="27"/>
      <c r="AD991" s="18" t="s">
        <v>48</v>
      </c>
      <c r="AE991" s="18"/>
      <c r="AF991" s="18"/>
      <c r="AG991" s="18"/>
      <c r="AH991" s="18"/>
      <c r="AI991" s="30"/>
      <c r="AJ991" s="18"/>
    </row>
    <row r="992" spans="1:36" x14ac:dyDescent="0.25">
      <c r="A992" s="17" t="s">
        <v>1204</v>
      </c>
      <c r="B992" s="18" t="s">
        <v>1452</v>
      </c>
      <c r="C992" s="18" t="s">
        <v>1453</v>
      </c>
      <c r="D992" s="18">
        <v>2011</v>
      </c>
      <c r="E992" s="71" t="str">
        <f>IF(COUNTIF($F$7:F992,F992)=1,"Y","N")</f>
        <v>N</v>
      </c>
      <c r="F992" s="46" t="str">
        <f t="shared" si="134"/>
        <v>2011-Science-Beatty, Gregory L.</v>
      </c>
      <c r="G992" s="27" t="s">
        <v>1458</v>
      </c>
      <c r="H992" s="38"/>
      <c r="I992" s="38" t="s">
        <v>104</v>
      </c>
      <c r="J992" s="18" t="s">
        <v>1454</v>
      </c>
      <c r="K992" s="28"/>
      <c r="L992" s="19" t="s">
        <v>28</v>
      </c>
      <c r="M992" s="56"/>
      <c r="N992" s="57"/>
      <c r="O992" s="57"/>
      <c r="P992" s="57">
        <v>0.4</v>
      </c>
      <c r="Q992" s="58">
        <v>0.6</v>
      </c>
      <c r="R992" s="29" t="s">
        <v>1457</v>
      </c>
      <c r="S992" s="18"/>
      <c r="T992" s="18"/>
      <c r="U992" s="18"/>
      <c r="V992" s="18" t="s">
        <v>48</v>
      </c>
      <c r="W992" s="18"/>
      <c r="X992" s="18"/>
      <c r="Y992" s="18"/>
      <c r="Z992" s="18"/>
      <c r="AA992" s="18"/>
      <c r="AB992" s="18"/>
      <c r="AC992" s="27"/>
      <c r="AD992" s="18"/>
      <c r="AE992" s="18"/>
      <c r="AF992" s="18"/>
      <c r="AG992" s="18"/>
      <c r="AH992" s="18"/>
      <c r="AI992" s="30"/>
      <c r="AJ992" s="18"/>
    </row>
    <row r="993" spans="1:36" x14ac:dyDescent="0.25">
      <c r="A993" s="17" t="s">
        <v>1463</v>
      </c>
      <c r="B993" s="18" t="s">
        <v>1464</v>
      </c>
      <c r="C993" s="18" t="s">
        <v>81</v>
      </c>
      <c r="D993" s="18">
        <v>2011</v>
      </c>
      <c r="E993" s="71" t="str">
        <f>IF(COUNTIF($F$7:F993,F993)=1,"Y","N")</f>
        <v>Y</v>
      </c>
      <c r="F993" s="46" t="str">
        <f t="shared" si="129"/>
        <v>2011-Clinical Cancer Research-Cioffi, Michele</v>
      </c>
      <c r="G993" s="27" t="s">
        <v>616</v>
      </c>
      <c r="H993" s="38"/>
      <c r="I993" s="38" t="s">
        <v>105</v>
      </c>
      <c r="J993" s="18" t="s">
        <v>27</v>
      </c>
      <c r="K993" s="28">
        <v>60</v>
      </c>
      <c r="L993" s="19" t="s">
        <v>47</v>
      </c>
      <c r="M993" s="56"/>
      <c r="N993" s="57"/>
      <c r="O993" s="57"/>
      <c r="P993" s="57">
        <v>1</v>
      </c>
      <c r="Q993" s="58"/>
      <c r="R993" s="29" t="s">
        <v>1461</v>
      </c>
      <c r="S993" s="18"/>
      <c r="T993" s="18"/>
      <c r="U993" s="18"/>
      <c r="V993" s="18" t="s">
        <v>48</v>
      </c>
      <c r="W993" s="18"/>
      <c r="X993" s="18"/>
      <c r="Y993" s="18"/>
      <c r="Z993" s="18"/>
      <c r="AA993" s="18"/>
      <c r="AB993" s="18"/>
      <c r="AC993" s="27"/>
      <c r="AD993" s="18"/>
      <c r="AE993" s="18"/>
      <c r="AF993" s="18"/>
      <c r="AG993" s="18"/>
      <c r="AH993" s="18"/>
      <c r="AI993" s="30"/>
      <c r="AJ993" s="18"/>
    </row>
    <row r="994" spans="1:36" x14ac:dyDescent="0.25">
      <c r="A994" s="17" t="s">
        <v>1463</v>
      </c>
      <c r="B994" s="18" t="s">
        <v>1464</v>
      </c>
      <c r="C994" s="18" t="s">
        <v>81</v>
      </c>
      <c r="D994" s="18">
        <v>2011</v>
      </c>
      <c r="E994" s="71" t="str">
        <f>IF(COUNTIF($F$7:F994,F994)=1,"Y","N")</f>
        <v>N</v>
      </c>
      <c r="F994" s="46" t="str">
        <f t="shared" si="129"/>
        <v>2011-Clinical Cancer Research-Cioffi, Michele</v>
      </c>
      <c r="G994" s="27" t="s">
        <v>616</v>
      </c>
      <c r="H994" s="38"/>
      <c r="I994" s="38" t="s">
        <v>105</v>
      </c>
      <c r="J994" s="18" t="s">
        <v>27</v>
      </c>
      <c r="K994" s="28">
        <v>60</v>
      </c>
      <c r="L994" s="19" t="s">
        <v>47</v>
      </c>
      <c r="M994" s="56"/>
      <c r="N994" s="57"/>
      <c r="O994" s="57">
        <v>1</v>
      </c>
      <c r="P994" s="57"/>
      <c r="Q994" s="58"/>
      <c r="R994" s="29" t="s">
        <v>1460</v>
      </c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27"/>
      <c r="AD994" s="18" t="s">
        <v>48</v>
      </c>
      <c r="AE994" s="18"/>
      <c r="AF994" s="18"/>
      <c r="AG994" s="18"/>
      <c r="AH994" s="18"/>
      <c r="AI994" s="30"/>
      <c r="AJ994" s="18"/>
    </row>
    <row r="995" spans="1:36" x14ac:dyDescent="0.25">
      <c r="A995" s="17" t="s">
        <v>1463</v>
      </c>
      <c r="B995" s="18" t="s">
        <v>1464</v>
      </c>
      <c r="C995" s="18" t="s">
        <v>81</v>
      </c>
      <c r="D995" s="18">
        <v>2011</v>
      </c>
      <c r="E995" s="71" t="str">
        <f>IF(COUNTIF($F$7:F995,F995)=1,"Y","N")</f>
        <v>N</v>
      </c>
      <c r="F995" s="46" t="str">
        <f t="shared" si="129"/>
        <v>2011-Clinical Cancer Research-Cioffi, Michele</v>
      </c>
      <c r="G995" s="27" t="s">
        <v>616</v>
      </c>
      <c r="H995" s="38"/>
      <c r="I995" s="38" t="s">
        <v>105</v>
      </c>
      <c r="J995" s="18" t="s">
        <v>27</v>
      </c>
      <c r="K995" s="28">
        <v>60</v>
      </c>
      <c r="L995" s="19" t="s">
        <v>47</v>
      </c>
      <c r="M995" s="56"/>
      <c r="N995" s="57"/>
      <c r="O995" s="57">
        <v>1</v>
      </c>
      <c r="P995" s="57"/>
      <c r="Q995" s="58"/>
      <c r="R995" s="29" t="s">
        <v>1459</v>
      </c>
      <c r="S995" s="18"/>
      <c r="T995" s="18"/>
      <c r="U995" s="18"/>
      <c r="V995" s="18" t="s">
        <v>48</v>
      </c>
      <c r="W995" s="18"/>
      <c r="X995" s="18"/>
      <c r="Y995" s="18"/>
      <c r="Z995" s="18"/>
      <c r="AA995" s="18"/>
      <c r="AB995" s="18"/>
      <c r="AC995" s="27"/>
      <c r="AD995" s="18" t="s">
        <v>48</v>
      </c>
      <c r="AE995" s="18"/>
      <c r="AF995" s="18"/>
      <c r="AG995" s="18"/>
      <c r="AH995" s="18"/>
      <c r="AI995" s="30"/>
      <c r="AJ995" s="18"/>
    </row>
    <row r="996" spans="1:36" x14ac:dyDescent="0.25">
      <c r="A996" s="17" t="s">
        <v>1463</v>
      </c>
      <c r="B996" s="18" t="s">
        <v>1464</v>
      </c>
      <c r="C996" s="18" t="s">
        <v>81</v>
      </c>
      <c r="D996" s="18">
        <v>2011</v>
      </c>
      <c r="E996" s="71" t="str">
        <f>IF(COUNTIF($F$7:F996,F996)=1,"Y","N")</f>
        <v>N</v>
      </c>
      <c r="F996" s="46" t="str">
        <f t="shared" si="129"/>
        <v>2011-Clinical Cancer Research-Cioffi, Michele</v>
      </c>
      <c r="G996" s="27" t="s">
        <v>1462</v>
      </c>
      <c r="H996" s="38"/>
      <c r="I996" s="38" t="s">
        <v>105</v>
      </c>
      <c r="J996" s="18" t="s">
        <v>27</v>
      </c>
      <c r="K996" s="28">
        <v>35</v>
      </c>
      <c r="L996" s="19" t="s">
        <v>47</v>
      </c>
      <c r="M996" s="56"/>
      <c r="N996" s="57"/>
      <c r="O996" s="57"/>
      <c r="P996" s="57">
        <v>1</v>
      </c>
      <c r="Q996" s="58"/>
      <c r="R996" s="29" t="s">
        <v>1461</v>
      </c>
      <c r="S996" s="18"/>
      <c r="T996" s="18"/>
      <c r="U996" s="18"/>
      <c r="V996" s="18" t="s">
        <v>48</v>
      </c>
      <c r="W996" s="18"/>
      <c r="X996" s="18"/>
      <c r="Y996" s="18"/>
      <c r="Z996" s="18"/>
      <c r="AA996" s="18"/>
      <c r="AB996" s="18"/>
      <c r="AC996" s="27"/>
      <c r="AD996" s="18"/>
      <c r="AE996" s="18"/>
      <c r="AF996" s="18"/>
      <c r="AG996" s="18"/>
      <c r="AH996" s="18"/>
      <c r="AI996" s="30"/>
      <c r="AJ996" s="18"/>
    </row>
    <row r="997" spans="1:36" x14ac:dyDescent="0.25">
      <c r="A997" s="17" t="s">
        <v>1463</v>
      </c>
      <c r="B997" s="18" t="s">
        <v>1464</v>
      </c>
      <c r="C997" s="18" t="s">
        <v>81</v>
      </c>
      <c r="D997" s="18">
        <v>2011</v>
      </c>
      <c r="E997" s="71" t="str">
        <f>IF(COUNTIF($F$7:F997,F997)=1,"Y","N")</f>
        <v>N</v>
      </c>
      <c r="F997" s="46" t="str">
        <f t="shared" si="129"/>
        <v>2011-Clinical Cancer Research-Cioffi, Michele</v>
      </c>
      <c r="G997" s="27" t="s">
        <v>1462</v>
      </c>
      <c r="H997" s="38"/>
      <c r="I997" s="38" t="s">
        <v>105</v>
      </c>
      <c r="J997" s="18" t="s">
        <v>27</v>
      </c>
      <c r="K997" s="28">
        <v>35</v>
      </c>
      <c r="L997" s="19" t="s">
        <v>47</v>
      </c>
      <c r="M997" s="56"/>
      <c r="N997" s="57"/>
      <c r="O997" s="57">
        <v>1</v>
      </c>
      <c r="P997" s="57"/>
      <c r="Q997" s="58"/>
      <c r="R997" s="29" t="s">
        <v>1460</v>
      </c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27"/>
      <c r="AD997" s="18" t="s">
        <v>48</v>
      </c>
      <c r="AE997" s="18"/>
      <c r="AF997" s="18"/>
      <c r="AG997" s="18"/>
      <c r="AH997" s="18"/>
      <c r="AI997" s="30"/>
      <c r="AJ997" s="18"/>
    </row>
    <row r="998" spans="1:36" x14ac:dyDescent="0.25">
      <c r="A998" s="17" t="s">
        <v>1463</v>
      </c>
      <c r="B998" s="18" t="s">
        <v>1464</v>
      </c>
      <c r="C998" s="18" t="s">
        <v>81</v>
      </c>
      <c r="D998" s="18">
        <v>2011</v>
      </c>
      <c r="E998" s="71" t="str">
        <f>IF(COUNTIF($F$7:F998,F998)=1,"Y","N")</f>
        <v>N</v>
      </c>
      <c r="F998" s="46" t="str">
        <f t="shared" si="129"/>
        <v>2011-Clinical Cancer Research-Cioffi, Michele</v>
      </c>
      <c r="G998" s="27" t="s">
        <v>1462</v>
      </c>
      <c r="H998" s="38"/>
      <c r="I998" s="38" t="s">
        <v>105</v>
      </c>
      <c r="J998" s="18" t="s">
        <v>27</v>
      </c>
      <c r="K998" s="28">
        <v>35</v>
      </c>
      <c r="L998" s="19" t="s">
        <v>47</v>
      </c>
      <c r="M998" s="56"/>
      <c r="N998" s="57"/>
      <c r="O998" s="57">
        <v>1</v>
      </c>
      <c r="P998" s="57"/>
      <c r="Q998" s="58"/>
      <c r="R998" s="29" t="s">
        <v>1459</v>
      </c>
      <c r="S998" s="18"/>
      <c r="T998" s="18"/>
      <c r="U998" s="18"/>
      <c r="V998" s="18" t="s">
        <v>48</v>
      </c>
      <c r="W998" s="18"/>
      <c r="X998" s="18"/>
      <c r="Y998" s="18"/>
      <c r="Z998" s="18"/>
      <c r="AA998" s="18"/>
      <c r="AB998" s="18"/>
      <c r="AC998" s="27"/>
      <c r="AD998" s="18" t="s">
        <v>48</v>
      </c>
      <c r="AE998" s="18"/>
      <c r="AF998" s="18"/>
      <c r="AG998" s="18"/>
      <c r="AH998" s="18"/>
      <c r="AI998" s="30"/>
      <c r="AJ998" s="18"/>
    </row>
    <row r="999" spans="1:36" x14ac:dyDescent="0.25">
      <c r="A999" s="17" t="s">
        <v>1466</v>
      </c>
      <c r="B999" s="18" t="s">
        <v>1467</v>
      </c>
      <c r="C999" s="18" t="s">
        <v>1468</v>
      </c>
      <c r="D999" s="18">
        <v>2012</v>
      </c>
      <c r="E999" s="71" t="str">
        <f>IF(COUNTIF($F$7:F999,F999)=1,"Y","N")</f>
        <v>Y</v>
      </c>
      <c r="F999" s="46" t="str">
        <f t="shared" si="129"/>
        <v>2012-Hellenic Journal of Nuclear Medicine-Dubey, Nazneen</v>
      </c>
      <c r="G999" s="27" t="s">
        <v>1465</v>
      </c>
      <c r="H999" s="38"/>
      <c r="I999" s="38" t="s">
        <v>104</v>
      </c>
      <c r="J999" s="18" t="s">
        <v>27</v>
      </c>
      <c r="K999" s="28">
        <v>350</v>
      </c>
      <c r="L999" s="19" t="s">
        <v>47</v>
      </c>
      <c r="M999" s="56"/>
      <c r="N999" s="57"/>
      <c r="O999" s="57"/>
      <c r="P999" s="57"/>
      <c r="Q999" s="58">
        <v>1</v>
      </c>
      <c r="R999" s="29" t="s">
        <v>11</v>
      </c>
      <c r="S999" s="18"/>
      <c r="T999" s="18" t="s">
        <v>48</v>
      </c>
      <c r="U999" s="18"/>
      <c r="V999" s="18"/>
      <c r="W999" s="18"/>
      <c r="X999" s="18"/>
      <c r="Y999" s="18"/>
      <c r="Z999" s="18"/>
      <c r="AA999" s="18"/>
      <c r="AB999" s="18"/>
      <c r="AC999" s="27"/>
      <c r="AD999" s="18"/>
      <c r="AE999" s="18"/>
      <c r="AF999" s="18"/>
      <c r="AG999" s="18"/>
      <c r="AH999" s="18"/>
      <c r="AI999" s="30"/>
      <c r="AJ999" s="18"/>
    </row>
    <row r="1000" spans="1:36" x14ac:dyDescent="0.25">
      <c r="A1000" s="17" t="s">
        <v>1466</v>
      </c>
      <c r="B1000" s="18" t="s">
        <v>1467</v>
      </c>
      <c r="C1000" s="18" t="s">
        <v>1468</v>
      </c>
      <c r="D1000" s="18">
        <v>2012</v>
      </c>
      <c r="E1000" s="71" t="str">
        <f>IF(COUNTIF($F$7:F1000,F1000)=1,"Y","N")</f>
        <v>N</v>
      </c>
      <c r="F1000" s="46" t="str">
        <f t="shared" ref="F1000" si="135">CONCATENATE(D1000,"-",C1000,"-",A1000)</f>
        <v>2012-Hellenic Journal of Nuclear Medicine-Dubey, Nazneen</v>
      </c>
      <c r="G1000" s="27" t="s">
        <v>1465</v>
      </c>
      <c r="H1000" s="38"/>
      <c r="I1000" s="38" t="s">
        <v>104</v>
      </c>
      <c r="J1000" s="18" t="s">
        <v>27</v>
      </c>
      <c r="K1000" s="28">
        <v>350</v>
      </c>
      <c r="L1000" s="19" t="s">
        <v>47</v>
      </c>
      <c r="M1000" s="56"/>
      <c r="N1000" s="57"/>
      <c r="O1000" s="57"/>
      <c r="P1000" s="57">
        <v>1</v>
      </c>
      <c r="Q1000" s="58"/>
      <c r="R1000" s="29" t="s">
        <v>1469</v>
      </c>
      <c r="S1000" s="18"/>
      <c r="T1000" s="18" t="s">
        <v>48</v>
      </c>
      <c r="U1000" s="18"/>
      <c r="V1000" s="18"/>
      <c r="W1000" s="18"/>
      <c r="X1000" s="18"/>
      <c r="Y1000" s="18"/>
      <c r="Z1000" s="18"/>
      <c r="AA1000" s="18"/>
      <c r="AB1000" s="18"/>
      <c r="AC1000" s="27"/>
      <c r="AD1000" s="18"/>
      <c r="AE1000" s="18"/>
      <c r="AF1000" s="18"/>
      <c r="AG1000" s="18"/>
      <c r="AH1000" s="18"/>
      <c r="AI1000" s="30"/>
      <c r="AJ1000" s="18"/>
    </row>
    <row r="1001" spans="1:36" x14ac:dyDescent="0.25">
      <c r="A1001" s="17" t="s">
        <v>1473</v>
      </c>
      <c r="B1001" s="18" t="s">
        <v>460</v>
      </c>
      <c r="C1001" s="18" t="s">
        <v>210</v>
      </c>
      <c r="D1001" s="18">
        <v>2011</v>
      </c>
      <c r="E1001" s="71" t="str">
        <f>IF(COUNTIF($F$7:F1001,F1001)=1,"Y","N")</f>
        <v>Y</v>
      </c>
      <c r="F1001" s="46" t="str">
        <f t="shared" si="129"/>
        <v>2011-Molecular Cancer Therapeutics-Pramanik, Dipankar</v>
      </c>
      <c r="G1001" s="27" t="s">
        <v>44</v>
      </c>
      <c r="H1001" s="38"/>
      <c r="I1001" s="38" t="s">
        <v>104</v>
      </c>
      <c r="J1001" s="18" t="s">
        <v>1470</v>
      </c>
      <c r="K1001" s="28">
        <v>100</v>
      </c>
      <c r="L1001" s="19" t="s">
        <v>47</v>
      </c>
      <c r="M1001" s="56"/>
      <c r="N1001" s="57"/>
      <c r="O1001" s="57"/>
      <c r="P1001" s="57">
        <v>1</v>
      </c>
      <c r="Q1001" s="58"/>
      <c r="R1001" s="29" t="s">
        <v>1471</v>
      </c>
      <c r="S1001" s="18"/>
      <c r="T1001" s="18"/>
      <c r="U1001" s="18"/>
      <c r="V1001" s="18"/>
      <c r="W1001" s="18"/>
      <c r="X1001" s="18"/>
      <c r="Y1001" s="18"/>
      <c r="Z1001" s="18"/>
      <c r="AA1001" s="18"/>
      <c r="AB1001" s="18"/>
      <c r="AC1001" s="27" t="s">
        <v>48</v>
      </c>
      <c r="AD1001" s="18"/>
      <c r="AE1001" s="18"/>
      <c r="AF1001" s="18"/>
      <c r="AG1001" s="18"/>
      <c r="AH1001" s="18"/>
      <c r="AI1001" s="30"/>
      <c r="AJ1001" s="18"/>
    </row>
    <row r="1002" spans="1:36" x14ac:dyDescent="0.25">
      <c r="A1002" s="17" t="s">
        <v>1473</v>
      </c>
      <c r="B1002" s="18" t="s">
        <v>460</v>
      </c>
      <c r="C1002" s="18" t="s">
        <v>210</v>
      </c>
      <c r="D1002" s="18">
        <v>2011</v>
      </c>
      <c r="E1002" s="71" t="str">
        <f>IF(COUNTIF($F$7:F1002,F1002)=1,"Y","N")</f>
        <v>N</v>
      </c>
      <c r="F1002" s="46" t="str">
        <f t="shared" si="129"/>
        <v>2011-Molecular Cancer Therapeutics-Pramanik, Dipankar</v>
      </c>
      <c r="G1002" s="27" t="s">
        <v>44</v>
      </c>
      <c r="H1002" s="38"/>
      <c r="I1002" s="38" t="s">
        <v>104</v>
      </c>
      <c r="J1002" s="18" t="s">
        <v>1470</v>
      </c>
      <c r="K1002" s="28">
        <v>100</v>
      </c>
      <c r="L1002" s="19" t="s">
        <v>47</v>
      </c>
      <c r="M1002" s="56"/>
      <c r="N1002" s="57"/>
      <c r="O1002" s="57"/>
      <c r="P1002" s="57">
        <v>1</v>
      </c>
      <c r="Q1002" s="58"/>
      <c r="R1002" s="29" t="s">
        <v>1472</v>
      </c>
      <c r="S1002" s="18"/>
      <c r="T1002" s="18"/>
      <c r="U1002" s="18"/>
      <c r="V1002" s="18"/>
      <c r="W1002" s="18"/>
      <c r="X1002" s="18"/>
      <c r="Y1002" s="18"/>
      <c r="Z1002" s="18"/>
      <c r="AA1002" s="18"/>
      <c r="AB1002" s="18"/>
      <c r="AC1002" s="27" t="s">
        <v>48</v>
      </c>
      <c r="AD1002" s="18"/>
      <c r="AE1002" s="18"/>
      <c r="AF1002" s="18"/>
      <c r="AG1002" s="18"/>
      <c r="AH1002" s="18"/>
      <c r="AI1002" s="30"/>
      <c r="AJ1002" s="18"/>
    </row>
    <row r="1003" spans="1:36" x14ac:dyDescent="0.25">
      <c r="A1003" s="17" t="s">
        <v>1473</v>
      </c>
      <c r="B1003" s="18" t="s">
        <v>460</v>
      </c>
      <c r="C1003" s="18" t="s">
        <v>210</v>
      </c>
      <c r="D1003" s="18">
        <v>2011</v>
      </c>
      <c r="E1003" s="71" t="str">
        <f>IF(COUNTIF($F$7:F1003,F1003)=1,"Y","N")</f>
        <v>N</v>
      </c>
      <c r="F1003" s="46" t="str">
        <f t="shared" si="129"/>
        <v>2011-Molecular Cancer Therapeutics-Pramanik, Dipankar</v>
      </c>
      <c r="G1003" s="27" t="s">
        <v>44</v>
      </c>
      <c r="H1003" s="38"/>
      <c r="I1003" s="38" t="s">
        <v>104</v>
      </c>
      <c r="J1003" s="18" t="s">
        <v>1470</v>
      </c>
      <c r="K1003" s="28">
        <v>100</v>
      </c>
      <c r="L1003" s="19" t="s">
        <v>28</v>
      </c>
      <c r="M1003" s="56"/>
      <c r="N1003" s="57"/>
      <c r="O1003" s="57"/>
      <c r="P1003" s="57">
        <v>1</v>
      </c>
      <c r="Q1003" s="58"/>
      <c r="R1003" s="29" t="s">
        <v>1471</v>
      </c>
      <c r="S1003" s="18"/>
      <c r="T1003" s="18"/>
      <c r="U1003" s="18"/>
      <c r="V1003" s="18"/>
      <c r="W1003" s="18"/>
      <c r="X1003" s="18"/>
      <c r="Y1003" s="18"/>
      <c r="Z1003" s="18"/>
      <c r="AA1003" s="18"/>
      <c r="AB1003" s="18"/>
      <c r="AC1003" s="27" t="s">
        <v>48</v>
      </c>
      <c r="AD1003" s="18"/>
      <c r="AE1003" s="18"/>
      <c r="AF1003" s="18"/>
      <c r="AG1003" s="18"/>
      <c r="AH1003" s="18"/>
      <c r="AI1003" s="30"/>
      <c r="AJ1003" s="18"/>
    </row>
    <row r="1004" spans="1:36" x14ac:dyDescent="0.25">
      <c r="A1004" s="17" t="s">
        <v>1473</v>
      </c>
      <c r="B1004" s="18" t="s">
        <v>460</v>
      </c>
      <c r="C1004" s="18" t="s">
        <v>210</v>
      </c>
      <c r="D1004" s="18">
        <v>2011</v>
      </c>
      <c r="E1004" s="71" t="str">
        <f>IF(COUNTIF($F$7:F1004,F1004)=1,"Y","N")</f>
        <v>N</v>
      </c>
      <c r="F1004" s="46" t="str">
        <f t="shared" si="129"/>
        <v>2011-Molecular Cancer Therapeutics-Pramanik, Dipankar</v>
      </c>
      <c r="G1004" s="27" t="s">
        <v>44</v>
      </c>
      <c r="H1004" s="38"/>
      <c r="I1004" s="38" t="s">
        <v>104</v>
      </c>
      <c r="J1004" s="18" t="s">
        <v>1470</v>
      </c>
      <c r="K1004" s="28">
        <v>100</v>
      </c>
      <c r="L1004" s="19" t="s">
        <v>28</v>
      </c>
      <c r="M1004" s="56"/>
      <c r="N1004" s="57"/>
      <c r="O1004" s="57"/>
      <c r="P1004" s="57">
        <v>1</v>
      </c>
      <c r="Q1004" s="58"/>
      <c r="R1004" s="29" t="s">
        <v>1472</v>
      </c>
      <c r="S1004" s="18"/>
      <c r="T1004" s="18"/>
      <c r="U1004" s="18"/>
      <c r="V1004" s="18"/>
      <c r="W1004" s="18"/>
      <c r="X1004" s="18"/>
      <c r="Y1004" s="18"/>
      <c r="Z1004" s="18"/>
      <c r="AA1004" s="18"/>
      <c r="AB1004" s="18"/>
      <c r="AC1004" s="27" t="s">
        <v>48</v>
      </c>
      <c r="AD1004" s="18"/>
      <c r="AE1004" s="18"/>
      <c r="AF1004" s="18"/>
      <c r="AG1004" s="18"/>
      <c r="AH1004" s="18"/>
      <c r="AI1004" s="30"/>
      <c r="AJ1004" s="18"/>
    </row>
    <row r="1005" spans="1:36" x14ac:dyDescent="0.25">
      <c r="A1005" s="17" t="s">
        <v>1475</v>
      </c>
      <c r="B1005" s="18" t="s">
        <v>1476</v>
      </c>
      <c r="C1005" s="18" t="s">
        <v>1433</v>
      </c>
      <c r="D1005" s="18">
        <v>2011</v>
      </c>
      <c r="E1005" s="71" t="str">
        <f>IF(COUNTIF($F$7:F1005,F1005)=1,"Y","N")</f>
        <v>Y</v>
      </c>
      <c r="F1005" s="46" t="str">
        <f t="shared" si="129"/>
        <v>2011-Cancer Immunology Immunotherapy-Ishizaki, Hidenobu</v>
      </c>
      <c r="G1005" s="27" t="s">
        <v>1305</v>
      </c>
      <c r="H1005" s="38"/>
      <c r="I1005" s="38" t="s">
        <v>104</v>
      </c>
      <c r="J1005" s="18" t="s">
        <v>1065</v>
      </c>
      <c r="K1005" s="28">
        <v>35</v>
      </c>
      <c r="L1005" s="19" t="s">
        <v>47</v>
      </c>
      <c r="M1005" s="56"/>
      <c r="N1005" s="57"/>
      <c r="O1005" s="57"/>
      <c r="P1005" s="57"/>
      <c r="Q1005" s="58">
        <v>1</v>
      </c>
      <c r="R1005" s="29" t="s">
        <v>1474</v>
      </c>
      <c r="S1005" s="18"/>
      <c r="T1005" s="18"/>
      <c r="U1005" s="18"/>
      <c r="V1005" s="18"/>
      <c r="W1005" s="18"/>
      <c r="X1005" s="18"/>
      <c r="Y1005" s="18"/>
      <c r="Z1005" s="18"/>
      <c r="AA1005" s="18"/>
      <c r="AB1005" s="18"/>
      <c r="AC1005" s="27"/>
      <c r="AD1005" s="18" t="s">
        <v>48</v>
      </c>
      <c r="AE1005" s="18"/>
      <c r="AF1005" s="18"/>
      <c r="AG1005" s="18"/>
      <c r="AH1005" s="18"/>
      <c r="AI1005" s="30"/>
      <c r="AJ1005" s="18"/>
    </row>
    <row r="1006" spans="1:36" x14ac:dyDescent="0.25">
      <c r="A1006" s="17" t="s">
        <v>1475</v>
      </c>
      <c r="B1006" s="18" t="s">
        <v>1476</v>
      </c>
      <c r="C1006" s="18" t="s">
        <v>1433</v>
      </c>
      <c r="D1006" s="18">
        <v>2011</v>
      </c>
      <c r="E1006" s="71" t="str">
        <f>IF(COUNTIF($F$7:F1006,F1006)=1,"Y","N")</f>
        <v>N</v>
      </c>
      <c r="F1006" s="46" t="str">
        <f t="shared" si="129"/>
        <v>2011-Cancer Immunology Immunotherapy-Ishizaki, Hidenobu</v>
      </c>
      <c r="G1006" s="27" t="s">
        <v>1305</v>
      </c>
      <c r="H1006" s="38"/>
      <c r="I1006" s="38" t="s">
        <v>104</v>
      </c>
      <c r="J1006" s="18" t="s">
        <v>1065</v>
      </c>
      <c r="K1006" s="28">
        <v>10</v>
      </c>
      <c r="L1006" s="19" t="s">
        <v>47</v>
      </c>
      <c r="M1006" s="56"/>
      <c r="N1006" s="57"/>
      <c r="O1006" s="57"/>
      <c r="P1006" s="57"/>
      <c r="Q1006" s="58">
        <v>1</v>
      </c>
      <c r="R1006" s="29" t="s">
        <v>12</v>
      </c>
      <c r="S1006" s="18"/>
      <c r="T1006" s="18"/>
      <c r="U1006" s="18"/>
      <c r="V1006" s="18" t="s">
        <v>48</v>
      </c>
      <c r="W1006" s="18"/>
      <c r="X1006" s="18"/>
      <c r="Y1006" s="18"/>
      <c r="Z1006" s="18"/>
      <c r="AA1006" s="18"/>
      <c r="AB1006" s="18"/>
      <c r="AC1006" s="27"/>
      <c r="AD1006" s="18"/>
      <c r="AE1006" s="18"/>
      <c r="AF1006" s="18"/>
      <c r="AG1006" s="18"/>
      <c r="AH1006" s="18"/>
      <c r="AI1006" s="30"/>
      <c r="AJ1006" s="18"/>
    </row>
    <row r="1007" spans="1:36" x14ac:dyDescent="0.25">
      <c r="A1007" s="17" t="s">
        <v>1475</v>
      </c>
      <c r="B1007" s="18" t="s">
        <v>1476</v>
      </c>
      <c r="C1007" s="18" t="s">
        <v>1433</v>
      </c>
      <c r="D1007" s="18">
        <v>2011</v>
      </c>
      <c r="E1007" s="71" t="str">
        <f>IF(COUNTIF($F$7:F1007,F1007)=1,"Y","N")</f>
        <v>N</v>
      </c>
      <c r="F1007" s="46" t="str">
        <f t="shared" si="129"/>
        <v>2011-Cancer Immunology Immunotherapy-Ishizaki, Hidenobu</v>
      </c>
      <c r="G1007" s="27" t="s">
        <v>1305</v>
      </c>
      <c r="H1007" s="38"/>
      <c r="I1007" s="38" t="s">
        <v>104</v>
      </c>
      <c r="J1007" s="18" t="s">
        <v>1065</v>
      </c>
      <c r="K1007" s="28">
        <v>10</v>
      </c>
      <c r="L1007" s="19" t="s">
        <v>47</v>
      </c>
      <c r="M1007" s="56"/>
      <c r="N1007" s="57"/>
      <c r="O1007" s="57">
        <v>1</v>
      </c>
      <c r="P1007" s="57"/>
      <c r="Q1007" s="58"/>
      <c r="R1007" s="29" t="s">
        <v>1477</v>
      </c>
      <c r="S1007" s="18"/>
      <c r="T1007" s="18"/>
      <c r="U1007" s="18"/>
      <c r="V1007" s="18" t="s">
        <v>48</v>
      </c>
      <c r="W1007" s="18"/>
      <c r="X1007" s="18"/>
      <c r="Y1007" s="18"/>
      <c r="Z1007" s="18"/>
      <c r="AA1007" s="18"/>
      <c r="AB1007" s="18"/>
      <c r="AC1007" s="27"/>
      <c r="AD1007" s="18" t="s">
        <v>48</v>
      </c>
      <c r="AE1007" s="18"/>
      <c r="AF1007" s="18"/>
      <c r="AG1007" s="18"/>
      <c r="AH1007" s="18"/>
      <c r="AI1007" s="30"/>
      <c r="AJ1007" s="18"/>
    </row>
    <row r="1008" spans="1:36" x14ac:dyDescent="0.25">
      <c r="A1008" s="17" t="s">
        <v>1475</v>
      </c>
      <c r="B1008" s="18" t="s">
        <v>1476</v>
      </c>
      <c r="C1008" s="18" t="s">
        <v>1433</v>
      </c>
      <c r="D1008" s="18">
        <v>2011</v>
      </c>
      <c r="E1008" s="71" t="str">
        <f>IF(COUNTIF($F$7:F1008,F1008)=1,"Y","N")</f>
        <v>N</v>
      </c>
      <c r="F1008" s="46" t="str">
        <f t="shared" si="129"/>
        <v>2011-Cancer Immunology Immunotherapy-Ishizaki, Hidenobu</v>
      </c>
      <c r="G1008" s="27" t="s">
        <v>1305</v>
      </c>
      <c r="H1008" s="38"/>
      <c r="I1008" s="38" t="s">
        <v>104</v>
      </c>
      <c r="J1008" s="18" t="s">
        <v>1065</v>
      </c>
      <c r="K1008" s="28">
        <v>10</v>
      </c>
      <c r="L1008" s="19" t="s">
        <v>47</v>
      </c>
      <c r="M1008" s="56"/>
      <c r="N1008" s="57"/>
      <c r="O1008" s="57"/>
      <c r="P1008" s="57"/>
      <c r="Q1008" s="58">
        <v>1</v>
      </c>
      <c r="R1008" s="29" t="s">
        <v>1478</v>
      </c>
      <c r="S1008" s="18"/>
      <c r="T1008" s="18"/>
      <c r="U1008" s="18"/>
      <c r="V1008" s="18" t="s">
        <v>48</v>
      </c>
      <c r="W1008" s="18"/>
      <c r="X1008" s="18"/>
      <c r="Y1008" s="18"/>
      <c r="Z1008" s="18"/>
      <c r="AA1008" s="18"/>
      <c r="AB1008" s="18"/>
      <c r="AC1008" s="27"/>
      <c r="AD1008" s="18" t="s">
        <v>48</v>
      </c>
      <c r="AE1008" s="18"/>
      <c r="AF1008" s="18"/>
      <c r="AG1008" s="18"/>
      <c r="AH1008" s="18"/>
      <c r="AI1008" s="30"/>
      <c r="AJ1008" s="18"/>
    </row>
    <row r="1009" spans="1:36" x14ac:dyDescent="0.25">
      <c r="A1009" s="17" t="s">
        <v>1481</v>
      </c>
      <c r="B1009" s="18" t="s">
        <v>1482</v>
      </c>
      <c r="C1009" s="18" t="s">
        <v>1109</v>
      </c>
      <c r="D1009" s="18">
        <v>2012</v>
      </c>
      <c r="E1009" s="71" t="str">
        <f>IF(COUNTIF($F$7:F1009,F1009)=1,"Y","N")</f>
        <v>Y</v>
      </c>
      <c r="F1009" s="46" t="str">
        <f t="shared" ref="F1009:F1032" si="136">CONCATENATE(D1009,"-",C1009,"-",A1009)</f>
        <v>2012-Cell Death and Disease-Goldberg, L.</v>
      </c>
      <c r="G1009" s="27" t="s">
        <v>45</v>
      </c>
      <c r="H1009" s="38"/>
      <c r="I1009" s="38" t="s">
        <v>104</v>
      </c>
      <c r="J1009" s="18" t="s">
        <v>1470</v>
      </c>
      <c r="K1009" s="28">
        <v>10</v>
      </c>
      <c r="L1009" s="19" t="s">
        <v>47</v>
      </c>
      <c r="M1009" s="56"/>
      <c r="N1009" s="57"/>
      <c r="O1009" s="57"/>
      <c r="P1009" s="57"/>
      <c r="Q1009" s="58">
        <v>1</v>
      </c>
      <c r="R1009" s="29" t="s">
        <v>1483</v>
      </c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27"/>
      <c r="AD1009" s="18"/>
      <c r="AE1009" s="18"/>
      <c r="AF1009" s="18"/>
      <c r="AG1009" s="18"/>
      <c r="AH1009" s="18" t="s">
        <v>48</v>
      </c>
      <c r="AI1009" s="30"/>
      <c r="AJ1009" s="18"/>
    </row>
    <row r="1010" spans="1:36" x14ac:dyDescent="0.25">
      <c r="A1010" s="17" t="s">
        <v>1481</v>
      </c>
      <c r="B1010" s="18" t="s">
        <v>1482</v>
      </c>
      <c r="C1010" s="18" t="s">
        <v>1109</v>
      </c>
      <c r="D1010" s="18">
        <v>2012</v>
      </c>
      <c r="E1010" s="71" t="str">
        <f>IF(COUNTIF($F$7:F1010,F1010)=1,"Y","N")</f>
        <v>N</v>
      </c>
      <c r="F1010" s="46" t="str">
        <f t="shared" si="136"/>
        <v>2012-Cell Death and Disease-Goldberg, L.</v>
      </c>
      <c r="G1010" s="27" t="s">
        <v>45</v>
      </c>
      <c r="H1010" s="38"/>
      <c r="I1010" s="38" t="s">
        <v>104</v>
      </c>
      <c r="J1010" s="18" t="s">
        <v>1470</v>
      </c>
      <c r="K1010" s="28">
        <v>10</v>
      </c>
      <c r="L1010" s="19" t="s">
        <v>47</v>
      </c>
      <c r="M1010" s="56"/>
      <c r="N1010" s="57"/>
      <c r="O1010" s="57"/>
      <c r="P1010" s="57">
        <v>1</v>
      </c>
      <c r="Q1010" s="58"/>
      <c r="R1010" s="29" t="s">
        <v>1479</v>
      </c>
      <c r="S1010" s="18"/>
      <c r="T1010" s="18"/>
      <c r="U1010" s="18"/>
      <c r="V1010" s="18"/>
      <c r="W1010" s="18"/>
      <c r="X1010" s="18"/>
      <c r="Y1010" s="18"/>
      <c r="Z1010" s="18"/>
      <c r="AA1010" s="18"/>
      <c r="AB1010" s="18"/>
      <c r="AC1010" s="27"/>
      <c r="AD1010" s="18"/>
      <c r="AE1010" s="18"/>
      <c r="AF1010" s="18"/>
      <c r="AG1010" s="18"/>
      <c r="AH1010" s="18"/>
      <c r="AI1010" s="30"/>
      <c r="AJ1010" s="18"/>
    </row>
    <row r="1011" spans="1:36" x14ac:dyDescent="0.25">
      <c r="A1011" s="17" t="s">
        <v>1481</v>
      </c>
      <c r="B1011" s="18" t="s">
        <v>1482</v>
      </c>
      <c r="C1011" s="18" t="s">
        <v>1109</v>
      </c>
      <c r="D1011" s="18">
        <v>2012</v>
      </c>
      <c r="E1011" s="71" t="str">
        <f>IF(COUNTIF($F$7:F1011,F1011)=1,"Y","N")</f>
        <v>N</v>
      </c>
      <c r="F1011" s="46" t="str">
        <f t="shared" si="136"/>
        <v>2012-Cell Death and Disease-Goldberg, L.</v>
      </c>
      <c r="G1011" s="27" t="s">
        <v>45</v>
      </c>
      <c r="H1011" s="38"/>
      <c r="I1011" s="38" t="s">
        <v>104</v>
      </c>
      <c r="J1011" s="18" t="s">
        <v>1470</v>
      </c>
      <c r="K1011" s="28">
        <v>10</v>
      </c>
      <c r="L1011" s="19" t="s">
        <v>47</v>
      </c>
      <c r="M1011" s="56"/>
      <c r="N1011" s="57"/>
      <c r="O1011" s="57">
        <v>1</v>
      </c>
      <c r="P1011" s="57"/>
      <c r="Q1011" s="58"/>
      <c r="R1011" s="29" t="s">
        <v>1480</v>
      </c>
      <c r="S1011" s="18"/>
      <c r="T1011" s="18"/>
      <c r="U1011" s="18"/>
      <c r="V1011" s="18"/>
      <c r="W1011" s="18"/>
      <c r="X1011" s="18"/>
      <c r="Y1011" s="18"/>
      <c r="Z1011" s="18"/>
      <c r="AA1011" s="18"/>
      <c r="AB1011" s="18"/>
      <c r="AC1011" s="27"/>
      <c r="AD1011" s="18"/>
      <c r="AE1011" s="18"/>
      <c r="AF1011" s="18"/>
      <c r="AG1011" s="18"/>
      <c r="AH1011" s="18" t="s">
        <v>48</v>
      </c>
      <c r="AI1011" s="30"/>
      <c r="AJ1011" s="18"/>
    </row>
    <row r="1012" spans="1:36" x14ac:dyDescent="0.25">
      <c r="A1012" s="17" t="s">
        <v>1484</v>
      </c>
      <c r="B1012" s="18" t="s">
        <v>1485</v>
      </c>
      <c r="C1012" s="18" t="s">
        <v>81</v>
      </c>
      <c r="D1012" s="18">
        <v>2012</v>
      </c>
      <c r="E1012" s="71" t="str">
        <f>IF(COUNTIF($F$7:F1012,F1012)=1,"Y","N")</f>
        <v>Y</v>
      </c>
      <c r="F1012" s="46" t="str">
        <f t="shared" si="136"/>
        <v>2012-Clinical Cancer Research-Groth, Ariane</v>
      </c>
      <c r="G1012" s="27" t="s">
        <v>46</v>
      </c>
      <c r="H1012" s="38"/>
      <c r="I1012" s="38" t="s">
        <v>104</v>
      </c>
      <c r="J1012" s="18" t="s">
        <v>1486</v>
      </c>
      <c r="K1012" s="28">
        <v>65</v>
      </c>
      <c r="L1012" s="19" t="s">
        <v>47</v>
      </c>
      <c r="M1012" s="56"/>
      <c r="N1012" s="57"/>
      <c r="O1012" s="57"/>
      <c r="P1012" s="57">
        <v>1</v>
      </c>
      <c r="Q1012" s="58"/>
      <c r="R1012" s="29" t="s">
        <v>1487</v>
      </c>
      <c r="S1012" s="18"/>
      <c r="T1012" s="18"/>
      <c r="U1012" s="18"/>
      <c r="V1012" s="18"/>
      <c r="W1012" s="18"/>
      <c r="X1012" s="18"/>
      <c r="Y1012" s="18"/>
      <c r="Z1012" s="18"/>
      <c r="AA1012" s="18"/>
      <c r="AB1012" s="18"/>
      <c r="AC1012" s="27"/>
      <c r="AD1012" s="18" t="s">
        <v>48</v>
      </c>
      <c r="AE1012" s="18"/>
      <c r="AF1012" s="18"/>
      <c r="AG1012" s="18" t="s">
        <v>48</v>
      </c>
      <c r="AH1012" s="18"/>
      <c r="AI1012" s="30"/>
      <c r="AJ1012" s="18"/>
    </row>
    <row r="1013" spans="1:36" x14ac:dyDescent="0.25">
      <c r="A1013" s="17" t="s">
        <v>1484</v>
      </c>
      <c r="B1013" s="18" t="s">
        <v>1485</v>
      </c>
      <c r="C1013" s="18" t="s">
        <v>81</v>
      </c>
      <c r="D1013" s="18">
        <v>2012</v>
      </c>
      <c r="E1013" s="71" t="str">
        <f>IF(COUNTIF($F$7:F1013,F1013)=1,"Y","N")</f>
        <v>N</v>
      </c>
      <c r="F1013" s="46" t="str">
        <f t="shared" ref="F1013:F1014" si="137">CONCATENATE(D1013,"-",C1013,"-",A1013)</f>
        <v>2012-Clinical Cancer Research-Groth, Ariane</v>
      </c>
      <c r="G1013" s="27" t="s">
        <v>46</v>
      </c>
      <c r="H1013" s="38"/>
      <c r="I1013" s="38" t="s">
        <v>104</v>
      </c>
      <c r="J1013" s="18" t="s">
        <v>1486</v>
      </c>
      <c r="K1013" s="28">
        <v>65</v>
      </c>
      <c r="L1013" s="19" t="s">
        <v>47</v>
      </c>
      <c r="M1013" s="56"/>
      <c r="N1013" s="57"/>
      <c r="O1013" s="57"/>
      <c r="P1013" s="57">
        <v>1</v>
      </c>
      <c r="Q1013" s="58"/>
      <c r="R1013" s="29" t="s">
        <v>1488</v>
      </c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27"/>
      <c r="AD1013" s="18" t="s">
        <v>48</v>
      </c>
      <c r="AE1013" s="18"/>
      <c r="AF1013" s="18"/>
      <c r="AG1013" s="18" t="s">
        <v>48</v>
      </c>
      <c r="AH1013" s="18"/>
      <c r="AI1013" s="30"/>
      <c r="AJ1013" s="18"/>
    </row>
    <row r="1014" spans="1:36" x14ac:dyDescent="0.25">
      <c r="A1014" s="17" t="s">
        <v>1484</v>
      </c>
      <c r="B1014" s="18" t="s">
        <v>1485</v>
      </c>
      <c r="C1014" s="18" t="s">
        <v>81</v>
      </c>
      <c r="D1014" s="18">
        <v>2012</v>
      </c>
      <c r="E1014" s="71" t="str">
        <f>IF(COUNTIF($F$7:F1014,F1014)=1,"Y","N")</f>
        <v>N</v>
      </c>
      <c r="F1014" s="46" t="str">
        <f t="shared" si="137"/>
        <v>2012-Clinical Cancer Research-Groth, Ariane</v>
      </c>
      <c r="G1014" s="27" t="s">
        <v>46</v>
      </c>
      <c r="H1014" s="38"/>
      <c r="I1014" s="38" t="s">
        <v>104</v>
      </c>
      <c r="J1014" s="18" t="s">
        <v>1486</v>
      </c>
      <c r="K1014" s="28">
        <v>65</v>
      </c>
      <c r="L1014" s="19" t="s">
        <v>47</v>
      </c>
      <c r="M1014" s="56"/>
      <c r="N1014" s="57"/>
      <c r="O1014" s="57"/>
      <c r="P1014" s="57">
        <v>1</v>
      </c>
      <c r="Q1014" s="58"/>
      <c r="R1014" s="29" t="s">
        <v>1489</v>
      </c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27"/>
      <c r="AD1014" s="18" t="s">
        <v>48</v>
      </c>
      <c r="AE1014" s="18"/>
      <c r="AF1014" s="18"/>
      <c r="AG1014" s="18"/>
      <c r="AH1014" s="18"/>
      <c r="AI1014" s="30"/>
      <c r="AJ1014" s="18"/>
    </row>
    <row r="1015" spans="1:36" x14ac:dyDescent="0.25">
      <c r="A1015" s="17" t="s">
        <v>1484</v>
      </c>
      <c r="B1015" s="18" t="s">
        <v>1485</v>
      </c>
      <c r="C1015" s="18" t="s">
        <v>81</v>
      </c>
      <c r="D1015" s="18">
        <v>2012</v>
      </c>
      <c r="E1015" s="71" t="str">
        <f>IF(COUNTIF($F$7:F1015,F1015)=1,"Y","N")</f>
        <v>N</v>
      </c>
      <c r="F1015" s="46" t="str">
        <f t="shared" si="136"/>
        <v>2012-Clinical Cancer Research-Groth, Ariane</v>
      </c>
      <c r="G1015" s="27" t="s">
        <v>46</v>
      </c>
      <c r="H1015" s="38"/>
      <c r="I1015" s="38" t="s">
        <v>104</v>
      </c>
      <c r="J1015" s="18" t="s">
        <v>1486</v>
      </c>
      <c r="K1015" s="28">
        <v>0</v>
      </c>
      <c r="L1015" s="19" t="s">
        <v>47</v>
      </c>
      <c r="M1015" s="56"/>
      <c r="N1015" s="57"/>
      <c r="O1015" s="57">
        <v>1</v>
      </c>
      <c r="P1015" s="57"/>
      <c r="Q1015" s="58"/>
      <c r="R1015" s="29" t="s">
        <v>1488</v>
      </c>
      <c r="S1015" s="18"/>
      <c r="T1015" s="18"/>
      <c r="U1015" s="18"/>
      <c r="V1015" s="18"/>
      <c r="W1015" s="18"/>
      <c r="X1015" s="18"/>
      <c r="Y1015" s="18"/>
      <c r="Z1015" s="18"/>
      <c r="AA1015" s="18"/>
      <c r="AB1015" s="18"/>
      <c r="AC1015" s="27"/>
      <c r="AD1015" s="18" t="s">
        <v>48</v>
      </c>
      <c r="AE1015" s="18"/>
      <c r="AF1015" s="18"/>
      <c r="AG1015" s="18" t="s">
        <v>48</v>
      </c>
      <c r="AH1015" s="18"/>
      <c r="AI1015" s="30"/>
      <c r="AJ1015" s="18"/>
    </row>
    <row r="1016" spans="1:36" x14ac:dyDescent="0.25">
      <c r="A1016" s="17" t="s">
        <v>1490</v>
      </c>
      <c r="B1016" s="18" t="s">
        <v>1491</v>
      </c>
      <c r="C1016" s="18" t="s">
        <v>1433</v>
      </c>
      <c r="D1016" s="18">
        <v>2012</v>
      </c>
      <c r="E1016" s="71" t="str">
        <f>IF(COUNTIF($F$7:F1016,F1016)=1,"Y","N")</f>
        <v>Y</v>
      </c>
      <c r="F1016" s="46" t="str">
        <f t="shared" si="136"/>
        <v>2012-Cancer Immunology Immunotherapy-Schettini, George</v>
      </c>
      <c r="G1016" s="27" t="s">
        <v>1492</v>
      </c>
      <c r="H1016" s="38"/>
      <c r="I1016" s="38" t="s">
        <v>104</v>
      </c>
      <c r="J1016" s="18" t="s">
        <v>27</v>
      </c>
      <c r="K1016" s="28" t="s">
        <v>217</v>
      </c>
      <c r="L1016" s="19" t="s">
        <v>47</v>
      </c>
      <c r="M1016" s="56"/>
      <c r="N1016" s="57"/>
      <c r="O1016" s="57"/>
      <c r="P1016" s="57"/>
      <c r="Q1016" s="58">
        <v>1</v>
      </c>
      <c r="R1016" s="29" t="s">
        <v>1493</v>
      </c>
      <c r="S1016" s="18"/>
      <c r="T1016" s="18"/>
      <c r="U1016" s="18"/>
      <c r="V1016" s="18"/>
      <c r="W1016" s="18"/>
      <c r="X1016" s="18"/>
      <c r="Y1016" s="18"/>
      <c r="Z1016" s="18"/>
      <c r="AA1016" s="18"/>
      <c r="AB1016" s="18"/>
      <c r="AC1016" s="27"/>
      <c r="AD1016" s="18" t="s">
        <v>48</v>
      </c>
      <c r="AE1016" s="18"/>
      <c r="AF1016" s="18"/>
      <c r="AG1016" s="18"/>
      <c r="AH1016" s="18"/>
      <c r="AI1016" s="30"/>
      <c r="AJ1016" s="18"/>
    </row>
    <row r="1017" spans="1:36" x14ac:dyDescent="0.25">
      <c r="A1017" s="17" t="s">
        <v>1490</v>
      </c>
      <c r="B1017" s="18" t="s">
        <v>1491</v>
      </c>
      <c r="C1017" s="18" t="s">
        <v>1433</v>
      </c>
      <c r="D1017" s="18">
        <v>2012</v>
      </c>
      <c r="E1017" s="71" t="str">
        <f>IF(COUNTIF($F$7:F1017,F1017)=1,"Y","N")</f>
        <v>N</v>
      </c>
      <c r="F1017" s="46" t="str">
        <f t="shared" ref="F1017:F1018" si="138">CONCATENATE(D1017,"-",C1017,"-",A1017)</f>
        <v>2012-Cancer Immunology Immunotherapy-Schettini, George</v>
      </c>
      <c r="G1017" s="27" t="s">
        <v>1492</v>
      </c>
      <c r="H1017" s="38"/>
      <c r="I1017" s="38" t="s">
        <v>104</v>
      </c>
      <c r="J1017" s="18" t="s">
        <v>27</v>
      </c>
      <c r="K1017" s="28" t="s">
        <v>217</v>
      </c>
      <c r="L1017" s="19" t="s">
        <v>47</v>
      </c>
      <c r="M1017" s="56"/>
      <c r="N1017" s="57"/>
      <c r="O1017" s="57"/>
      <c r="P1017" s="57"/>
      <c r="Q1017" s="58">
        <v>1</v>
      </c>
      <c r="R1017" s="29" t="s">
        <v>1494</v>
      </c>
      <c r="S1017" s="18"/>
      <c r="T1017" s="18"/>
      <c r="U1017" s="18"/>
      <c r="V1017" s="18"/>
      <c r="W1017" s="18"/>
      <c r="X1017" s="18"/>
      <c r="Y1017" s="18"/>
      <c r="Z1017" s="18"/>
      <c r="AA1017" s="18"/>
      <c r="AB1017" s="18"/>
      <c r="AC1017" s="27"/>
      <c r="AD1017" s="18" t="s">
        <v>48</v>
      </c>
      <c r="AE1017" s="18"/>
      <c r="AF1017" s="18"/>
      <c r="AG1017" s="18"/>
      <c r="AH1017" s="18"/>
      <c r="AI1017" s="30"/>
      <c r="AJ1017" s="18"/>
    </row>
    <row r="1018" spans="1:36" x14ac:dyDescent="0.25">
      <c r="A1018" s="17" t="s">
        <v>1490</v>
      </c>
      <c r="B1018" s="18" t="s">
        <v>1491</v>
      </c>
      <c r="C1018" s="18" t="s">
        <v>1433</v>
      </c>
      <c r="D1018" s="18">
        <v>2012</v>
      </c>
      <c r="E1018" s="71" t="str">
        <f>IF(COUNTIF($F$7:F1018,F1018)=1,"Y","N")</f>
        <v>N</v>
      </c>
      <c r="F1018" s="46" t="str">
        <f t="shared" si="138"/>
        <v>2012-Cancer Immunology Immunotherapy-Schettini, George</v>
      </c>
      <c r="G1018" s="27" t="s">
        <v>1492</v>
      </c>
      <c r="H1018" s="38"/>
      <c r="I1018" s="38" t="s">
        <v>104</v>
      </c>
      <c r="J1018" s="18" t="s">
        <v>27</v>
      </c>
      <c r="K1018" s="28" t="s">
        <v>217</v>
      </c>
      <c r="L1018" s="19" t="s">
        <v>47</v>
      </c>
      <c r="M1018" s="56"/>
      <c r="N1018" s="57"/>
      <c r="O1018" s="57"/>
      <c r="P1018" s="57">
        <v>1</v>
      </c>
      <c r="Q1018" s="58"/>
      <c r="R1018" s="29" t="s">
        <v>1495</v>
      </c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27"/>
      <c r="AD1018" s="18" t="s">
        <v>48</v>
      </c>
      <c r="AE1018" s="18"/>
      <c r="AF1018" s="18"/>
      <c r="AG1018" s="18"/>
      <c r="AH1018" s="18"/>
      <c r="AI1018" s="30"/>
      <c r="AJ1018" s="18"/>
    </row>
    <row r="1019" spans="1:36" x14ac:dyDescent="0.25">
      <c r="A1019" s="17" t="s">
        <v>1504</v>
      </c>
      <c r="B1019" s="18" t="s">
        <v>1505</v>
      </c>
      <c r="C1019" s="18" t="s">
        <v>140</v>
      </c>
      <c r="D1019" s="18">
        <v>2012</v>
      </c>
      <c r="E1019" s="71" t="str">
        <f>IF(COUNTIF($F$7:F1019,F1019)=1,"Y","N")</f>
        <v>Y</v>
      </c>
      <c r="F1019" s="46" t="str">
        <f t="shared" si="136"/>
        <v>2012-PLOS One-Hofman, Irmgard</v>
      </c>
      <c r="G1019" s="27" t="s">
        <v>380</v>
      </c>
      <c r="H1019" s="38"/>
      <c r="I1019" s="38" t="s">
        <v>104</v>
      </c>
      <c r="J1019" s="18" t="s">
        <v>27</v>
      </c>
      <c r="K1019" s="28" t="s">
        <v>786</v>
      </c>
      <c r="L1019" s="19" t="s">
        <v>47</v>
      </c>
      <c r="M1019" s="56"/>
      <c r="N1019" s="57"/>
      <c r="O1019" s="57"/>
      <c r="P1019" s="57"/>
      <c r="Q1019" s="58">
        <v>1</v>
      </c>
      <c r="R1019" s="29" t="s">
        <v>1499</v>
      </c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27" t="s">
        <v>48</v>
      </c>
      <c r="AD1019" s="18"/>
      <c r="AE1019" s="18"/>
      <c r="AF1019" s="18"/>
      <c r="AG1019" s="18"/>
      <c r="AH1019" s="18"/>
      <c r="AI1019" s="30"/>
      <c r="AJ1019" s="18"/>
    </row>
    <row r="1020" spans="1:36" x14ac:dyDescent="0.25">
      <c r="A1020" s="17" t="s">
        <v>1504</v>
      </c>
      <c r="B1020" s="18" t="s">
        <v>1505</v>
      </c>
      <c r="C1020" s="18" t="s">
        <v>140</v>
      </c>
      <c r="D1020" s="18">
        <v>2012</v>
      </c>
      <c r="E1020" s="71" t="str">
        <f>IF(COUNTIF($F$7:F1020,F1020)=1,"Y","N")</f>
        <v>N</v>
      </c>
      <c r="F1020" s="46" t="str">
        <f t="shared" si="136"/>
        <v>2012-PLOS One-Hofman, Irmgard</v>
      </c>
      <c r="G1020" s="27" t="s">
        <v>380</v>
      </c>
      <c r="H1020" s="38"/>
      <c r="I1020" s="38" t="s">
        <v>104</v>
      </c>
      <c r="J1020" s="18" t="s">
        <v>27</v>
      </c>
      <c r="K1020" s="28" t="s">
        <v>786</v>
      </c>
      <c r="L1020" s="19" t="s">
        <v>47</v>
      </c>
      <c r="M1020" s="56"/>
      <c r="N1020" s="57"/>
      <c r="O1020" s="57">
        <v>1</v>
      </c>
      <c r="P1020" s="57"/>
      <c r="Q1020" s="58"/>
      <c r="R1020" s="29" t="s">
        <v>1500</v>
      </c>
      <c r="S1020" s="18"/>
      <c r="T1020" s="18"/>
      <c r="U1020" s="18"/>
      <c r="V1020" s="18"/>
      <c r="W1020" s="18"/>
      <c r="X1020" s="18"/>
      <c r="Y1020" s="18"/>
      <c r="Z1020" s="18"/>
      <c r="AA1020" s="18"/>
      <c r="AB1020" s="18"/>
      <c r="AC1020" s="27" t="s">
        <v>48</v>
      </c>
      <c r="AD1020" s="18"/>
      <c r="AE1020" s="18"/>
      <c r="AF1020" s="18"/>
      <c r="AG1020" s="18"/>
      <c r="AH1020" s="18"/>
      <c r="AI1020" s="30"/>
      <c r="AJ1020" s="18"/>
    </row>
    <row r="1021" spans="1:36" x14ac:dyDescent="0.25">
      <c r="A1021" s="17" t="s">
        <v>1504</v>
      </c>
      <c r="B1021" s="18" t="s">
        <v>1505</v>
      </c>
      <c r="C1021" s="18" t="s">
        <v>140</v>
      </c>
      <c r="D1021" s="18">
        <v>2012</v>
      </c>
      <c r="E1021" s="71" t="str">
        <f>IF(COUNTIF($F$7:F1021,F1021)=1,"Y","N")</f>
        <v>N</v>
      </c>
      <c r="F1021" s="46" t="str">
        <f t="shared" si="136"/>
        <v>2012-PLOS One-Hofman, Irmgard</v>
      </c>
      <c r="G1021" s="27" t="s">
        <v>1496</v>
      </c>
      <c r="H1021" s="38"/>
      <c r="I1021" s="38" t="s">
        <v>104</v>
      </c>
      <c r="J1021" s="18" t="s">
        <v>27</v>
      </c>
      <c r="K1021" s="28" t="s">
        <v>786</v>
      </c>
      <c r="L1021" s="19" t="s">
        <v>47</v>
      </c>
      <c r="M1021" s="56">
        <v>1</v>
      </c>
      <c r="N1021" s="57"/>
      <c r="O1021" s="57"/>
      <c r="P1021" s="57"/>
      <c r="Q1021" s="58"/>
      <c r="R1021" s="29" t="s">
        <v>1500</v>
      </c>
      <c r="S1021" s="18"/>
      <c r="T1021" s="18"/>
      <c r="U1021" s="18"/>
      <c r="V1021" s="18"/>
      <c r="W1021" s="18"/>
      <c r="X1021" s="18"/>
      <c r="Y1021" s="18"/>
      <c r="Z1021" s="18"/>
      <c r="AA1021" s="18"/>
      <c r="AB1021" s="18"/>
      <c r="AC1021" s="27" t="s">
        <v>48</v>
      </c>
      <c r="AD1021" s="18"/>
      <c r="AE1021" s="18"/>
      <c r="AF1021" s="18"/>
      <c r="AG1021" s="18"/>
      <c r="AH1021" s="18"/>
      <c r="AI1021" s="30"/>
      <c r="AJ1021" s="18"/>
    </row>
    <row r="1022" spans="1:36" x14ac:dyDescent="0.25">
      <c r="A1022" s="17" t="s">
        <v>1504</v>
      </c>
      <c r="B1022" s="18" t="s">
        <v>1505</v>
      </c>
      <c r="C1022" s="18" t="s">
        <v>140</v>
      </c>
      <c r="D1022" s="18">
        <v>2012</v>
      </c>
      <c r="E1022" s="71" t="str">
        <f>IF(COUNTIF($F$7:F1022,F1022)=1,"Y","N")</f>
        <v>N</v>
      </c>
      <c r="F1022" s="46" t="str">
        <f t="shared" si="136"/>
        <v>2012-PLOS One-Hofman, Irmgard</v>
      </c>
      <c r="G1022" s="27" t="s">
        <v>57</v>
      </c>
      <c r="H1022" s="38"/>
      <c r="I1022" s="38" t="s">
        <v>104</v>
      </c>
      <c r="J1022" s="18" t="s">
        <v>27</v>
      </c>
      <c r="K1022" s="28" t="s">
        <v>786</v>
      </c>
      <c r="L1022" s="19" t="s">
        <v>47</v>
      </c>
      <c r="M1022" s="56"/>
      <c r="N1022" s="57"/>
      <c r="O1022" s="57">
        <v>1</v>
      </c>
      <c r="P1022" s="57"/>
      <c r="Q1022" s="58"/>
      <c r="R1022" s="29" t="s">
        <v>1500</v>
      </c>
      <c r="S1022" s="18"/>
      <c r="T1022" s="18"/>
      <c r="U1022" s="18"/>
      <c r="V1022" s="18"/>
      <c r="W1022" s="18"/>
      <c r="X1022" s="18"/>
      <c r="Y1022" s="18"/>
      <c r="Z1022" s="18"/>
      <c r="AA1022" s="18"/>
      <c r="AB1022" s="18"/>
      <c r="AC1022" s="27" t="s">
        <v>48</v>
      </c>
      <c r="AD1022" s="18"/>
      <c r="AE1022" s="18"/>
      <c r="AF1022" s="18"/>
      <c r="AG1022" s="18"/>
      <c r="AH1022" s="18"/>
      <c r="AI1022" s="30"/>
      <c r="AJ1022" s="18"/>
    </row>
    <row r="1023" spans="1:36" x14ac:dyDescent="0.25">
      <c r="A1023" s="17" t="s">
        <v>1504</v>
      </c>
      <c r="B1023" s="18" t="s">
        <v>1505</v>
      </c>
      <c r="C1023" s="18" t="s">
        <v>140</v>
      </c>
      <c r="D1023" s="18">
        <v>2012</v>
      </c>
      <c r="E1023" s="71" t="str">
        <f>IF(COUNTIF($F$7:F1023,F1023)=1,"Y","N")</f>
        <v>N</v>
      </c>
      <c r="F1023" s="46" t="str">
        <f t="shared" si="136"/>
        <v>2012-PLOS One-Hofman, Irmgard</v>
      </c>
      <c r="G1023" s="27" t="s">
        <v>1497</v>
      </c>
      <c r="H1023" s="38"/>
      <c r="I1023" s="38" t="s">
        <v>104</v>
      </c>
      <c r="J1023" s="18" t="s">
        <v>27</v>
      </c>
      <c r="K1023" s="28" t="s">
        <v>786</v>
      </c>
      <c r="L1023" s="19" t="s">
        <v>47</v>
      </c>
      <c r="M1023" s="56"/>
      <c r="N1023" s="57">
        <v>1</v>
      </c>
      <c r="O1023" s="57"/>
      <c r="P1023" s="57"/>
      <c r="Q1023" s="58"/>
      <c r="R1023" s="29" t="s">
        <v>1500</v>
      </c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27" t="s">
        <v>48</v>
      </c>
      <c r="AD1023" s="18"/>
      <c r="AE1023" s="18"/>
      <c r="AF1023" s="18"/>
      <c r="AG1023" s="18"/>
      <c r="AH1023" s="18"/>
      <c r="AI1023" s="30"/>
      <c r="AJ1023" s="18"/>
    </row>
    <row r="1024" spans="1:36" x14ac:dyDescent="0.25">
      <c r="A1024" s="17" t="s">
        <v>1504</v>
      </c>
      <c r="B1024" s="18" t="s">
        <v>1505</v>
      </c>
      <c r="C1024" s="18" t="s">
        <v>140</v>
      </c>
      <c r="D1024" s="18">
        <v>2012</v>
      </c>
      <c r="E1024" s="71" t="str">
        <f>IF(COUNTIF($F$7:F1024,F1024)=1,"Y","N")</f>
        <v>N</v>
      </c>
      <c r="F1024" s="46" t="str">
        <f t="shared" si="136"/>
        <v>2012-PLOS One-Hofman, Irmgard</v>
      </c>
      <c r="G1024" s="27" t="s">
        <v>1498</v>
      </c>
      <c r="H1024" s="38"/>
      <c r="I1024" s="38" t="s">
        <v>104</v>
      </c>
      <c r="J1024" s="18" t="s">
        <v>27</v>
      </c>
      <c r="K1024" s="28" t="s">
        <v>786</v>
      </c>
      <c r="L1024" s="19" t="s">
        <v>47</v>
      </c>
      <c r="M1024" s="56"/>
      <c r="N1024" s="57"/>
      <c r="O1024" s="57"/>
      <c r="P1024" s="57">
        <v>1</v>
      </c>
      <c r="Q1024" s="58"/>
      <c r="R1024" s="29" t="s">
        <v>1500</v>
      </c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27" t="s">
        <v>48</v>
      </c>
      <c r="AD1024" s="18"/>
      <c r="AE1024" s="18"/>
      <c r="AF1024" s="18"/>
      <c r="AG1024" s="18"/>
      <c r="AH1024" s="18"/>
      <c r="AI1024" s="30"/>
      <c r="AJ1024" s="18"/>
    </row>
    <row r="1025" spans="1:36" x14ac:dyDescent="0.25">
      <c r="A1025" s="17" t="s">
        <v>1504</v>
      </c>
      <c r="B1025" s="18" t="s">
        <v>1505</v>
      </c>
      <c r="C1025" s="18" t="s">
        <v>140</v>
      </c>
      <c r="D1025" s="18">
        <v>2012</v>
      </c>
      <c r="E1025" s="71" t="str">
        <f>IF(COUNTIF($F$7:F1025,F1025)=1,"Y","N")</f>
        <v>N</v>
      </c>
      <c r="F1025" s="46" t="str">
        <f t="shared" si="136"/>
        <v>2012-PLOS One-Hofman, Irmgard</v>
      </c>
      <c r="G1025" s="27" t="s">
        <v>44</v>
      </c>
      <c r="H1025" s="38"/>
      <c r="I1025" s="38" t="s">
        <v>104</v>
      </c>
      <c r="J1025" s="18" t="s">
        <v>27</v>
      </c>
      <c r="K1025" s="28" t="s">
        <v>786</v>
      </c>
      <c r="L1025" s="19" t="s">
        <v>47</v>
      </c>
      <c r="M1025" s="56"/>
      <c r="N1025" s="57"/>
      <c r="O1025" s="57"/>
      <c r="P1025" s="57">
        <v>1</v>
      </c>
      <c r="Q1025" s="58"/>
      <c r="R1025" s="29" t="s">
        <v>1502</v>
      </c>
      <c r="S1025" s="18"/>
      <c r="T1025" s="18"/>
      <c r="U1025" s="18"/>
      <c r="V1025" s="18"/>
      <c r="W1025" s="18"/>
      <c r="X1025" s="18"/>
      <c r="Y1025" s="18"/>
      <c r="Z1025" s="18"/>
      <c r="AA1025" s="18"/>
      <c r="AB1025" s="18"/>
      <c r="AC1025" s="27"/>
      <c r="AD1025" s="18"/>
      <c r="AE1025" s="18"/>
      <c r="AF1025" s="18"/>
      <c r="AG1025" s="18"/>
      <c r="AH1025" s="18"/>
      <c r="AI1025" s="30" t="s">
        <v>48</v>
      </c>
      <c r="AJ1025" s="18"/>
    </row>
    <row r="1026" spans="1:36" x14ac:dyDescent="0.25">
      <c r="A1026" s="17" t="s">
        <v>1504</v>
      </c>
      <c r="B1026" s="18" t="s">
        <v>1505</v>
      </c>
      <c r="C1026" s="18" t="s">
        <v>140</v>
      </c>
      <c r="D1026" s="18">
        <v>2012</v>
      </c>
      <c r="E1026" s="71" t="str">
        <f>IF(COUNTIF($F$7:F1026,F1026)=1,"Y","N")</f>
        <v>N</v>
      </c>
      <c r="F1026" s="46" t="str">
        <f t="shared" si="136"/>
        <v>2012-PLOS One-Hofman, Irmgard</v>
      </c>
      <c r="G1026" s="27" t="s">
        <v>44</v>
      </c>
      <c r="H1026" s="38"/>
      <c r="I1026" s="38" t="s">
        <v>104</v>
      </c>
      <c r="J1026" s="18" t="s">
        <v>27</v>
      </c>
      <c r="K1026" s="28" t="s">
        <v>786</v>
      </c>
      <c r="L1026" s="19" t="s">
        <v>47</v>
      </c>
      <c r="M1026" s="56"/>
      <c r="N1026" s="57"/>
      <c r="O1026" s="57">
        <v>1</v>
      </c>
      <c r="P1026" s="57"/>
      <c r="Q1026" s="58"/>
      <c r="R1026" s="29" t="s">
        <v>1503</v>
      </c>
      <c r="S1026" s="18"/>
      <c r="T1026" s="18"/>
      <c r="U1026" s="18"/>
      <c r="V1026" s="18"/>
      <c r="W1026" s="18"/>
      <c r="X1026" s="18"/>
      <c r="Y1026" s="18"/>
      <c r="Z1026" s="18"/>
      <c r="AA1026" s="18"/>
      <c r="AB1026" s="18"/>
      <c r="AC1026" s="27"/>
      <c r="AD1026" s="18"/>
      <c r="AE1026" s="18"/>
      <c r="AF1026" s="18"/>
      <c r="AG1026" s="18"/>
      <c r="AH1026" s="18"/>
      <c r="AI1026" s="30" t="s">
        <v>48</v>
      </c>
      <c r="AJ1026" s="18"/>
    </row>
    <row r="1027" spans="1:36" x14ac:dyDescent="0.25">
      <c r="A1027" s="17" t="s">
        <v>1504</v>
      </c>
      <c r="B1027" s="18" t="s">
        <v>1505</v>
      </c>
      <c r="C1027" s="18" t="s">
        <v>140</v>
      </c>
      <c r="D1027" s="18">
        <v>2012</v>
      </c>
      <c r="E1027" s="71" t="str">
        <f>IF(COUNTIF($F$7:F1027,F1027)=1,"Y","N")</f>
        <v>N</v>
      </c>
      <c r="F1027" s="46" t="str">
        <f t="shared" si="136"/>
        <v>2012-PLOS One-Hofman, Irmgard</v>
      </c>
      <c r="G1027" s="27" t="s">
        <v>1497</v>
      </c>
      <c r="H1027" s="38"/>
      <c r="I1027" s="38" t="s">
        <v>104</v>
      </c>
      <c r="J1027" s="18" t="s">
        <v>27</v>
      </c>
      <c r="K1027" s="28" t="s">
        <v>786</v>
      </c>
      <c r="L1027" s="19" t="s">
        <v>47</v>
      </c>
      <c r="M1027" s="56"/>
      <c r="N1027" s="57"/>
      <c r="O1027" s="57">
        <v>1</v>
      </c>
      <c r="P1027" s="57"/>
      <c r="Q1027" s="58"/>
      <c r="R1027" s="29" t="s">
        <v>1502</v>
      </c>
      <c r="S1027" s="18"/>
      <c r="T1027" s="18"/>
      <c r="U1027" s="18"/>
      <c r="V1027" s="18"/>
      <c r="W1027" s="18"/>
      <c r="X1027" s="18"/>
      <c r="Y1027" s="18"/>
      <c r="Z1027" s="18"/>
      <c r="AA1027" s="18"/>
      <c r="AB1027" s="18"/>
      <c r="AC1027" s="27"/>
      <c r="AD1027" s="18"/>
      <c r="AE1027" s="18"/>
      <c r="AF1027" s="18"/>
      <c r="AG1027" s="18"/>
      <c r="AH1027" s="18"/>
      <c r="AI1027" s="30" t="s">
        <v>48</v>
      </c>
      <c r="AJ1027" s="18"/>
    </row>
    <row r="1028" spans="1:36" x14ac:dyDescent="0.25">
      <c r="A1028" s="17" t="s">
        <v>1504</v>
      </c>
      <c r="B1028" s="18" t="s">
        <v>1505</v>
      </c>
      <c r="C1028" s="18" t="s">
        <v>140</v>
      </c>
      <c r="D1028" s="18">
        <v>2012</v>
      </c>
      <c r="E1028" s="71" t="str">
        <f>IF(COUNTIF($F$7:F1028,F1028)=1,"Y","N")</f>
        <v>N</v>
      </c>
      <c r="F1028" s="46" t="str">
        <f t="shared" si="136"/>
        <v>2012-PLOS One-Hofman, Irmgard</v>
      </c>
      <c r="G1028" s="27" t="s">
        <v>1497</v>
      </c>
      <c r="H1028" s="38"/>
      <c r="I1028" s="38" t="s">
        <v>104</v>
      </c>
      <c r="J1028" s="18" t="s">
        <v>27</v>
      </c>
      <c r="K1028" s="28" t="s">
        <v>786</v>
      </c>
      <c r="L1028" s="19" t="s">
        <v>47</v>
      </c>
      <c r="M1028" s="56"/>
      <c r="N1028" s="57">
        <v>1</v>
      </c>
      <c r="O1028" s="57"/>
      <c r="P1028" s="57"/>
      <c r="Q1028" s="58"/>
      <c r="R1028" s="29" t="s">
        <v>1503</v>
      </c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27"/>
      <c r="AD1028" s="18"/>
      <c r="AE1028" s="18"/>
      <c r="AF1028" s="18"/>
      <c r="AG1028" s="18"/>
      <c r="AH1028" s="18"/>
      <c r="AI1028" s="30" t="s">
        <v>48</v>
      </c>
      <c r="AJ1028" s="18"/>
    </row>
    <row r="1029" spans="1:36" x14ac:dyDescent="0.25">
      <c r="A1029" s="17" t="s">
        <v>1504</v>
      </c>
      <c r="B1029" s="18" t="s">
        <v>1505</v>
      </c>
      <c r="C1029" s="18" t="s">
        <v>140</v>
      </c>
      <c r="D1029" s="18">
        <v>2012</v>
      </c>
      <c r="E1029" s="71" t="str">
        <f>IF(COUNTIF($F$7:F1029,F1029)=1,"Y","N")</f>
        <v>N</v>
      </c>
      <c r="F1029" s="46" t="str">
        <f t="shared" si="136"/>
        <v>2012-PLOS One-Hofman, Irmgard</v>
      </c>
      <c r="G1029" s="27" t="s">
        <v>1496</v>
      </c>
      <c r="H1029" s="38"/>
      <c r="I1029" s="38" t="s">
        <v>104</v>
      </c>
      <c r="J1029" s="18" t="s">
        <v>27</v>
      </c>
      <c r="K1029" s="28" t="s">
        <v>786</v>
      </c>
      <c r="L1029" s="19" t="s">
        <v>47</v>
      </c>
      <c r="M1029" s="56"/>
      <c r="N1029" s="57"/>
      <c r="O1029" s="57"/>
      <c r="P1029" s="57">
        <v>1</v>
      </c>
      <c r="Q1029" s="58"/>
      <c r="R1029" s="29" t="s">
        <v>1502</v>
      </c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27"/>
      <c r="AD1029" s="18"/>
      <c r="AE1029" s="18"/>
      <c r="AF1029" s="18"/>
      <c r="AG1029" s="18"/>
      <c r="AH1029" s="18"/>
      <c r="AI1029" s="30" t="s">
        <v>48</v>
      </c>
      <c r="AJ1029" s="18"/>
    </row>
    <row r="1030" spans="1:36" x14ac:dyDescent="0.25">
      <c r="A1030" s="17" t="s">
        <v>1504</v>
      </c>
      <c r="B1030" s="18" t="s">
        <v>1505</v>
      </c>
      <c r="C1030" s="18" t="s">
        <v>140</v>
      </c>
      <c r="D1030" s="18">
        <v>2012</v>
      </c>
      <c r="E1030" s="71" t="str">
        <f>IF(COUNTIF($F$7:F1030,F1030)=1,"Y","N")</f>
        <v>N</v>
      </c>
      <c r="F1030" s="46" t="str">
        <f t="shared" si="136"/>
        <v>2012-PLOS One-Hofman, Irmgard</v>
      </c>
      <c r="G1030" s="27" t="s">
        <v>1496</v>
      </c>
      <c r="H1030" s="38"/>
      <c r="I1030" s="38" t="s">
        <v>104</v>
      </c>
      <c r="J1030" s="18" t="s">
        <v>27</v>
      </c>
      <c r="K1030" s="28" t="s">
        <v>786</v>
      </c>
      <c r="L1030" s="19" t="s">
        <v>47</v>
      </c>
      <c r="M1030" s="56"/>
      <c r="N1030" s="57">
        <v>1</v>
      </c>
      <c r="O1030" s="57"/>
      <c r="P1030" s="57"/>
      <c r="Q1030" s="58"/>
      <c r="R1030" s="29" t="s">
        <v>1503</v>
      </c>
      <c r="S1030" s="18"/>
      <c r="T1030" s="18"/>
      <c r="U1030" s="18"/>
      <c r="V1030" s="18"/>
      <c r="W1030" s="18"/>
      <c r="X1030" s="18"/>
      <c r="Y1030" s="18"/>
      <c r="Z1030" s="18"/>
      <c r="AA1030" s="18"/>
      <c r="AB1030" s="18"/>
      <c r="AC1030" s="27"/>
      <c r="AD1030" s="18"/>
      <c r="AE1030" s="18"/>
      <c r="AF1030" s="18"/>
      <c r="AG1030" s="18"/>
      <c r="AH1030" s="18"/>
      <c r="AI1030" s="30" t="s">
        <v>48</v>
      </c>
      <c r="AJ1030" s="18"/>
    </row>
    <row r="1031" spans="1:36" x14ac:dyDescent="0.25">
      <c r="A1031" s="17" t="s">
        <v>1504</v>
      </c>
      <c r="B1031" s="18" t="s">
        <v>1505</v>
      </c>
      <c r="C1031" s="18" t="s">
        <v>140</v>
      </c>
      <c r="D1031" s="18">
        <v>2012</v>
      </c>
      <c r="E1031" s="71" t="str">
        <f>IF(COUNTIF($F$7:F1031,F1031)=1,"Y","N")</f>
        <v>N</v>
      </c>
      <c r="F1031" s="46" t="str">
        <f t="shared" si="136"/>
        <v>2012-PLOS One-Hofman, Irmgard</v>
      </c>
      <c r="G1031" s="27" t="s">
        <v>44</v>
      </c>
      <c r="H1031" s="38"/>
      <c r="I1031" s="38" t="s">
        <v>104</v>
      </c>
      <c r="J1031" s="18" t="s">
        <v>27</v>
      </c>
      <c r="K1031" s="28" t="s">
        <v>786</v>
      </c>
      <c r="L1031" s="19" t="s">
        <v>47</v>
      </c>
      <c r="M1031" s="56"/>
      <c r="N1031" s="57"/>
      <c r="O1031" s="57">
        <v>1</v>
      </c>
      <c r="P1031" s="57"/>
      <c r="Q1031" s="58"/>
      <c r="R1031" s="29" t="s">
        <v>1501</v>
      </c>
      <c r="S1031" s="18"/>
      <c r="T1031" s="18"/>
      <c r="U1031" s="18"/>
      <c r="V1031" s="18"/>
      <c r="W1031" s="18"/>
      <c r="X1031" s="18"/>
      <c r="Y1031" s="18"/>
      <c r="Z1031" s="18"/>
      <c r="AA1031" s="18"/>
      <c r="AB1031" s="18"/>
      <c r="AC1031" s="27"/>
      <c r="AD1031" s="18"/>
      <c r="AE1031" s="18"/>
      <c r="AF1031" s="18"/>
      <c r="AG1031" s="18"/>
      <c r="AH1031" s="18"/>
      <c r="AI1031" s="30" t="s">
        <v>48</v>
      </c>
      <c r="AJ1031" s="18"/>
    </row>
    <row r="1032" spans="1:36" x14ac:dyDescent="0.25">
      <c r="A1032" s="17" t="s">
        <v>1506</v>
      </c>
      <c r="B1032" s="18" t="s">
        <v>1507</v>
      </c>
      <c r="C1032" s="18" t="s">
        <v>631</v>
      </c>
      <c r="D1032" s="18">
        <v>2012</v>
      </c>
      <c r="E1032" s="71" t="str">
        <f>IF(COUNTIF($F$7:F1032,F1032)=1,"Y","N")</f>
        <v>Y</v>
      </c>
      <c r="F1032" s="46" t="str">
        <f t="shared" si="136"/>
        <v>2012-Gastroenterology-Maliar, Amit</v>
      </c>
      <c r="G1032" s="27" t="s">
        <v>380</v>
      </c>
      <c r="H1032" s="38"/>
      <c r="I1032" s="38" t="s">
        <v>104</v>
      </c>
      <c r="J1032" s="18" t="s">
        <v>178</v>
      </c>
      <c r="K1032" s="28">
        <v>40</v>
      </c>
      <c r="L1032" s="19" t="s">
        <v>47</v>
      </c>
      <c r="M1032" s="56"/>
      <c r="N1032" s="57">
        <v>1</v>
      </c>
      <c r="O1032" s="57"/>
      <c r="P1032" s="57"/>
      <c r="Q1032" s="58"/>
      <c r="R1032" s="29" t="s">
        <v>1508</v>
      </c>
      <c r="S1032" s="18"/>
      <c r="T1032" s="18"/>
      <c r="U1032" s="18"/>
      <c r="V1032" s="18"/>
      <c r="W1032" s="18"/>
      <c r="X1032" s="18"/>
      <c r="Y1032" s="18"/>
      <c r="Z1032" s="18"/>
      <c r="AA1032" s="18"/>
      <c r="AB1032" s="18"/>
      <c r="AC1032" s="27"/>
      <c r="AD1032" s="18" t="s">
        <v>48</v>
      </c>
      <c r="AE1032" s="18"/>
      <c r="AF1032" s="18"/>
      <c r="AG1032" s="18"/>
      <c r="AH1032" s="18"/>
      <c r="AI1032" s="30"/>
      <c r="AJ1032" s="18"/>
    </row>
    <row r="1033" spans="1:36" x14ac:dyDescent="0.25">
      <c r="A1033" s="17" t="s">
        <v>1506</v>
      </c>
      <c r="B1033" s="18" t="s">
        <v>1507</v>
      </c>
      <c r="C1033" s="18" t="s">
        <v>631</v>
      </c>
      <c r="D1033" s="18">
        <v>2012</v>
      </c>
      <c r="E1033" s="71" t="str">
        <f>IF(COUNTIF($F$7:F1033,F1033)=1,"Y","N")</f>
        <v>N</v>
      </c>
      <c r="F1033" s="46" t="str">
        <f t="shared" ref="F1033:F1096" si="139">CONCATENATE(D1033,"-",C1033,"-",A1033)</f>
        <v>2012-Gastroenterology-Maliar, Amit</v>
      </c>
      <c r="G1033" s="27" t="s">
        <v>380</v>
      </c>
      <c r="H1033" s="38"/>
      <c r="I1033" s="38" t="s">
        <v>104</v>
      </c>
      <c r="J1033" s="18" t="s">
        <v>178</v>
      </c>
      <c r="K1033" s="28">
        <v>40</v>
      </c>
      <c r="L1033" s="19" t="s">
        <v>47</v>
      </c>
      <c r="M1033" s="56"/>
      <c r="N1033" s="57">
        <v>1</v>
      </c>
      <c r="O1033" s="57"/>
      <c r="P1033" s="57"/>
      <c r="Q1033" s="58"/>
      <c r="R1033" s="29" t="s">
        <v>1509</v>
      </c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27"/>
      <c r="AD1033" s="18" t="s">
        <v>48</v>
      </c>
      <c r="AE1033" s="18"/>
      <c r="AF1033" s="18"/>
      <c r="AG1033" s="18"/>
      <c r="AH1033" s="18"/>
      <c r="AI1033" s="30"/>
      <c r="AJ1033" s="18"/>
    </row>
    <row r="1034" spans="1:36" x14ac:dyDescent="0.25">
      <c r="A1034" s="17" t="s">
        <v>1506</v>
      </c>
      <c r="B1034" s="18" t="s">
        <v>1507</v>
      </c>
      <c r="C1034" s="18" t="s">
        <v>631</v>
      </c>
      <c r="D1034" s="18">
        <v>2012</v>
      </c>
      <c r="E1034" s="71" t="str">
        <f>IF(COUNTIF($F$7:F1034,F1034)=1,"Y","N")</f>
        <v>N</v>
      </c>
      <c r="F1034" s="46" t="str">
        <f t="shared" si="139"/>
        <v>2012-Gastroenterology-Maliar, Amit</v>
      </c>
      <c r="G1034" s="27" t="s">
        <v>380</v>
      </c>
      <c r="H1034" s="38"/>
      <c r="I1034" s="38" t="s">
        <v>104</v>
      </c>
      <c r="J1034" s="18" t="s">
        <v>178</v>
      </c>
      <c r="K1034" s="28"/>
      <c r="L1034" s="19" t="s">
        <v>28</v>
      </c>
      <c r="M1034" s="56"/>
      <c r="N1034" s="57">
        <v>1</v>
      </c>
      <c r="O1034" s="57"/>
      <c r="P1034" s="57"/>
      <c r="Q1034" s="58"/>
      <c r="R1034" s="29" t="s">
        <v>1508</v>
      </c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27"/>
      <c r="AD1034" s="18" t="s">
        <v>48</v>
      </c>
      <c r="AE1034" s="18"/>
      <c r="AF1034" s="18"/>
      <c r="AG1034" s="18"/>
      <c r="AH1034" s="18"/>
      <c r="AI1034" s="30"/>
      <c r="AJ1034" s="18"/>
    </row>
    <row r="1035" spans="1:36" x14ac:dyDescent="0.25">
      <c r="A1035" s="17" t="s">
        <v>1506</v>
      </c>
      <c r="B1035" s="18" t="s">
        <v>1507</v>
      </c>
      <c r="C1035" s="18" t="s">
        <v>631</v>
      </c>
      <c r="D1035" s="18">
        <v>2012</v>
      </c>
      <c r="E1035" s="71" t="str">
        <f>IF(COUNTIF($F$7:F1035,F1035)=1,"Y","N")</f>
        <v>N</v>
      </c>
      <c r="F1035" s="46" t="str">
        <f t="shared" si="139"/>
        <v>2012-Gastroenterology-Maliar, Amit</v>
      </c>
      <c r="G1035" s="27" t="s">
        <v>380</v>
      </c>
      <c r="H1035" s="38"/>
      <c r="I1035" s="38" t="s">
        <v>104</v>
      </c>
      <c r="J1035" s="18" t="s">
        <v>178</v>
      </c>
      <c r="K1035" s="28"/>
      <c r="L1035" s="19" t="s">
        <v>28</v>
      </c>
      <c r="M1035" s="56"/>
      <c r="N1035" s="57"/>
      <c r="O1035" s="57"/>
      <c r="P1035" s="57">
        <v>1</v>
      </c>
      <c r="Q1035" s="58"/>
      <c r="R1035" s="29" t="s">
        <v>1509</v>
      </c>
      <c r="S1035" s="18"/>
      <c r="T1035" s="18"/>
      <c r="U1035" s="18"/>
      <c r="V1035" s="18"/>
      <c r="W1035" s="18"/>
      <c r="X1035" s="18"/>
      <c r="Y1035" s="18"/>
      <c r="Z1035" s="18"/>
      <c r="AA1035" s="18"/>
      <c r="AB1035" s="18"/>
      <c r="AC1035" s="27"/>
      <c r="AD1035" s="18" t="s">
        <v>48</v>
      </c>
      <c r="AE1035" s="18"/>
      <c r="AF1035" s="18"/>
      <c r="AG1035" s="18"/>
      <c r="AH1035" s="18"/>
      <c r="AI1035" s="30"/>
      <c r="AJ1035" s="18"/>
    </row>
    <row r="1036" spans="1:36" x14ac:dyDescent="0.25">
      <c r="A1036" s="17" t="s">
        <v>1506</v>
      </c>
      <c r="B1036" s="18" t="s">
        <v>1507</v>
      </c>
      <c r="C1036" s="18" t="s">
        <v>631</v>
      </c>
      <c r="D1036" s="18">
        <v>2012</v>
      </c>
      <c r="E1036" s="71" t="str">
        <f>IF(COUNTIF($F$7:F1036,F1036)=1,"Y","N")</f>
        <v>N</v>
      </c>
      <c r="F1036" s="46" t="str">
        <f t="shared" si="139"/>
        <v>2012-Gastroenterology-Maliar, Amit</v>
      </c>
      <c r="G1036" s="27" t="s">
        <v>1512</v>
      </c>
      <c r="H1036" s="38"/>
      <c r="I1036" s="38" t="s">
        <v>105</v>
      </c>
      <c r="J1036" s="18" t="s">
        <v>178</v>
      </c>
      <c r="K1036" s="28"/>
      <c r="L1036" s="19" t="s">
        <v>28</v>
      </c>
      <c r="M1036" s="56"/>
      <c r="N1036" s="57"/>
      <c r="O1036" s="57"/>
      <c r="P1036" s="57"/>
      <c r="Q1036" s="58">
        <v>1</v>
      </c>
      <c r="R1036" s="29" t="s">
        <v>1510</v>
      </c>
      <c r="S1036" s="18"/>
      <c r="T1036" s="18"/>
      <c r="U1036" s="18"/>
      <c r="V1036" s="18"/>
      <c r="W1036" s="18"/>
      <c r="X1036" s="18"/>
      <c r="Y1036" s="18"/>
      <c r="Z1036" s="18"/>
      <c r="AA1036" s="18"/>
      <c r="AB1036" s="18"/>
      <c r="AC1036" s="27"/>
      <c r="AD1036" s="18" t="s">
        <v>48</v>
      </c>
      <c r="AE1036" s="18"/>
      <c r="AF1036" s="18"/>
      <c r="AG1036" s="18"/>
      <c r="AH1036" s="18"/>
      <c r="AI1036" s="30"/>
      <c r="AJ1036" s="18"/>
    </row>
    <row r="1037" spans="1:36" x14ac:dyDescent="0.25">
      <c r="A1037" s="17" t="s">
        <v>1506</v>
      </c>
      <c r="B1037" s="18" t="s">
        <v>1507</v>
      </c>
      <c r="C1037" s="18" t="s">
        <v>631</v>
      </c>
      <c r="D1037" s="18">
        <v>2012</v>
      </c>
      <c r="E1037" s="71" t="str">
        <f>IF(COUNTIF($F$7:F1037,F1037)=1,"Y","N")</f>
        <v>N</v>
      </c>
      <c r="F1037" s="46" t="str">
        <f t="shared" si="139"/>
        <v>2012-Gastroenterology-Maliar, Amit</v>
      </c>
      <c r="G1037" s="27" t="s">
        <v>1512</v>
      </c>
      <c r="H1037" s="38"/>
      <c r="I1037" s="38" t="s">
        <v>105</v>
      </c>
      <c r="J1037" s="18" t="s">
        <v>178</v>
      </c>
      <c r="K1037" s="28"/>
      <c r="L1037" s="19" t="s">
        <v>28</v>
      </c>
      <c r="M1037" s="56"/>
      <c r="N1037" s="57"/>
      <c r="O1037" s="57"/>
      <c r="P1037" s="57">
        <v>1</v>
      </c>
      <c r="Q1037" s="58"/>
      <c r="R1037" s="29" t="s">
        <v>1511</v>
      </c>
      <c r="S1037" s="18"/>
      <c r="T1037" s="18"/>
      <c r="U1037" s="18"/>
      <c r="V1037" s="18"/>
      <c r="W1037" s="18"/>
      <c r="X1037" s="18"/>
      <c r="Y1037" s="18"/>
      <c r="Z1037" s="18"/>
      <c r="AA1037" s="18"/>
      <c r="AB1037" s="18"/>
      <c r="AC1037" s="27"/>
      <c r="AD1037" s="18" t="s">
        <v>48</v>
      </c>
      <c r="AE1037" s="18"/>
      <c r="AF1037" s="18"/>
      <c r="AG1037" s="18"/>
      <c r="AH1037" s="18"/>
      <c r="AI1037" s="30"/>
      <c r="AJ1037" s="18"/>
    </row>
    <row r="1038" spans="1:36" x14ac:dyDescent="0.25">
      <c r="A1038" s="17" t="s">
        <v>1506</v>
      </c>
      <c r="B1038" s="18" t="s">
        <v>1507</v>
      </c>
      <c r="C1038" s="18" t="s">
        <v>631</v>
      </c>
      <c r="D1038" s="18">
        <v>2012</v>
      </c>
      <c r="E1038" s="71" t="str">
        <f>IF(COUNTIF($F$7:F1038,F1038)=1,"Y","N")</f>
        <v>N</v>
      </c>
      <c r="F1038" s="46" t="str">
        <f t="shared" si="139"/>
        <v>2012-Gastroenterology-Maliar, Amit</v>
      </c>
      <c r="G1038" s="27" t="s">
        <v>1513</v>
      </c>
      <c r="H1038" s="38"/>
      <c r="I1038" s="38" t="s">
        <v>105</v>
      </c>
      <c r="J1038" s="18" t="s">
        <v>178</v>
      </c>
      <c r="K1038" s="28"/>
      <c r="L1038" s="19" t="s">
        <v>28</v>
      </c>
      <c r="M1038" s="56"/>
      <c r="N1038" s="57"/>
      <c r="O1038" s="57"/>
      <c r="P1038" s="57"/>
      <c r="Q1038" s="58">
        <v>1</v>
      </c>
      <c r="R1038" s="29" t="s">
        <v>1510</v>
      </c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27"/>
      <c r="AD1038" s="18" t="s">
        <v>48</v>
      </c>
      <c r="AE1038" s="18"/>
      <c r="AF1038" s="18"/>
      <c r="AG1038" s="18"/>
      <c r="AH1038" s="18"/>
      <c r="AI1038" s="30"/>
      <c r="AJ1038" s="18"/>
    </row>
    <row r="1039" spans="1:36" x14ac:dyDescent="0.25">
      <c r="A1039" s="17" t="s">
        <v>1506</v>
      </c>
      <c r="B1039" s="18" t="s">
        <v>1507</v>
      </c>
      <c r="C1039" s="18" t="s">
        <v>631</v>
      </c>
      <c r="D1039" s="18">
        <v>2012</v>
      </c>
      <c r="E1039" s="71" t="str">
        <f>IF(COUNTIF($F$7:F1039,F1039)=1,"Y","N")</f>
        <v>N</v>
      </c>
      <c r="F1039" s="46" t="str">
        <f t="shared" si="139"/>
        <v>2012-Gastroenterology-Maliar, Amit</v>
      </c>
      <c r="G1039" s="27" t="s">
        <v>1513</v>
      </c>
      <c r="H1039" s="38"/>
      <c r="I1039" s="38" t="s">
        <v>105</v>
      </c>
      <c r="J1039" s="18" t="s">
        <v>178</v>
      </c>
      <c r="K1039" s="28"/>
      <c r="L1039" s="19" t="s">
        <v>28</v>
      </c>
      <c r="M1039" s="56"/>
      <c r="N1039" s="57"/>
      <c r="O1039" s="57"/>
      <c r="P1039" s="57">
        <v>1</v>
      </c>
      <c r="Q1039" s="58"/>
      <c r="R1039" s="29" t="s">
        <v>1511</v>
      </c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27"/>
      <c r="AD1039" s="18" t="s">
        <v>48</v>
      </c>
      <c r="AE1039" s="18"/>
      <c r="AF1039" s="18"/>
      <c r="AG1039" s="18"/>
      <c r="AH1039" s="18"/>
      <c r="AI1039" s="30"/>
      <c r="AJ1039" s="18"/>
    </row>
    <row r="1040" spans="1:36" x14ac:dyDescent="0.25">
      <c r="A1040" s="17" t="s">
        <v>1514</v>
      </c>
      <c r="B1040" s="18" t="s">
        <v>737</v>
      </c>
      <c r="C1040" s="18" t="s">
        <v>187</v>
      </c>
      <c r="D1040" s="18">
        <v>2012</v>
      </c>
      <c r="E1040" s="71"/>
      <c r="F1040" s="46" t="str">
        <f t="shared" si="139"/>
        <v>2012-International Journal of Cancer-Kunnumakkara, Ajaikumar B.</v>
      </c>
      <c r="G1040" s="27" t="s">
        <v>44</v>
      </c>
      <c r="H1040" s="38"/>
      <c r="I1040" s="38" t="s">
        <v>104</v>
      </c>
      <c r="J1040" s="18" t="s">
        <v>27</v>
      </c>
      <c r="K1040" s="28"/>
      <c r="L1040" s="19" t="s">
        <v>28</v>
      </c>
      <c r="M1040" s="56"/>
      <c r="N1040" s="57"/>
      <c r="O1040" s="57"/>
      <c r="P1040" s="57">
        <v>1</v>
      </c>
      <c r="Q1040" s="58"/>
      <c r="R1040" s="29" t="s">
        <v>12</v>
      </c>
      <c r="S1040" s="18"/>
      <c r="T1040" s="18"/>
      <c r="U1040" s="18"/>
      <c r="V1040" s="18" t="s">
        <v>48</v>
      </c>
      <c r="W1040" s="18"/>
      <c r="X1040" s="18"/>
      <c r="Y1040" s="18"/>
      <c r="Z1040" s="18"/>
      <c r="AA1040" s="18"/>
      <c r="AB1040" s="18"/>
      <c r="AC1040" s="27"/>
      <c r="AD1040" s="18"/>
      <c r="AE1040" s="18"/>
      <c r="AF1040" s="18"/>
      <c r="AG1040" s="18"/>
      <c r="AH1040" s="18"/>
      <c r="AI1040" s="30"/>
      <c r="AJ1040" s="18"/>
    </row>
    <row r="1041" spans="1:36" x14ac:dyDescent="0.25">
      <c r="A1041" s="17" t="s">
        <v>1514</v>
      </c>
      <c r="B1041" s="18" t="s">
        <v>737</v>
      </c>
      <c r="C1041" s="18" t="s">
        <v>187</v>
      </c>
      <c r="D1041" s="18">
        <v>2012</v>
      </c>
      <c r="E1041" s="71" t="str">
        <f>IF(COUNTIF($F$7:F1041,F1041)=1,"Y","N")</f>
        <v>N</v>
      </c>
      <c r="F1041" s="46" t="str">
        <f t="shared" si="139"/>
        <v>2012-International Journal of Cancer-Kunnumakkara, Ajaikumar B.</v>
      </c>
      <c r="G1041" s="27" t="s">
        <v>44</v>
      </c>
      <c r="H1041" s="38"/>
      <c r="I1041" s="38" t="s">
        <v>104</v>
      </c>
      <c r="J1041" s="18" t="s">
        <v>27</v>
      </c>
      <c r="K1041" s="28"/>
      <c r="L1041" s="19" t="s">
        <v>28</v>
      </c>
      <c r="M1041" s="56"/>
      <c r="N1041" s="57"/>
      <c r="O1041" s="57"/>
      <c r="P1041" s="57">
        <v>1</v>
      </c>
      <c r="Q1041" s="58"/>
      <c r="R1041" s="29" t="s">
        <v>998</v>
      </c>
      <c r="S1041" s="18"/>
      <c r="T1041" s="18"/>
      <c r="U1041" s="18"/>
      <c r="V1041" s="18"/>
      <c r="W1041" s="18"/>
      <c r="X1041" s="18"/>
      <c r="Y1041" s="18"/>
      <c r="Z1041" s="18"/>
      <c r="AA1041" s="18"/>
      <c r="AB1041" s="18"/>
      <c r="AC1041" s="27"/>
      <c r="AD1041" s="18"/>
      <c r="AE1041" s="18"/>
      <c r="AF1041" s="18"/>
      <c r="AG1041" s="18"/>
      <c r="AH1041" s="18"/>
      <c r="AI1041" s="30"/>
      <c r="AJ1041" s="18"/>
    </row>
    <row r="1042" spans="1:36" x14ac:dyDescent="0.25">
      <c r="A1042" s="17" t="s">
        <v>1514</v>
      </c>
      <c r="B1042" s="18" t="s">
        <v>737</v>
      </c>
      <c r="C1042" s="18" t="s">
        <v>187</v>
      </c>
      <c r="D1042" s="18">
        <v>2012</v>
      </c>
      <c r="E1042" s="71" t="str">
        <f>IF(COUNTIF($F$7:F1042,F1042)=1,"Y","N")</f>
        <v>N</v>
      </c>
      <c r="F1042" s="46" t="str">
        <f t="shared" si="139"/>
        <v>2012-International Journal of Cancer-Kunnumakkara, Ajaikumar B.</v>
      </c>
      <c r="G1042" s="27" t="s">
        <v>44</v>
      </c>
      <c r="H1042" s="38"/>
      <c r="I1042" s="38" t="s">
        <v>104</v>
      </c>
      <c r="J1042" s="18" t="s">
        <v>27</v>
      </c>
      <c r="K1042" s="28"/>
      <c r="L1042" s="19" t="s">
        <v>28</v>
      </c>
      <c r="M1042" s="56"/>
      <c r="N1042" s="57"/>
      <c r="O1042" s="57">
        <v>1</v>
      </c>
      <c r="P1042" s="57"/>
      <c r="Q1042" s="58"/>
      <c r="R1042" s="29" t="s">
        <v>999</v>
      </c>
      <c r="S1042" s="18"/>
      <c r="T1042" s="18"/>
      <c r="U1042" s="18"/>
      <c r="V1042" s="18" t="s">
        <v>48</v>
      </c>
      <c r="W1042" s="18"/>
      <c r="X1042" s="18"/>
      <c r="Y1042" s="18"/>
      <c r="Z1042" s="18"/>
      <c r="AA1042" s="18"/>
      <c r="AB1042" s="18"/>
      <c r="AC1042" s="27"/>
      <c r="AD1042" s="18"/>
      <c r="AE1042" s="18"/>
      <c r="AF1042" s="18"/>
      <c r="AG1042" s="18"/>
      <c r="AH1042" s="18"/>
      <c r="AI1042" s="30"/>
      <c r="AJ1042" s="18"/>
    </row>
    <row r="1043" spans="1:36" x14ac:dyDescent="0.25">
      <c r="A1043" s="17" t="s">
        <v>1515</v>
      </c>
      <c r="B1043" s="18" t="s">
        <v>1516</v>
      </c>
      <c r="C1043" s="18" t="s">
        <v>1433</v>
      </c>
      <c r="D1043" s="18">
        <v>2013</v>
      </c>
      <c r="E1043" s="71" t="str">
        <f>IF(COUNTIF($F$7:F1043,F1043)=1,"Y","N")</f>
        <v>Y</v>
      </c>
      <c r="F1043" s="46" t="str">
        <f t="shared" si="139"/>
        <v>2013-Cancer Immunology Immunotherapy-Patel, Sandip Pravin</v>
      </c>
      <c r="G1043" s="27" t="s">
        <v>57</v>
      </c>
      <c r="H1043" s="38"/>
      <c r="I1043" s="38" t="s">
        <v>104</v>
      </c>
      <c r="J1043" s="18" t="s">
        <v>27</v>
      </c>
      <c r="K1043" s="28" t="s">
        <v>1518</v>
      </c>
      <c r="L1043" s="19" t="s">
        <v>47</v>
      </c>
      <c r="M1043" s="56"/>
      <c r="N1043" s="57"/>
      <c r="O1043" s="57"/>
      <c r="P1043" s="57">
        <v>1</v>
      </c>
      <c r="Q1043" s="58"/>
      <c r="R1043" s="29" t="s">
        <v>1517</v>
      </c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27"/>
      <c r="AD1043" s="18" t="s">
        <v>48</v>
      </c>
      <c r="AE1043" s="18"/>
      <c r="AF1043" s="18"/>
      <c r="AG1043" s="18"/>
      <c r="AH1043" s="18"/>
      <c r="AI1043" s="30"/>
      <c r="AJ1043" s="18"/>
    </row>
    <row r="1044" spans="1:36" x14ac:dyDescent="0.25">
      <c r="A1044" s="17" t="s">
        <v>1519</v>
      </c>
      <c r="B1044" s="18" t="s">
        <v>1520</v>
      </c>
      <c r="C1044" s="18" t="s">
        <v>1521</v>
      </c>
      <c r="D1044" s="18">
        <v>2013</v>
      </c>
      <c r="E1044" s="71"/>
      <c r="F1044" s="46" t="str">
        <f t="shared" si="139"/>
        <v>2013-Molecular Biology Reports-Wang, Cong-Jun</v>
      </c>
      <c r="G1044" s="27" t="s">
        <v>46</v>
      </c>
      <c r="H1044" s="38"/>
      <c r="I1044" s="38" t="s">
        <v>104</v>
      </c>
      <c r="J1044" s="18" t="s">
        <v>1065</v>
      </c>
      <c r="K1044" s="28">
        <v>1200</v>
      </c>
      <c r="L1044" s="19" t="s">
        <v>47</v>
      </c>
      <c r="M1044" s="56"/>
      <c r="N1044" s="57"/>
      <c r="O1044" s="57"/>
      <c r="P1044" s="57">
        <v>1</v>
      </c>
      <c r="Q1044" s="58"/>
      <c r="R1044" s="29" t="s">
        <v>1522</v>
      </c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27"/>
      <c r="AD1044" s="18" t="s">
        <v>48</v>
      </c>
      <c r="AE1044" s="18"/>
      <c r="AF1044" s="18"/>
      <c r="AG1044" s="18"/>
      <c r="AH1044" s="18"/>
      <c r="AI1044" s="30"/>
      <c r="AJ1044" s="18"/>
    </row>
    <row r="1045" spans="1:36" x14ac:dyDescent="0.25">
      <c r="A1045" s="17" t="s">
        <v>1519</v>
      </c>
      <c r="B1045" s="18" t="s">
        <v>1520</v>
      </c>
      <c r="C1045" s="18" t="s">
        <v>1521</v>
      </c>
      <c r="D1045" s="18">
        <v>2013</v>
      </c>
      <c r="E1045" s="71"/>
      <c r="F1045" s="46" t="str">
        <f t="shared" ref="F1045:F1046" si="140">CONCATENATE(D1045,"-",C1045,"-",A1045)</f>
        <v>2013-Molecular Biology Reports-Wang, Cong-Jun</v>
      </c>
      <c r="G1045" s="27" t="s">
        <v>46</v>
      </c>
      <c r="H1045" s="38"/>
      <c r="I1045" s="38" t="s">
        <v>104</v>
      </c>
      <c r="J1045" s="18" t="s">
        <v>1065</v>
      </c>
      <c r="K1045" s="28">
        <v>1200</v>
      </c>
      <c r="L1045" s="19" t="s">
        <v>47</v>
      </c>
      <c r="M1045" s="56"/>
      <c r="N1045" s="57"/>
      <c r="O1045" s="57"/>
      <c r="P1045" s="57">
        <v>1</v>
      </c>
      <c r="Q1045" s="58"/>
      <c r="R1045" s="29" t="s">
        <v>1524</v>
      </c>
      <c r="S1045" s="18"/>
      <c r="T1045" s="18"/>
      <c r="U1045" s="18"/>
      <c r="V1045" s="18"/>
      <c r="W1045" s="18"/>
      <c r="X1045" s="18"/>
      <c r="Y1045" s="18"/>
      <c r="Z1045" s="18"/>
      <c r="AA1045" s="18"/>
      <c r="AB1045" s="18"/>
      <c r="AC1045" s="27"/>
      <c r="AD1045" s="18" t="s">
        <v>48</v>
      </c>
      <c r="AE1045" s="18"/>
      <c r="AF1045" s="18"/>
      <c r="AG1045" s="18"/>
      <c r="AH1045" s="18"/>
      <c r="AI1045" s="30"/>
      <c r="AJ1045" s="18"/>
    </row>
    <row r="1046" spans="1:36" x14ac:dyDescent="0.25">
      <c r="A1046" s="17" t="s">
        <v>1519</v>
      </c>
      <c r="B1046" s="18" t="s">
        <v>1520</v>
      </c>
      <c r="C1046" s="18" t="s">
        <v>1521</v>
      </c>
      <c r="D1046" s="18">
        <v>2013</v>
      </c>
      <c r="E1046" s="71"/>
      <c r="F1046" s="46" t="str">
        <f t="shared" si="140"/>
        <v>2013-Molecular Biology Reports-Wang, Cong-Jun</v>
      </c>
      <c r="G1046" s="27" t="s">
        <v>46</v>
      </c>
      <c r="H1046" s="38"/>
      <c r="I1046" s="38" t="s">
        <v>104</v>
      </c>
      <c r="J1046" s="18" t="s">
        <v>1065</v>
      </c>
      <c r="K1046" s="28">
        <v>1200</v>
      </c>
      <c r="L1046" s="19" t="s">
        <v>47</v>
      </c>
      <c r="M1046" s="56"/>
      <c r="N1046" s="57"/>
      <c r="O1046" s="57"/>
      <c r="P1046" s="57">
        <v>1</v>
      </c>
      <c r="Q1046" s="58"/>
      <c r="R1046" s="29" t="s">
        <v>1523</v>
      </c>
      <c r="S1046" s="18"/>
      <c r="T1046" s="18"/>
      <c r="U1046" s="18"/>
      <c r="V1046" s="18"/>
      <c r="W1046" s="18"/>
      <c r="X1046" s="18"/>
      <c r="Y1046" s="18"/>
      <c r="Z1046" s="18"/>
      <c r="AA1046" s="18"/>
      <c r="AB1046" s="18"/>
      <c r="AC1046" s="27"/>
      <c r="AD1046" s="18" t="s">
        <v>48</v>
      </c>
      <c r="AE1046" s="18"/>
      <c r="AF1046" s="18"/>
      <c r="AG1046" s="18"/>
      <c r="AH1046" s="18"/>
      <c r="AI1046" s="30"/>
      <c r="AJ1046" s="18"/>
    </row>
    <row r="1047" spans="1:36" x14ac:dyDescent="0.25">
      <c r="A1047" s="17" t="s">
        <v>1525</v>
      </c>
      <c r="B1047" s="18" t="s">
        <v>1526</v>
      </c>
      <c r="C1047" s="18" t="s">
        <v>1433</v>
      </c>
      <c r="D1047" s="18">
        <v>2013</v>
      </c>
      <c r="E1047" s="71" t="str">
        <f>IF(COUNTIF($F$7:F1047,F1047)=1,"Y","N")</f>
        <v>Y</v>
      </c>
      <c r="F1047" s="46" t="str">
        <f t="shared" si="139"/>
        <v>2013-Cancer Immunology Immunotherapy-Ghansah, Tomar</v>
      </c>
      <c r="G1047" s="27" t="s">
        <v>1305</v>
      </c>
      <c r="H1047" s="38"/>
      <c r="I1047" s="38" t="s">
        <v>104</v>
      </c>
      <c r="J1047" s="18" t="s">
        <v>1065</v>
      </c>
      <c r="K1047" s="28">
        <v>0</v>
      </c>
      <c r="L1047" s="19" t="s">
        <v>47</v>
      </c>
      <c r="M1047" s="56"/>
      <c r="N1047" s="57"/>
      <c r="O1047" s="57"/>
      <c r="P1047" s="57">
        <v>1</v>
      </c>
      <c r="Q1047" s="58"/>
      <c r="R1047" s="29" t="s">
        <v>1527</v>
      </c>
      <c r="S1047" s="18"/>
      <c r="T1047" s="18"/>
      <c r="U1047" s="18"/>
      <c r="V1047" s="18"/>
      <c r="W1047" s="18"/>
      <c r="X1047" s="18"/>
      <c r="Y1047" s="18"/>
      <c r="Z1047" s="18"/>
      <c r="AA1047" s="18"/>
      <c r="AB1047" s="18"/>
      <c r="AC1047" s="27"/>
      <c r="AD1047" s="18" t="s">
        <v>48</v>
      </c>
      <c r="AE1047" s="18"/>
      <c r="AF1047" s="18"/>
      <c r="AG1047" s="18"/>
      <c r="AH1047" s="18"/>
      <c r="AI1047" s="30"/>
      <c r="AJ1047" s="18"/>
    </row>
    <row r="1048" spans="1:36" x14ac:dyDescent="0.25">
      <c r="A1048" s="17" t="s">
        <v>1525</v>
      </c>
      <c r="B1048" s="18" t="s">
        <v>1526</v>
      </c>
      <c r="C1048" s="18" t="s">
        <v>1433</v>
      </c>
      <c r="D1048" s="18">
        <v>2013</v>
      </c>
      <c r="E1048" s="71" t="str">
        <f>IF(COUNTIF($F$7:F1048,F1048)=1,"Y","N")</f>
        <v>N</v>
      </c>
      <c r="F1048" s="46" t="str">
        <f t="shared" ref="F1048:F1051" si="141">CONCATENATE(D1048,"-",C1048,"-",A1048)</f>
        <v>2013-Cancer Immunology Immunotherapy-Ghansah, Tomar</v>
      </c>
      <c r="G1048" s="27" t="s">
        <v>1305</v>
      </c>
      <c r="H1048" s="38"/>
      <c r="I1048" s="38" t="s">
        <v>104</v>
      </c>
      <c r="J1048" s="18" t="s">
        <v>1065</v>
      </c>
      <c r="K1048" s="28">
        <v>0</v>
      </c>
      <c r="L1048" s="19" t="s">
        <v>47</v>
      </c>
      <c r="M1048" s="56"/>
      <c r="N1048" s="57"/>
      <c r="O1048" s="57"/>
      <c r="P1048" s="57"/>
      <c r="Q1048" s="58">
        <v>1</v>
      </c>
      <c r="R1048" s="29" t="s">
        <v>1528</v>
      </c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27"/>
      <c r="AD1048" s="18" t="s">
        <v>48</v>
      </c>
      <c r="AE1048" s="18"/>
      <c r="AF1048" s="18"/>
      <c r="AG1048" s="18"/>
      <c r="AH1048" s="18"/>
      <c r="AI1048" s="30"/>
      <c r="AJ1048" s="18"/>
    </row>
    <row r="1049" spans="1:36" x14ac:dyDescent="0.25">
      <c r="A1049" s="17" t="s">
        <v>1525</v>
      </c>
      <c r="B1049" s="18" t="s">
        <v>1526</v>
      </c>
      <c r="C1049" s="18" t="s">
        <v>1433</v>
      </c>
      <c r="D1049" s="18">
        <v>2013</v>
      </c>
      <c r="E1049" s="71" t="str">
        <f>IF(COUNTIF($F$7:F1049,F1049)=1,"Y","N")</f>
        <v>N</v>
      </c>
      <c r="F1049" s="46" t="str">
        <f t="shared" si="141"/>
        <v>2013-Cancer Immunology Immunotherapy-Ghansah, Tomar</v>
      </c>
      <c r="G1049" s="27" t="s">
        <v>1305</v>
      </c>
      <c r="H1049" s="38"/>
      <c r="I1049" s="38" t="s">
        <v>104</v>
      </c>
      <c r="J1049" s="18" t="s">
        <v>1065</v>
      </c>
      <c r="K1049" s="28">
        <v>0</v>
      </c>
      <c r="L1049" s="19" t="s">
        <v>47</v>
      </c>
      <c r="M1049" s="56"/>
      <c r="N1049" s="57"/>
      <c r="O1049" s="57"/>
      <c r="P1049" s="57">
        <v>1</v>
      </c>
      <c r="Q1049" s="58"/>
      <c r="R1049" s="29" t="s">
        <v>1529</v>
      </c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27"/>
      <c r="AD1049" s="18" t="s">
        <v>48</v>
      </c>
      <c r="AE1049" s="18"/>
      <c r="AF1049" s="18"/>
      <c r="AG1049" s="18"/>
      <c r="AH1049" s="18"/>
      <c r="AI1049" s="30"/>
      <c r="AJ1049" s="18"/>
    </row>
    <row r="1050" spans="1:36" x14ac:dyDescent="0.25">
      <c r="A1050" s="17" t="s">
        <v>1525</v>
      </c>
      <c r="B1050" s="18" t="s">
        <v>1526</v>
      </c>
      <c r="C1050" s="18" t="s">
        <v>1433</v>
      </c>
      <c r="D1050" s="18">
        <v>2013</v>
      </c>
      <c r="E1050" s="71" t="str">
        <f>IF(COUNTIF($F$7:F1050,F1050)=1,"Y","N")</f>
        <v>N</v>
      </c>
      <c r="F1050" s="46" t="str">
        <f t="shared" si="141"/>
        <v>2013-Cancer Immunology Immunotherapy-Ghansah, Tomar</v>
      </c>
      <c r="G1050" s="27" t="s">
        <v>1305</v>
      </c>
      <c r="H1050" s="38"/>
      <c r="I1050" s="38" t="s">
        <v>104</v>
      </c>
      <c r="J1050" s="18" t="s">
        <v>1065</v>
      </c>
      <c r="K1050" s="28">
        <v>0</v>
      </c>
      <c r="L1050" s="19" t="s">
        <v>47</v>
      </c>
      <c r="M1050" s="56"/>
      <c r="N1050" s="57"/>
      <c r="O1050" s="57"/>
      <c r="P1050" s="57">
        <v>1</v>
      </c>
      <c r="Q1050" s="58"/>
      <c r="R1050" s="29" t="s">
        <v>170</v>
      </c>
      <c r="S1050" s="18"/>
      <c r="T1050" s="18"/>
      <c r="U1050" s="18"/>
      <c r="V1050" s="18" t="s">
        <v>48</v>
      </c>
      <c r="W1050" s="18"/>
      <c r="X1050" s="18"/>
      <c r="Y1050" s="18"/>
      <c r="Z1050" s="18"/>
      <c r="AA1050" s="18"/>
      <c r="AB1050" s="18"/>
      <c r="AC1050" s="27"/>
      <c r="AD1050" s="18"/>
      <c r="AE1050" s="18"/>
      <c r="AF1050" s="18"/>
      <c r="AG1050" s="18"/>
      <c r="AH1050" s="18"/>
      <c r="AI1050" s="30"/>
      <c r="AJ1050" s="18"/>
    </row>
    <row r="1051" spans="1:36" x14ac:dyDescent="0.25">
      <c r="A1051" s="17" t="s">
        <v>1525</v>
      </c>
      <c r="B1051" s="18" t="s">
        <v>1526</v>
      </c>
      <c r="C1051" s="18" t="s">
        <v>1433</v>
      </c>
      <c r="D1051" s="18">
        <v>2013</v>
      </c>
      <c r="E1051" s="71" t="str">
        <f>IF(COUNTIF($F$7:F1051,F1051)=1,"Y","N")</f>
        <v>N</v>
      </c>
      <c r="F1051" s="46" t="str">
        <f t="shared" si="141"/>
        <v>2013-Cancer Immunology Immunotherapy-Ghansah, Tomar</v>
      </c>
      <c r="G1051" s="27" t="s">
        <v>1305</v>
      </c>
      <c r="H1051" s="38"/>
      <c r="I1051" s="38" t="s">
        <v>104</v>
      </c>
      <c r="J1051" s="18" t="s">
        <v>1065</v>
      </c>
      <c r="K1051" s="28">
        <v>0</v>
      </c>
      <c r="L1051" s="19" t="s">
        <v>47</v>
      </c>
      <c r="M1051" s="56"/>
      <c r="N1051" s="57"/>
      <c r="O1051" s="57"/>
      <c r="P1051" s="57">
        <v>1</v>
      </c>
      <c r="Q1051" s="58"/>
      <c r="R1051" s="29" t="s">
        <v>1530</v>
      </c>
      <c r="S1051" s="18"/>
      <c r="T1051" s="18"/>
      <c r="U1051" s="18"/>
      <c r="V1051" s="18" t="s">
        <v>48</v>
      </c>
      <c r="W1051" s="18"/>
      <c r="X1051" s="18"/>
      <c r="Y1051" s="18"/>
      <c r="Z1051" s="18"/>
      <c r="AA1051" s="18"/>
      <c r="AB1051" s="18"/>
      <c r="AC1051" s="27"/>
      <c r="AD1051" s="18" t="s">
        <v>48</v>
      </c>
      <c r="AE1051" s="18"/>
      <c r="AF1051" s="18"/>
      <c r="AG1051" s="18"/>
      <c r="AH1051" s="18"/>
      <c r="AI1051" s="30"/>
      <c r="AJ1051" s="18"/>
    </row>
    <row r="1052" spans="1:36" x14ac:dyDescent="0.25">
      <c r="A1052" s="17" t="s">
        <v>793</v>
      </c>
      <c r="B1052" s="18" t="s">
        <v>196</v>
      </c>
      <c r="C1052" s="18" t="s">
        <v>1040</v>
      </c>
      <c r="D1052" s="18">
        <v>2013</v>
      </c>
      <c r="E1052" s="71" t="str">
        <f>IF(COUNTIF($F$7:F1052,F1052)=1,"Y","N")</f>
        <v>N</v>
      </c>
      <c r="F1052" s="46" t="str">
        <f t="shared" si="139"/>
        <v>2013-Molecular and Cellular Biochemistry-Shankar, Sharmila</v>
      </c>
      <c r="G1052" s="27" t="s">
        <v>45</v>
      </c>
      <c r="H1052" s="38"/>
      <c r="I1052" s="38" t="s">
        <v>104</v>
      </c>
      <c r="J1052" s="18" t="s">
        <v>27</v>
      </c>
      <c r="K1052" s="28"/>
      <c r="L1052" s="19" t="s">
        <v>28</v>
      </c>
      <c r="M1052" s="56"/>
      <c r="N1052" s="57"/>
      <c r="O1052" s="57"/>
      <c r="P1052" s="57">
        <v>1</v>
      </c>
      <c r="Q1052" s="58"/>
      <c r="R1052" s="29" t="s">
        <v>1531</v>
      </c>
      <c r="S1052" s="18"/>
      <c r="T1052" s="18"/>
      <c r="U1052" s="18"/>
      <c r="V1052" s="18"/>
      <c r="W1052" s="18"/>
      <c r="X1052" s="18"/>
      <c r="Y1052" s="18"/>
      <c r="Z1052" s="18"/>
      <c r="AA1052" s="18"/>
      <c r="AB1052" s="18"/>
      <c r="AC1052" s="27"/>
      <c r="AD1052" s="18"/>
      <c r="AE1052" s="18"/>
      <c r="AF1052" s="18"/>
      <c r="AG1052" s="18"/>
      <c r="AH1052" s="18"/>
      <c r="AI1052" s="30"/>
      <c r="AJ1052" s="18"/>
    </row>
    <row r="1053" spans="1:36" x14ac:dyDescent="0.25">
      <c r="A1053" s="17" t="s">
        <v>1532</v>
      </c>
      <c r="B1053" s="18" t="s">
        <v>1533</v>
      </c>
      <c r="C1053" s="18" t="s">
        <v>187</v>
      </c>
      <c r="D1053" s="18">
        <v>2013</v>
      </c>
      <c r="E1053" s="71" t="str">
        <f>IF(COUNTIF($F$7:F1053,F1053)=1,"Y","N")</f>
        <v>Y</v>
      </c>
      <c r="F1053" s="46" t="str">
        <f t="shared" si="139"/>
        <v>2013-International Journal of Cancer-Yamasaki, Satoshi</v>
      </c>
      <c r="G1053" s="27" t="s">
        <v>1305</v>
      </c>
      <c r="H1053" s="38"/>
      <c r="I1053" s="38" t="s">
        <v>104</v>
      </c>
      <c r="J1053" s="18" t="s">
        <v>1065</v>
      </c>
      <c r="K1053" s="28"/>
      <c r="L1053" s="19" t="s">
        <v>47</v>
      </c>
      <c r="M1053" s="56"/>
      <c r="N1053" s="57"/>
      <c r="O1053" s="57"/>
      <c r="P1053" s="57">
        <v>1</v>
      </c>
      <c r="Q1053" s="58"/>
      <c r="R1053" s="29" t="s">
        <v>1534</v>
      </c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27" t="s">
        <v>48</v>
      </c>
      <c r="AD1053" s="18"/>
      <c r="AE1053" s="18"/>
      <c r="AF1053" s="18"/>
      <c r="AG1053" s="18"/>
      <c r="AH1053" s="18"/>
      <c r="AI1053" s="30"/>
      <c r="AJ1053" s="18"/>
    </row>
    <row r="1054" spans="1:36" x14ac:dyDescent="0.25">
      <c r="A1054" s="17" t="s">
        <v>1532</v>
      </c>
      <c r="B1054" s="18" t="s">
        <v>1533</v>
      </c>
      <c r="C1054" s="18" t="s">
        <v>187</v>
      </c>
      <c r="D1054" s="18">
        <v>2013</v>
      </c>
      <c r="E1054" s="71" t="str">
        <f>IF(COUNTIF($F$7:F1054,F1054)=1,"Y","N")</f>
        <v>N</v>
      </c>
      <c r="F1054" s="46" t="str">
        <f t="shared" si="139"/>
        <v>2013-International Journal of Cancer-Yamasaki, Satoshi</v>
      </c>
      <c r="G1054" s="27" t="s">
        <v>1305</v>
      </c>
      <c r="H1054" s="38"/>
      <c r="I1054" s="38" t="s">
        <v>104</v>
      </c>
      <c r="J1054" s="18" t="s">
        <v>1065</v>
      </c>
      <c r="K1054" s="28"/>
      <c r="L1054" s="19" t="s">
        <v>47</v>
      </c>
      <c r="M1054" s="56"/>
      <c r="N1054" s="57"/>
      <c r="O1054" s="57"/>
      <c r="P1054" s="57"/>
      <c r="Q1054" s="58">
        <v>1</v>
      </c>
      <c r="R1054" s="29" t="s">
        <v>1535</v>
      </c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27" t="s">
        <v>48</v>
      </c>
      <c r="AD1054" s="18"/>
      <c r="AE1054" s="18"/>
      <c r="AF1054" s="18"/>
      <c r="AG1054" s="18"/>
      <c r="AH1054" s="18"/>
      <c r="AI1054" s="30"/>
      <c r="AJ1054" s="18"/>
    </row>
    <row r="1055" spans="1:36" x14ac:dyDescent="0.25">
      <c r="A1055" s="17" t="s">
        <v>1532</v>
      </c>
      <c r="B1055" s="18" t="s">
        <v>1533</v>
      </c>
      <c r="C1055" s="18" t="s">
        <v>187</v>
      </c>
      <c r="D1055" s="18">
        <v>2013</v>
      </c>
      <c r="E1055" s="71" t="str">
        <f>IF(COUNTIF($F$7:F1055,F1055)=1,"Y","N")</f>
        <v>N</v>
      </c>
      <c r="F1055" s="46" t="str">
        <f t="shared" si="139"/>
        <v>2013-International Journal of Cancer-Yamasaki, Satoshi</v>
      </c>
      <c r="G1055" s="27" t="s">
        <v>1536</v>
      </c>
      <c r="H1055" s="38"/>
      <c r="I1055" s="38" t="s">
        <v>104</v>
      </c>
      <c r="J1055" s="18" t="s">
        <v>1065</v>
      </c>
      <c r="K1055" s="28"/>
      <c r="L1055" s="19" t="s">
        <v>47</v>
      </c>
      <c r="M1055" s="56"/>
      <c r="N1055" s="57"/>
      <c r="O1055" s="57"/>
      <c r="P1055" s="57"/>
      <c r="Q1055" s="58">
        <v>1</v>
      </c>
      <c r="R1055" s="29" t="s">
        <v>1534</v>
      </c>
      <c r="S1055" s="18"/>
      <c r="T1055" s="18"/>
      <c r="U1055" s="18"/>
      <c r="V1055" s="18"/>
      <c r="W1055" s="18"/>
      <c r="X1055" s="18"/>
      <c r="Y1055" s="18"/>
      <c r="Z1055" s="18"/>
      <c r="AA1055" s="18"/>
      <c r="AB1055" s="18"/>
      <c r="AC1055" s="27" t="s">
        <v>48</v>
      </c>
      <c r="AD1055" s="18"/>
      <c r="AE1055" s="18"/>
      <c r="AF1055" s="18"/>
      <c r="AG1055" s="18"/>
      <c r="AH1055" s="18"/>
      <c r="AI1055" s="30"/>
      <c r="AJ1055" s="18"/>
    </row>
    <row r="1056" spans="1:36" x14ac:dyDescent="0.25">
      <c r="A1056" s="17" t="s">
        <v>1532</v>
      </c>
      <c r="B1056" s="18" t="s">
        <v>1533</v>
      </c>
      <c r="C1056" s="18" t="s">
        <v>187</v>
      </c>
      <c r="D1056" s="18">
        <v>2013</v>
      </c>
      <c r="E1056" s="71" t="str">
        <f>IF(COUNTIF($F$7:F1056,F1056)=1,"Y","N")</f>
        <v>N</v>
      </c>
      <c r="F1056" s="46" t="str">
        <f t="shared" si="139"/>
        <v>2013-International Journal of Cancer-Yamasaki, Satoshi</v>
      </c>
      <c r="G1056" s="27" t="s">
        <v>1536</v>
      </c>
      <c r="H1056" s="38"/>
      <c r="I1056" s="38" t="s">
        <v>104</v>
      </c>
      <c r="J1056" s="18" t="s">
        <v>1065</v>
      </c>
      <c r="K1056" s="28"/>
      <c r="L1056" s="19" t="s">
        <v>47</v>
      </c>
      <c r="M1056" s="56"/>
      <c r="N1056" s="57"/>
      <c r="O1056" s="57"/>
      <c r="P1056" s="57"/>
      <c r="Q1056" s="58">
        <v>1</v>
      </c>
      <c r="R1056" s="29" t="s">
        <v>1535</v>
      </c>
      <c r="S1056" s="18"/>
      <c r="T1056" s="18"/>
      <c r="U1056" s="18"/>
      <c r="V1056" s="18"/>
      <c r="W1056" s="18"/>
      <c r="X1056" s="18"/>
      <c r="Y1056" s="18"/>
      <c r="Z1056" s="18"/>
      <c r="AA1056" s="18"/>
      <c r="AB1056" s="18"/>
      <c r="AC1056" s="27" t="s">
        <v>48</v>
      </c>
      <c r="AD1056" s="18"/>
      <c r="AE1056" s="18"/>
      <c r="AF1056" s="18"/>
      <c r="AG1056" s="18"/>
      <c r="AH1056" s="18"/>
      <c r="AI1056" s="30"/>
      <c r="AJ1056" s="18"/>
    </row>
    <row r="1057" spans="1:36" x14ac:dyDescent="0.25">
      <c r="A1057" s="17" t="s">
        <v>1539</v>
      </c>
      <c r="B1057" s="18" t="s">
        <v>1540</v>
      </c>
      <c r="C1057" s="18" t="s">
        <v>1433</v>
      </c>
      <c r="D1057" s="18">
        <v>2013</v>
      </c>
      <c r="E1057" s="71" t="str">
        <f>IF(COUNTIF($F$7:F1057,F1057)=1,"Y","N")</f>
        <v>Y</v>
      </c>
      <c r="F1057" s="46" t="str">
        <f t="shared" si="139"/>
        <v>2013-Cancer Immunology Immunotherapy-Onishi, Hideya</v>
      </c>
      <c r="G1057" s="27" t="s">
        <v>57</v>
      </c>
      <c r="H1057" s="38"/>
      <c r="I1057" s="38" t="s">
        <v>104</v>
      </c>
      <c r="J1057" s="18" t="s">
        <v>27</v>
      </c>
      <c r="K1057" s="28">
        <v>10</v>
      </c>
      <c r="L1057" s="19" t="s">
        <v>47</v>
      </c>
      <c r="M1057" s="56"/>
      <c r="N1057" s="57"/>
      <c r="O1057" s="57"/>
      <c r="P1057" s="57">
        <v>1</v>
      </c>
      <c r="Q1057" s="58"/>
      <c r="R1057" s="29" t="s">
        <v>1537</v>
      </c>
      <c r="S1057" s="18"/>
      <c r="T1057" s="18"/>
      <c r="U1057" s="18"/>
      <c r="V1057" s="18"/>
      <c r="W1057" s="18"/>
      <c r="X1057" s="18"/>
      <c r="Y1057" s="18"/>
      <c r="Z1057" s="18"/>
      <c r="AA1057" s="18"/>
      <c r="AB1057" s="18"/>
      <c r="AC1057" s="27"/>
      <c r="AD1057" s="18" t="s">
        <v>48</v>
      </c>
      <c r="AE1057" s="18"/>
      <c r="AF1057" s="18"/>
      <c r="AG1057" s="18"/>
      <c r="AH1057" s="18"/>
      <c r="AI1057" s="30"/>
      <c r="AJ1057" s="18"/>
    </row>
    <row r="1058" spans="1:36" x14ac:dyDescent="0.25">
      <c r="A1058" s="17" t="s">
        <v>1539</v>
      </c>
      <c r="B1058" s="18" t="s">
        <v>1540</v>
      </c>
      <c r="C1058" s="18" t="s">
        <v>1433</v>
      </c>
      <c r="D1058" s="18">
        <v>2013</v>
      </c>
      <c r="E1058" s="71" t="str">
        <f>IF(COUNTIF($F$7:F1058,F1058)=1,"Y","N")</f>
        <v>N</v>
      </c>
      <c r="F1058" s="46" t="str">
        <f t="shared" si="139"/>
        <v>2013-Cancer Immunology Immunotherapy-Onishi, Hideya</v>
      </c>
      <c r="G1058" s="27" t="s">
        <v>57</v>
      </c>
      <c r="H1058" s="38"/>
      <c r="I1058" s="38" t="s">
        <v>104</v>
      </c>
      <c r="J1058" s="18" t="s">
        <v>27</v>
      </c>
      <c r="K1058" s="28">
        <v>10</v>
      </c>
      <c r="L1058" s="19" t="s">
        <v>47</v>
      </c>
      <c r="M1058" s="56"/>
      <c r="N1058" s="57"/>
      <c r="O1058" s="57"/>
      <c r="P1058" s="57">
        <v>1</v>
      </c>
      <c r="Q1058" s="58"/>
      <c r="R1058" s="29" t="s">
        <v>1538</v>
      </c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27"/>
      <c r="AD1058" s="18" t="s">
        <v>48</v>
      </c>
      <c r="AE1058" s="18"/>
      <c r="AF1058" s="18"/>
      <c r="AG1058" s="18"/>
      <c r="AH1058" s="18"/>
      <c r="AI1058" s="30"/>
      <c r="AJ1058" s="18"/>
    </row>
    <row r="1059" spans="1:36" x14ac:dyDescent="0.25">
      <c r="A1059" s="17" t="s">
        <v>1541</v>
      </c>
      <c r="B1059" s="18" t="s">
        <v>1542</v>
      </c>
      <c r="C1059" s="18" t="s">
        <v>1064</v>
      </c>
      <c r="D1059" s="18">
        <v>2013</v>
      </c>
      <c r="E1059" s="71" t="str">
        <f>IF(COUNTIF($F$7:F1059,F1059)=1,"Y","N")</f>
        <v>Y</v>
      </c>
      <c r="F1059" s="46" t="str">
        <f t="shared" si="139"/>
        <v>2013-Pancreatology-Partecke, L.I.</v>
      </c>
      <c r="G1059" s="27" t="s">
        <v>1543</v>
      </c>
      <c r="H1059" s="38"/>
      <c r="I1059" s="38" t="s">
        <v>104</v>
      </c>
      <c r="J1059" s="18" t="s">
        <v>1065</v>
      </c>
      <c r="K1059" s="28"/>
      <c r="L1059" s="19" t="s">
        <v>28</v>
      </c>
      <c r="M1059" s="56"/>
      <c r="N1059" s="57"/>
      <c r="O1059" s="57"/>
      <c r="P1059" s="57">
        <v>1</v>
      </c>
      <c r="Q1059" s="58"/>
      <c r="R1059" s="29" t="s">
        <v>1544</v>
      </c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27"/>
      <c r="AD1059" s="18" t="s">
        <v>48</v>
      </c>
      <c r="AE1059" s="18"/>
      <c r="AF1059" s="18"/>
      <c r="AG1059" s="18"/>
      <c r="AH1059" s="18"/>
      <c r="AI1059" s="30"/>
      <c r="AJ1059" s="18"/>
    </row>
    <row r="1060" spans="1:36" ht="25.5" x14ac:dyDescent="0.25">
      <c r="A1060" s="17" t="s">
        <v>321</v>
      </c>
      <c r="B1060" s="18" t="s">
        <v>322</v>
      </c>
      <c r="C1060" s="18" t="s">
        <v>631</v>
      </c>
      <c r="D1060" s="18">
        <v>2013</v>
      </c>
      <c r="E1060" s="71"/>
      <c r="F1060" s="46" t="str">
        <f t="shared" si="139"/>
        <v>2013-Gastroenterology-Azmi, Asfar S.</v>
      </c>
      <c r="G1060" s="27" t="s">
        <v>44</v>
      </c>
      <c r="H1060" s="38"/>
      <c r="I1060" s="38" t="s">
        <v>104</v>
      </c>
      <c r="J1060" s="18" t="s">
        <v>178</v>
      </c>
      <c r="K1060" s="28">
        <v>0</v>
      </c>
      <c r="L1060" s="19" t="s">
        <v>47</v>
      </c>
      <c r="M1060" s="56"/>
      <c r="N1060" s="57"/>
      <c r="O1060" s="57"/>
      <c r="P1060" s="57">
        <v>1</v>
      </c>
      <c r="Q1060" s="58"/>
      <c r="R1060" s="29" t="s">
        <v>1545</v>
      </c>
      <c r="S1060" s="18"/>
      <c r="T1060" s="18"/>
      <c r="U1060" s="18"/>
      <c r="V1060" s="18"/>
      <c r="W1060" s="18"/>
      <c r="X1060" s="18"/>
      <c r="Y1060" s="18"/>
      <c r="Z1060" s="18"/>
      <c r="AA1060" s="18"/>
      <c r="AB1060" s="18"/>
      <c r="AC1060" s="27"/>
      <c r="AD1060" s="18"/>
      <c r="AE1060" s="18"/>
      <c r="AF1060" s="18"/>
      <c r="AG1060" s="18"/>
      <c r="AH1060" s="18"/>
      <c r="AI1060" s="30"/>
      <c r="AJ1060" s="18"/>
    </row>
    <row r="1061" spans="1:36" x14ac:dyDescent="0.25">
      <c r="A1061" s="17" t="s">
        <v>321</v>
      </c>
      <c r="B1061" s="18" t="s">
        <v>322</v>
      </c>
      <c r="C1061" s="18" t="s">
        <v>631</v>
      </c>
      <c r="D1061" s="18">
        <v>2013</v>
      </c>
      <c r="E1061" s="71" t="str">
        <f>IF(COUNTIF($F$7:F1061,F1061)=1,"Y","N")</f>
        <v>N</v>
      </c>
      <c r="F1061" s="46" t="str">
        <f t="shared" si="139"/>
        <v>2013-Gastroenterology-Azmi, Asfar S.</v>
      </c>
      <c r="G1061" s="27" t="s">
        <v>44</v>
      </c>
      <c r="H1061" s="38"/>
      <c r="I1061" s="38" t="s">
        <v>104</v>
      </c>
      <c r="J1061" s="18" t="s">
        <v>178</v>
      </c>
      <c r="K1061" s="28">
        <v>0</v>
      </c>
      <c r="L1061" s="19" t="s">
        <v>47</v>
      </c>
      <c r="M1061" s="56"/>
      <c r="N1061" s="57"/>
      <c r="O1061" s="57"/>
      <c r="P1061" s="57">
        <v>1</v>
      </c>
      <c r="Q1061" s="58"/>
      <c r="R1061" s="29" t="s">
        <v>198</v>
      </c>
      <c r="S1061" s="18"/>
      <c r="T1061" s="18"/>
      <c r="U1061" s="18"/>
      <c r="V1061" s="18" t="s">
        <v>48</v>
      </c>
      <c r="W1061" s="18"/>
      <c r="X1061" s="18"/>
      <c r="Y1061" s="18"/>
      <c r="Z1061" s="18"/>
      <c r="AA1061" s="18"/>
      <c r="AB1061" s="18"/>
      <c r="AC1061" s="27"/>
      <c r="AD1061" s="18"/>
      <c r="AE1061" s="18"/>
      <c r="AF1061" s="18"/>
      <c r="AG1061" s="18"/>
      <c r="AH1061" s="18"/>
      <c r="AI1061" s="30"/>
      <c r="AJ1061" s="18"/>
    </row>
    <row r="1062" spans="1:36" ht="25.5" x14ac:dyDescent="0.25">
      <c r="A1062" s="17" t="s">
        <v>321</v>
      </c>
      <c r="B1062" s="18" t="s">
        <v>322</v>
      </c>
      <c r="C1062" s="18" t="s">
        <v>631</v>
      </c>
      <c r="D1062" s="18">
        <v>2013</v>
      </c>
      <c r="E1062" s="71" t="str">
        <f>IF(COUNTIF($F$7:F1062,F1062)=1,"Y","N")</f>
        <v>N</v>
      </c>
      <c r="F1062" s="46" t="str">
        <f t="shared" si="139"/>
        <v>2013-Gastroenterology-Azmi, Asfar S.</v>
      </c>
      <c r="G1062" s="27" t="s">
        <v>57</v>
      </c>
      <c r="H1062" s="38"/>
      <c r="I1062" s="38" t="s">
        <v>104</v>
      </c>
      <c r="J1062" s="18" t="s">
        <v>178</v>
      </c>
      <c r="K1062" s="28"/>
      <c r="L1062" s="19" t="s">
        <v>28</v>
      </c>
      <c r="M1062" s="56"/>
      <c r="N1062" s="57"/>
      <c r="O1062" s="57"/>
      <c r="P1062" s="57">
        <v>1</v>
      </c>
      <c r="Q1062" s="58"/>
      <c r="R1062" s="29" t="s">
        <v>1545</v>
      </c>
      <c r="S1062" s="18"/>
      <c r="T1062" s="18"/>
      <c r="U1062" s="18"/>
      <c r="V1062" s="18"/>
      <c r="W1062" s="18"/>
      <c r="X1062" s="18"/>
      <c r="Y1062" s="18"/>
      <c r="Z1062" s="18"/>
      <c r="AA1062" s="18"/>
      <c r="AB1062" s="18"/>
      <c r="AC1062" s="27"/>
      <c r="AD1062" s="18"/>
      <c r="AE1062" s="18"/>
      <c r="AF1062" s="18"/>
      <c r="AG1062" s="18"/>
      <c r="AH1062" s="18"/>
      <c r="AI1062" s="30"/>
      <c r="AJ1062" s="18"/>
    </row>
    <row r="1063" spans="1:36" ht="25.5" x14ac:dyDescent="0.25">
      <c r="A1063" s="17" t="s">
        <v>321</v>
      </c>
      <c r="B1063" s="18" t="s">
        <v>322</v>
      </c>
      <c r="C1063" s="18" t="s">
        <v>631</v>
      </c>
      <c r="D1063" s="18">
        <v>2013</v>
      </c>
      <c r="E1063" s="71" t="str">
        <f>IF(COUNTIF($F$7:F1063,F1063)=1,"Y","N")</f>
        <v>N</v>
      </c>
      <c r="F1063" s="46" t="str">
        <f t="shared" si="139"/>
        <v>2013-Gastroenterology-Azmi, Asfar S.</v>
      </c>
      <c r="G1063" s="27" t="s">
        <v>44</v>
      </c>
      <c r="H1063" s="38"/>
      <c r="I1063" s="38" t="s">
        <v>104</v>
      </c>
      <c r="J1063" s="18" t="s">
        <v>178</v>
      </c>
      <c r="K1063" s="28"/>
      <c r="L1063" s="19" t="s">
        <v>28</v>
      </c>
      <c r="M1063" s="56"/>
      <c r="N1063" s="57"/>
      <c r="O1063" s="57"/>
      <c r="P1063" s="57">
        <v>1</v>
      </c>
      <c r="Q1063" s="58"/>
      <c r="R1063" s="29" t="s">
        <v>1545</v>
      </c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27"/>
      <c r="AD1063" s="18"/>
      <c r="AE1063" s="18"/>
      <c r="AF1063" s="18"/>
      <c r="AG1063" s="18"/>
      <c r="AH1063" s="18"/>
      <c r="AI1063" s="30"/>
      <c r="AJ1063" s="18"/>
    </row>
    <row r="1064" spans="1:36" x14ac:dyDescent="0.25">
      <c r="A1064" s="17" t="s">
        <v>1547</v>
      </c>
      <c r="B1064" s="18" t="s">
        <v>1548</v>
      </c>
      <c r="C1064" s="18" t="s">
        <v>187</v>
      </c>
      <c r="D1064" s="18">
        <v>2013</v>
      </c>
      <c r="E1064" s="71" t="str">
        <f>IF(COUNTIF($F$7:F1064,F1064)=1,"Y","N")</f>
        <v>Y</v>
      </c>
      <c r="F1064" s="46" t="str">
        <f t="shared" si="139"/>
        <v>2013-International Journal of Cancer-Shevchenko, Ivan</v>
      </c>
      <c r="G1064" s="27" t="s">
        <v>1305</v>
      </c>
      <c r="H1064" s="38"/>
      <c r="I1064" s="38" t="s">
        <v>104</v>
      </c>
      <c r="J1064" s="18" t="s">
        <v>1065</v>
      </c>
      <c r="K1064" s="28"/>
      <c r="L1064" s="19" t="s">
        <v>28</v>
      </c>
      <c r="M1064" s="56"/>
      <c r="N1064" s="57"/>
      <c r="O1064" s="57"/>
      <c r="P1064" s="57"/>
      <c r="Q1064" s="58">
        <v>1</v>
      </c>
      <c r="R1064" s="29" t="s">
        <v>1546</v>
      </c>
      <c r="S1064" s="18"/>
      <c r="T1064" s="18"/>
      <c r="U1064" s="18"/>
      <c r="V1064" s="18" t="s">
        <v>48</v>
      </c>
      <c r="W1064" s="18"/>
      <c r="X1064" s="18"/>
      <c r="Y1064" s="18"/>
      <c r="Z1064" s="18"/>
      <c r="AA1064" s="18"/>
      <c r="AB1064" s="18"/>
      <c r="AC1064" s="27"/>
      <c r="AD1064" s="18"/>
      <c r="AE1064" s="18"/>
      <c r="AF1064" s="18"/>
      <c r="AG1064" s="18"/>
      <c r="AH1064" s="18"/>
      <c r="AI1064" s="30"/>
      <c r="AJ1064" s="18"/>
    </row>
    <row r="1065" spans="1:36" x14ac:dyDescent="0.25">
      <c r="A1065" s="17" t="s">
        <v>1550</v>
      </c>
      <c r="B1065" s="18" t="s">
        <v>1551</v>
      </c>
      <c r="C1065" s="18" t="s">
        <v>34</v>
      </c>
      <c r="D1065" s="18">
        <v>2013</v>
      </c>
      <c r="E1065" s="71" t="str">
        <f>IF(COUNTIF($F$7:F1065,F1065)=1,"Y","N")</f>
        <v>Y</v>
      </c>
      <c r="F1065" s="46" t="str">
        <f t="shared" si="139"/>
        <v>2013-Neoplasia-Mackenzie, Gerardo G.</v>
      </c>
      <c r="G1065" s="27" t="s">
        <v>44</v>
      </c>
      <c r="H1065" s="38"/>
      <c r="I1065" s="38" t="s">
        <v>104</v>
      </c>
      <c r="J1065" s="18" t="s">
        <v>27</v>
      </c>
      <c r="K1065" s="28">
        <v>100</v>
      </c>
      <c r="L1065" s="19" t="s">
        <v>47</v>
      </c>
      <c r="M1065" s="56"/>
      <c r="N1065" s="57"/>
      <c r="O1065" s="57"/>
      <c r="P1065" s="57">
        <v>1</v>
      </c>
      <c r="Q1065" s="58"/>
      <c r="R1065" s="29" t="s">
        <v>1549</v>
      </c>
      <c r="S1065" s="18"/>
      <c r="T1065" s="18"/>
      <c r="U1065" s="18"/>
      <c r="V1065" s="18"/>
      <c r="W1065" s="18"/>
      <c r="X1065" s="18"/>
      <c r="Y1065" s="18"/>
      <c r="Z1065" s="18"/>
      <c r="AA1065" s="18"/>
      <c r="AB1065" s="18"/>
      <c r="AC1065" s="27"/>
      <c r="AD1065" s="18"/>
      <c r="AE1065" s="18"/>
      <c r="AF1065" s="18"/>
      <c r="AG1065" s="18"/>
      <c r="AH1065" s="18"/>
      <c r="AI1065" s="30"/>
      <c r="AJ1065" s="18"/>
    </row>
    <row r="1066" spans="1:36" x14ac:dyDescent="0.25">
      <c r="A1066" s="17" t="s">
        <v>1552</v>
      </c>
      <c r="B1066" s="18" t="s">
        <v>1553</v>
      </c>
      <c r="C1066" s="18" t="s">
        <v>1433</v>
      </c>
      <c r="D1066" s="18">
        <v>2013</v>
      </c>
      <c r="E1066" s="71" t="str">
        <f>IF(COUNTIF($F$7:F1066,F1066)=1,"Y","N")</f>
        <v>Y</v>
      </c>
      <c r="F1066" s="46" t="str">
        <f t="shared" si="139"/>
        <v>2013-Cancer Immunology Immunotherapy-Bunt, Stephanie K.</v>
      </c>
      <c r="G1066" s="27" t="s">
        <v>1305</v>
      </c>
      <c r="H1066" s="38"/>
      <c r="I1066" s="38" t="s">
        <v>104</v>
      </c>
      <c r="J1066" s="18" t="s">
        <v>1065</v>
      </c>
      <c r="K1066" s="28"/>
      <c r="L1066" s="19" t="s">
        <v>47</v>
      </c>
      <c r="M1066" s="56"/>
      <c r="N1066" s="57"/>
      <c r="O1066" s="57"/>
      <c r="P1066" s="57">
        <v>1</v>
      </c>
      <c r="Q1066" s="58"/>
      <c r="R1066" s="29" t="s">
        <v>12</v>
      </c>
      <c r="S1066" s="18"/>
      <c r="T1066" s="18"/>
      <c r="U1066" s="18"/>
      <c r="V1066" s="18" t="s">
        <v>48</v>
      </c>
      <c r="W1066" s="18"/>
      <c r="X1066" s="18"/>
      <c r="Y1066" s="18"/>
      <c r="Z1066" s="18"/>
      <c r="AA1066" s="18"/>
      <c r="AB1066" s="18"/>
      <c r="AC1066" s="27"/>
      <c r="AD1066" s="18"/>
      <c r="AE1066" s="18"/>
      <c r="AF1066" s="18"/>
      <c r="AG1066" s="18"/>
      <c r="AH1066" s="18"/>
      <c r="AI1066" s="30"/>
      <c r="AJ1066" s="18"/>
    </row>
    <row r="1067" spans="1:36" x14ac:dyDescent="0.25">
      <c r="A1067" s="17" t="s">
        <v>1552</v>
      </c>
      <c r="B1067" s="18" t="s">
        <v>1553</v>
      </c>
      <c r="C1067" s="18" t="s">
        <v>1433</v>
      </c>
      <c r="D1067" s="18">
        <v>2013</v>
      </c>
      <c r="E1067" s="71" t="str">
        <f>IF(COUNTIF($F$7:F1067,F1067)=1,"Y","N")</f>
        <v>N</v>
      </c>
      <c r="F1067" s="46" t="str">
        <f t="shared" ref="F1067:F1070" si="142">CONCATENATE(D1067,"-",C1067,"-",A1067)</f>
        <v>2013-Cancer Immunology Immunotherapy-Bunt, Stephanie K.</v>
      </c>
      <c r="G1067" s="27" t="s">
        <v>1305</v>
      </c>
      <c r="H1067" s="38"/>
      <c r="I1067" s="38" t="s">
        <v>104</v>
      </c>
      <c r="J1067" s="18" t="s">
        <v>1065</v>
      </c>
      <c r="K1067" s="28"/>
      <c r="L1067" s="19" t="s">
        <v>47</v>
      </c>
      <c r="M1067" s="56"/>
      <c r="N1067" s="57"/>
      <c r="O1067" s="57"/>
      <c r="P1067" s="57"/>
      <c r="Q1067" s="58">
        <v>1</v>
      </c>
      <c r="R1067" s="29" t="s">
        <v>1554</v>
      </c>
      <c r="S1067" s="18"/>
      <c r="T1067" s="18"/>
      <c r="U1067" s="18"/>
      <c r="V1067" s="18"/>
      <c r="W1067" s="18"/>
      <c r="X1067" s="18"/>
      <c r="Y1067" s="18"/>
      <c r="Z1067" s="18"/>
      <c r="AA1067" s="18"/>
      <c r="AB1067" s="18"/>
      <c r="AC1067" s="27"/>
      <c r="AD1067" s="18" t="s">
        <v>48</v>
      </c>
      <c r="AE1067" s="18"/>
      <c r="AF1067" s="18"/>
      <c r="AG1067" s="18"/>
      <c r="AH1067" s="18"/>
      <c r="AI1067" s="30"/>
      <c r="AJ1067" s="18"/>
    </row>
    <row r="1068" spans="1:36" x14ac:dyDescent="0.25">
      <c r="A1068" s="17" t="s">
        <v>1552</v>
      </c>
      <c r="B1068" s="18" t="s">
        <v>1553</v>
      </c>
      <c r="C1068" s="18" t="s">
        <v>1433</v>
      </c>
      <c r="D1068" s="18">
        <v>2013</v>
      </c>
      <c r="E1068" s="71" t="str">
        <f>IF(COUNTIF($F$7:F1068,F1068)=1,"Y","N")</f>
        <v>N</v>
      </c>
      <c r="F1068" s="46" t="str">
        <f t="shared" si="142"/>
        <v>2013-Cancer Immunology Immunotherapy-Bunt, Stephanie K.</v>
      </c>
      <c r="G1068" s="27" t="s">
        <v>1305</v>
      </c>
      <c r="H1068" s="38"/>
      <c r="I1068" s="38" t="s">
        <v>104</v>
      </c>
      <c r="J1068" s="18" t="s">
        <v>1065</v>
      </c>
      <c r="K1068" s="28"/>
      <c r="L1068" s="19" t="s">
        <v>47</v>
      </c>
      <c r="M1068" s="56"/>
      <c r="N1068" s="57"/>
      <c r="O1068" s="57"/>
      <c r="P1068" s="57">
        <v>1</v>
      </c>
      <c r="Q1068" s="58"/>
      <c r="R1068" s="29" t="s">
        <v>1555</v>
      </c>
      <c r="S1068" s="18"/>
      <c r="T1068" s="18"/>
      <c r="U1068" s="18"/>
      <c r="V1068" s="18" t="s">
        <v>48</v>
      </c>
      <c r="W1068" s="18"/>
      <c r="X1068" s="18"/>
      <c r="Y1068" s="18"/>
      <c r="Z1068" s="18"/>
      <c r="AA1068" s="18"/>
      <c r="AB1068" s="18"/>
      <c r="AC1068" s="27"/>
      <c r="AD1068" s="18" t="s">
        <v>48</v>
      </c>
      <c r="AE1068" s="18"/>
      <c r="AF1068" s="18"/>
      <c r="AG1068" s="18"/>
      <c r="AH1068" s="18"/>
      <c r="AI1068" s="30"/>
      <c r="AJ1068" s="18"/>
    </row>
    <row r="1069" spans="1:36" x14ac:dyDescent="0.25">
      <c r="A1069" s="17" t="s">
        <v>1552</v>
      </c>
      <c r="B1069" s="18" t="s">
        <v>1553</v>
      </c>
      <c r="C1069" s="18" t="s">
        <v>1433</v>
      </c>
      <c r="D1069" s="18">
        <v>2013</v>
      </c>
      <c r="E1069" s="71" t="str">
        <f>IF(COUNTIF($F$7:F1069,F1069)=1,"Y","N")</f>
        <v>N</v>
      </c>
      <c r="F1069" s="46" t="str">
        <f t="shared" si="142"/>
        <v>2013-Cancer Immunology Immunotherapy-Bunt, Stephanie K.</v>
      </c>
      <c r="G1069" s="27" t="s">
        <v>1305</v>
      </c>
      <c r="H1069" s="38"/>
      <c r="I1069" s="38" t="s">
        <v>104</v>
      </c>
      <c r="J1069" s="18" t="s">
        <v>1065</v>
      </c>
      <c r="K1069" s="28"/>
      <c r="L1069" s="19" t="s">
        <v>47</v>
      </c>
      <c r="M1069" s="56"/>
      <c r="N1069" s="57"/>
      <c r="O1069" s="57"/>
      <c r="P1069" s="57"/>
      <c r="Q1069" s="58">
        <v>1</v>
      </c>
      <c r="R1069" s="29" t="s">
        <v>1556</v>
      </c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27"/>
      <c r="AD1069" s="18" t="s">
        <v>48</v>
      </c>
      <c r="AE1069" s="18"/>
      <c r="AF1069" s="18"/>
      <c r="AG1069" s="18"/>
      <c r="AH1069" s="18"/>
      <c r="AI1069" s="30"/>
      <c r="AJ1069" s="18"/>
    </row>
    <row r="1070" spans="1:36" x14ac:dyDescent="0.25">
      <c r="A1070" s="17" t="s">
        <v>1552</v>
      </c>
      <c r="B1070" s="18" t="s">
        <v>1553</v>
      </c>
      <c r="C1070" s="18" t="s">
        <v>1433</v>
      </c>
      <c r="D1070" s="18">
        <v>2013</v>
      </c>
      <c r="E1070" s="71" t="str">
        <f>IF(COUNTIF($F$7:F1070,F1070)=1,"Y","N")</f>
        <v>N</v>
      </c>
      <c r="F1070" s="46" t="str">
        <f t="shared" si="142"/>
        <v>2013-Cancer Immunology Immunotherapy-Bunt, Stephanie K.</v>
      </c>
      <c r="G1070" s="27" t="s">
        <v>1305</v>
      </c>
      <c r="H1070" s="38"/>
      <c r="I1070" s="38" t="s">
        <v>104</v>
      </c>
      <c r="J1070" s="18" t="s">
        <v>1065</v>
      </c>
      <c r="K1070" s="28"/>
      <c r="L1070" s="19" t="s">
        <v>47</v>
      </c>
      <c r="M1070" s="56"/>
      <c r="N1070" s="57"/>
      <c r="O1070" s="57"/>
      <c r="P1070" s="57">
        <v>1</v>
      </c>
      <c r="Q1070" s="58"/>
      <c r="R1070" s="29" t="s">
        <v>1557</v>
      </c>
      <c r="S1070" s="18"/>
      <c r="T1070" s="18"/>
      <c r="U1070" s="18"/>
      <c r="V1070" s="18" t="s">
        <v>48</v>
      </c>
      <c r="W1070" s="18"/>
      <c r="X1070" s="18"/>
      <c r="Y1070" s="18"/>
      <c r="Z1070" s="18"/>
      <c r="AA1070" s="18"/>
      <c r="AB1070" s="18"/>
      <c r="AC1070" s="27"/>
      <c r="AD1070" s="18" t="s">
        <v>48</v>
      </c>
      <c r="AE1070" s="18"/>
      <c r="AF1070" s="18"/>
      <c r="AG1070" s="18"/>
      <c r="AH1070" s="18"/>
      <c r="AI1070" s="30"/>
      <c r="AJ1070" s="18"/>
    </row>
    <row r="1071" spans="1:36" x14ac:dyDescent="0.25">
      <c r="A1071" s="17" t="s">
        <v>1552</v>
      </c>
      <c r="B1071" s="18" t="s">
        <v>1553</v>
      </c>
      <c r="C1071" s="18" t="s">
        <v>1433</v>
      </c>
      <c r="D1071" s="18">
        <v>2013</v>
      </c>
      <c r="E1071" s="71" t="str">
        <f>IF(COUNTIF($F$7:F1071,F1071)=1,"Y","N")</f>
        <v>N</v>
      </c>
      <c r="F1071" s="46" t="str">
        <f t="shared" ref="F1071:F1073" si="143">CONCATENATE(D1071,"-",C1071,"-",A1071)</f>
        <v>2013-Cancer Immunology Immunotherapy-Bunt, Stephanie K.</v>
      </c>
      <c r="G1071" s="27" t="s">
        <v>1305</v>
      </c>
      <c r="H1071" s="38"/>
      <c r="I1071" s="38" t="s">
        <v>104</v>
      </c>
      <c r="J1071" s="18" t="s">
        <v>1065</v>
      </c>
      <c r="K1071" s="28"/>
      <c r="L1071" s="19" t="s">
        <v>28</v>
      </c>
      <c r="M1071" s="56"/>
      <c r="N1071" s="57"/>
      <c r="O1071" s="57"/>
      <c r="P1071" s="57">
        <v>1</v>
      </c>
      <c r="Q1071" s="58"/>
      <c r="R1071" s="29" t="s">
        <v>12</v>
      </c>
      <c r="S1071" s="18"/>
      <c r="T1071" s="18"/>
      <c r="U1071" s="18"/>
      <c r="V1071" s="18" t="s">
        <v>48</v>
      </c>
      <c r="W1071" s="18"/>
      <c r="X1071" s="18"/>
      <c r="Y1071" s="18"/>
      <c r="Z1071" s="18"/>
      <c r="AA1071" s="18"/>
      <c r="AB1071" s="18"/>
      <c r="AC1071" s="27"/>
      <c r="AD1071" s="18"/>
      <c r="AE1071" s="18"/>
      <c r="AF1071" s="18"/>
      <c r="AG1071" s="18"/>
      <c r="AH1071" s="18"/>
      <c r="AI1071" s="30"/>
      <c r="AJ1071" s="18"/>
    </row>
    <row r="1072" spans="1:36" x14ac:dyDescent="0.25">
      <c r="A1072" s="17" t="s">
        <v>1552</v>
      </c>
      <c r="B1072" s="18" t="s">
        <v>1553</v>
      </c>
      <c r="C1072" s="18" t="s">
        <v>1433</v>
      </c>
      <c r="D1072" s="18">
        <v>2013</v>
      </c>
      <c r="E1072" s="71" t="str">
        <f>IF(COUNTIF($F$7:F1072,F1072)=1,"Y","N")</f>
        <v>N</v>
      </c>
      <c r="F1072" s="46" t="str">
        <f t="shared" si="143"/>
        <v>2013-Cancer Immunology Immunotherapy-Bunt, Stephanie K.</v>
      </c>
      <c r="G1072" s="27" t="s">
        <v>1305</v>
      </c>
      <c r="H1072" s="38"/>
      <c r="I1072" s="38" t="s">
        <v>104</v>
      </c>
      <c r="J1072" s="18" t="s">
        <v>1065</v>
      </c>
      <c r="K1072" s="28"/>
      <c r="L1072" s="19" t="s">
        <v>28</v>
      </c>
      <c r="M1072" s="56"/>
      <c r="N1072" s="57"/>
      <c r="O1072" s="57"/>
      <c r="P1072" s="57">
        <v>1</v>
      </c>
      <c r="Q1072" s="58"/>
      <c r="R1072" s="29" t="s">
        <v>1554</v>
      </c>
      <c r="S1072" s="18"/>
      <c r="T1072" s="18"/>
      <c r="U1072" s="18"/>
      <c r="V1072" s="18"/>
      <c r="W1072" s="18"/>
      <c r="X1072" s="18"/>
      <c r="Y1072" s="18"/>
      <c r="Z1072" s="18"/>
      <c r="AA1072" s="18"/>
      <c r="AB1072" s="18"/>
      <c r="AC1072" s="27"/>
      <c r="AD1072" s="18" t="s">
        <v>48</v>
      </c>
      <c r="AE1072" s="18"/>
      <c r="AF1072" s="18"/>
      <c r="AG1072" s="18"/>
      <c r="AH1072" s="18"/>
      <c r="AI1072" s="30"/>
      <c r="AJ1072" s="18"/>
    </row>
    <row r="1073" spans="1:36" x14ac:dyDescent="0.25">
      <c r="A1073" s="17" t="s">
        <v>1552</v>
      </c>
      <c r="B1073" s="18" t="s">
        <v>1553</v>
      </c>
      <c r="C1073" s="18" t="s">
        <v>1433</v>
      </c>
      <c r="D1073" s="18">
        <v>2013</v>
      </c>
      <c r="E1073" s="71" t="str">
        <f>IF(COUNTIF($F$7:F1073,F1073)=1,"Y","N")</f>
        <v>N</v>
      </c>
      <c r="F1073" s="46" t="str">
        <f t="shared" si="143"/>
        <v>2013-Cancer Immunology Immunotherapy-Bunt, Stephanie K.</v>
      </c>
      <c r="G1073" s="27" t="s">
        <v>1305</v>
      </c>
      <c r="H1073" s="38"/>
      <c r="I1073" s="38" t="s">
        <v>104</v>
      </c>
      <c r="J1073" s="18" t="s">
        <v>1065</v>
      </c>
      <c r="K1073" s="28"/>
      <c r="L1073" s="19" t="s">
        <v>28</v>
      </c>
      <c r="M1073" s="56"/>
      <c r="N1073" s="57"/>
      <c r="O1073" s="57">
        <v>1</v>
      </c>
      <c r="P1073" s="57"/>
      <c r="Q1073" s="58"/>
      <c r="R1073" s="29" t="s">
        <v>1555</v>
      </c>
      <c r="S1073" s="18"/>
      <c r="T1073" s="18"/>
      <c r="U1073" s="18"/>
      <c r="V1073" s="18" t="s">
        <v>48</v>
      </c>
      <c r="W1073" s="18"/>
      <c r="X1073" s="18"/>
      <c r="Y1073" s="18"/>
      <c r="Z1073" s="18"/>
      <c r="AA1073" s="18"/>
      <c r="AB1073" s="18"/>
      <c r="AC1073" s="27"/>
      <c r="AD1073" s="18" t="s">
        <v>48</v>
      </c>
      <c r="AE1073" s="18"/>
      <c r="AF1073" s="18"/>
      <c r="AG1073" s="18"/>
      <c r="AH1073" s="18"/>
      <c r="AI1073" s="30"/>
      <c r="AJ1073" s="18"/>
    </row>
    <row r="1074" spans="1:36" x14ac:dyDescent="0.25">
      <c r="A1074" s="17" t="s">
        <v>1561</v>
      </c>
      <c r="B1074" s="18" t="s">
        <v>731</v>
      </c>
      <c r="C1074" s="18" t="s">
        <v>732</v>
      </c>
      <c r="D1074" s="18">
        <v>2010</v>
      </c>
      <c r="E1074" s="71" t="str">
        <f>IF(COUNTIF($F$7:F1074,F1074)=1,"Y","N")</f>
        <v>Y</v>
      </c>
      <c r="F1074" s="46" t="str">
        <f t="shared" si="139"/>
        <v>2010-Investigational New Drugs-Graeser, R.</v>
      </c>
      <c r="G1074" s="27" t="s">
        <v>57</v>
      </c>
      <c r="H1074" s="38"/>
      <c r="I1074" s="38" t="s">
        <v>104</v>
      </c>
      <c r="J1074" s="18" t="s">
        <v>27</v>
      </c>
      <c r="K1074" s="28"/>
      <c r="L1074" s="19" t="s">
        <v>28</v>
      </c>
      <c r="M1074" s="56"/>
      <c r="N1074" s="57"/>
      <c r="O1074" s="57"/>
      <c r="P1074" s="57"/>
      <c r="Q1074" s="58">
        <v>1</v>
      </c>
      <c r="R1074" s="29" t="s">
        <v>1558</v>
      </c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27"/>
      <c r="AD1074" s="18"/>
      <c r="AE1074" s="18"/>
      <c r="AF1074" s="18"/>
      <c r="AG1074" s="18"/>
      <c r="AH1074" s="18"/>
      <c r="AI1074" s="30"/>
      <c r="AJ1074" s="18"/>
    </row>
    <row r="1075" spans="1:36" x14ac:dyDescent="0.25">
      <c r="A1075" s="17" t="s">
        <v>1561</v>
      </c>
      <c r="B1075" s="18" t="s">
        <v>731</v>
      </c>
      <c r="C1075" s="18" t="s">
        <v>732</v>
      </c>
      <c r="D1075" s="18">
        <v>2010</v>
      </c>
      <c r="E1075" s="71" t="str">
        <f>IF(COUNTIF($F$7:F1075,F1075)=1,"Y","N")</f>
        <v>N</v>
      </c>
      <c r="F1075" s="46" t="str">
        <f t="shared" si="139"/>
        <v>2010-Investigational New Drugs-Graeser, R.</v>
      </c>
      <c r="G1075" s="27" t="s">
        <v>57</v>
      </c>
      <c r="H1075" s="38"/>
      <c r="I1075" s="38" t="s">
        <v>104</v>
      </c>
      <c r="J1075" s="18" t="s">
        <v>27</v>
      </c>
      <c r="K1075" s="28"/>
      <c r="L1075" s="19" t="s">
        <v>28</v>
      </c>
      <c r="M1075" s="56"/>
      <c r="N1075" s="57"/>
      <c r="O1075" s="57"/>
      <c r="P1075" s="57"/>
      <c r="Q1075" s="58">
        <v>1</v>
      </c>
      <c r="R1075" s="29" t="s">
        <v>1559</v>
      </c>
      <c r="S1075" s="18"/>
      <c r="T1075" s="18"/>
      <c r="U1075" s="18"/>
      <c r="V1075" s="18" t="s">
        <v>48</v>
      </c>
      <c r="W1075" s="18"/>
      <c r="X1075" s="18"/>
      <c r="Y1075" s="18"/>
      <c r="Z1075" s="18"/>
      <c r="AA1075" s="18"/>
      <c r="AB1075" s="18"/>
      <c r="AC1075" s="27"/>
      <c r="AD1075" s="18"/>
      <c r="AE1075" s="18"/>
      <c r="AF1075" s="18"/>
      <c r="AG1075" s="18"/>
      <c r="AH1075" s="18"/>
      <c r="AI1075" s="30"/>
      <c r="AJ1075" s="18"/>
    </row>
    <row r="1076" spans="1:36" x14ac:dyDescent="0.25">
      <c r="A1076" s="17" t="s">
        <v>1561</v>
      </c>
      <c r="B1076" s="18" t="s">
        <v>731</v>
      </c>
      <c r="C1076" s="18" t="s">
        <v>732</v>
      </c>
      <c r="D1076" s="18">
        <v>2010</v>
      </c>
      <c r="E1076" s="71" t="str">
        <f>IF(COUNTIF($F$7:F1076,F1076)=1,"Y","N")</f>
        <v>N</v>
      </c>
      <c r="F1076" s="46" t="str">
        <f t="shared" si="139"/>
        <v>2010-Investigational New Drugs-Graeser, R.</v>
      </c>
      <c r="G1076" s="27" t="s">
        <v>57</v>
      </c>
      <c r="H1076" s="38"/>
      <c r="I1076" s="38" t="s">
        <v>104</v>
      </c>
      <c r="J1076" s="18" t="s">
        <v>27</v>
      </c>
      <c r="K1076" s="28"/>
      <c r="L1076" s="19" t="s">
        <v>28</v>
      </c>
      <c r="M1076" s="56"/>
      <c r="N1076" s="57"/>
      <c r="O1076" s="57"/>
      <c r="P1076" s="57">
        <v>1</v>
      </c>
      <c r="Q1076" s="58"/>
      <c r="R1076" s="29" t="s">
        <v>1560</v>
      </c>
      <c r="S1076" s="18"/>
      <c r="T1076" s="18"/>
      <c r="U1076" s="18"/>
      <c r="V1076" s="18"/>
      <c r="W1076" s="18"/>
      <c r="X1076" s="18"/>
      <c r="Y1076" s="18"/>
      <c r="Z1076" s="18"/>
      <c r="AA1076" s="18"/>
      <c r="AB1076" s="18"/>
      <c r="AC1076" s="27"/>
      <c r="AD1076" s="18"/>
      <c r="AE1076" s="18"/>
      <c r="AF1076" s="18"/>
      <c r="AG1076" s="18"/>
      <c r="AH1076" s="18"/>
      <c r="AI1076" s="30"/>
      <c r="AJ1076" s="18"/>
    </row>
    <row r="1077" spans="1:36" x14ac:dyDescent="0.25">
      <c r="A1077" s="17" t="s">
        <v>731</v>
      </c>
      <c r="B1077" s="18" t="s">
        <v>1562</v>
      </c>
      <c r="C1077" s="18" t="s">
        <v>1563</v>
      </c>
      <c r="D1077" s="18">
        <v>2013</v>
      </c>
      <c r="E1077" s="71" t="str">
        <f>IF(COUNTIF($F$7:F1077,F1077)=1,"Y","N")</f>
        <v>Y</v>
      </c>
      <c r="F1077" s="46" t="str">
        <f t="shared" si="139"/>
        <v>2013-International Journal of Pharmaceutics-Kratz, F.</v>
      </c>
      <c r="G1077" s="27" t="s">
        <v>44</v>
      </c>
      <c r="H1077" s="38"/>
      <c r="I1077" s="38" t="s">
        <v>104</v>
      </c>
      <c r="J1077" s="18" t="s">
        <v>27</v>
      </c>
      <c r="K1077" s="28">
        <v>60</v>
      </c>
      <c r="L1077" s="19" t="s">
        <v>47</v>
      </c>
      <c r="M1077" s="56"/>
      <c r="N1077" s="57"/>
      <c r="O1077" s="57">
        <v>1</v>
      </c>
      <c r="P1077" s="57"/>
      <c r="Q1077" s="58"/>
      <c r="R1077" s="29" t="s">
        <v>583</v>
      </c>
      <c r="S1077" s="18"/>
      <c r="T1077" s="18"/>
      <c r="U1077" s="18"/>
      <c r="V1077" s="18"/>
      <c r="W1077" s="18"/>
      <c r="X1077" s="18"/>
      <c r="Y1077" s="18"/>
      <c r="Z1077" s="18"/>
      <c r="AA1077" s="18"/>
      <c r="AB1077" s="18"/>
      <c r="AC1077" s="27"/>
      <c r="AD1077" s="18"/>
      <c r="AE1077" s="18"/>
      <c r="AF1077" s="18"/>
      <c r="AG1077" s="18"/>
      <c r="AH1077" s="18"/>
      <c r="AI1077" s="30"/>
      <c r="AJ1077" s="18"/>
    </row>
    <row r="1078" spans="1:36" x14ac:dyDescent="0.25">
      <c r="A1078" s="17" t="s">
        <v>731</v>
      </c>
      <c r="B1078" s="18" t="s">
        <v>1562</v>
      </c>
      <c r="C1078" s="18" t="s">
        <v>1563</v>
      </c>
      <c r="D1078" s="18">
        <v>2013</v>
      </c>
      <c r="E1078" s="71" t="str">
        <f>IF(COUNTIF($F$7:F1078,F1078)=1,"Y","N")</f>
        <v>N</v>
      </c>
      <c r="F1078" s="46" t="str">
        <f t="shared" ref="F1078:F1079" si="144">CONCATENATE(D1078,"-",C1078,"-",A1078)</f>
        <v>2013-International Journal of Pharmaceutics-Kratz, F.</v>
      </c>
      <c r="G1078" s="27" t="s">
        <v>44</v>
      </c>
      <c r="H1078" s="38"/>
      <c r="I1078" s="38" t="s">
        <v>104</v>
      </c>
      <c r="J1078" s="18" t="s">
        <v>27</v>
      </c>
      <c r="K1078" s="28">
        <v>60</v>
      </c>
      <c r="L1078" s="19" t="s">
        <v>47</v>
      </c>
      <c r="M1078" s="56">
        <v>1</v>
      </c>
      <c r="N1078" s="57"/>
      <c r="O1078" s="57"/>
      <c r="P1078" s="57"/>
      <c r="Q1078" s="58"/>
      <c r="R1078" s="29" t="s">
        <v>1564</v>
      </c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27"/>
      <c r="AD1078" s="18"/>
      <c r="AE1078" s="18"/>
      <c r="AF1078" s="18"/>
      <c r="AG1078" s="18"/>
      <c r="AH1078" s="18"/>
      <c r="AI1078" s="30"/>
      <c r="AJ1078" s="18"/>
    </row>
    <row r="1079" spans="1:36" x14ac:dyDescent="0.25">
      <c r="A1079" s="17" t="s">
        <v>731</v>
      </c>
      <c r="B1079" s="18" t="s">
        <v>1562</v>
      </c>
      <c r="C1079" s="18" t="s">
        <v>1563</v>
      </c>
      <c r="D1079" s="18">
        <v>2013</v>
      </c>
      <c r="E1079" s="71" t="str">
        <f>IF(COUNTIF($F$7:F1079,F1079)=1,"Y","N")</f>
        <v>N</v>
      </c>
      <c r="F1079" s="46" t="str">
        <f t="shared" si="144"/>
        <v>2013-International Journal of Pharmaceutics-Kratz, F.</v>
      </c>
      <c r="G1079" s="27" t="s">
        <v>44</v>
      </c>
      <c r="H1079" s="38"/>
      <c r="I1079" s="38" t="s">
        <v>104</v>
      </c>
      <c r="J1079" s="18" t="s">
        <v>27</v>
      </c>
      <c r="K1079" s="28">
        <v>60</v>
      </c>
      <c r="L1079" s="19" t="s">
        <v>47</v>
      </c>
      <c r="M1079" s="56">
        <v>1</v>
      </c>
      <c r="N1079" s="57"/>
      <c r="O1079" s="57"/>
      <c r="P1079" s="57"/>
      <c r="Q1079" s="58"/>
      <c r="R1079" s="29" t="s">
        <v>1565</v>
      </c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27"/>
      <c r="AD1079" s="18"/>
      <c r="AE1079" s="18"/>
      <c r="AF1079" s="18"/>
      <c r="AG1079" s="18"/>
      <c r="AH1079" s="18"/>
      <c r="AI1079" s="30"/>
      <c r="AJ1079" s="18"/>
    </row>
    <row r="1080" spans="1:36" x14ac:dyDescent="0.25">
      <c r="A1080" s="17" t="s">
        <v>29</v>
      </c>
      <c r="B1080" s="18" t="s">
        <v>30</v>
      </c>
      <c r="C1080" s="18" t="s">
        <v>78</v>
      </c>
      <c r="D1080" s="18">
        <v>2013</v>
      </c>
      <c r="E1080" s="71" t="str">
        <f>IF(COUNTIF($F$7:F1080,F1080)=1,"Y","N")</f>
        <v>Y</v>
      </c>
      <c r="F1080" s="46" t="str">
        <f t="shared" si="139"/>
        <v>2013-Oncotarget-Jose, Anabel</v>
      </c>
      <c r="G1080" s="27" t="s">
        <v>46</v>
      </c>
      <c r="H1080" s="38"/>
      <c r="I1080" s="38" t="s">
        <v>104</v>
      </c>
      <c r="J1080" s="18" t="s">
        <v>1568</v>
      </c>
      <c r="K1080" s="28">
        <v>100</v>
      </c>
      <c r="L1080" s="19" t="s">
        <v>28</v>
      </c>
      <c r="M1080" s="56"/>
      <c r="N1080" s="57"/>
      <c r="O1080" s="57">
        <v>1</v>
      </c>
      <c r="P1080" s="57"/>
      <c r="Q1080" s="58"/>
      <c r="R1080" s="29" t="s">
        <v>1566</v>
      </c>
      <c r="S1080" s="18"/>
      <c r="T1080" s="18"/>
      <c r="U1080" s="18"/>
      <c r="V1080" s="18"/>
      <c r="W1080" s="18"/>
      <c r="X1080" s="18"/>
      <c r="Y1080" s="18"/>
      <c r="Z1080" s="18"/>
      <c r="AA1080" s="18"/>
      <c r="AB1080" s="18"/>
      <c r="AC1080" s="27" t="s">
        <v>48</v>
      </c>
      <c r="AD1080" s="18"/>
      <c r="AE1080" s="18"/>
      <c r="AF1080" s="18"/>
      <c r="AG1080" s="18"/>
      <c r="AH1080" s="18"/>
      <c r="AI1080" s="30"/>
      <c r="AJ1080" s="18"/>
    </row>
    <row r="1081" spans="1:36" x14ac:dyDescent="0.25">
      <c r="A1081" s="17" t="s">
        <v>29</v>
      </c>
      <c r="B1081" s="18" t="s">
        <v>30</v>
      </c>
      <c r="C1081" s="18" t="s">
        <v>78</v>
      </c>
      <c r="D1081" s="18">
        <v>2013</v>
      </c>
      <c r="E1081" s="71" t="str">
        <f>IF(COUNTIF($F$7:F1081,F1081)=1,"Y","N")</f>
        <v>N</v>
      </c>
      <c r="F1081" s="46" t="str">
        <f t="shared" si="139"/>
        <v>2013-Oncotarget-Jose, Anabel</v>
      </c>
      <c r="G1081" s="27" t="s">
        <v>46</v>
      </c>
      <c r="H1081" s="38"/>
      <c r="I1081" s="38" t="s">
        <v>104</v>
      </c>
      <c r="J1081" s="18" t="s">
        <v>1568</v>
      </c>
      <c r="K1081" s="28">
        <v>100</v>
      </c>
      <c r="L1081" s="19" t="s">
        <v>28</v>
      </c>
      <c r="M1081" s="56"/>
      <c r="N1081" s="57"/>
      <c r="O1081" s="57"/>
      <c r="P1081" s="57">
        <v>1</v>
      </c>
      <c r="Q1081" s="58"/>
      <c r="R1081" s="29" t="s">
        <v>1567</v>
      </c>
      <c r="S1081" s="18"/>
      <c r="T1081" s="18"/>
      <c r="U1081" s="18"/>
      <c r="V1081" s="18"/>
      <c r="W1081" s="18"/>
      <c r="X1081" s="18"/>
      <c r="Y1081" s="18"/>
      <c r="Z1081" s="18"/>
      <c r="AA1081" s="18"/>
      <c r="AB1081" s="18"/>
      <c r="AC1081" s="27" t="s">
        <v>48</v>
      </c>
      <c r="AD1081" s="18"/>
      <c r="AE1081" s="18"/>
      <c r="AF1081" s="18"/>
      <c r="AG1081" s="18"/>
      <c r="AH1081" s="18"/>
      <c r="AI1081" s="30"/>
      <c r="AJ1081" s="18"/>
    </row>
    <row r="1082" spans="1:36" x14ac:dyDescent="0.25">
      <c r="A1082" s="17" t="s">
        <v>1571</v>
      </c>
      <c r="B1082" s="18" t="s">
        <v>1572</v>
      </c>
      <c r="C1082" s="18" t="s">
        <v>108</v>
      </c>
      <c r="D1082" s="18">
        <v>2013</v>
      </c>
      <c r="E1082" s="71"/>
      <c r="F1082" s="46" t="str">
        <f t="shared" si="139"/>
        <v>2013-British Journal of Cancer-Alvarez, R</v>
      </c>
      <c r="G1082" s="27" t="s">
        <v>1197</v>
      </c>
      <c r="H1082" s="38"/>
      <c r="I1082" s="38" t="s">
        <v>104</v>
      </c>
      <c r="J1082" s="18" t="s">
        <v>1573</v>
      </c>
      <c r="K1082" s="28"/>
      <c r="L1082" s="19" t="s">
        <v>47</v>
      </c>
      <c r="M1082" s="56"/>
      <c r="N1082" s="57"/>
      <c r="O1082" s="57"/>
      <c r="P1082" s="57">
        <v>1</v>
      </c>
      <c r="Q1082" s="58"/>
      <c r="R1082" s="29" t="s">
        <v>12</v>
      </c>
      <c r="S1082" s="18"/>
      <c r="T1082" s="18"/>
      <c r="U1082" s="18"/>
      <c r="V1082" s="18" t="s">
        <v>48</v>
      </c>
      <c r="W1082" s="18"/>
      <c r="X1082" s="18"/>
      <c r="Y1082" s="18"/>
      <c r="Z1082" s="18"/>
      <c r="AA1082" s="18"/>
      <c r="AB1082" s="18"/>
      <c r="AC1082" s="27"/>
      <c r="AD1082" s="18"/>
      <c r="AE1082" s="18"/>
      <c r="AF1082" s="18"/>
      <c r="AG1082" s="18"/>
      <c r="AH1082" s="18"/>
      <c r="AI1082" s="30"/>
      <c r="AJ1082" s="18"/>
    </row>
    <row r="1083" spans="1:36" x14ac:dyDescent="0.25">
      <c r="A1083" s="17" t="s">
        <v>1571</v>
      </c>
      <c r="B1083" s="18" t="s">
        <v>1572</v>
      </c>
      <c r="C1083" s="18" t="s">
        <v>108</v>
      </c>
      <c r="D1083" s="18">
        <v>2013</v>
      </c>
      <c r="E1083" s="71" t="str">
        <f>IF(COUNTIF($F$7:F1083,F1083)=1,"Y","N")</f>
        <v>N</v>
      </c>
      <c r="F1083" s="46" t="str">
        <f t="shared" si="139"/>
        <v>2013-British Journal of Cancer-Alvarez, R</v>
      </c>
      <c r="G1083" s="27" t="s">
        <v>1197</v>
      </c>
      <c r="H1083" s="38"/>
      <c r="I1083" s="38" t="s">
        <v>104</v>
      </c>
      <c r="J1083" s="18" t="s">
        <v>1573</v>
      </c>
      <c r="K1083" s="28"/>
      <c r="L1083" s="19" t="s">
        <v>47</v>
      </c>
      <c r="M1083" s="56"/>
      <c r="N1083" s="57"/>
      <c r="O1083" s="57"/>
      <c r="P1083" s="57"/>
      <c r="Q1083" s="58">
        <v>1</v>
      </c>
      <c r="R1083" s="29" t="s">
        <v>1569</v>
      </c>
      <c r="S1083" s="18"/>
      <c r="T1083" s="18" t="s">
        <v>48</v>
      </c>
      <c r="U1083" s="18" t="s">
        <v>48</v>
      </c>
      <c r="V1083" s="18"/>
      <c r="W1083" s="18"/>
      <c r="X1083" s="18"/>
      <c r="Y1083" s="18"/>
      <c r="Z1083" s="18"/>
      <c r="AA1083" s="18"/>
      <c r="AB1083" s="18"/>
      <c r="AC1083" s="27"/>
      <c r="AD1083" s="18"/>
      <c r="AE1083" s="18"/>
      <c r="AF1083" s="18"/>
      <c r="AG1083" s="18"/>
      <c r="AH1083" s="18"/>
      <c r="AI1083" s="30"/>
      <c r="AJ1083" s="18"/>
    </row>
    <row r="1084" spans="1:36" x14ac:dyDescent="0.25">
      <c r="A1084" s="17" t="s">
        <v>1571</v>
      </c>
      <c r="B1084" s="18" t="s">
        <v>1572</v>
      </c>
      <c r="C1084" s="18" t="s">
        <v>108</v>
      </c>
      <c r="D1084" s="18">
        <v>2013</v>
      </c>
      <c r="E1084" s="71" t="str">
        <f>IF(COUNTIF($F$7:F1084,F1084)=1,"Y","N")</f>
        <v>N</v>
      </c>
      <c r="F1084" s="46" t="str">
        <f t="shared" si="139"/>
        <v>2013-British Journal of Cancer-Alvarez, R</v>
      </c>
      <c r="G1084" s="27" t="s">
        <v>1197</v>
      </c>
      <c r="H1084" s="38"/>
      <c r="I1084" s="38" t="s">
        <v>104</v>
      </c>
      <c r="J1084" s="18" t="s">
        <v>1573</v>
      </c>
      <c r="K1084" s="28"/>
      <c r="L1084" s="19" t="s">
        <v>47</v>
      </c>
      <c r="M1084" s="56">
        <f>2/3</f>
        <v>0.66666666666666663</v>
      </c>
      <c r="N1084" s="57">
        <f>1/3</f>
        <v>0.33333333333333331</v>
      </c>
      <c r="O1084" s="57"/>
      <c r="P1084" s="57"/>
      <c r="Q1084" s="58"/>
      <c r="R1084" s="29" t="s">
        <v>1570</v>
      </c>
      <c r="S1084" s="18"/>
      <c r="T1084" s="18" t="s">
        <v>48</v>
      </c>
      <c r="U1084" s="18" t="s">
        <v>48</v>
      </c>
      <c r="V1084" s="18" t="s">
        <v>48</v>
      </c>
      <c r="W1084" s="18"/>
      <c r="X1084" s="18"/>
      <c r="Y1084" s="18"/>
      <c r="Z1084" s="18"/>
      <c r="AA1084" s="18"/>
      <c r="AB1084" s="18"/>
      <c r="AC1084" s="27"/>
      <c r="AD1084" s="18"/>
      <c r="AE1084" s="18"/>
      <c r="AF1084" s="18"/>
      <c r="AG1084" s="18"/>
      <c r="AH1084" s="18"/>
      <c r="AI1084" s="30"/>
      <c r="AJ1084" s="18"/>
    </row>
    <row r="1085" spans="1:36" x14ac:dyDescent="0.25">
      <c r="A1085" s="17" t="s">
        <v>1070</v>
      </c>
      <c r="B1085" s="18" t="s">
        <v>1071</v>
      </c>
      <c r="C1085" s="18" t="s">
        <v>1072</v>
      </c>
      <c r="D1085" s="18">
        <v>2013</v>
      </c>
      <c r="E1085" s="71" t="str">
        <f>IF(COUNTIF($F$7:F1085,F1085)=1,"Y","N")</f>
        <v>N</v>
      </c>
      <c r="F1085" s="46" t="str">
        <f t="shared" si="139"/>
        <v>2013-Targeted Oncology-Ota, Shinichi</v>
      </c>
      <c r="G1085" s="27" t="s">
        <v>45</v>
      </c>
      <c r="H1085" s="38"/>
      <c r="I1085" s="38" t="s">
        <v>104</v>
      </c>
      <c r="J1085" s="18" t="s">
        <v>27</v>
      </c>
      <c r="K1085" s="28">
        <v>15</v>
      </c>
      <c r="L1085" s="19" t="s">
        <v>28</v>
      </c>
      <c r="M1085" s="56"/>
      <c r="N1085" s="57">
        <f>5/6</f>
        <v>0.83333333333333337</v>
      </c>
      <c r="O1085" s="57">
        <f>1/6</f>
        <v>0.16666666666666666</v>
      </c>
      <c r="P1085" s="57"/>
      <c r="Q1085" s="58"/>
      <c r="R1085" s="29" t="s">
        <v>1574</v>
      </c>
      <c r="S1085" s="18"/>
      <c r="T1085" s="18"/>
      <c r="U1085" s="18"/>
      <c r="V1085" s="18"/>
      <c r="W1085" s="18"/>
      <c r="X1085" s="18"/>
      <c r="Y1085" s="18"/>
      <c r="Z1085" s="18"/>
      <c r="AA1085" s="18"/>
      <c r="AB1085" s="18"/>
      <c r="AC1085" s="27"/>
      <c r="AD1085" s="18"/>
      <c r="AE1085" s="18"/>
      <c r="AF1085" s="18"/>
      <c r="AG1085" s="18"/>
      <c r="AH1085" s="18"/>
      <c r="AI1085" s="30"/>
      <c r="AJ1085" s="18"/>
    </row>
    <row r="1086" spans="1:36" x14ac:dyDescent="0.25">
      <c r="A1086" s="17" t="s">
        <v>1576</v>
      </c>
      <c r="B1086" s="18" t="s">
        <v>1577</v>
      </c>
      <c r="C1086" s="18" t="s">
        <v>352</v>
      </c>
      <c r="D1086" s="18">
        <v>2014</v>
      </c>
      <c r="E1086" s="71" t="str">
        <f>IF(COUNTIF($F$7:F1086,F1086)=1,"Y","N")</f>
        <v>Y</v>
      </c>
      <c r="F1086" s="46" t="str">
        <f t="shared" si="139"/>
        <v>2014-Antioxidants &amp; Redox Signaling-Bin Hafeez, Bilal</v>
      </c>
      <c r="G1086" s="27" t="s">
        <v>57</v>
      </c>
      <c r="H1086" s="38"/>
      <c r="I1086" s="38" t="s">
        <v>104</v>
      </c>
      <c r="J1086" s="18" t="s">
        <v>27</v>
      </c>
      <c r="K1086" s="28"/>
      <c r="L1086" s="19" t="s">
        <v>47</v>
      </c>
      <c r="M1086" s="56"/>
      <c r="N1086" s="57"/>
      <c r="O1086" s="57"/>
      <c r="P1086" s="57">
        <v>1</v>
      </c>
      <c r="Q1086" s="58"/>
      <c r="R1086" s="29" t="s">
        <v>1575</v>
      </c>
      <c r="S1086" s="18"/>
      <c r="T1086" s="18"/>
      <c r="U1086" s="18"/>
      <c r="V1086" s="18"/>
      <c r="W1086" s="18"/>
      <c r="X1086" s="18"/>
      <c r="Y1086" s="18"/>
      <c r="Z1086" s="18"/>
      <c r="AA1086" s="18"/>
      <c r="AB1086" s="18"/>
      <c r="AC1086" s="27"/>
      <c r="AD1086" s="18"/>
      <c r="AE1086" s="18"/>
      <c r="AF1086" s="18"/>
      <c r="AG1086" s="18"/>
      <c r="AH1086" s="18"/>
      <c r="AI1086" s="30"/>
      <c r="AJ1086" s="18"/>
    </row>
    <row r="1087" spans="1:36" x14ac:dyDescent="0.25">
      <c r="A1087" s="17" t="s">
        <v>1576</v>
      </c>
      <c r="B1087" s="18" t="s">
        <v>1577</v>
      </c>
      <c r="C1087" s="18" t="s">
        <v>352</v>
      </c>
      <c r="D1087" s="18">
        <v>2014</v>
      </c>
      <c r="E1087" s="71" t="str">
        <f>IF(COUNTIF($F$7:F1087,F1087)=1,"Y","N")</f>
        <v>N</v>
      </c>
      <c r="F1087" s="46" t="str">
        <f t="shared" si="139"/>
        <v>2014-Antioxidants &amp; Redox Signaling-Bin Hafeez, Bilal</v>
      </c>
      <c r="G1087" s="27" t="s">
        <v>1578</v>
      </c>
      <c r="H1087" s="38"/>
      <c r="I1087" s="38" t="s">
        <v>104</v>
      </c>
      <c r="J1087" s="18" t="s">
        <v>27</v>
      </c>
      <c r="K1087" s="28"/>
      <c r="L1087" s="19" t="s">
        <v>28</v>
      </c>
      <c r="M1087" s="56"/>
      <c r="N1087" s="57"/>
      <c r="O1087" s="57">
        <v>1</v>
      </c>
      <c r="P1087" s="57"/>
      <c r="Q1087" s="58"/>
      <c r="R1087" s="29" t="s">
        <v>1575</v>
      </c>
      <c r="S1087" s="18"/>
      <c r="T1087" s="18"/>
      <c r="U1087" s="18"/>
      <c r="V1087" s="18"/>
      <c r="W1087" s="18"/>
      <c r="X1087" s="18"/>
      <c r="Y1087" s="18"/>
      <c r="Z1087" s="18"/>
      <c r="AA1087" s="18"/>
      <c r="AB1087" s="18"/>
      <c r="AC1087" s="27"/>
      <c r="AD1087" s="18"/>
      <c r="AE1087" s="18"/>
      <c r="AF1087" s="18"/>
      <c r="AG1087" s="18"/>
      <c r="AH1087" s="18"/>
      <c r="AI1087" s="30"/>
      <c r="AJ1087" s="18"/>
    </row>
    <row r="1088" spans="1:36" x14ac:dyDescent="0.25">
      <c r="A1088" s="17" t="s">
        <v>1079</v>
      </c>
      <c r="B1088" s="18" t="s">
        <v>1080</v>
      </c>
      <c r="C1088" s="18" t="s">
        <v>631</v>
      </c>
      <c r="D1088" s="18">
        <v>2014</v>
      </c>
      <c r="E1088" s="71"/>
      <c r="F1088" s="46" t="str">
        <f t="shared" si="139"/>
        <v>2014-Gastroenterology-Li, Ling</v>
      </c>
      <c r="G1088" s="27" t="s">
        <v>44</v>
      </c>
      <c r="H1088" s="38"/>
      <c r="I1088" s="38" t="s">
        <v>104</v>
      </c>
      <c r="J1088" s="18" t="s">
        <v>27</v>
      </c>
      <c r="K1088" s="28"/>
      <c r="L1088" s="19" t="s">
        <v>28</v>
      </c>
      <c r="M1088" s="56"/>
      <c r="N1088" s="57"/>
      <c r="O1088" s="57"/>
      <c r="P1088" s="57">
        <v>1</v>
      </c>
      <c r="Q1088" s="58"/>
      <c r="R1088" s="29" t="s">
        <v>1084</v>
      </c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27"/>
      <c r="AD1088" s="18" t="s">
        <v>48</v>
      </c>
      <c r="AE1088" s="18"/>
      <c r="AF1088" s="18"/>
      <c r="AG1088" s="18"/>
      <c r="AH1088" s="18"/>
      <c r="AI1088" s="30"/>
      <c r="AJ1088" s="18"/>
    </row>
    <row r="1089" spans="1:36" x14ac:dyDescent="0.25">
      <c r="A1089" s="17" t="s">
        <v>1079</v>
      </c>
      <c r="B1089" s="18" t="s">
        <v>1080</v>
      </c>
      <c r="C1089" s="18" t="s">
        <v>631</v>
      </c>
      <c r="D1089" s="18">
        <v>2014</v>
      </c>
      <c r="E1089" s="71" t="str">
        <f>IF(COUNTIF($F$7:F1089,F1089)=1,"Y","N")</f>
        <v>N</v>
      </c>
      <c r="F1089" s="46" t="str">
        <f t="shared" si="139"/>
        <v>2014-Gastroenterology-Li, Ling</v>
      </c>
      <c r="G1089" s="27" t="s">
        <v>44</v>
      </c>
      <c r="H1089" s="38"/>
      <c r="I1089" s="38" t="s">
        <v>104</v>
      </c>
      <c r="J1089" s="18" t="s">
        <v>27</v>
      </c>
      <c r="K1089" s="28"/>
      <c r="L1089" s="19" t="s">
        <v>47</v>
      </c>
      <c r="M1089" s="56"/>
      <c r="N1089" s="57">
        <v>1</v>
      </c>
      <c r="O1089" s="57"/>
      <c r="P1089" s="57"/>
      <c r="Q1089" s="58"/>
      <c r="R1089" s="29" t="s">
        <v>1579</v>
      </c>
      <c r="S1089" s="18" t="s">
        <v>48</v>
      </c>
      <c r="T1089" s="18"/>
      <c r="U1089" s="18"/>
      <c r="V1089" s="18"/>
      <c r="W1089" s="18"/>
      <c r="X1089" s="18"/>
      <c r="Y1089" s="18"/>
      <c r="Z1089" s="18"/>
      <c r="AA1089" s="18"/>
      <c r="AB1089" s="18"/>
      <c r="AC1089" s="27"/>
      <c r="AD1089" s="18"/>
      <c r="AE1089" s="18"/>
      <c r="AF1089" s="18"/>
      <c r="AG1089" s="18"/>
      <c r="AH1089" s="18"/>
      <c r="AI1089" s="30"/>
      <c r="AJ1089" s="18"/>
    </row>
    <row r="1090" spans="1:36" x14ac:dyDescent="0.25">
      <c r="A1090" s="17" t="s">
        <v>1079</v>
      </c>
      <c r="B1090" s="18" t="s">
        <v>1080</v>
      </c>
      <c r="C1090" s="18" t="s">
        <v>631</v>
      </c>
      <c r="D1090" s="18">
        <v>2014</v>
      </c>
      <c r="E1090" s="71" t="str">
        <f>IF(COUNTIF($F$7:F1090,F1090)=1,"Y","N")</f>
        <v>N</v>
      </c>
      <c r="F1090" s="46" t="str">
        <f t="shared" si="139"/>
        <v>2014-Gastroenterology-Li, Ling</v>
      </c>
      <c r="G1090" s="27" t="s">
        <v>44</v>
      </c>
      <c r="H1090" s="38"/>
      <c r="I1090" s="38" t="s">
        <v>104</v>
      </c>
      <c r="J1090" s="18" t="s">
        <v>27</v>
      </c>
      <c r="K1090" s="28"/>
      <c r="L1090" s="19" t="s">
        <v>47</v>
      </c>
      <c r="M1090" s="56">
        <v>1</v>
      </c>
      <c r="N1090" s="57"/>
      <c r="O1090" s="57"/>
      <c r="P1090" s="57"/>
      <c r="Q1090" s="58"/>
      <c r="R1090" s="29" t="s">
        <v>1580</v>
      </c>
      <c r="S1090" s="18" t="s">
        <v>48</v>
      </c>
      <c r="T1090" s="18"/>
      <c r="U1090" s="18"/>
      <c r="V1090" s="18"/>
      <c r="W1090" s="18"/>
      <c r="X1090" s="18"/>
      <c r="Y1090" s="18"/>
      <c r="Z1090" s="18"/>
      <c r="AA1090" s="18"/>
      <c r="AB1090" s="18"/>
      <c r="AC1090" s="27"/>
      <c r="AD1090" s="18"/>
      <c r="AE1090" s="18"/>
      <c r="AF1090" s="18"/>
      <c r="AG1090" s="18"/>
      <c r="AH1090" s="18"/>
      <c r="AI1090" s="30"/>
      <c r="AJ1090" s="18"/>
    </row>
    <row r="1091" spans="1:36" x14ac:dyDescent="0.25">
      <c r="A1091" s="17" t="s">
        <v>1079</v>
      </c>
      <c r="B1091" s="18" t="s">
        <v>1080</v>
      </c>
      <c r="C1091" s="18" t="s">
        <v>631</v>
      </c>
      <c r="D1091" s="18">
        <v>2014</v>
      </c>
      <c r="E1091" s="71" t="str">
        <f>IF(COUNTIF($F$7:F1091,F1091)=1,"Y","N")</f>
        <v>N</v>
      </c>
      <c r="F1091" s="46" t="str">
        <f t="shared" si="139"/>
        <v>2014-Gastroenterology-Li, Ling</v>
      </c>
      <c r="G1091" s="27" t="s">
        <v>1083</v>
      </c>
      <c r="H1091" s="38"/>
      <c r="I1091" s="38" t="s">
        <v>104</v>
      </c>
      <c r="J1091" s="18" t="s">
        <v>27</v>
      </c>
      <c r="K1091" s="28"/>
      <c r="L1091" s="19" t="s">
        <v>47</v>
      </c>
      <c r="M1091" s="56"/>
      <c r="N1091" s="57"/>
      <c r="O1091" s="57"/>
      <c r="P1091" s="57">
        <v>1</v>
      </c>
      <c r="Q1091" s="58"/>
      <c r="R1091" s="29" t="s">
        <v>1084</v>
      </c>
      <c r="S1091" s="18"/>
      <c r="T1091" s="18"/>
      <c r="U1091" s="18"/>
      <c r="V1091" s="18"/>
      <c r="W1091" s="18"/>
      <c r="X1091" s="18"/>
      <c r="Y1091" s="18"/>
      <c r="Z1091" s="18"/>
      <c r="AA1091" s="18"/>
      <c r="AB1091" s="18"/>
      <c r="AC1091" s="27"/>
      <c r="AD1091" s="18" t="s">
        <v>48</v>
      </c>
      <c r="AE1091" s="18"/>
      <c r="AF1091" s="18"/>
      <c r="AG1091" s="18"/>
      <c r="AH1091" s="18"/>
      <c r="AI1091" s="30"/>
      <c r="AJ1091" s="18"/>
    </row>
    <row r="1092" spans="1:36" x14ac:dyDescent="0.25">
      <c r="A1092" s="17" t="s">
        <v>188</v>
      </c>
      <c r="B1092" s="18" t="s">
        <v>189</v>
      </c>
      <c r="C1092" s="18" t="s">
        <v>190</v>
      </c>
      <c r="D1092" s="18">
        <v>2014</v>
      </c>
      <c r="E1092" s="71" t="str">
        <f>IF(COUNTIF($F$7:F1092,F1092)=1,"Y","N")</f>
        <v>N</v>
      </c>
      <c r="F1092" s="46" t="str">
        <f t="shared" si="139"/>
        <v>2014-Annals of Surgical Oncology-Yamamura, Kazuo</v>
      </c>
      <c r="G1092" s="27" t="s">
        <v>46</v>
      </c>
      <c r="H1092" s="38"/>
      <c r="I1092" s="38" t="s">
        <v>104</v>
      </c>
      <c r="J1092" s="18" t="s">
        <v>27</v>
      </c>
      <c r="K1092" s="28"/>
      <c r="L1092" s="19" t="s">
        <v>47</v>
      </c>
      <c r="M1092" s="56"/>
      <c r="N1092" s="57"/>
      <c r="O1092" s="57"/>
      <c r="P1092" s="57"/>
      <c r="Q1092" s="58">
        <v>1</v>
      </c>
      <c r="R1092" s="29" t="s">
        <v>1581</v>
      </c>
      <c r="S1092" s="18"/>
      <c r="T1092" s="18"/>
      <c r="U1092" s="18"/>
      <c r="V1092" s="18"/>
      <c r="W1092" s="18"/>
      <c r="X1092" s="18"/>
      <c r="Y1092" s="18" t="s">
        <v>48</v>
      </c>
      <c r="Z1092" s="18"/>
      <c r="AA1092" s="18"/>
      <c r="AB1092" s="18"/>
      <c r="AC1092" s="27" t="s">
        <v>48</v>
      </c>
      <c r="AD1092" s="18"/>
      <c r="AE1092" s="18"/>
      <c r="AF1092" s="18"/>
      <c r="AG1092" s="18"/>
      <c r="AH1092" s="18"/>
      <c r="AI1092" s="30"/>
      <c r="AJ1092" s="18"/>
    </row>
    <row r="1093" spans="1:36" ht="25.5" x14ac:dyDescent="0.25">
      <c r="A1093" s="17" t="s">
        <v>188</v>
      </c>
      <c r="B1093" s="18" t="s">
        <v>189</v>
      </c>
      <c r="C1093" s="18" t="s">
        <v>190</v>
      </c>
      <c r="D1093" s="18">
        <v>2014</v>
      </c>
      <c r="E1093" s="71" t="str">
        <f>IF(COUNTIF($F$7:F1093,F1093)=1,"Y","N")</f>
        <v>N</v>
      </c>
      <c r="F1093" s="46" t="str">
        <f t="shared" si="139"/>
        <v>2014-Annals of Surgical Oncology-Yamamura, Kazuo</v>
      </c>
      <c r="G1093" s="27" t="s">
        <v>46</v>
      </c>
      <c r="H1093" s="38"/>
      <c r="I1093" s="38" t="s">
        <v>104</v>
      </c>
      <c r="J1093" s="18" t="s">
        <v>27</v>
      </c>
      <c r="K1093" s="28"/>
      <c r="L1093" s="19" t="s">
        <v>47</v>
      </c>
      <c r="M1093" s="56"/>
      <c r="N1093" s="57"/>
      <c r="O1093" s="57"/>
      <c r="P1093" s="57">
        <v>1</v>
      </c>
      <c r="Q1093" s="58"/>
      <c r="R1093" s="29" t="s">
        <v>1582</v>
      </c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27"/>
      <c r="AD1093" s="18"/>
      <c r="AE1093" s="18"/>
      <c r="AF1093" s="18"/>
      <c r="AG1093" s="18"/>
      <c r="AH1093" s="18"/>
      <c r="AI1093" s="30"/>
      <c r="AJ1093" s="18"/>
    </row>
    <row r="1094" spans="1:36" x14ac:dyDescent="0.25">
      <c r="A1094" s="17" t="s">
        <v>188</v>
      </c>
      <c r="B1094" s="18" t="s">
        <v>189</v>
      </c>
      <c r="C1094" s="18" t="s">
        <v>190</v>
      </c>
      <c r="D1094" s="18">
        <v>2014</v>
      </c>
      <c r="E1094" s="71" t="str">
        <f>IF(COUNTIF($F$7:F1094,F1094)=1,"Y","N")</f>
        <v>N</v>
      </c>
      <c r="F1094" s="46" t="str">
        <f t="shared" si="139"/>
        <v>2014-Annals of Surgical Oncology-Yamamura, Kazuo</v>
      </c>
      <c r="G1094" s="27" t="s">
        <v>46</v>
      </c>
      <c r="H1094" s="38"/>
      <c r="I1094" s="38" t="s">
        <v>104</v>
      </c>
      <c r="J1094" s="18" t="s">
        <v>27</v>
      </c>
      <c r="K1094" s="28"/>
      <c r="L1094" s="19" t="s">
        <v>47</v>
      </c>
      <c r="M1094" s="56"/>
      <c r="N1094" s="57"/>
      <c r="O1094" s="57">
        <v>1</v>
      </c>
      <c r="P1094" s="57"/>
      <c r="Q1094" s="58"/>
      <c r="R1094" s="29" t="s">
        <v>191</v>
      </c>
      <c r="S1094" s="18"/>
      <c r="T1094" s="18"/>
      <c r="U1094" s="18"/>
      <c r="V1094" s="18"/>
      <c r="W1094" s="18"/>
      <c r="X1094" s="18"/>
      <c r="Y1094" s="18" t="s">
        <v>48</v>
      </c>
      <c r="Z1094" s="18"/>
      <c r="AA1094" s="18"/>
      <c r="AB1094" s="18"/>
      <c r="AC1094" s="27" t="s">
        <v>48</v>
      </c>
      <c r="AD1094" s="18"/>
      <c r="AE1094" s="18"/>
      <c r="AF1094" s="18"/>
      <c r="AG1094" s="18"/>
      <c r="AH1094" s="18"/>
      <c r="AI1094" s="30"/>
      <c r="AJ1094" s="18"/>
    </row>
    <row r="1095" spans="1:36" x14ac:dyDescent="0.25">
      <c r="A1095" s="17" t="s">
        <v>1600</v>
      </c>
      <c r="B1095" s="18" t="s">
        <v>1601</v>
      </c>
      <c r="C1095" s="18" t="s">
        <v>99</v>
      </c>
      <c r="D1095" s="18">
        <v>2014</v>
      </c>
      <c r="E1095" s="71" t="str">
        <f>IF(COUNTIF($F$7:F1095,F1095)=1,"Y","N")</f>
        <v>Y</v>
      </c>
      <c r="F1095" s="46" t="str">
        <f t="shared" si="139"/>
        <v>2014-Cancer Research-Zhu, Yu</v>
      </c>
      <c r="G1095" s="27" t="s">
        <v>1588</v>
      </c>
      <c r="H1095" s="38"/>
      <c r="I1095" s="38" t="s">
        <v>104</v>
      </c>
      <c r="J1095" s="18" t="s">
        <v>1583</v>
      </c>
      <c r="K1095" s="28"/>
      <c r="L1095" s="19" t="s">
        <v>28</v>
      </c>
      <c r="M1095" s="56"/>
      <c r="N1095" s="57"/>
      <c r="O1095" s="57"/>
      <c r="P1095" s="57"/>
      <c r="Q1095" s="58">
        <v>1</v>
      </c>
      <c r="R1095" s="29" t="s">
        <v>198</v>
      </c>
      <c r="S1095" s="18"/>
      <c r="T1095" s="18"/>
      <c r="U1095" s="18"/>
      <c r="V1095" s="18" t="s">
        <v>48</v>
      </c>
      <c r="W1095" s="18"/>
      <c r="X1095" s="18"/>
      <c r="Y1095" s="18"/>
      <c r="Z1095" s="18"/>
      <c r="AA1095" s="18"/>
      <c r="AB1095" s="18"/>
      <c r="AC1095" s="27"/>
      <c r="AD1095" s="18"/>
      <c r="AE1095" s="18"/>
      <c r="AF1095" s="18"/>
      <c r="AG1095" s="18"/>
      <c r="AH1095" s="18"/>
      <c r="AI1095" s="30"/>
      <c r="AJ1095" s="18"/>
    </row>
    <row r="1096" spans="1:36" x14ac:dyDescent="0.25">
      <c r="A1096" s="17" t="s">
        <v>1600</v>
      </c>
      <c r="B1096" s="18" t="s">
        <v>1601</v>
      </c>
      <c r="C1096" s="18" t="s">
        <v>99</v>
      </c>
      <c r="D1096" s="18">
        <v>2014</v>
      </c>
      <c r="E1096" s="71" t="str">
        <f>IF(COUNTIF($F$7:F1096,F1096)=1,"Y","N")</f>
        <v>N</v>
      </c>
      <c r="F1096" s="46" t="str">
        <f t="shared" si="139"/>
        <v>2014-Cancer Research-Zhu, Yu</v>
      </c>
      <c r="G1096" s="27" t="s">
        <v>1588</v>
      </c>
      <c r="H1096" s="38"/>
      <c r="I1096" s="38" t="s">
        <v>104</v>
      </c>
      <c r="J1096" s="18" t="s">
        <v>1583</v>
      </c>
      <c r="K1096" s="28"/>
      <c r="L1096" s="19" t="s">
        <v>28</v>
      </c>
      <c r="M1096" s="56"/>
      <c r="N1096" s="57"/>
      <c r="O1096" s="57"/>
      <c r="P1096" s="57"/>
      <c r="Q1096" s="58">
        <v>1</v>
      </c>
      <c r="R1096" s="29" t="s">
        <v>1587</v>
      </c>
      <c r="S1096" s="18"/>
      <c r="T1096" s="18"/>
      <c r="U1096" s="18"/>
      <c r="V1096" s="18" t="s">
        <v>48</v>
      </c>
      <c r="W1096" s="18"/>
      <c r="X1096" s="18"/>
      <c r="Y1096" s="18"/>
      <c r="Z1096" s="18"/>
      <c r="AA1096" s="18"/>
      <c r="AB1096" s="18"/>
      <c r="AC1096" s="27"/>
      <c r="AD1096" s="18" t="s">
        <v>48</v>
      </c>
      <c r="AE1096" s="18"/>
      <c r="AF1096" s="18"/>
      <c r="AG1096" s="18"/>
      <c r="AH1096" s="18"/>
      <c r="AI1096" s="30"/>
      <c r="AJ1096" s="18"/>
    </row>
    <row r="1097" spans="1:36" x14ac:dyDescent="0.25">
      <c r="A1097" s="17" t="s">
        <v>1600</v>
      </c>
      <c r="B1097" s="18" t="s">
        <v>1601</v>
      </c>
      <c r="C1097" s="18" t="s">
        <v>99</v>
      </c>
      <c r="D1097" s="18">
        <v>2014</v>
      </c>
      <c r="E1097" s="71" t="str">
        <f>IF(COUNTIF($F$7:F1097,F1097)=1,"Y","N")</f>
        <v>N</v>
      </c>
      <c r="F1097" s="46" t="str">
        <f t="shared" ref="F1097:F1139" si="145">CONCATENATE(D1097,"-",C1097,"-",A1097)</f>
        <v>2014-Cancer Research-Zhu, Yu</v>
      </c>
      <c r="G1097" s="27" t="s">
        <v>1588</v>
      </c>
      <c r="H1097" s="38"/>
      <c r="I1097" s="38" t="s">
        <v>104</v>
      </c>
      <c r="J1097" s="18" t="s">
        <v>1583</v>
      </c>
      <c r="K1097" s="28"/>
      <c r="L1097" s="19" t="s">
        <v>28</v>
      </c>
      <c r="M1097" s="56"/>
      <c r="N1097" s="57"/>
      <c r="O1097" s="57"/>
      <c r="P1097" s="57">
        <v>1</v>
      </c>
      <c r="Q1097" s="58"/>
      <c r="R1097" s="29" t="s">
        <v>1585</v>
      </c>
      <c r="S1097" s="18"/>
      <c r="T1097" s="18"/>
      <c r="U1097" s="18"/>
      <c r="V1097" s="18" t="s">
        <v>48</v>
      </c>
      <c r="W1097" s="18"/>
      <c r="X1097" s="18"/>
      <c r="Y1097" s="18"/>
      <c r="Z1097" s="18"/>
      <c r="AA1097" s="18"/>
      <c r="AB1097" s="18"/>
      <c r="AC1097" s="27"/>
      <c r="AD1097" s="18" t="s">
        <v>48</v>
      </c>
      <c r="AE1097" s="18"/>
      <c r="AF1097" s="18"/>
      <c r="AG1097" s="18"/>
      <c r="AH1097" s="18"/>
      <c r="AI1097" s="30"/>
      <c r="AJ1097" s="18"/>
    </row>
    <row r="1098" spans="1:36" x14ac:dyDescent="0.25">
      <c r="A1098" s="17" t="s">
        <v>1600</v>
      </c>
      <c r="B1098" s="18" t="s">
        <v>1601</v>
      </c>
      <c r="C1098" s="18" t="s">
        <v>99</v>
      </c>
      <c r="D1098" s="18">
        <v>2014</v>
      </c>
      <c r="E1098" s="71" t="str">
        <f>IF(COUNTIF($F$7:F1098,F1098)=1,"Y","N")</f>
        <v>N</v>
      </c>
      <c r="F1098" s="46" t="str">
        <f t="shared" si="145"/>
        <v>2014-Cancer Research-Zhu, Yu</v>
      </c>
      <c r="G1098" s="27" t="s">
        <v>1588</v>
      </c>
      <c r="H1098" s="38"/>
      <c r="I1098" s="38" t="s">
        <v>104</v>
      </c>
      <c r="J1098" s="18" t="s">
        <v>1583</v>
      </c>
      <c r="K1098" s="28"/>
      <c r="L1098" s="19" t="s">
        <v>28</v>
      </c>
      <c r="M1098" s="56"/>
      <c r="N1098" s="57">
        <v>1</v>
      </c>
      <c r="O1098" s="57"/>
      <c r="P1098" s="57"/>
      <c r="Q1098" s="58"/>
      <c r="R1098" s="29" t="s">
        <v>1586</v>
      </c>
      <c r="S1098" s="18"/>
      <c r="T1098" s="18"/>
      <c r="U1098" s="18"/>
      <c r="V1098" s="18" t="s">
        <v>48</v>
      </c>
      <c r="W1098" s="18"/>
      <c r="X1098" s="18"/>
      <c r="Y1098" s="18"/>
      <c r="Z1098" s="18"/>
      <c r="AA1098" s="18"/>
      <c r="AB1098" s="18"/>
      <c r="AC1098" s="27"/>
      <c r="AD1098" s="18" t="s">
        <v>48</v>
      </c>
      <c r="AE1098" s="18"/>
      <c r="AF1098" s="18"/>
      <c r="AG1098" s="18"/>
      <c r="AH1098" s="18"/>
      <c r="AI1098" s="30"/>
      <c r="AJ1098" s="18"/>
    </row>
    <row r="1099" spans="1:36" x14ac:dyDescent="0.25">
      <c r="A1099" s="17" t="s">
        <v>1600</v>
      </c>
      <c r="B1099" s="18" t="s">
        <v>1601</v>
      </c>
      <c r="C1099" s="18" t="s">
        <v>99</v>
      </c>
      <c r="D1099" s="18">
        <v>2014</v>
      </c>
      <c r="E1099" s="71" t="str">
        <f>IF(COUNTIF($F$7:F1099,F1099)=1,"Y","N")</f>
        <v>N</v>
      </c>
      <c r="F1099" s="46" t="str">
        <f t="shared" si="145"/>
        <v>2014-Cancer Research-Zhu, Yu</v>
      </c>
      <c r="G1099" s="27" t="s">
        <v>1589</v>
      </c>
      <c r="H1099" s="38"/>
      <c r="I1099" s="38" t="s">
        <v>104</v>
      </c>
      <c r="J1099" s="18" t="s">
        <v>1583</v>
      </c>
      <c r="K1099" s="28"/>
      <c r="L1099" s="19" t="s">
        <v>28</v>
      </c>
      <c r="M1099" s="56"/>
      <c r="N1099" s="57"/>
      <c r="O1099" s="57"/>
      <c r="P1099" s="57"/>
      <c r="Q1099" s="58">
        <v>1</v>
      </c>
      <c r="R1099" s="29" t="s">
        <v>198</v>
      </c>
      <c r="S1099" s="18"/>
      <c r="T1099" s="18"/>
      <c r="U1099" s="18"/>
      <c r="V1099" s="18" t="s">
        <v>48</v>
      </c>
      <c r="W1099" s="18"/>
      <c r="X1099" s="18"/>
      <c r="Y1099" s="18"/>
      <c r="Z1099" s="18"/>
      <c r="AA1099" s="18"/>
      <c r="AB1099" s="18"/>
      <c r="AC1099" s="27"/>
      <c r="AD1099" s="18" t="s">
        <v>48</v>
      </c>
      <c r="AE1099" s="18"/>
      <c r="AF1099" s="18"/>
      <c r="AG1099" s="18"/>
      <c r="AH1099" s="18"/>
      <c r="AI1099" s="30"/>
      <c r="AJ1099" s="18"/>
    </row>
    <row r="1100" spans="1:36" x14ac:dyDescent="0.25">
      <c r="A1100" s="17" t="s">
        <v>1600</v>
      </c>
      <c r="B1100" s="18" t="s">
        <v>1601</v>
      </c>
      <c r="C1100" s="18" t="s">
        <v>99</v>
      </c>
      <c r="D1100" s="18">
        <v>2014</v>
      </c>
      <c r="E1100" s="71" t="str">
        <f>IF(COUNTIF($F$7:F1100,F1100)=1,"Y","N")</f>
        <v>N</v>
      </c>
      <c r="F1100" s="46" t="str">
        <f t="shared" si="145"/>
        <v>2014-Cancer Research-Zhu, Yu</v>
      </c>
      <c r="G1100" s="27" t="s">
        <v>1589</v>
      </c>
      <c r="H1100" s="38"/>
      <c r="I1100" s="38" t="s">
        <v>104</v>
      </c>
      <c r="J1100" s="18" t="s">
        <v>1583</v>
      </c>
      <c r="K1100" s="28"/>
      <c r="L1100" s="19" t="s">
        <v>28</v>
      </c>
      <c r="M1100" s="56"/>
      <c r="N1100" s="57"/>
      <c r="O1100" s="57"/>
      <c r="P1100" s="57">
        <v>1</v>
      </c>
      <c r="Q1100" s="58"/>
      <c r="R1100" s="29" t="s">
        <v>1590</v>
      </c>
      <c r="S1100" s="18"/>
      <c r="T1100" s="18"/>
      <c r="U1100" s="18"/>
      <c r="V1100" s="18" t="s">
        <v>48</v>
      </c>
      <c r="W1100" s="18"/>
      <c r="X1100" s="18"/>
      <c r="Y1100" s="18"/>
      <c r="Z1100" s="18"/>
      <c r="AA1100" s="18"/>
      <c r="AB1100" s="18"/>
      <c r="AC1100" s="27"/>
      <c r="AD1100" s="18" t="s">
        <v>48</v>
      </c>
      <c r="AE1100" s="18"/>
      <c r="AF1100" s="18"/>
      <c r="AG1100" s="18"/>
      <c r="AH1100" s="18"/>
      <c r="AI1100" s="30"/>
      <c r="AJ1100" s="18"/>
    </row>
    <row r="1101" spans="1:36" x14ac:dyDescent="0.25">
      <c r="A1101" s="17" t="s">
        <v>1600</v>
      </c>
      <c r="B1101" s="18" t="s">
        <v>1601</v>
      </c>
      <c r="C1101" s="18" t="s">
        <v>99</v>
      </c>
      <c r="D1101" s="18">
        <v>2014</v>
      </c>
      <c r="E1101" s="71" t="str">
        <f>IF(COUNTIF($F$7:F1101,F1101)=1,"Y","N")</f>
        <v>N</v>
      </c>
      <c r="F1101" s="46" t="str">
        <f t="shared" si="145"/>
        <v>2014-Cancer Research-Zhu, Yu</v>
      </c>
      <c r="G1101" s="27" t="s">
        <v>1589</v>
      </c>
      <c r="H1101" s="38"/>
      <c r="I1101" s="38" t="s">
        <v>104</v>
      </c>
      <c r="J1101" s="18" t="s">
        <v>1583</v>
      </c>
      <c r="K1101" s="28"/>
      <c r="L1101" s="19" t="s">
        <v>28</v>
      </c>
      <c r="M1101" s="56"/>
      <c r="N1101" s="57"/>
      <c r="O1101" s="57"/>
      <c r="P1101" s="57">
        <v>1</v>
      </c>
      <c r="Q1101" s="58"/>
      <c r="R1101" s="29" t="s">
        <v>1585</v>
      </c>
      <c r="S1101" s="18"/>
      <c r="T1101" s="18"/>
      <c r="U1101" s="18"/>
      <c r="V1101" s="18" t="s">
        <v>48</v>
      </c>
      <c r="W1101" s="18"/>
      <c r="X1101" s="18"/>
      <c r="Y1101" s="18"/>
      <c r="Z1101" s="18"/>
      <c r="AA1101" s="18"/>
      <c r="AB1101" s="18"/>
      <c r="AC1101" s="27"/>
      <c r="AD1101" s="18" t="s">
        <v>48</v>
      </c>
      <c r="AE1101" s="18"/>
      <c r="AF1101" s="18"/>
      <c r="AG1101" s="18"/>
      <c r="AH1101" s="18"/>
      <c r="AI1101" s="30"/>
      <c r="AJ1101" s="18"/>
    </row>
    <row r="1102" spans="1:36" x14ac:dyDescent="0.25">
      <c r="A1102" s="17" t="s">
        <v>1600</v>
      </c>
      <c r="B1102" s="18" t="s">
        <v>1601</v>
      </c>
      <c r="C1102" s="18" t="s">
        <v>99</v>
      </c>
      <c r="D1102" s="18">
        <v>2014</v>
      </c>
      <c r="E1102" s="71" t="str">
        <f>IF(COUNTIF($F$7:F1102,F1102)=1,"Y","N")</f>
        <v>N</v>
      </c>
      <c r="F1102" s="46" t="str">
        <f t="shared" si="145"/>
        <v>2014-Cancer Research-Zhu, Yu</v>
      </c>
      <c r="G1102" s="27" t="s">
        <v>1589</v>
      </c>
      <c r="H1102" s="38"/>
      <c r="I1102" s="38" t="s">
        <v>104</v>
      </c>
      <c r="J1102" s="18" t="s">
        <v>1583</v>
      </c>
      <c r="K1102" s="28"/>
      <c r="L1102" s="19" t="s">
        <v>28</v>
      </c>
      <c r="M1102" s="56"/>
      <c r="N1102" s="57"/>
      <c r="O1102" s="57">
        <v>1</v>
      </c>
      <c r="P1102" s="57"/>
      <c r="Q1102" s="58"/>
      <c r="R1102" s="29" t="s">
        <v>1591</v>
      </c>
      <c r="S1102" s="18"/>
      <c r="T1102" s="18"/>
      <c r="U1102" s="18"/>
      <c r="V1102" s="18" t="s">
        <v>48</v>
      </c>
      <c r="W1102" s="18"/>
      <c r="X1102" s="18"/>
      <c r="Y1102" s="18"/>
      <c r="Z1102" s="18"/>
      <c r="AA1102" s="18"/>
      <c r="AB1102" s="18"/>
      <c r="AC1102" s="27"/>
      <c r="AD1102" s="18" t="s">
        <v>48</v>
      </c>
      <c r="AE1102" s="18"/>
      <c r="AF1102" s="18"/>
      <c r="AG1102" s="18"/>
      <c r="AH1102" s="18"/>
      <c r="AI1102" s="30"/>
      <c r="AJ1102" s="18"/>
    </row>
    <row r="1103" spans="1:36" x14ac:dyDescent="0.25">
      <c r="A1103" s="17" t="s">
        <v>1600</v>
      </c>
      <c r="B1103" s="18" t="s">
        <v>1601</v>
      </c>
      <c r="C1103" s="18" t="s">
        <v>99</v>
      </c>
      <c r="D1103" s="18">
        <v>2014</v>
      </c>
      <c r="E1103" s="71" t="str">
        <f>IF(COUNTIF($F$7:F1103,F1103)=1,"Y","N")</f>
        <v>N</v>
      </c>
      <c r="F1103" s="46" t="str">
        <f t="shared" si="145"/>
        <v>2014-Cancer Research-Zhu, Yu</v>
      </c>
      <c r="G1103" s="27" t="s">
        <v>1588</v>
      </c>
      <c r="H1103" s="38"/>
      <c r="I1103" s="38" t="s">
        <v>104</v>
      </c>
      <c r="J1103" s="18" t="s">
        <v>1583</v>
      </c>
      <c r="K1103" s="28"/>
      <c r="L1103" s="19" t="s">
        <v>28</v>
      </c>
      <c r="M1103" s="56"/>
      <c r="N1103" s="57"/>
      <c r="O1103" s="57"/>
      <c r="P1103" s="57">
        <v>1</v>
      </c>
      <c r="Q1103" s="58"/>
      <c r="R1103" s="29" t="s">
        <v>1592</v>
      </c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27"/>
      <c r="AD1103" s="18" t="s">
        <v>48</v>
      </c>
      <c r="AE1103" s="18"/>
      <c r="AF1103" s="18"/>
      <c r="AG1103" s="18"/>
      <c r="AH1103" s="18"/>
      <c r="AI1103" s="30"/>
      <c r="AJ1103" s="18"/>
    </row>
    <row r="1104" spans="1:36" x14ac:dyDescent="0.25">
      <c r="A1104" s="17" t="s">
        <v>1600</v>
      </c>
      <c r="B1104" s="18" t="s">
        <v>1601</v>
      </c>
      <c r="C1104" s="18" t="s">
        <v>99</v>
      </c>
      <c r="D1104" s="18">
        <v>2014</v>
      </c>
      <c r="E1104" s="71" t="str">
        <f>IF(COUNTIF($F$7:F1104,F1104)=1,"Y","N")</f>
        <v>N</v>
      </c>
      <c r="F1104" s="46" t="str">
        <f t="shared" si="145"/>
        <v>2014-Cancer Research-Zhu, Yu</v>
      </c>
      <c r="G1104" s="27" t="s">
        <v>1588</v>
      </c>
      <c r="H1104" s="38"/>
      <c r="I1104" s="38" t="s">
        <v>104</v>
      </c>
      <c r="J1104" s="18" t="s">
        <v>1583</v>
      </c>
      <c r="K1104" s="28"/>
      <c r="L1104" s="19" t="s">
        <v>28</v>
      </c>
      <c r="M1104" s="56"/>
      <c r="N1104" s="57"/>
      <c r="O1104" s="57"/>
      <c r="P1104" s="57">
        <v>1</v>
      </c>
      <c r="Q1104" s="58"/>
      <c r="R1104" s="29" t="s">
        <v>1584</v>
      </c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27"/>
      <c r="AD1104" s="18" t="s">
        <v>48</v>
      </c>
      <c r="AE1104" s="18"/>
      <c r="AF1104" s="18"/>
      <c r="AG1104" s="18"/>
      <c r="AH1104" s="18"/>
      <c r="AI1104" s="30"/>
      <c r="AJ1104" s="18"/>
    </row>
    <row r="1105" spans="1:36" x14ac:dyDescent="0.25">
      <c r="A1105" s="17" t="s">
        <v>1600</v>
      </c>
      <c r="B1105" s="18" t="s">
        <v>1601</v>
      </c>
      <c r="C1105" s="18" t="s">
        <v>99</v>
      </c>
      <c r="D1105" s="18">
        <v>2014</v>
      </c>
      <c r="E1105" s="71" t="str">
        <f>IF(COUNTIF($F$7:F1105,F1105)=1,"Y","N")</f>
        <v>N</v>
      </c>
      <c r="F1105" s="46" t="str">
        <f t="shared" si="145"/>
        <v>2014-Cancer Research-Zhu, Yu</v>
      </c>
      <c r="G1105" s="27" t="s">
        <v>1588</v>
      </c>
      <c r="H1105" s="38"/>
      <c r="I1105" s="38" t="s">
        <v>104</v>
      </c>
      <c r="J1105" s="18" t="s">
        <v>1583</v>
      </c>
      <c r="K1105" s="28"/>
      <c r="L1105" s="19" t="s">
        <v>28</v>
      </c>
      <c r="M1105" s="56"/>
      <c r="N1105" s="57"/>
      <c r="O1105" s="57">
        <v>1</v>
      </c>
      <c r="P1105" s="57"/>
      <c r="Q1105" s="58"/>
      <c r="R1105" s="29" t="s">
        <v>1593</v>
      </c>
      <c r="S1105" s="18"/>
      <c r="T1105" s="18"/>
      <c r="U1105" s="18"/>
      <c r="V1105" s="18"/>
      <c r="W1105" s="18"/>
      <c r="X1105" s="18"/>
      <c r="Y1105" s="18"/>
      <c r="Z1105" s="18"/>
      <c r="AA1105" s="18"/>
      <c r="AB1105" s="18"/>
      <c r="AC1105" s="27"/>
      <c r="AD1105" s="18" t="s">
        <v>48</v>
      </c>
      <c r="AE1105" s="18"/>
      <c r="AF1105" s="18"/>
      <c r="AG1105" s="18"/>
      <c r="AH1105" s="18"/>
      <c r="AI1105" s="30"/>
      <c r="AJ1105" s="18"/>
    </row>
    <row r="1106" spans="1:36" x14ac:dyDescent="0.25">
      <c r="A1106" s="17" t="s">
        <v>1600</v>
      </c>
      <c r="B1106" s="18" t="s">
        <v>1601</v>
      </c>
      <c r="C1106" s="18" t="s">
        <v>99</v>
      </c>
      <c r="D1106" s="18">
        <v>2014</v>
      </c>
      <c r="E1106" s="71" t="str">
        <f>IF(COUNTIF($F$7:F1106,F1106)=1,"Y","N")</f>
        <v>N</v>
      </c>
      <c r="F1106" s="46" t="str">
        <f t="shared" si="145"/>
        <v>2014-Cancer Research-Zhu, Yu</v>
      </c>
      <c r="G1106" s="27" t="s">
        <v>1588</v>
      </c>
      <c r="H1106" s="38"/>
      <c r="I1106" s="38" t="s">
        <v>104</v>
      </c>
      <c r="J1106" s="18" t="s">
        <v>1597</v>
      </c>
      <c r="K1106" s="28"/>
      <c r="L1106" s="19" t="s">
        <v>28</v>
      </c>
      <c r="M1106" s="56"/>
      <c r="N1106" s="57"/>
      <c r="O1106" s="57">
        <v>1</v>
      </c>
      <c r="P1106" s="57"/>
      <c r="Q1106" s="58"/>
      <c r="R1106" s="29" t="s">
        <v>1594</v>
      </c>
      <c r="S1106" s="18"/>
      <c r="T1106" s="18"/>
      <c r="U1106" s="18"/>
      <c r="V1106" s="18" t="s">
        <v>48</v>
      </c>
      <c r="W1106" s="18"/>
      <c r="X1106" s="18"/>
      <c r="Y1106" s="18"/>
      <c r="Z1106" s="18"/>
      <c r="AA1106" s="18"/>
      <c r="AB1106" s="18"/>
      <c r="AC1106" s="27"/>
      <c r="AD1106" s="18" t="s">
        <v>48</v>
      </c>
      <c r="AE1106" s="18"/>
      <c r="AF1106" s="18"/>
      <c r="AG1106" s="18"/>
      <c r="AH1106" s="18"/>
      <c r="AI1106" s="30"/>
      <c r="AJ1106" s="18"/>
    </row>
    <row r="1107" spans="1:36" x14ac:dyDescent="0.25">
      <c r="A1107" s="17" t="s">
        <v>1600</v>
      </c>
      <c r="B1107" s="18" t="s">
        <v>1601</v>
      </c>
      <c r="C1107" s="18" t="s">
        <v>99</v>
      </c>
      <c r="D1107" s="18">
        <v>2014</v>
      </c>
      <c r="E1107" s="71" t="str">
        <f>IF(COUNTIF($F$7:F1107,F1107)=1,"Y","N")</f>
        <v>N</v>
      </c>
      <c r="F1107" s="46" t="str">
        <f t="shared" si="145"/>
        <v>2014-Cancer Research-Zhu, Yu</v>
      </c>
      <c r="G1107" s="27" t="s">
        <v>1588</v>
      </c>
      <c r="H1107" s="38"/>
      <c r="I1107" s="38" t="s">
        <v>104</v>
      </c>
      <c r="J1107" s="18" t="s">
        <v>1598</v>
      </c>
      <c r="K1107" s="28"/>
      <c r="L1107" s="19" t="s">
        <v>28</v>
      </c>
      <c r="M1107" s="56"/>
      <c r="N1107" s="57"/>
      <c r="O1107" s="57"/>
      <c r="P1107" s="57">
        <v>1</v>
      </c>
      <c r="Q1107" s="58"/>
      <c r="R1107" s="29" t="s">
        <v>1595</v>
      </c>
      <c r="S1107" s="18"/>
      <c r="T1107" s="18"/>
      <c r="U1107" s="18"/>
      <c r="V1107" s="18" t="s">
        <v>48</v>
      </c>
      <c r="W1107" s="18"/>
      <c r="X1107" s="18"/>
      <c r="Y1107" s="18"/>
      <c r="Z1107" s="18"/>
      <c r="AA1107" s="18"/>
      <c r="AB1107" s="18"/>
      <c r="AC1107" s="27"/>
      <c r="AD1107" s="18" t="s">
        <v>48</v>
      </c>
      <c r="AE1107" s="18"/>
      <c r="AF1107" s="18"/>
      <c r="AG1107" s="18"/>
      <c r="AH1107" s="18"/>
      <c r="AI1107" s="30"/>
      <c r="AJ1107" s="18"/>
    </row>
    <row r="1108" spans="1:36" x14ac:dyDescent="0.25">
      <c r="A1108" s="17" t="s">
        <v>1600</v>
      </c>
      <c r="B1108" s="18" t="s">
        <v>1601</v>
      </c>
      <c r="C1108" s="18" t="s">
        <v>99</v>
      </c>
      <c r="D1108" s="18">
        <v>2014</v>
      </c>
      <c r="E1108" s="71" t="str">
        <f>IF(COUNTIF($F$7:F1108,F1108)=1,"Y","N")</f>
        <v>N</v>
      </c>
      <c r="F1108" s="46" t="str">
        <f t="shared" si="145"/>
        <v>2014-Cancer Research-Zhu, Yu</v>
      </c>
      <c r="G1108" s="27" t="s">
        <v>1588</v>
      </c>
      <c r="H1108" s="38"/>
      <c r="I1108" s="38" t="s">
        <v>104</v>
      </c>
      <c r="J1108" s="18" t="s">
        <v>1599</v>
      </c>
      <c r="K1108" s="28"/>
      <c r="L1108" s="19" t="s">
        <v>28</v>
      </c>
      <c r="M1108" s="56"/>
      <c r="N1108" s="57">
        <v>1</v>
      </c>
      <c r="O1108" s="57"/>
      <c r="P1108" s="57"/>
      <c r="Q1108" s="58"/>
      <c r="R1108" s="29" t="s">
        <v>1596</v>
      </c>
      <c r="S1108" s="18"/>
      <c r="T1108" s="18"/>
      <c r="U1108" s="18"/>
      <c r="V1108" s="18" t="s">
        <v>48</v>
      </c>
      <c r="W1108" s="18"/>
      <c r="X1108" s="18"/>
      <c r="Y1108" s="18"/>
      <c r="Z1108" s="18"/>
      <c r="AA1108" s="18"/>
      <c r="AB1108" s="18"/>
      <c r="AC1108" s="27"/>
      <c r="AD1108" s="18" t="s">
        <v>48</v>
      </c>
      <c r="AE1108" s="18"/>
      <c r="AF1108" s="18"/>
      <c r="AG1108" s="18"/>
      <c r="AH1108" s="18"/>
      <c r="AI1108" s="30"/>
      <c r="AJ1108" s="18"/>
    </row>
    <row r="1109" spans="1:36" x14ac:dyDescent="0.25">
      <c r="A1109" s="17" t="s">
        <v>1602</v>
      </c>
      <c r="B1109" s="18" t="s">
        <v>1603</v>
      </c>
      <c r="C1109" s="18" t="s">
        <v>1604</v>
      </c>
      <c r="D1109" s="18">
        <v>2020</v>
      </c>
      <c r="E1109" s="71" t="str">
        <f>IF(COUNTIF($F$7:F1109,F1109)=1,"Y","N")</f>
        <v>Y</v>
      </c>
      <c r="F1109" s="46" t="str">
        <f t="shared" si="145"/>
        <v>2020-Theranostics-Escorcia, Freddy</v>
      </c>
      <c r="G1109" s="27" t="s">
        <v>46</v>
      </c>
      <c r="H1109" s="38"/>
      <c r="I1109" s="38" t="s">
        <v>104</v>
      </c>
      <c r="J1109" s="18" t="s">
        <v>27</v>
      </c>
      <c r="K1109" s="28" t="s">
        <v>656</v>
      </c>
      <c r="L1109" s="19" t="s">
        <v>47</v>
      </c>
      <c r="M1109" s="56"/>
      <c r="N1109" s="57">
        <v>0.6</v>
      </c>
      <c r="O1109" s="57">
        <v>0.6</v>
      </c>
      <c r="P1109" s="57">
        <v>1</v>
      </c>
      <c r="Q1109" s="58"/>
      <c r="R1109" s="29" t="s">
        <v>1605</v>
      </c>
      <c r="S1109" s="18" t="s">
        <v>48</v>
      </c>
      <c r="T1109" s="18"/>
      <c r="U1109" s="18"/>
      <c r="V1109" s="18"/>
      <c r="W1109" s="18"/>
      <c r="X1109" s="18"/>
      <c r="Y1109" s="18"/>
      <c r="Z1109" s="18"/>
      <c r="AA1109" s="18"/>
      <c r="AB1109" s="18"/>
      <c r="AC1109" s="27"/>
      <c r="AD1109" s="18" t="s">
        <v>48</v>
      </c>
      <c r="AE1109" s="18"/>
      <c r="AF1109" s="18"/>
      <c r="AG1109" s="18"/>
      <c r="AH1109" s="18"/>
      <c r="AI1109" s="30" t="s">
        <v>48</v>
      </c>
      <c r="AJ1109" s="18"/>
    </row>
    <row r="1110" spans="1:36" x14ac:dyDescent="0.25">
      <c r="A1110" s="17" t="s">
        <v>1602</v>
      </c>
      <c r="B1110" s="18" t="s">
        <v>1603</v>
      </c>
      <c r="C1110" s="18" t="s">
        <v>1604</v>
      </c>
      <c r="D1110" s="18">
        <v>2020</v>
      </c>
      <c r="E1110" s="71" t="str">
        <f>IF(COUNTIF($F$7:F1110,F1110)=1,"Y","N")</f>
        <v>N</v>
      </c>
      <c r="F1110" s="46" t="str">
        <f t="shared" si="145"/>
        <v>2020-Theranostics-Escorcia, Freddy</v>
      </c>
      <c r="G1110" s="27" t="s">
        <v>44</v>
      </c>
      <c r="H1110" s="38"/>
      <c r="I1110" s="38" t="s">
        <v>104</v>
      </c>
      <c r="J1110" s="18" t="s">
        <v>27</v>
      </c>
      <c r="K1110" s="28" t="s">
        <v>656</v>
      </c>
      <c r="L1110" s="19" t="s">
        <v>47</v>
      </c>
      <c r="M1110" s="56"/>
      <c r="N1110" s="57">
        <v>0.33</v>
      </c>
      <c r="O1110" s="57">
        <v>0.33</v>
      </c>
      <c r="P1110" s="57">
        <v>0.33</v>
      </c>
      <c r="Q1110" s="58"/>
      <c r="R1110" s="29" t="s">
        <v>1605</v>
      </c>
      <c r="S1110" s="18" t="s">
        <v>48</v>
      </c>
      <c r="T1110" s="18"/>
      <c r="U1110" s="18"/>
      <c r="V1110" s="18"/>
      <c r="W1110" s="18"/>
      <c r="X1110" s="18"/>
      <c r="Y1110" s="18"/>
      <c r="Z1110" s="18"/>
      <c r="AA1110" s="18"/>
      <c r="AB1110" s="18"/>
      <c r="AC1110" s="27"/>
      <c r="AD1110" s="18" t="s">
        <v>48</v>
      </c>
      <c r="AE1110" s="18"/>
      <c r="AF1110" s="18"/>
      <c r="AG1110" s="18"/>
      <c r="AH1110" s="18"/>
      <c r="AI1110" s="30" t="s">
        <v>48</v>
      </c>
      <c r="AJ1110" s="18"/>
    </row>
    <row r="1111" spans="1:36" x14ac:dyDescent="0.25">
      <c r="A1111" s="17" t="s">
        <v>1606</v>
      </c>
      <c r="B1111" s="18" t="s">
        <v>1607</v>
      </c>
      <c r="C1111" s="18" t="s">
        <v>1608</v>
      </c>
      <c r="D1111" s="18">
        <v>2020</v>
      </c>
      <c r="E1111" s="71" t="str">
        <f>IF(COUNTIF($F$7:F1111,F1111)=1,"Y","N")</f>
        <v>Y</v>
      </c>
      <c r="F1111" s="46" t="str">
        <f t="shared" si="145"/>
        <v>2020-Journal for ImmunoTherapy of Cancer-Zhang, Mingjie</v>
      </c>
      <c r="G1111" s="27" t="s">
        <v>46</v>
      </c>
      <c r="H1111" s="38"/>
      <c r="I1111" s="38" t="s">
        <v>105</v>
      </c>
      <c r="J1111" s="18" t="s">
        <v>1583</v>
      </c>
      <c r="K1111" s="28"/>
      <c r="L1111" s="19" t="s">
        <v>47</v>
      </c>
      <c r="M1111" s="56"/>
      <c r="N1111" s="57">
        <v>1</v>
      </c>
      <c r="O1111" s="57"/>
      <c r="P1111" s="57"/>
      <c r="Q1111" s="58"/>
      <c r="R1111" s="29" t="s">
        <v>1609</v>
      </c>
      <c r="S1111" s="18"/>
      <c r="T1111" s="18"/>
      <c r="U1111" s="18"/>
      <c r="V1111" s="18"/>
      <c r="W1111" s="18"/>
      <c r="X1111" s="18"/>
      <c r="Y1111" s="18"/>
      <c r="Z1111" s="18"/>
      <c r="AA1111" s="18"/>
      <c r="AB1111" s="18"/>
      <c r="AC1111" s="27"/>
      <c r="AD1111" s="18" t="s">
        <v>48</v>
      </c>
      <c r="AE1111" s="18"/>
      <c r="AF1111" s="18"/>
      <c r="AG1111" s="18"/>
      <c r="AH1111" s="18"/>
      <c r="AI1111" s="30"/>
      <c r="AJ1111" s="18"/>
    </row>
    <row r="1112" spans="1:36" x14ac:dyDescent="0.25">
      <c r="A1112" s="17" t="s">
        <v>1606</v>
      </c>
      <c r="B1112" s="18" t="s">
        <v>1607</v>
      </c>
      <c r="C1112" s="18" t="s">
        <v>1608</v>
      </c>
      <c r="D1112" s="18">
        <v>2020</v>
      </c>
      <c r="E1112" s="71" t="str">
        <f>IF(COUNTIF($F$7:F1112,F1112)=1,"Y","N")</f>
        <v>N</v>
      </c>
      <c r="F1112" s="46" t="str">
        <f t="shared" ref="F1112" si="146">CONCATENATE(D1112,"-",C1112,"-",A1112)</f>
        <v>2020-Journal for ImmunoTherapy of Cancer-Zhang, Mingjie</v>
      </c>
      <c r="G1112" s="27" t="s">
        <v>44</v>
      </c>
      <c r="H1112" s="38"/>
      <c r="I1112" s="38" t="s">
        <v>105</v>
      </c>
      <c r="J1112" s="18" t="s">
        <v>1583</v>
      </c>
      <c r="K1112" s="28"/>
      <c r="L1112" s="19" t="s">
        <v>47</v>
      </c>
      <c r="M1112" s="56"/>
      <c r="N1112" s="57">
        <v>1</v>
      </c>
      <c r="O1112" s="57"/>
      <c r="P1112" s="57"/>
      <c r="Q1112" s="58"/>
      <c r="R1112" s="29" t="s">
        <v>1609</v>
      </c>
      <c r="S1112" s="18"/>
      <c r="T1112" s="18"/>
      <c r="U1112" s="18"/>
      <c r="V1112" s="18"/>
      <c r="W1112" s="18"/>
      <c r="X1112" s="18"/>
      <c r="Y1112" s="18"/>
      <c r="Z1112" s="18"/>
      <c r="AA1112" s="18"/>
      <c r="AB1112" s="18"/>
      <c r="AC1112" s="27"/>
      <c r="AD1112" s="18" t="s">
        <v>48</v>
      </c>
      <c r="AE1112" s="18"/>
      <c r="AF1112" s="18"/>
      <c r="AG1112" s="18"/>
      <c r="AH1112" s="18"/>
      <c r="AI1112" s="30"/>
      <c r="AJ1112" s="18"/>
    </row>
    <row r="1113" spans="1:36" ht="25.5" x14ac:dyDescent="0.25">
      <c r="A1113" s="17" t="s">
        <v>1610</v>
      </c>
      <c r="B1113" s="18" t="s">
        <v>1611</v>
      </c>
      <c r="C1113" s="18" t="s">
        <v>187</v>
      </c>
      <c r="D1113" s="18">
        <v>2019</v>
      </c>
      <c r="E1113" s="71" t="str">
        <f>IF(COUNTIF($F$7:F1113,F1113)=1,"Y","N")</f>
        <v>Y</v>
      </c>
      <c r="F1113" s="46" t="str">
        <f t="shared" si="145"/>
        <v>2019-International Journal of Cancer-Bourillon, Laura</v>
      </c>
      <c r="G1113" s="27" t="s">
        <v>46</v>
      </c>
      <c r="H1113" s="38"/>
      <c r="I1113" s="38" t="s">
        <v>104</v>
      </c>
      <c r="J1113" s="18" t="s">
        <v>27</v>
      </c>
      <c r="K1113" s="28"/>
      <c r="L1113" s="19" t="s">
        <v>47</v>
      </c>
      <c r="M1113" s="56"/>
      <c r="N1113" s="57">
        <v>1</v>
      </c>
      <c r="O1113" s="57"/>
      <c r="P1113" s="57"/>
      <c r="Q1113" s="58"/>
      <c r="R1113" s="29" t="s">
        <v>1612</v>
      </c>
      <c r="S1113" s="18" t="s">
        <v>48</v>
      </c>
      <c r="T1113" s="18"/>
      <c r="U1113" s="18"/>
      <c r="V1113" s="18"/>
      <c r="W1113" s="18"/>
      <c r="X1113" s="18"/>
      <c r="Y1113" s="18"/>
      <c r="Z1113" s="18"/>
      <c r="AA1113" s="18"/>
      <c r="AB1113" s="18"/>
      <c r="AC1113" s="27"/>
      <c r="AD1113" s="18" t="s">
        <v>48</v>
      </c>
      <c r="AE1113" s="18"/>
      <c r="AF1113" s="18"/>
      <c r="AG1113" s="18"/>
      <c r="AH1113" s="18"/>
      <c r="AI1113" s="30"/>
      <c r="AJ1113" s="18"/>
    </row>
    <row r="1114" spans="1:36" ht="25.5" x14ac:dyDescent="0.25">
      <c r="A1114" s="17" t="s">
        <v>1610</v>
      </c>
      <c r="B1114" s="18" t="s">
        <v>1611</v>
      </c>
      <c r="C1114" s="18" t="s">
        <v>187</v>
      </c>
      <c r="D1114" s="18">
        <v>2019</v>
      </c>
      <c r="E1114" s="71" t="str">
        <f>IF(COUNTIF($F$7:F1114,F1114)=1,"Y","N")</f>
        <v>N</v>
      </c>
      <c r="F1114" s="46" t="str">
        <f t="shared" ref="F1114" si="147">CONCATENATE(D1114,"-",C1114,"-",A1114)</f>
        <v>2019-International Journal of Cancer-Bourillon, Laura</v>
      </c>
      <c r="G1114" s="27" t="s">
        <v>147</v>
      </c>
      <c r="H1114" s="38"/>
      <c r="I1114" s="38" t="s">
        <v>105</v>
      </c>
      <c r="J1114" s="18" t="s">
        <v>27</v>
      </c>
      <c r="K1114" s="28"/>
      <c r="L1114" s="19" t="s">
        <v>47</v>
      </c>
      <c r="M1114" s="56"/>
      <c r="N1114" s="57">
        <v>1</v>
      </c>
      <c r="O1114" s="57"/>
      <c r="P1114" s="57"/>
      <c r="Q1114" s="58"/>
      <c r="R1114" s="29" t="s">
        <v>1612</v>
      </c>
      <c r="S1114" s="18" t="s">
        <v>48</v>
      </c>
      <c r="T1114" s="18"/>
      <c r="U1114" s="18"/>
      <c r="V1114" s="18"/>
      <c r="W1114" s="18"/>
      <c r="X1114" s="18"/>
      <c r="Y1114" s="18"/>
      <c r="Z1114" s="18"/>
      <c r="AA1114" s="18"/>
      <c r="AB1114" s="18"/>
      <c r="AC1114" s="27"/>
      <c r="AD1114" s="18" t="s">
        <v>48</v>
      </c>
      <c r="AE1114" s="18"/>
      <c r="AF1114" s="18"/>
      <c r="AG1114" s="18"/>
      <c r="AH1114" s="18"/>
      <c r="AI1114" s="30"/>
      <c r="AJ1114" s="18"/>
    </row>
    <row r="1115" spans="1:36" x14ac:dyDescent="0.25">
      <c r="A1115" s="17" t="s">
        <v>1613</v>
      </c>
      <c r="B1115" s="18" t="s">
        <v>1614</v>
      </c>
      <c r="C1115" s="18" t="s">
        <v>732</v>
      </c>
      <c r="D1115" s="18">
        <v>2018</v>
      </c>
      <c r="E1115" s="71" t="str">
        <f>IF(COUNTIF($F$7:F1115,F1115)=1,"Y","N")</f>
        <v>Y</v>
      </c>
      <c r="F1115" s="46" t="str">
        <f t="shared" si="145"/>
        <v>2018-Investigational New Drugs-Perreault, Martin</v>
      </c>
      <c r="G1115" s="27" t="s">
        <v>45</v>
      </c>
      <c r="H1115" s="38"/>
      <c r="I1115" s="38" t="s">
        <v>105</v>
      </c>
      <c r="J1115" s="18" t="s">
        <v>27</v>
      </c>
      <c r="K1115" s="28"/>
      <c r="L1115" s="19" t="s">
        <v>47</v>
      </c>
      <c r="M1115" s="56"/>
      <c r="N1115" s="57">
        <v>1</v>
      </c>
      <c r="O1115" s="57"/>
      <c r="P1115" s="57"/>
      <c r="Q1115" s="58"/>
      <c r="R1115" s="29" t="s">
        <v>1615</v>
      </c>
      <c r="S1115" s="18"/>
      <c r="T1115" s="18"/>
      <c r="U1115" s="18"/>
      <c r="V1115" s="18"/>
      <c r="W1115" s="18"/>
      <c r="X1115" s="18"/>
      <c r="Y1115" s="18"/>
      <c r="Z1115" s="18"/>
      <c r="AA1115" s="18"/>
      <c r="AB1115" s="18"/>
      <c r="AC1115" s="27"/>
      <c r="AD1115" s="18"/>
      <c r="AE1115" s="18"/>
      <c r="AF1115" s="18"/>
      <c r="AG1115" s="18"/>
      <c r="AH1115" s="18"/>
      <c r="AI1115" s="30"/>
      <c r="AJ1115" s="18"/>
    </row>
    <row r="1116" spans="1:36" x14ac:dyDescent="0.25">
      <c r="A1116" s="17" t="s">
        <v>1616</v>
      </c>
      <c r="B1116" s="18" t="s">
        <v>1617</v>
      </c>
      <c r="C1116" s="18" t="s">
        <v>1618</v>
      </c>
      <c r="D1116" s="18">
        <v>2018</v>
      </c>
      <c r="E1116" s="71" t="str">
        <f>IF(COUNTIF($F$7:F1116,F1116)=1,"Y","N")</f>
        <v>Y</v>
      </c>
      <c r="F1116" s="46" t="str">
        <f t="shared" si="145"/>
        <v>2018-Cancers-Guo, Siqi</v>
      </c>
      <c r="G1116" s="27" t="s">
        <v>1394</v>
      </c>
      <c r="H1116" s="38"/>
      <c r="I1116" s="38" t="s">
        <v>104</v>
      </c>
      <c r="J1116" s="18" t="s">
        <v>1583</v>
      </c>
      <c r="K1116" s="28"/>
      <c r="L1116" s="19" t="s">
        <v>47</v>
      </c>
      <c r="M1116" s="56"/>
      <c r="N1116" s="57">
        <v>0.4</v>
      </c>
      <c r="O1116" s="57">
        <v>0.2</v>
      </c>
      <c r="P1116" s="57">
        <v>0.2</v>
      </c>
      <c r="Q1116" s="58">
        <v>0.8</v>
      </c>
      <c r="R1116" s="29" t="s">
        <v>1619</v>
      </c>
      <c r="S1116" s="18"/>
      <c r="T1116" s="18"/>
      <c r="U1116" s="18"/>
      <c r="V1116" s="18"/>
      <c r="W1116" s="18"/>
      <c r="X1116" s="18"/>
      <c r="Y1116" s="18"/>
      <c r="Z1116" s="18"/>
      <c r="AA1116" s="18"/>
      <c r="AB1116" s="18"/>
      <c r="AC1116" s="27"/>
      <c r="AD1116" s="18"/>
      <c r="AE1116" s="18"/>
      <c r="AF1116" s="18"/>
      <c r="AG1116" s="18"/>
      <c r="AH1116" s="18"/>
      <c r="AI1116" s="30"/>
      <c r="AJ1116" s="18"/>
    </row>
    <row r="1117" spans="1:36" x14ac:dyDescent="0.25">
      <c r="A1117" s="17" t="s">
        <v>1620</v>
      </c>
      <c r="B1117" s="18" t="s">
        <v>1621</v>
      </c>
      <c r="C1117" s="18" t="s">
        <v>1622</v>
      </c>
      <c r="D1117" s="18">
        <v>2018</v>
      </c>
      <c r="E1117" s="71"/>
      <c r="F1117" s="46" t="str">
        <f t="shared" si="145"/>
        <v>2018-Cancer Immunology Research-Morris, Zachary</v>
      </c>
      <c r="G1117" s="27" t="s">
        <v>1305</v>
      </c>
      <c r="H1117" s="38"/>
      <c r="I1117" s="38" t="s">
        <v>104</v>
      </c>
      <c r="J1117" s="18" t="s">
        <v>1583</v>
      </c>
      <c r="K1117" s="28" t="s">
        <v>1623</v>
      </c>
      <c r="L1117" s="19" t="s">
        <v>47</v>
      </c>
      <c r="M1117" s="56"/>
      <c r="N1117" s="57">
        <v>1</v>
      </c>
      <c r="O1117" s="57"/>
      <c r="P1117" s="57">
        <v>1</v>
      </c>
      <c r="Q1117" s="58"/>
      <c r="R1117" s="29" t="s">
        <v>1624</v>
      </c>
      <c r="S1117" s="18" t="s">
        <v>48</v>
      </c>
      <c r="T1117" s="18"/>
      <c r="U1117" s="18"/>
      <c r="V1117" s="18"/>
      <c r="W1117" s="18"/>
      <c r="X1117" s="18"/>
      <c r="Y1117" s="18"/>
      <c r="Z1117" s="18"/>
      <c r="AA1117" s="18"/>
      <c r="AB1117" s="18"/>
      <c r="AC1117" s="27"/>
      <c r="AD1117" s="18" t="s">
        <v>48</v>
      </c>
      <c r="AE1117" s="18"/>
      <c r="AF1117" s="18"/>
      <c r="AG1117" s="18"/>
      <c r="AH1117" s="18"/>
      <c r="AI1117" s="30"/>
      <c r="AJ1117" s="18"/>
    </row>
    <row r="1118" spans="1:36" x14ac:dyDescent="0.25">
      <c r="A1118" s="17" t="s">
        <v>1625</v>
      </c>
      <c r="B1118" s="18" t="s">
        <v>1626</v>
      </c>
      <c r="C1118" s="18" t="s">
        <v>1382</v>
      </c>
      <c r="D1118" s="18">
        <v>2018</v>
      </c>
      <c r="E1118" s="71"/>
      <c r="F1118" s="46" t="str">
        <f t="shared" si="145"/>
        <v>2018-Gut-Mace, Thomas</v>
      </c>
      <c r="G1118" s="27" t="s">
        <v>1305</v>
      </c>
      <c r="H1118" s="38"/>
      <c r="I1118" s="38" t="s">
        <v>104</v>
      </c>
      <c r="J1118" s="18" t="s">
        <v>1583</v>
      </c>
      <c r="K1118" s="28" t="s">
        <v>541</v>
      </c>
      <c r="L1118" s="19" t="s">
        <v>47</v>
      </c>
      <c r="M1118" s="56"/>
      <c r="N1118" s="57"/>
      <c r="O1118" s="57"/>
      <c r="P1118" s="57">
        <v>1</v>
      </c>
      <c r="Q1118" s="58"/>
      <c r="R1118" s="29" t="s">
        <v>1627</v>
      </c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27"/>
      <c r="AD1118" s="18" t="s">
        <v>48</v>
      </c>
      <c r="AE1118" s="18"/>
      <c r="AF1118" s="18"/>
      <c r="AG1118" s="18"/>
      <c r="AH1118" s="18"/>
      <c r="AI1118" s="30"/>
      <c r="AJ1118" s="18"/>
    </row>
    <row r="1119" spans="1:36" x14ac:dyDescent="0.25">
      <c r="A1119" s="17" t="s">
        <v>1628</v>
      </c>
      <c r="B1119" s="18" t="s">
        <v>1629</v>
      </c>
      <c r="C1119" s="18" t="s">
        <v>1630</v>
      </c>
      <c r="D1119" s="18">
        <v>2018</v>
      </c>
      <c r="E1119" s="71" t="str">
        <f>IF(COUNTIF($F$7:F1119,F1119)=1,"Y","N")</f>
        <v>Y</v>
      </c>
      <c r="F1119" s="46" t="str">
        <f t="shared" si="145"/>
        <v>2018-Journal of Translational Medicine-O'Leary, Michael</v>
      </c>
      <c r="G1119" s="27" t="s">
        <v>1631</v>
      </c>
      <c r="H1119" s="38"/>
      <c r="I1119" s="38" t="s">
        <v>105</v>
      </c>
      <c r="J1119" s="18" t="s">
        <v>27</v>
      </c>
      <c r="K1119" s="28">
        <v>240</v>
      </c>
      <c r="L1119" s="19" t="s">
        <v>28</v>
      </c>
      <c r="M1119" s="56"/>
      <c r="N1119" s="57">
        <v>1</v>
      </c>
      <c r="O1119" s="57"/>
      <c r="P1119" s="57"/>
      <c r="Q1119" s="58"/>
      <c r="R1119" s="29" t="s">
        <v>1632</v>
      </c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27"/>
      <c r="AD1119" s="18"/>
      <c r="AE1119" s="18"/>
      <c r="AF1119" s="18"/>
      <c r="AG1119" s="18"/>
      <c r="AH1119" s="18"/>
      <c r="AI1119" s="30"/>
      <c r="AJ1119" s="18"/>
    </row>
    <row r="1120" spans="1:36" x14ac:dyDescent="0.25">
      <c r="A1120" s="17" t="s">
        <v>1628</v>
      </c>
      <c r="B1120" s="18" t="s">
        <v>1629</v>
      </c>
      <c r="C1120" s="18" t="s">
        <v>1630</v>
      </c>
      <c r="D1120" s="18">
        <v>2018</v>
      </c>
      <c r="E1120" s="71" t="str">
        <f>IF(COUNTIF($F$7:F1120,F1120)=1,"Y","N")</f>
        <v>N</v>
      </c>
      <c r="F1120" s="46" t="str">
        <f t="shared" ref="F1120" si="148">CONCATENATE(D1120,"-",C1120,"-",A1120)</f>
        <v>2018-Journal of Translational Medicine-O'Leary, Michael</v>
      </c>
      <c r="G1120" s="27" t="s">
        <v>44</v>
      </c>
      <c r="H1120" s="38"/>
      <c r="I1120" s="38" t="s">
        <v>105</v>
      </c>
      <c r="J1120" s="18" t="s">
        <v>27</v>
      </c>
      <c r="K1120" s="28">
        <v>240</v>
      </c>
      <c r="L1120" s="19" t="s">
        <v>28</v>
      </c>
      <c r="M1120" s="56"/>
      <c r="N1120" s="57"/>
      <c r="O1120" s="57"/>
      <c r="P1120" s="57">
        <v>1</v>
      </c>
      <c r="Q1120" s="58"/>
      <c r="R1120" s="29" t="s">
        <v>1632</v>
      </c>
      <c r="S1120" s="18"/>
      <c r="T1120" s="18"/>
      <c r="U1120" s="18"/>
      <c r="V1120" s="18"/>
      <c r="W1120" s="18"/>
      <c r="X1120" s="18"/>
      <c r="Y1120" s="18"/>
      <c r="Z1120" s="18"/>
      <c r="AA1120" s="18"/>
      <c r="AB1120" s="18"/>
      <c r="AC1120" s="27"/>
      <c r="AD1120" s="18"/>
      <c r="AE1120" s="18"/>
      <c r="AF1120" s="18"/>
      <c r="AG1120" s="18"/>
      <c r="AH1120" s="18"/>
      <c r="AI1120" s="30"/>
      <c r="AJ1120" s="18"/>
    </row>
    <row r="1121" spans="1:36" x14ac:dyDescent="0.25">
      <c r="A1121" s="17" t="s">
        <v>1633</v>
      </c>
      <c r="B1121" s="18" t="s">
        <v>1634</v>
      </c>
      <c r="C1121" s="18" t="s">
        <v>1608</v>
      </c>
      <c r="D1121" s="18">
        <v>2019</v>
      </c>
      <c r="E1121" s="71" t="str">
        <f>IF(COUNTIF($F$7:F1121,F1121)=1,"Y","N")</f>
        <v>Y</v>
      </c>
      <c r="F1121" s="46" t="str">
        <f t="shared" si="145"/>
        <v>2019-Journal for ImmunoTherapy of Cancer-Jing, Weiqing</v>
      </c>
      <c r="G1121" s="27" t="s">
        <v>1197</v>
      </c>
      <c r="H1121" s="38"/>
      <c r="I1121" s="38" t="s">
        <v>104</v>
      </c>
      <c r="J1121" s="18" t="s">
        <v>1583</v>
      </c>
      <c r="K1121" s="28"/>
      <c r="L1121" s="19" t="s">
        <v>47</v>
      </c>
      <c r="M1121" s="56"/>
      <c r="N1121" s="57">
        <v>1</v>
      </c>
      <c r="O1121" s="57"/>
      <c r="P1121" s="57"/>
      <c r="Q1121" s="58"/>
      <c r="R1121" s="29" t="s">
        <v>1635</v>
      </c>
      <c r="S1121" s="18"/>
      <c r="T1121" s="18"/>
      <c r="U1121" s="18"/>
      <c r="V1121" s="18" t="s">
        <v>48</v>
      </c>
      <c r="W1121" s="18"/>
      <c r="X1121" s="18"/>
      <c r="Y1121" s="18"/>
      <c r="Z1121" s="18"/>
      <c r="AA1121" s="18"/>
      <c r="AB1121" s="18"/>
      <c r="AC1121" s="27"/>
      <c r="AD1121" s="18" t="s">
        <v>48</v>
      </c>
      <c r="AE1121" s="18"/>
      <c r="AF1121" s="18"/>
      <c r="AG1121" s="18"/>
      <c r="AH1121" s="18"/>
      <c r="AI1121" s="30"/>
      <c r="AJ1121" s="18"/>
    </row>
    <row r="1122" spans="1:36" x14ac:dyDescent="0.25">
      <c r="A1122" s="17" t="s">
        <v>1633</v>
      </c>
      <c r="B1122" s="18" t="s">
        <v>1634</v>
      </c>
      <c r="C1122" s="18" t="s">
        <v>1608</v>
      </c>
      <c r="D1122" s="18">
        <v>2019</v>
      </c>
      <c r="E1122" s="71" t="str">
        <f>IF(COUNTIF($F$7:F1122,F1122)=1,"Y","N")</f>
        <v>N</v>
      </c>
      <c r="F1122" s="46" t="str">
        <f t="shared" ref="F1122" si="149">CONCATENATE(D1122,"-",C1122,"-",A1122)</f>
        <v>2019-Journal for ImmunoTherapy of Cancer-Jing, Weiqing</v>
      </c>
      <c r="G1122" s="27" t="s">
        <v>1197</v>
      </c>
      <c r="H1122" s="38"/>
      <c r="I1122" s="38" t="s">
        <v>104</v>
      </c>
      <c r="J1122" s="18" t="s">
        <v>1583</v>
      </c>
      <c r="K1122" s="28"/>
      <c r="L1122" s="19" t="s">
        <v>47</v>
      </c>
      <c r="M1122" s="56"/>
      <c r="N1122" s="57">
        <v>1</v>
      </c>
      <c r="O1122" s="57"/>
      <c r="P1122" s="57"/>
      <c r="Q1122" s="58">
        <v>1</v>
      </c>
      <c r="R1122" s="29" t="s">
        <v>1636</v>
      </c>
      <c r="S1122" s="18"/>
      <c r="T1122" s="18"/>
      <c r="U1122" s="18"/>
      <c r="V1122" s="18"/>
      <c r="W1122" s="18"/>
      <c r="X1122" s="18"/>
      <c r="Y1122" s="18"/>
      <c r="Z1122" s="18"/>
      <c r="AA1122" s="18"/>
      <c r="AB1122" s="18"/>
      <c r="AC1122" s="27"/>
      <c r="AD1122" s="18" t="s">
        <v>48</v>
      </c>
      <c r="AE1122" s="18"/>
      <c r="AF1122" s="18"/>
      <c r="AG1122" s="18"/>
      <c r="AH1122" s="18"/>
      <c r="AI1122" s="30"/>
      <c r="AJ1122" s="18"/>
    </row>
    <row r="1123" spans="1:36" x14ac:dyDescent="0.25">
      <c r="A1123" s="17" t="s">
        <v>1633</v>
      </c>
      <c r="B1123" s="18" t="s">
        <v>1634</v>
      </c>
      <c r="C1123" s="18" t="s">
        <v>1608</v>
      </c>
      <c r="D1123" s="18">
        <v>2019</v>
      </c>
      <c r="E1123" s="71" t="str">
        <f>IF(COUNTIF($F$7:F1123,F1123)=1,"Y","N")</f>
        <v>N</v>
      </c>
      <c r="F1123" s="46" t="str">
        <f t="shared" ref="F1123" si="150">CONCATENATE(D1123,"-",C1123,"-",A1123)</f>
        <v>2019-Journal for ImmunoTherapy of Cancer-Jing, Weiqing</v>
      </c>
      <c r="G1123" s="27" t="s">
        <v>1197</v>
      </c>
      <c r="H1123" s="38"/>
      <c r="I1123" s="38" t="s">
        <v>104</v>
      </c>
      <c r="J1123" s="18" t="s">
        <v>1583</v>
      </c>
      <c r="K1123" s="28"/>
      <c r="L1123" s="19" t="s">
        <v>28</v>
      </c>
      <c r="M1123" s="56"/>
      <c r="N1123" s="57">
        <v>1</v>
      </c>
      <c r="O1123" s="57"/>
      <c r="P1123" s="57"/>
      <c r="Q1123" s="58"/>
      <c r="R1123" s="29" t="s">
        <v>1636</v>
      </c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27"/>
      <c r="AD1123" s="18" t="s">
        <v>48</v>
      </c>
      <c r="AE1123" s="18"/>
      <c r="AF1123" s="18"/>
      <c r="AG1123" s="18"/>
      <c r="AH1123" s="18"/>
      <c r="AI1123" s="30"/>
      <c r="AJ1123" s="18"/>
    </row>
    <row r="1124" spans="1:36" x14ac:dyDescent="0.25">
      <c r="A1124" s="17" t="s">
        <v>1637</v>
      </c>
      <c r="B1124" s="18" t="s">
        <v>1638</v>
      </c>
      <c r="C1124" s="18" t="s">
        <v>187</v>
      </c>
      <c r="D1124" s="18">
        <v>2019</v>
      </c>
      <c r="E1124" s="71" t="str">
        <f>IF(COUNTIF($F$7:F1124,F1124)=1,"Y","N")</f>
        <v>Y</v>
      </c>
      <c r="F1124" s="46" t="str">
        <f t="shared" si="145"/>
        <v>2019-International Journal of Cancer-Konczalla, Leonie</v>
      </c>
      <c r="G1124" s="27" t="s">
        <v>45</v>
      </c>
      <c r="H1124" s="38"/>
      <c r="I1124" s="38" t="s">
        <v>105</v>
      </c>
      <c r="J1124" s="18"/>
      <c r="K1124" s="28"/>
      <c r="L1124" s="19" t="s">
        <v>47</v>
      </c>
      <c r="M1124" s="56"/>
      <c r="N1124" s="57"/>
      <c r="O1124" s="57"/>
      <c r="P1124" s="57">
        <v>0.6</v>
      </c>
      <c r="Q1124" s="58"/>
      <c r="R1124" s="29" t="s">
        <v>1639</v>
      </c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27"/>
      <c r="AD1124" s="18"/>
      <c r="AE1124" s="18"/>
      <c r="AF1124" s="18"/>
      <c r="AG1124" s="18" t="s">
        <v>48</v>
      </c>
      <c r="AH1124" s="18"/>
      <c r="AI1124" s="30"/>
      <c r="AJ1124" s="18"/>
    </row>
    <row r="1125" spans="1:36" x14ac:dyDescent="0.25">
      <c r="A1125" s="17" t="s">
        <v>1637</v>
      </c>
      <c r="B1125" s="18" t="s">
        <v>1638</v>
      </c>
      <c r="C1125" s="18" t="s">
        <v>187</v>
      </c>
      <c r="D1125" s="18">
        <v>2019</v>
      </c>
      <c r="E1125" s="71" t="str">
        <f>IF(COUNTIF($F$7:F1125,F1125)=1,"Y","N")</f>
        <v>N</v>
      </c>
      <c r="F1125" s="46" t="str">
        <f t="shared" ref="F1125" si="151">CONCATENATE(D1125,"-",C1125,"-",A1125)</f>
        <v>2019-International Journal of Cancer-Konczalla, Leonie</v>
      </c>
      <c r="G1125" s="27" t="s">
        <v>45</v>
      </c>
      <c r="H1125" s="38"/>
      <c r="I1125" s="38" t="s">
        <v>105</v>
      </c>
      <c r="J1125" s="18"/>
      <c r="K1125" s="28"/>
      <c r="L1125" s="19" t="s">
        <v>47</v>
      </c>
      <c r="M1125" s="56"/>
      <c r="N1125" s="57"/>
      <c r="O1125" s="57"/>
      <c r="P1125" s="57">
        <v>0.4</v>
      </c>
      <c r="Q1125" s="58"/>
      <c r="R1125" s="29" t="s">
        <v>1640</v>
      </c>
      <c r="S1125" s="18"/>
      <c r="T1125" s="18"/>
      <c r="U1125" s="18"/>
      <c r="V1125" s="18"/>
      <c r="W1125" s="18"/>
      <c r="X1125" s="18"/>
      <c r="Y1125" s="18"/>
      <c r="Z1125" s="18"/>
      <c r="AA1125" s="18"/>
      <c r="AB1125" s="18"/>
      <c r="AC1125" s="27"/>
      <c r="AD1125" s="18"/>
      <c r="AE1125" s="18"/>
      <c r="AF1125" s="18"/>
      <c r="AG1125" s="18" t="s">
        <v>48</v>
      </c>
      <c r="AH1125" s="18"/>
      <c r="AI1125" s="30"/>
      <c r="AJ1125" s="18"/>
    </row>
    <row r="1126" spans="1:36" x14ac:dyDescent="0.25">
      <c r="A1126" s="17" t="s">
        <v>1641</v>
      </c>
      <c r="B1126" s="18" t="s">
        <v>1642</v>
      </c>
      <c r="C1126" s="18" t="s">
        <v>81</v>
      </c>
      <c r="D1126" s="18">
        <v>2018</v>
      </c>
      <c r="E1126" s="71" t="str">
        <f>IF(COUNTIF($F$7:F1126,F1126)=1,"Y","N")</f>
        <v>Y</v>
      </c>
      <c r="F1126" s="46" t="str">
        <f t="shared" si="145"/>
        <v>2018-Clinical Cancer Research-Zhou, Feifan</v>
      </c>
      <c r="G1126" s="27" t="s">
        <v>485</v>
      </c>
      <c r="H1126" s="38"/>
      <c r="I1126" s="38" t="s">
        <v>104</v>
      </c>
      <c r="J1126" s="18" t="s">
        <v>1583</v>
      </c>
      <c r="K1126" s="28">
        <v>300</v>
      </c>
      <c r="L1126" s="19" t="s">
        <v>47</v>
      </c>
      <c r="M1126" s="56">
        <v>0.75</v>
      </c>
      <c r="N1126" s="57"/>
      <c r="O1126" s="57"/>
      <c r="P1126" s="57"/>
      <c r="Q1126" s="58"/>
      <c r="R1126" s="29" t="s">
        <v>1643</v>
      </c>
      <c r="S1126" s="18"/>
      <c r="T1126" s="18"/>
      <c r="U1126" s="18"/>
      <c r="V1126" s="18"/>
      <c r="W1126" s="18"/>
      <c r="X1126" s="18"/>
      <c r="Y1126" s="18"/>
      <c r="Z1126" s="18"/>
      <c r="AA1126" s="18"/>
      <c r="AB1126" s="18"/>
      <c r="AC1126" s="27"/>
      <c r="AD1126" s="18" t="s">
        <v>48</v>
      </c>
      <c r="AE1126" s="18"/>
      <c r="AF1126" s="18"/>
      <c r="AG1126" s="18"/>
      <c r="AH1126" s="18"/>
      <c r="AI1126" s="30"/>
      <c r="AJ1126" s="18"/>
    </row>
    <row r="1127" spans="1:36" x14ac:dyDescent="0.25">
      <c r="A1127" s="17" t="s">
        <v>1641</v>
      </c>
      <c r="B1127" s="18" t="s">
        <v>1642</v>
      </c>
      <c r="C1127" s="18" t="s">
        <v>81</v>
      </c>
      <c r="D1127" s="18">
        <v>2018</v>
      </c>
      <c r="E1127" s="71" t="str">
        <f>IF(COUNTIF($F$7:F1127,F1127)=1,"Y","N")</f>
        <v>N</v>
      </c>
      <c r="F1127" s="46" t="str">
        <f t="shared" ref="F1127" si="152">CONCATENATE(D1127,"-",C1127,"-",A1127)</f>
        <v>2018-Clinical Cancer Research-Zhou, Feifan</v>
      </c>
      <c r="G1127" s="27" t="s">
        <v>485</v>
      </c>
      <c r="H1127" s="38"/>
      <c r="I1127" s="38" t="s">
        <v>104</v>
      </c>
      <c r="J1127" s="18" t="s">
        <v>1583</v>
      </c>
      <c r="K1127" s="28">
        <v>300</v>
      </c>
      <c r="L1127" s="19" t="s">
        <v>28</v>
      </c>
      <c r="M1127" s="56"/>
      <c r="N1127" s="57">
        <v>1</v>
      </c>
      <c r="O1127" s="57"/>
      <c r="P1127" s="57"/>
      <c r="Q1127" s="58"/>
      <c r="R1127" s="29" t="s">
        <v>1643</v>
      </c>
      <c r="S1127" s="18"/>
      <c r="T1127" s="18"/>
      <c r="U1127" s="18"/>
      <c r="V1127" s="18"/>
      <c r="W1127" s="18"/>
      <c r="X1127" s="18"/>
      <c r="Y1127" s="18"/>
      <c r="Z1127" s="18"/>
      <c r="AA1127" s="18"/>
      <c r="AB1127" s="18"/>
      <c r="AC1127" s="27"/>
      <c r="AD1127" s="18" t="s">
        <v>48</v>
      </c>
      <c r="AE1127" s="18"/>
      <c r="AF1127" s="18"/>
      <c r="AG1127" s="18"/>
      <c r="AH1127" s="18"/>
      <c r="AI1127" s="30"/>
      <c r="AJ1127" s="18"/>
    </row>
    <row r="1128" spans="1:36" ht="25.5" x14ac:dyDescent="0.25">
      <c r="A1128" s="17" t="s">
        <v>1645</v>
      </c>
      <c r="B1128" s="18" t="s">
        <v>1646</v>
      </c>
      <c r="C1128" s="18" t="s">
        <v>1647</v>
      </c>
      <c r="D1128" s="18">
        <v>2018</v>
      </c>
      <c r="E1128" s="71" t="str">
        <f>IF(COUNTIF($F$7:F1128,F1128)=1,"Y","N")</f>
        <v>Y</v>
      </c>
      <c r="F1128" s="46" t="str">
        <f t="shared" si="145"/>
        <v>2018-Oncology-Park, Eun-Joo</v>
      </c>
      <c r="G1128" s="27" t="s">
        <v>533</v>
      </c>
      <c r="H1128" s="38"/>
      <c r="I1128" s="38" t="s">
        <v>105</v>
      </c>
      <c r="J1128" s="18" t="s">
        <v>27</v>
      </c>
      <c r="K1128" s="28"/>
      <c r="L1128" s="19"/>
      <c r="M1128" s="56">
        <v>0.3</v>
      </c>
      <c r="N1128" s="57"/>
      <c r="O1128" s="57"/>
      <c r="P1128" s="57">
        <v>0.7</v>
      </c>
      <c r="Q1128" s="58"/>
      <c r="R1128" s="29" t="s">
        <v>1644</v>
      </c>
      <c r="S1128" s="18"/>
      <c r="T1128" s="18"/>
      <c r="U1128" s="18"/>
      <c r="V1128" s="18" t="s">
        <v>48</v>
      </c>
      <c r="W1128" s="18"/>
      <c r="X1128" s="18"/>
      <c r="Y1128" s="18"/>
      <c r="Z1128" s="18"/>
      <c r="AA1128" s="18"/>
      <c r="AB1128" s="18"/>
      <c r="AC1128" s="27"/>
      <c r="AD1128" s="18"/>
      <c r="AE1128" s="18"/>
      <c r="AF1128" s="18"/>
      <c r="AG1128" s="18"/>
      <c r="AH1128" s="18"/>
      <c r="AI1128" s="30"/>
      <c r="AJ1128" s="18"/>
    </row>
    <row r="1129" spans="1:36" x14ac:dyDescent="0.25">
      <c r="A1129" s="17" t="s">
        <v>1650</v>
      </c>
      <c r="B1129" s="18" t="s">
        <v>1651</v>
      </c>
      <c r="C1129" s="18" t="s">
        <v>1023</v>
      </c>
      <c r="D1129" s="18">
        <v>2019</v>
      </c>
      <c r="E1129" s="71" t="str">
        <f>IF(COUNTIF($F$7:F1129,F1129)=1,"Y","N")</f>
        <v>Y</v>
      </c>
      <c r="F1129" s="46" t="str">
        <f t="shared" si="145"/>
        <v>2019-Nature Communications-Zhao, Jun</v>
      </c>
      <c r="G1129" s="27" t="s">
        <v>1648</v>
      </c>
      <c r="H1129" s="38"/>
      <c r="I1129" s="38" t="s">
        <v>104</v>
      </c>
      <c r="J1129" s="18" t="s">
        <v>1583</v>
      </c>
      <c r="K1129" s="28"/>
      <c r="L1129" s="19" t="s">
        <v>28</v>
      </c>
      <c r="M1129" s="56">
        <v>0.38</v>
      </c>
      <c r="N1129" s="57">
        <v>0.62</v>
      </c>
      <c r="O1129" s="57"/>
      <c r="P1129" s="57"/>
      <c r="Q1129" s="58"/>
      <c r="R1129" s="29" t="s">
        <v>1649</v>
      </c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27"/>
      <c r="AD1129" s="18" t="s">
        <v>48</v>
      </c>
      <c r="AE1129" s="18"/>
      <c r="AF1129" s="18"/>
      <c r="AG1129" s="18"/>
      <c r="AH1129" s="18"/>
      <c r="AI1129" s="30"/>
      <c r="AJ1129" s="18"/>
    </row>
    <row r="1130" spans="1:36" x14ac:dyDescent="0.25">
      <c r="A1130" s="17" t="s">
        <v>1652</v>
      </c>
      <c r="B1130" s="18" t="s">
        <v>1653</v>
      </c>
      <c r="C1130" s="18" t="s">
        <v>1618</v>
      </c>
      <c r="D1130" s="18">
        <v>2020</v>
      </c>
      <c r="E1130" s="71" t="str">
        <f>IF(COUNTIF($F$7:F1130,F1130)=1,"Y","N")</f>
        <v>Y</v>
      </c>
      <c r="F1130" s="46" t="str">
        <f t="shared" si="145"/>
        <v>2020-Cancers-Mahmood, Javed</v>
      </c>
      <c r="G1130" s="27" t="s">
        <v>1305</v>
      </c>
      <c r="H1130" s="38"/>
      <c r="I1130" s="38" t="s">
        <v>104</v>
      </c>
      <c r="J1130" s="18" t="s">
        <v>1583</v>
      </c>
      <c r="K1130" s="28">
        <v>50</v>
      </c>
      <c r="L1130" s="19" t="s">
        <v>47</v>
      </c>
      <c r="M1130" s="56">
        <v>0.9</v>
      </c>
      <c r="N1130" s="57"/>
      <c r="O1130" s="57"/>
      <c r="P1130" s="57"/>
      <c r="Q1130" s="58"/>
      <c r="R1130" s="29" t="s">
        <v>1654</v>
      </c>
      <c r="S1130" s="18" t="s">
        <v>48</v>
      </c>
      <c r="T1130" s="18"/>
      <c r="U1130" s="18"/>
      <c r="V1130" s="18"/>
      <c r="W1130" s="18"/>
      <c r="X1130" s="18"/>
      <c r="Y1130" s="18"/>
      <c r="Z1130" s="18"/>
      <c r="AA1130" s="18"/>
      <c r="AB1130" s="18"/>
      <c r="AC1130" s="27"/>
      <c r="AD1130" s="18" t="s">
        <v>48</v>
      </c>
      <c r="AE1130" s="18"/>
      <c r="AF1130" s="18"/>
      <c r="AG1130" s="18"/>
      <c r="AH1130" s="18"/>
      <c r="AI1130" s="30"/>
      <c r="AJ1130" s="18"/>
    </row>
    <row r="1131" spans="1:36" x14ac:dyDescent="0.25">
      <c r="A1131" s="17" t="s">
        <v>1656</v>
      </c>
      <c r="B1131" s="18" t="s">
        <v>1657</v>
      </c>
      <c r="C1131" s="18" t="s">
        <v>1658</v>
      </c>
      <c r="D1131" s="18">
        <v>2019</v>
      </c>
      <c r="E1131" s="71" t="str">
        <f>IF(COUNTIF($F$7:F1131,F1131)=1,"Y","N")</f>
        <v>Y</v>
      </c>
      <c r="F1131" s="46" t="str">
        <f t="shared" si="145"/>
        <v>2019-Molecular Therapy-Das, Manisit</v>
      </c>
      <c r="G1131" s="27" t="s">
        <v>1178</v>
      </c>
      <c r="H1131" s="38"/>
      <c r="I1131" s="38" t="s">
        <v>104</v>
      </c>
      <c r="J1131" s="18" t="s">
        <v>1583</v>
      </c>
      <c r="K1131" s="28">
        <v>200</v>
      </c>
      <c r="L1131" s="19" t="s">
        <v>28</v>
      </c>
      <c r="M1131" s="56"/>
      <c r="N1131" s="57">
        <v>1</v>
      </c>
      <c r="O1131" s="57"/>
      <c r="P1131" s="57"/>
      <c r="Q1131" s="58"/>
      <c r="R1131" s="29" t="s">
        <v>1655</v>
      </c>
      <c r="S1131" s="18"/>
      <c r="T1131" s="18"/>
      <c r="U1131" s="18"/>
      <c r="V1131" s="18"/>
      <c r="W1131" s="18"/>
      <c r="X1131" s="18"/>
      <c r="Y1131" s="18"/>
      <c r="Z1131" s="18"/>
      <c r="AA1131" s="18"/>
      <c r="AB1131" s="18"/>
      <c r="AC1131" s="27"/>
      <c r="AD1131" s="18" t="s">
        <v>48</v>
      </c>
      <c r="AE1131" s="18"/>
      <c r="AF1131" s="18"/>
      <c r="AG1131" s="18" t="s">
        <v>48</v>
      </c>
      <c r="AH1131" s="18"/>
      <c r="AI1131" s="30"/>
      <c r="AJ1131" s="18"/>
    </row>
    <row r="1132" spans="1:36" x14ac:dyDescent="0.25">
      <c r="A1132" s="17" t="s">
        <v>1660</v>
      </c>
      <c r="B1132" s="18" t="s">
        <v>1661</v>
      </c>
      <c r="C1132" s="18" t="s">
        <v>1676</v>
      </c>
      <c r="D1132" s="18">
        <v>2020</v>
      </c>
      <c r="E1132" s="71" t="str">
        <f>IF(COUNTIF($F$7:F1132,F1132)=1,"Y","N")</f>
        <v>Y</v>
      </c>
      <c r="F1132" s="46" t="str">
        <f t="shared" si="145"/>
        <v>2020-Cell Biochemistry and Biophysics-Mast, Jesse</v>
      </c>
      <c r="G1132" s="27" t="s">
        <v>57</v>
      </c>
      <c r="H1132" s="38"/>
      <c r="I1132" s="38" t="s">
        <v>105</v>
      </c>
      <c r="J1132" s="18" t="s">
        <v>1486</v>
      </c>
      <c r="K1132" s="28"/>
      <c r="L1132" s="19" t="s">
        <v>47</v>
      </c>
      <c r="M1132" s="56"/>
      <c r="N1132" s="57"/>
      <c r="O1132" s="57"/>
      <c r="P1132" s="57">
        <v>1</v>
      </c>
      <c r="Q1132" s="58"/>
      <c r="R1132" s="29" t="s">
        <v>1659</v>
      </c>
      <c r="S1132" s="18"/>
      <c r="T1132" s="18"/>
      <c r="U1132" s="18"/>
      <c r="V1132" s="18"/>
      <c r="W1132" s="18"/>
      <c r="X1132" s="18"/>
      <c r="Y1132" s="18"/>
      <c r="Z1132" s="18"/>
      <c r="AA1132" s="18"/>
      <c r="AB1132" s="18"/>
      <c r="AC1132" s="27"/>
      <c r="AD1132" s="18"/>
      <c r="AE1132" s="18"/>
      <c r="AF1132" s="18"/>
      <c r="AG1132" s="18"/>
      <c r="AH1132" s="18"/>
      <c r="AI1132" s="30"/>
      <c r="AJ1132" s="18"/>
    </row>
    <row r="1133" spans="1:36" x14ac:dyDescent="0.25">
      <c r="A1133" s="17" t="s">
        <v>1660</v>
      </c>
      <c r="B1133" s="18" t="s">
        <v>1661</v>
      </c>
      <c r="C1133" s="18" t="s">
        <v>1676</v>
      </c>
      <c r="D1133" s="18">
        <v>2020</v>
      </c>
      <c r="E1133" s="71" t="str">
        <f>IF(COUNTIF($F$7:F1133,F1133)=1,"Y","N")</f>
        <v>N</v>
      </c>
      <c r="F1133" s="46" t="str">
        <f t="shared" ref="F1133" si="153">CONCATENATE(D1133,"-",C1133,"-",A1133)</f>
        <v>2020-Cell Biochemistry and Biophysics-Mast, Jesse</v>
      </c>
      <c r="G1133" s="27" t="s">
        <v>57</v>
      </c>
      <c r="H1133" s="38"/>
      <c r="I1133" s="38" t="s">
        <v>105</v>
      </c>
      <c r="J1133" s="18" t="s">
        <v>1486</v>
      </c>
      <c r="K1133" s="28"/>
      <c r="L1133" s="19" t="s">
        <v>47</v>
      </c>
      <c r="M1133" s="56"/>
      <c r="N1133" s="57"/>
      <c r="O1133" s="57"/>
      <c r="P1133" s="57">
        <v>1</v>
      </c>
      <c r="Q1133" s="58"/>
      <c r="R1133" s="29" t="s">
        <v>1662</v>
      </c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27"/>
      <c r="AD1133" s="18"/>
      <c r="AE1133" s="18"/>
      <c r="AF1133" s="18"/>
      <c r="AG1133" s="18"/>
      <c r="AH1133" s="18"/>
      <c r="AI1133" s="30"/>
      <c r="AJ1133" s="18"/>
    </row>
    <row r="1134" spans="1:36" x14ac:dyDescent="0.25">
      <c r="A1134" s="17" t="s">
        <v>1666</v>
      </c>
      <c r="B1134" s="18" t="s">
        <v>1667</v>
      </c>
      <c r="C1134" s="18" t="s">
        <v>1023</v>
      </c>
      <c r="D1134" s="18">
        <v>2019</v>
      </c>
      <c r="E1134" s="71" t="str">
        <f>IF(COUNTIF($F$7:F1134,F1134)=1,"Y","N")</f>
        <v>Y</v>
      </c>
      <c r="F1134" s="46" t="str">
        <f t="shared" si="145"/>
        <v>2019-Nature Communications-Wang, Man-Tzu</v>
      </c>
      <c r="G1134" s="27" t="s">
        <v>1663</v>
      </c>
      <c r="H1134" s="38"/>
      <c r="I1134" s="38"/>
      <c r="J1134" s="18" t="s">
        <v>1664</v>
      </c>
      <c r="K1134" s="28"/>
      <c r="L1134" s="19" t="s">
        <v>28</v>
      </c>
      <c r="M1134" s="56"/>
      <c r="N1134" s="57">
        <v>1</v>
      </c>
      <c r="O1134" s="57"/>
      <c r="P1134" s="57"/>
      <c r="Q1134" s="58"/>
      <c r="R1134" s="29" t="s">
        <v>1665</v>
      </c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27"/>
      <c r="AD1134" s="18" t="s">
        <v>48</v>
      </c>
      <c r="AE1134" s="18"/>
      <c r="AF1134" s="18"/>
      <c r="AG1134" s="18"/>
      <c r="AH1134" s="18"/>
      <c r="AI1134" s="30"/>
      <c r="AJ1134" s="18"/>
    </row>
    <row r="1135" spans="1:36" x14ac:dyDescent="0.25">
      <c r="A1135" s="17" t="s">
        <v>1666</v>
      </c>
      <c r="B1135" s="18" t="s">
        <v>1667</v>
      </c>
      <c r="C1135" s="18" t="s">
        <v>1023</v>
      </c>
      <c r="D1135" s="18">
        <v>2019</v>
      </c>
      <c r="E1135" s="71" t="str">
        <f>IF(COUNTIF($F$7:F1135,F1135)=1,"Y","N")</f>
        <v>N</v>
      </c>
      <c r="F1135" s="46" t="str">
        <f t="shared" ref="F1135:F1136" si="154">CONCATENATE(D1135,"-",C1135,"-",A1135)</f>
        <v>2019-Nature Communications-Wang, Man-Tzu</v>
      </c>
      <c r="G1135" s="27" t="s">
        <v>1663</v>
      </c>
      <c r="H1135" s="38"/>
      <c r="I1135" s="38"/>
      <c r="J1135" s="18" t="s">
        <v>1664</v>
      </c>
      <c r="K1135" s="28"/>
      <c r="L1135" s="19" t="s">
        <v>28</v>
      </c>
      <c r="M1135" s="56"/>
      <c r="N1135" s="57">
        <v>1</v>
      </c>
      <c r="O1135" s="57"/>
      <c r="P1135" s="57"/>
      <c r="Q1135" s="58"/>
      <c r="R1135" s="29" t="s">
        <v>12</v>
      </c>
      <c r="S1135" s="18"/>
      <c r="T1135" s="18"/>
      <c r="U1135" s="18"/>
      <c r="V1135" s="18" t="s">
        <v>48</v>
      </c>
      <c r="W1135" s="18"/>
      <c r="X1135" s="18"/>
      <c r="Y1135" s="18"/>
      <c r="Z1135" s="18"/>
      <c r="AA1135" s="18"/>
      <c r="AB1135" s="18"/>
      <c r="AC1135" s="27"/>
      <c r="AD1135" s="18"/>
      <c r="AE1135" s="18"/>
      <c r="AF1135" s="18"/>
      <c r="AG1135" s="18"/>
      <c r="AH1135" s="18"/>
      <c r="AI1135" s="30"/>
      <c r="AJ1135" s="18"/>
    </row>
    <row r="1136" spans="1:36" x14ac:dyDescent="0.25">
      <c r="A1136" s="17" t="s">
        <v>1666</v>
      </c>
      <c r="B1136" s="18" t="s">
        <v>1667</v>
      </c>
      <c r="C1136" s="18" t="s">
        <v>1023</v>
      </c>
      <c r="D1136" s="18">
        <v>2019</v>
      </c>
      <c r="E1136" s="71" t="str">
        <f>IF(COUNTIF($F$7:F1136,F1136)=1,"Y","N")</f>
        <v>N</v>
      </c>
      <c r="F1136" s="46" t="str">
        <f t="shared" si="154"/>
        <v>2019-Nature Communications-Wang, Man-Tzu</v>
      </c>
      <c r="G1136" s="27" t="s">
        <v>1663</v>
      </c>
      <c r="H1136" s="38"/>
      <c r="I1136" s="38"/>
      <c r="J1136" s="18" t="s">
        <v>1664</v>
      </c>
      <c r="K1136" s="28"/>
      <c r="L1136" s="19" t="s">
        <v>28</v>
      </c>
      <c r="M1136" s="56"/>
      <c r="N1136" s="57">
        <v>1</v>
      </c>
      <c r="O1136" s="57"/>
      <c r="P1136" s="57"/>
      <c r="Q1136" s="58"/>
      <c r="R1136" s="29" t="s">
        <v>1668</v>
      </c>
      <c r="S1136" s="18"/>
      <c r="T1136" s="18"/>
      <c r="U1136" s="18"/>
      <c r="V1136" s="18" t="s">
        <v>48</v>
      </c>
      <c r="W1136" s="18"/>
      <c r="X1136" s="18"/>
      <c r="Y1136" s="18"/>
      <c r="Z1136" s="18"/>
      <c r="AA1136" s="18"/>
      <c r="AB1136" s="18"/>
      <c r="AC1136" s="27"/>
      <c r="AD1136" s="18" t="s">
        <v>48</v>
      </c>
      <c r="AE1136" s="18"/>
      <c r="AF1136" s="18"/>
      <c r="AG1136" s="18"/>
      <c r="AH1136" s="18"/>
      <c r="AI1136" s="30"/>
      <c r="AJ1136" s="18"/>
    </row>
    <row r="1137" spans="1:36" x14ac:dyDescent="0.25">
      <c r="A1137" s="17" t="s">
        <v>1673</v>
      </c>
      <c r="B1137" s="18" t="s">
        <v>1674</v>
      </c>
      <c r="C1137" s="18" t="s">
        <v>1675</v>
      </c>
      <c r="D1137" s="18">
        <v>2020</v>
      </c>
      <c r="E1137" s="71" t="str">
        <f>IF(COUNTIF($F$7:F1137,F1137)=1,"Y","N")</f>
        <v>Y</v>
      </c>
      <c r="F1137" s="46" t="str">
        <f t="shared" si="145"/>
        <v>2020-EJNMMI Radiopharmacy and Chemistry-Aghevlian, Sadaf</v>
      </c>
      <c r="G1137" s="27" t="s">
        <v>45</v>
      </c>
      <c r="H1137" s="38"/>
      <c r="I1137" s="38" t="s">
        <v>105</v>
      </c>
      <c r="J1137" s="18" t="s">
        <v>1486</v>
      </c>
      <c r="K1137" s="28"/>
      <c r="L1137" s="19" t="s">
        <v>47</v>
      </c>
      <c r="M1137" s="56"/>
      <c r="N1137" s="57"/>
      <c r="O1137" s="57"/>
      <c r="P1137" s="57"/>
      <c r="Q1137" s="58">
        <v>1</v>
      </c>
      <c r="R1137" s="29" t="s">
        <v>1669</v>
      </c>
      <c r="S1137" s="18"/>
      <c r="T1137" s="18"/>
      <c r="U1137" s="18"/>
      <c r="V1137" s="18"/>
      <c r="W1137" s="18"/>
      <c r="X1137" s="18"/>
      <c r="Y1137" s="18"/>
      <c r="Z1137" s="18"/>
      <c r="AA1137" s="18"/>
      <c r="AB1137" s="18"/>
      <c r="AC1137" s="27"/>
      <c r="AD1137" s="18" t="s">
        <v>48</v>
      </c>
      <c r="AE1137" s="18"/>
      <c r="AF1137" s="18"/>
      <c r="AG1137" s="18"/>
      <c r="AH1137" s="18"/>
      <c r="AI1137" s="30"/>
      <c r="AJ1137" s="18"/>
    </row>
    <row r="1138" spans="1:36" x14ac:dyDescent="0.25">
      <c r="A1138" s="17" t="s">
        <v>1673</v>
      </c>
      <c r="B1138" s="18" t="s">
        <v>1674</v>
      </c>
      <c r="C1138" s="18" t="s">
        <v>1675</v>
      </c>
      <c r="D1138" s="18">
        <v>2020</v>
      </c>
      <c r="E1138" s="71" t="str">
        <f>IF(COUNTIF($F$7:F1138,F1138)=1,"Y","N")</f>
        <v>N</v>
      </c>
      <c r="F1138" s="46" t="str">
        <f t="shared" si="145"/>
        <v>2020-EJNMMI Radiopharmacy and Chemistry-Aghevlian, Sadaf</v>
      </c>
      <c r="G1138" s="27" t="s">
        <v>45</v>
      </c>
      <c r="H1138" s="38"/>
      <c r="I1138" s="38" t="s">
        <v>105</v>
      </c>
      <c r="J1138" s="18" t="s">
        <v>1486</v>
      </c>
      <c r="K1138" s="28"/>
      <c r="L1138" s="19" t="s">
        <v>47</v>
      </c>
      <c r="M1138" s="56"/>
      <c r="N1138" s="57"/>
      <c r="O1138" s="57"/>
      <c r="P1138" s="57">
        <v>1</v>
      </c>
      <c r="Q1138" s="58"/>
      <c r="R1138" s="29" t="s">
        <v>1670</v>
      </c>
      <c r="S1138" s="18" t="s">
        <v>48</v>
      </c>
      <c r="T1138" s="18"/>
      <c r="U1138" s="18"/>
      <c r="V1138" s="18"/>
      <c r="W1138" s="18"/>
      <c r="X1138" s="18"/>
      <c r="Y1138" s="18"/>
      <c r="Z1138" s="18"/>
      <c r="AA1138" s="18"/>
      <c r="AB1138" s="18"/>
      <c r="AC1138" s="27"/>
      <c r="AD1138" s="18" t="s">
        <v>48</v>
      </c>
      <c r="AE1138" s="18"/>
      <c r="AF1138" s="18"/>
      <c r="AG1138" s="18"/>
      <c r="AH1138" s="18"/>
      <c r="AI1138" s="30"/>
      <c r="AJ1138" s="18"/>
    </row>
    <row r="1139" spans="1:36" x14ac:dyDescent="0.25">
      <c r="A1139" s="17" t="s">
        <v>1673</v>
      </c>
      <c r="B1139" s="18" t="s">
        <v>1674</v>
      </c>
      <c r="C1139" s="18" t="s">
        <v>1675</v>
      </c>
      <c r="D1139" s="18">
        <v>2020</v>
      </c>
      <c r="E1139" s="71" t="str">
        <f>IF(COUNTIF($F$7:F1139,F1139)=1,"Y","N")</f>
        <v>N</v>
      </c>
      <c r="F1139" s="46" t="str">
        <f t="shared" si="145"/>
        <v>2020-EJNMMI Radiopharmacy and Chemistry-Aghevlian, Sadaf</v>
      </c>
      <c r="G1139" s="27" t="s">
        <v>45</v>
      </c>
      <c r="H1139" s="38"/>
      <c r="I1139" s="38" t="s">
        <v>105</v>
      </c>
      <c r="J1139" s="18" t="s">
        <v>1486</v>
      </c>
      <c r="K1139" s="28"/>
      <c r="L1139" s="19" t="s">
        <v>47</v>
      </c>
      <c r="M1139" s="56"/>
      <c r="N1139" s="57"/>
      <c r="O1139" s="57"/>
      <c r="P1139" s="57">
        <v>1</v>
      </c>
      <c r="Q1139" s="58"/>
      <c r="R1139" s="29" t="s">
        <v>1671</v>
      </c>
      <c r="S1139" s="18" t="s">
        <v>48</v>
      </c>
      <c r="T1139" s="18"/>
      <c r="U1139" s="18"/>
      <c r="V1139" s="18"/>
      <c r="W1139" s="18"/>
      <c r="X1139" s="18"/>
      <c r="Y1139" s="18"/>
      <c r="Z1139" s="18"/>
      <c r="AA1139" s="18"/>
      <c r="AB1139" s="18"/>
      <c r="AC1139" s="27"/>
      <c r="AD1139" s="18" t="s">
        <v>48</v>
      </c>
      <c r="AE1139" s="18"/>
      <c r="AF1139" s="18"/>
      <c r="AG1139" s="18"/>
      <c r="AH1139" s="18"/>
      <c r="AI1139" s="30"/>
      <c r="AJ1139" s="18"/>
    </row>
    <row r="1140" spans="1:36" ht="13.5" thickBot="1" x14ac:dyDescent="0.3">
      <c r="A1140" s="31" t="s">
        <v>1673</v>
      </c>
      <c r="B1140" s="32" t="s">
        <v>1674</v>
      </c>
      <c r="C1140" s="32" t="s">
        <v>1675</v>
      </c>
      <c r="D1140" s="32">
        <v>2020</v>
      </c>
      <c r="E1140" s="72" t="str">
        <f>IF(COUNTIF($F$7:F1140,F1140)=1,"Y","N")</f>
        <v>N</v>
      </c>
      <c r="F1140" s="66" t="str">
        <f t="shared" ref="F1140" si="155">CONCATENATE(D1140,"-",C1140,"-",A1140)</f>
        <v>2020-EJNMMI Radiopharmacy and Chemistry-Aghevlian, Sadaf</v>
      </c>
      <c r="G1140" s="33" t="s">
        <v>45</v>
      </c>
      <c r="H1140" s="38" t="str">
        <f>IF(COUNTIF($G$7:G1140,G1140)=1,"Y","N")</f>
        <v>N</v>
      </c>
      <c r="I1140" s="65" t="s">
        <v>105</v>
      </c>
      <c r="J1140" s="32" t="s">
        <v>1486</v>
      </c>
      <c r="K1140" s="34"/>
      <c r="L1140" s="35" t="s">
        <v>47</v>
      </c>
      <c r="M1140" s="59"/>
      <c r="N1140" s="60"/>
      <c r="O1140" s="60"/>
      <c r="P1140" s="60">
        <v>1</v>
      </c>
      <c r="Q1140" s="61"/>
      <c r="R1140" s="36" t="s">
        <v>1672</v>
      </c>
      <c r="S1140" s="32" t="s">
        <v>48</v>
      </c>
      <c r="T1140" s="32"/>
      <c r="U1140" s="32"/>
      <c r="V1140" s="32"/>
      <c r="W1140" s="32"/>
      <c r="X1140" s="32"/>
      <c r="Y1140" s="32"/>
      <c r="Z1140" s="32"/>
      <c r="AA1140" s="32"/>
      <c r="AB1140" s="32"/>
      <c r="AC1140" s="33"/>
      <c r="AD1140" s="32" t="s">
        <v>48</v>
      </c>
      <c r="AE1140" s="32"/>
      <c r="AF1140" s="32"/>
      <c r="AG1140" s="32"/>
      <c r="AH1140" s="32"/>
      <c r="AI1140" s="37"/>
      <c r="AJ1140" s="18"/>
    </row>
    <row r="1141" spans="1:36" x14ac:dyDescent="0.25">
      <c r="A1141" s="18"/>
      <c r="C1141" s="18"/>
      <c r="D1141" s="18"/>
      <c r="E1141" s="71"/>
      <c r="F1141" s="47"/>
      <c r="G1141" s="18"/>
      <c r="H1141" s="38"/>
      <c r="I1141" s="38"/>
      <c r="J1141" s="18"/>
      <c r="K1141" s="28"/>
      <c r="L1141" s="18"/>
      <c r="M1141" s="57"/>
      <c r="N1141" s="57"/>
      <c r="O1141" s="57"/>
      <c r="P1141" s="57"/>
      <c r="Q1141" s="57"/>
      <c r="R1141" s="39"/>
      <c r="S1141" s="18"/>
      <c r="T1141" s="18"/>
      <c r="U1141" s="18"/>
      <c r="V1141" s="18"/>
      <c r="W1141" s="18"/>
      <c r="X1141" s="18"/>
      <c r="Y1141" s="18"/>
      <c r="Z1141" s="18"/>
      <c r="AA1141" s="18"/>
      <c r="AB1141" s="18"/>
      <c r="AC1141" s="18"/>
      <c r="AD1141" s="18"/>
      <c r="AE1141" s="18"/>
      <c r="AF1141" s="18"/>
      <c r="AG1141" s="18"/>
      <c r="AH1141" s="18"/>
      <c r="AI1141" s="18"/>
      <c r="AJ1141" s="18"/>
    </row>
    <row r="1142" spans="1:36" x14ac:dyDescent="0.25">
      <c r="A1142" s="18"/>
      <c r="C1142" s="18"/>
      <c r="D1142" s="18"/>
      <c r="E1142" s="71"/>
      <c r="F1142" s="47"/>
      <c r="G1142" s="18"/>
      <c r="H1142" s="38"/>
      <c r="I1142" s="38"/>
      <c r="J1142" s="18"/>
      <c r="K1142" s="28"/>
      <c r="L1142" s="18"/>
      <c r="M1142" s="57"/>
      <c r="N1142" s="57"/>
      <c r="O1142" s="57"/>
      <c r="P1142" s="57"/>
      <c r="Q1142" s="57"/>
      <c r="R1142" s="39"/>
      <c r="S1142" s="18"/>
      <c r="T1142" s="18"/>
      <c r="U1142" s="18"/>
      <c r="V1142" s="18"/>
      <c r="W1142" s="18"/>
      <c r="X1142" s="18"/>
      <c r="Y1142" s="18"/>
      <c r="Z1142" s="18"/>
      <c r="AA1142" s="18"/>
      <c r="AB1142" s="18"/>
      <c r="AC1142" s="18"/>
      <c r="AD1142" s="18"/>
      <c r="AE1142" s="18"/>
      <c r="AF1142" s="18"/>
      <c r="AG1142" s="18"/>
      <c r="AH1142" s="18"/>
      <c r="AI1142" s="18"/>
      <c r="AJ1142" s="18"/>
    </row>
    <row r="1143" spans="1:36" x14ac:dyDescent="0.25">
      <c r="A1143" s="18"/>
      <c r="C1143" s="18"/>
      <c r="D1143" s="18"/>
      <c r="E1143" s="71"/>
      <c r="F1143" s="47"/>
      <c r="G1143" s="18"/>
      <c r="H1143" s="38"/>
      <c r="I1143" s="38"/>
      <c r="J1143" s="18"/>
      <c r="K1143" s="28"/>
      <c r="L1143" s="18"/>
      <c r="M1143" s="57"/>
      <c r="N1143" s="57"/>
      <c r="O1143" s="57"/>
      <c r="P1143" s="57"/>
      <c r="Q1143" s="57"/>
      <c r="R1143" s="39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18"/>
      <c r="AE1143" s="18"/>
      <c r="AF1143" s="18"/>
      <c r="AG1143" s="18"/>
      <c r="AH1143" s="18"/>
      <c r="AI1143" s="18"/>
      <c r="AJ1143" s="18"/>
    </row>
    <row r="1144" spans="1:36" x14ac:dyDescent="0.25">
      <c r="A1144" s="18"/>
      <c r="C1144" s="18"/>
      <c r="D1144" s="18"/>
      <c r="E1144" s="71"/>
      <c r="F1144" s="47"/>
      <c r="G1144" s="18"/>
      <c r="H1144" s="38"/>
      <c r="I1144" s="38"/>
      <c r="J1144" s="18"/>
      <c r="K1144" s="28"/>
      <c r="L1144" s="18"/>
      <c r="M1144" s="57"/>
      <c r="N1144" s="57"/>
      <c r="O1144" s="57"/>
      <c r="P1144" s="57"/>
      <c r="Q1144" s="57"/>
      <c r="R1144" s="39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18"/>
      <c r="AE1144" s="18"/>
      <c r="AF1144" s="18"/>
      <c r="AG1144" s="18"/>
      <c r="AH1144" s="18"/>
      <c r="AI1144" s="18"/>
      <c r="AJ1144" s="18"/>
    </row>
    <row r="1145" spans="1:36" x14ac:dyDescent="0.25">
      <c r="A1145" s="18"/>
      <c r="C1145" s="18"/>
      <c r="D1145" s="18"/>
      <c r="E1145" s="71"/>
      <c r="F1145" s="47"/>
      <c r="G1145" s="18"/>
      <c r="H1145" s="38"/>
      <c r="I1145" s="38"/>
      <c r="J1145" s="18"/>
      <c r="K1145" s="28"/>
      <c r="L1145" s="18"/>
      <c r="M1145" s="57"/>
      <c r="N1145" s="57"/>
      <c r="O1145" s="57"/>
      <c r="P1145" s="57"/>
      <c r="Q1145" s="57"/>
      <c r="R1145" s="39"/>
      <c r="S1145" s="18"/>
      <c r="T1145" s="18"/>
      <c r="U1145" s="18"/>
      <c r="V1145" s="18"/>
      <c r="W1145" s="18"/>
      <c r="X1145" s="18"/>
      <c r="Y1145" s="18"/>
      <c r="Z1145" s="18"/>
      <c r="AA1145" s="18"/>
      <c r="AB1145" s="18"/>
      <c r="AC1145" s="18"/>
      <c r="AD1145" s="18"/>
      <c r="AE1145" s="18"/>
      <c r="AF1145" s="18"/>
      <c r="AG1145" s="18"/>
      <c r="AH1145" s="18"/>
      <c r="AI1145" s="18"/>
      <c r="AJ1145" s="18"/>
    </row>
    <row r="1146" spans="1:36" x14ac:dyDescent="0.25">
      <c r="A1146" s="18"/>
      <c r="C1146" s="18"/>
      <c r="D1146" s="18"/>
      <c r="E1146" s="71"/>
      <c r="F1146" s="47"/>
      <c r="G1146" s="18"/>
      <c r="H1146" s="38"/>
      <c r="I1146" s="38"/>
      <c r="J1146" s="18"/>
      <c r="K1146" s="28"/>
      <c r="L1146" s="18"/>
      <c r="M1146" s="57"/>
      <c r="N1146" s="57"/>
      <c r="O1146" s="57"/>
      <c r="P1146" s="57"/>
      <c r="Q1146" s="57"/>
      <c r="R1146" s="39"/>
      <c r="S1146" s="18"/>
      <c r="T1146" s="18"/>
      <c r="U1146" s="18"/>
      <c r="V1146" s="18"/>
      <c r="W1146" s="18"/>
      <c r="X1146" s="18"/>
      <c r="Y1146" s="18"/>
      <c r="Z1146" s="18"/>
      <c r="AA1146" s="18"/>
      <c r="AB1146" s="18"/>
      <c r="AC1146" s="18"/>
      <c r="AD1146" s="18"/>
      <c r="AE1146" s="18"/>
      <c r="AF1146" s="18"/>
      <c r="AG1146" s="18"/>
      <c r="AH1146" s="18"/>
      <c r="AI1146" s="18"/>
      <c r="AJ1146" s="18"/>
    </row>
    <row r="1147" spans="1:36" x14ac:dyDescent="0.25">
      <c r="A1147" s="18"/>
      <c r="C1147" s="18"/>
      <c r="D1147" s="18"/>
      <c r="E1147" s="71"/>
      <c r="F1147" s="47"/>
      <c r="G1147" s="18"/>
      <c r="H1147" s="38"/>
      <c r="I1147" s="38"/>
      <c r="J1147" s="18"/>
      <c r="K1147" s="28"/>
      <c r="L1147" s="18"/>
      <c r="M1147" s="57"/>
      <c r="N1147" s="57"/>
      <c r="O1147" s="57"/>
      <c r="P1147" s="57"/>
      <c r="Q1147" s="57"/>
      <c r="R1147" s="39"/>
      <c r="S1147" s="18"/>
      <c r="T1147" s="18"/>
      <c r="U1147" s="18"/>
      <c r="V1147" s="18"/>
      <c r="W1147" s="18"/>
      <c r="X1147" s="18"/>
      <c r="Y1147" s="18"/>
      <c r="Z1147" s="18"/>
      <c r="AA1147" s="18"/>
      <c r="AB1147" s="18"/>
      <c r="AC1147" s="18"/>
      <c r="AD1147" s="18"/>
      <c r="AE1147" s="18"/>
      <c r="AF1147" s="18"/>
      <c r="AG1147" s="18"/>
      <c r="AH1147" s="18"/>
      <c r="AI1147" s="18"/>
      <c r="AJ1147" s="18"/>
    </row>
    <row r="1148" spans="1:36" x14ac:dyDescent="0.25">
      <c r="A1148" s="18"/>
      <c r="C1148" s="18"/>
      <c r="D1148" s="18"/>
      <c r="E1148" s="71"/>
      <c r="F1148" s="47"/>
      <c r="G1148" s="18"/>
      <c r="H1148" s="38"/>
      <c r="I1148" s="38"/>
      <c r="J1148" s="18"/>
      <c r="K1148" s="28"/>
      <c r="L1148" s="18"/>
      <c r="M1148" s="57"/>
      <c r="N1148" s="57"/>
      <c r="O1148" s="57"/>
      <c r="P1148" s="57"/>
      <c r="Q1148" s="57"/>
      <c r="R1148" s="39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18"/>
      <c r="AE1148" s="18"/>
      <c r="AF1148" s="18"/>
      <c r="AG1148" s="18"/>
      <c r="AH1148" s="18"/>
      <c r="AI1148" s="18"/>
      <c r="AJ1148" s="18"/>
    </row>
    <row r="1149" spans="1:36" x14ac:dyDescent="0.25">
      <c r="A1149" s="18"/>
      <c r="C1149" s="18"/>
      <c r="D1149" s="18"/>
      <c r="E1149" s="71"/>
      <c r="F1149" s="47"/>
      <c r="G1149" s="18"/>
      <c r="H1149" s="38"/>
      <c r="I1149" s="38"/>
      <c r="J1149" s="18"/>
      <c r="K1149" s="28"/>
      <c r="L1149" s="18"/>
      <c r="M1149" s="57"/>
      <c r="N1149" s="57"/>
      <c r="O1149" s="57"/>
      <c r="P1149" s="57"/>
      <c r="Q1149" s="57"/>
      <c r="R1149" s="39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18"/>
      <c r="AE1149" s="18"/>
      <c r="AF1149" s="18"/>
      <c r="AG1149" s="18"/>
      <c r="AH1149" s="18"/>
      <c r="AI1149" s="18"/>
      <c r="AJ1149" s="18"/>
    </row>
    <row r="1150" spans="1:36" x14ac:dyDescent="0.25">
      <c r="A1150" s="18"/>
      <c r="C1150" s="18"/>
      <c r="D1150" s="18"/>
      <c r="E1150" s="71"/>
      <c r="F1150" s="47"/>
      <c r="G1150" s="18"/>
      <c r="H1150" s="38"/>
      <c r="I1150" s="38"/>
      <c r="J1150" s="18"/>
      <c r="K1150" s="28"/>
      <c r="L1150" s="18"/>
      <c r="M1150" s="57"/>
      <c r="N1150" s="57"/>
      <c r="O1150" s="57"/>
      <c r="P1150" s="57"/>
      <c r="Q1150" s="57"/>
      <c r="R1150" s="39"/>
      <c r="S1150" s="18"/>
      <c r="T1150" s="18"/>
      <c r="U1150" s="18"/>
      <c r="V1150" s="18"/>
      <c r="W1150" s="18"/>
      <c r="X1150" s="18"/>
      <c r="Y1150" s="18"/>
      <c r="Z1150" s="18"/>
      <c r="AA1150" s="18"/>
      <c r="AB1150" s="18"/>
      <c r="AC1150" s="18"/>
      <c r="AD1150" s="18"/>
      <c r="AE1150" s="18"/>
      <c r="AF1150" s="18"/>
      <c r="AG1150" s="18"/>
      <c r="AH1150" s="18"/>
      <c r="AI1150" s="18"/>
      <c r="AJ1150" s="18"/>
    </row>
    <row r="1151" spans="1:36" x14ac:dyDescent="0.25">
      <c r="A1151" s="18"/>
      <c r="C1151" s="18"/>
      <c r="D1151" s="18"/>
      <c r="E1151" s="71"/>
      <c r="F1151" s="47"/>
      <c r="G1151" s="18"/>
      <c r="H1151" s="38"/>
      <c r="I1151" s="38"/>
      <c r="J1151" s="18"/>
      <c r="K1151" s="28"/>
      <c r="L1151" s="18"/>
      <c r="M1151" s="57"/>
      <c r="N1151" s="57"/>
      <c r="O1151" s="57"/>
      <c r="P1151" s="57"/>
      <c r="Q1151" s="57"/>
      <c r="R1151" s="39"/>
      <c r="S1151" s="18"/>
      <c r="T1151" s="18"/>
      <c r="U1151" s="18"/>
      <c r="V1151" s="18"/>
      <c r="W1151" s="18"/>
      <c r="X1151" s="18"/>
      <c r="Y1151" s="18"/>
      <c r="Z1151" s="18"/>
      <c r="AA1151" s="18"/>
      <c r="AB1151" s="18"/>
      <c r="AC1151" s="18"/>
      <c r="AD1151" s="18"/>
      <c r="AE1151" s="18"/>
      <c r="AF1151" s="18"/>
      <c r="AG1151" s="18"/>
      <c r="AH1151" s="18"/>
      <c r="AI1151" s="18"/>
      <c r="AJ1151" s="18"/>
    </row>
    <row r="1152" spans="1:36" x14ac:dyDescent="0.25">
      <c r="A1152" s="18"/>
      <c r="C1152" s="18"/>
      <c r="D1152" s="18"/>
      <c r="E1152" s="71"/>
      <c r="F1152" s="47"/>
      <c r="G1152" s="18"/>
      <c r="H1152" s="38"/>
      <c r="I1152" s="38"/>
      <c r="J1152" s="18"/>
      <c r="K1152" s="28"/>
      <c r="L1152" s="18"/>
      <c r="M1152" s="57"/>
      <c r="N1152" s="57"/>
      <c r="O1152" s="57"/>
      <c r="P1152" s="57"/>
      <c r="Q1152" s="57"/>
      <c r="R1152" s="39"/>
      <c r="S1152" s="18"/>
      <c r="T1152" s="18"/>
      <c r="U1152" s="18"/>
      <c r="V1152" s="18"/>
      <c r="W1152" s="18"/>
      <c r="X1152" s="18"/>
      <c r="Y1152" s="18"/>
      <c r="Z1152" s="18"/>
      <c r="AA1152" s="18"/>
      <c r="AB1152" s="18"/>
      <c r="AC1152" s="18"/>
      <c r="AD1152" s="18"/>
      <c r="AE1152" s="18"/>
      <c r="AF1152" s="18"/>
      <c r="AG1152" s="18"/>
      <c r="AH1152" s="18"/>
      <c r="AI1152" s="18"/>
      <c r="AJ1152" s="18"/>
    </row>
    <row r="1153" spans="5:18" s="18" customFormat="1" x14ac:dyDescent="0.25">
      <c r="E1153" s="71"/>
      <c r="F1153" s="47"/>
      <c r="H1153" s="38"/>
      <c r="I1153" s="38"/>
      <c r="K1153" s="28"/>
      <c r="M1153" s="57"/>
      <c r="N1153" s="57"/>
      <c r="O1153" s="57"/>
      <c r="P1153" s="57"/>
      <c r="Q1153" s="57"/>
      <c r="R1153" s="39"/>
    </row>
    <row r="1154" spans="5:18" s="18" customFormat="1" x14ac:dyDescent="0.25">
      <c r="E1154" s="71"/>
      <c r="F1154" s="47"/>
      <c r="H1154" s="38"/>
      <c r="I1154" s="38"/>
      <c r="K1154" s="28"/>
      <c r="M1154" s="57"/>
      <c r="N1154" s="57"/>
      <c r="O1154" s="57"/>
      <c r="P1154" s="57"/>
      <c r="Q1154" s="57"/>
      <c r="R1154" s="39"/>
    </row>
    <row r="1155" spans="5:18" s="18" customFormat="1" x14ac:dyDescent="0.25">
      <c r="E1155" s="71"/>
      <c r="F1155" s="47"/>
      <c r="H1155" s="38"/>
      <c r="I1155" s="38"/>
      <c r="K1155" s="28"/>
      <c r="M1155" s="57"/>
      <c r="N1155" s="57"/>
      <c r="O1155" s="57"/>
      <c r="P1155" s="57"/>
      <c r="Q1155" s="57"/>
      <c r="R1155" s="39"/>
    </row>
    <row r="1156" spans="5:18" s="18" customFormat="1" x14ac:dyDescent="0.25">
      <c r="E1156" s="71"/>
      <c r="F1156" s="47"/>
      <c r="H1156" s="38"/>
      <c r="I1156" s="38"/>
      <c r="K1156" s="28"/>
      <c r="M1156" s="57"/>
      <c r="N1156" s="57"/>
      <c r="O1156" s="57"/>
      <c r="P1156" s="57"/>
      <c r="Q1156" s="57"/>
      <c r="R1156" s="39"/>
    </row>
    <row r="1157" spans="5:18" s="18" customFormat="1" x14ac:dyDescent="0.25">
      <c r="E1157" s="71"/>
      <c r="F1157" s="47"/>
      <c r="H1157" s="38"/>
      <c r="I1157" s="38"/>
      <c r="K1157" s="28"/>
      <c r="M1157" s="57"/>
      <c r="N1157" s="57"/>
      <c r="O1157" s="57"/>
      <c r="P1157" s="57"/>
      <c r="Q1157" s="57"/>
      <c r="R1157" s="39"/>
    </row>
    <row r="1158" spans="5:18" s="18" customFormat="1" x14ac:dyDescent="0.25">
      <c r="E1158" s="71"/>
      <c r="F1158" s="47"/>
      <c r="H1158" s="38"/>
      <c r="I1158" s="38"/>
      <c r="K1158" s="28"/>
      <c r="M1158" s="57"/>
      <c r="N1158" s="57"/>
      <c r="O1158" s="57"/>
      <c r="P1158" s="57"/>
      <c r="Q1158" s="57"/>
      <c r="R1158" s="39"/>
    </row>
    <row r="1159" spans="5:18" s="18" customFormat="1" x14ac:dyDescent="0.25">
      <c r="E1159" s="71"/>
      <c r="F1159" s="47"/>
      <c r="H1159" s="38"/>
      <c r="I1159" s="38"/>
      <c r="K1159" s="28"/>
      <c r="M1159" s="57"/>
      <c r="N1159" s="57"/>
      <c r="O1159" s="57"/>
      <c r="P1159" s="57"/>
      <c r="Q1159" s="57"/>
      <c r="R1159" s="39"/>
    </row>
    <row r="1160" spans="5:18" s="18" customFormat="1" x14ac:dyDescent="0.25">
      <c r="E1160" s="71"/>
      <c r="F1160" s="47"/>
      <c r="H1160" s="38"/>
      <c r="I1160" s="38"/>
      <c r="K1160" s="28"/>
      <c r="M1160" s="57"/>
      <c r="N1160" s="57"/>
      <c r="O1160" s="57"/>
      <c r="P1160" s="57"/>
      <c r="Q1160" s="57"/>
      <c r="R1160" s="39"/>
    </row>
    <row r="1161" spans="5:18" s="18" customFormat="1" x14ac:dyDescent="0.25">
      <c r="E1161" s="71"/>
      <c r="F1161" s="47"/>
      <c r="H1161" s="38"/>
      <c r="I1161" s="38"/>
      <c r="K1161" s="28"/>
      <c r="M1161" s="57"/>
      <c r="N1161" s="57"/>
      <c r="O1161" s="57"/>
      <c r="P1161" s="57"/>
      <c r="Q1161" s="57"/>
      <c r="R1161" s="39"/>
    </row>
    <row r="1162" spans="5:18" s="18" customFormat="1" x14ac:dyDescent="0.25">
      <c r="E1162" s="71"/>
      <c r="F1162" s="47"/>
      <c r="H1162" s="38"/>
      <c r="I1162" s="38"/>
      <c r="K1162" s="28"/>
      <c r="M1162" s="57"/>
      <c r="N1162" s="57"/>
      <c r="O1162" s="57"/>
      <c r="P1162" s="57"/>
      <c r="Q1162" s="57"/>
      <c r="R1162" s="39"/>
    </row>
    <row r="1163" spans="5:18" s="18" customFormat="1" x14ac:dyDescent="0.25">
      <c r="E1163" s="71"/>
      <c r="F1163" s="47"/>
      <c r="H1163" s="38"/>
      <c r="I1163" s="38"/>
      <c r="K1163" s="28"/>
      <c r="M1163" s="57"/>
      <c r="N1163" s="57"/>
      <c r="O1163" s="57"/>
      <c r="P1163" s="57"/>
      <c r="Q1163" s="57"/>
      <c r="R1163" s="39"/>
    </row>
    <row r="1164" spans="5:18" s="18" customFormat="1" x14ac:dyDescent="0.25">
      <c r="E1164" s="71"/>
      <c r="F1164" s="47"/>
      <c r="H1164" s="38"/>
      <c r="I1164" s="38"/>
      <c r="K1164" s="28"/>
      <c r="M1164" s="57"/>
      <c r="N1164" s="57"/>
      <c r="O1164" s="57"/>
      <c r="P1164" s="57"/>
      <c r="Q1164" s="57"/>
      <c r="R1164" s="39"/>
    </row>
    <row r="1165" spans="5:18" s="18" customFormat="1" x14ac:dyDescent="0.25">
      <c r="E1165" s="71"/>
      <c r="F1165" s="47"/>
      <c r="H1165" s="38"/>
      <c r="I1165" s="38"/>
      <c r="K1165" s="28"/>
      <c r="M1165" s="57"/>
      <c r="N1165" s="57"/>
      <c r="O1165" s="57"/>
      <c r="P1165" s="57"/>
      <c r="Q1165" s="57"/>
      <c r="R1165" s="39"/>
    </row>
    <row r="1166" spans="5:18" s="18" customFormat="1" x14ac:dyDescent="0.25">
      <c r="E1166" s="71"/>
      <c r="F1166" s="47"/>
      <c r="H1166" s="38"/>
      <c r="I1166" s="38"/>
      <c r="K1166" s="28"/>
      <c r="M1166" s="57"/>
      <c r="N1166" s="57"/>
      <c r="O1166" s="57"/>
      <c r="P1166" s="57"/>
      <c r="Q1166" s="57"/>
      <c r="R1166" s="39"/>
    </row>
    <row r="1167" spans="5:18" s="18" customFormat="1" x14ac:dyDescent="0.25">
      <c r="E1167" s="71"/>
      <c r="F1167" s="47"/>
      <c r="H1167" s="38"/>
      <c r="I1167" s="38"/>
      <c r="K1167" s="28"/>
      <c r="M1167" s="57"/>
      <c r="N1167" s="57"/>
      <c r="O1167" s="57"/>
      <c r="P1167" s="57"/>
      <c r="Q1167" s="57"/>
      <c r="R1167" s="39"/>
    </row>
    <row r="1168" spans="5:18" s="18" customFormat="1" x14ac:dyDescent="0.25">
      <c r="E1168" s="71"/>
      <c r="F1168" s="47"/>
      <c r="H1168" s="38"/>
      <c r="I1168" s="38"/>
      <c r="K1168" s="28"/>
      <c r="M1168" s="57"/>
      <c r="N1168" s="57"/>
      <c r="O1168" s="57"/>
      <c r="P1168" s="57"/>
      <c r="Q1168" s="57"/>
      <c r="R1168" s="39"/>
    </row>
    <row r="1169" spans="5:18" s="18" customFormat="1" x14ac:dyDescent="0.25">
      <c r="E1169" s="71"/>
      <c r="F1169" s="47"/>
      <c r="H1169" s="38"/>
      <c r="I1169" s="38"/>
      <c r="K1169" s="28"/>
      <c r="M1169" s="57"/>
      <c r="N1169" s="57"/>
      <c r="O1169" s="57"/>
      <c r="P1169" s="57"/>
      <c r="Q1169" s="57"/>
      <c r="R1169" s="39"/>
    </row>
    <row r="1170" spans="5:18" s="18" customFormat="1" x14ac:dyDescent="0.25">
      <c r="E1170" s="71"/>
      <c r="F1170" s="47"/>
      <c r="H1170" s="38"/>
      <c r="I1170" s="38"/>
      <c r="K1170" s="28"/>
      <c r="M1170" s="57"/>
      <c r="N1170" s="57"/>
      <c r="O1170" s="57"/>
      <c r="P1170" s="57"/>
      <c r="Q1170" s="57"/>
      <c r="R1170" s="39"/>
    </row>
    <row r="1171" spans="5:18" s="18" customFormat="1" x14ac:dyDescent="0.25">
      <c r="E1171" s="71"/>
      <c r="F1171" s="47"/>
      <c r="H1171" s="38"/>
      <c r="I1171" s="38"/>
      <c r="K1171" s="28"/>
      <c r="M1171" s="57"/>
      <c r="N1171" s="57"/>
      <c r="O1171" s="57"/>
      <c r="P1171" s="57"/>
      <c r="Q1171" s="57"/>
      <c r="R1171" s="39"/>
    </row>
    <row r="1172" spans="5:18" s="18" customFormat="1" x14ac:dyDescent="0.25">
      <c r="E1172" s="71"/>
      <c r="F1172" s="47"/>
      <c r="H1172" s="38"/>
      <c r="I1172" s="38"/>
      <c r="K1172" s="28"/>
      <c r="M1172" s="57"/>
      <c r="N1172" s="57"/>
      <c r="O1172" s="57"/>
      <c r="P1172" s="57"/>
      <c r="Q1172" s="57"/>
      <c r="R1172" s="39"/>
    </row>
    <row r="1173" spans="5:18" s="18" customFormat="1" x14ac:dyDescent="0.25">
      <c r="E1173" s="71"/>
      <c r="F1173" s="47"/>
      <c r="H1173" s="38"/>
      <c r="I1173" s="38"/>
      <c r="K1173" s="28"/>
      <c r="M1173" s="57"/>
      <c r="N1173" s="57"/>
      <c r="O1173" s="57"/>
      <c r="P1173" s="57"/>
      <c r="Q1173" s="57"/>
      <c r="R1173" s="39"/>
    </row>
    <row r="1174" spans="5:18" s="18" customFormat="1" x14ac:dyDescent="0.25">
      <c r="E1174" s="71"/>
      <c r="F1174" s="47"/>
      <c r="H1174" s="38"/>
      <c r="I1174" s="38"/>
      <c r="K1174" s="28"/>
      <c r="M1174" s="57"/>
      <c r="N1174" s="57"/>
      <c r="O1174" s="57"/>
      <c r="P1174" s="57"/>
      <c r="Q1174" s="57"/>
      <c r="R1174" s="39"/>
    </row>
    <row r="1175" spans="5:18" s="18" customFormat="1" x14ac:dyDescent="0.25">
      <c r="E1175" s="71"/>
      <c r="F1175" s="47"/>
      <c r="H1175" s="38"/>
      <c r="I1175" s="38"/>
      <c r="K1175" s="28"/>
      <c r="M1175" s="57"/>
      <c r="N1175" s="57"/>
      <c r="O1175" s="57"/>
      <c r="P1175" s="57"/>
      <c r="Q1175" s="57"/>
      <c r="R1175" s="39"/>
    </row>
    <row r="1176" spans="5:18" s="18" customFormat="1" x14ac:dyDescent="0.25">
      <c r="E1176" s="71"/>
      <c r="F1176" s="47"/>
      <c r="H1176" s="38"/>
      <c r="I1176" s="38"/>
      <c r="K1176" s="28"/>
      <c r="M1176" s="57"/>
      <c r="N1176" s="57"/>
      <c r="O1176" s="57"/>
      <c r="P1176" s="57"/>
      <c r="Q1176" s="57"/>
      <c r="R1176" s="39"/>
    </row>
    <row r="1177" spans="5:18" s="18" customFormat="1" x14ac:dyDescent="0.25">
      <c r="E1177" s="71"/>
      <c r="F1177" s="47"/>
      <c r="H1177" s="38"/>
      <c r="I1177" s="38"/>
      <c r="K1177" s="28"/>
      <c r="M1177" s="57"/>
      <c r="N1177" s="57"/>
      <c r="O1177" s="57"/>
      <c r="P1177" s="57"/>
      <c r="Q1177" s="57"/>
      <c r="R1177" s="39"/>
    </row>
    <row r="1178" spans="5:18" s="18" customFormat="1" x14ac:dyDescent="0.25">
      <c r="E1178" s="71"/>
      <c r="F1178" s="47"/>
      <c r="H1178" s="38"/>
      <c r="I1178" s="38"/>
      <c r="K1178" s="28"/>
      <c r="M1178" s="57"/>
      <c r="N1178" s="57"/>
      <c r="O1178" s="57"/>
      <c r="P1178" s="57"/>
      <c r="Q1178" s="57"/>
      <c r="R1178" s="39"/>
    </row>
    <row r="1179" spans="5:18" s="18" customFormat="1" x14ac:dyDescent="0.25">
      <c r="E1179" s="71"/>
      <c r="F1179" s="47"/>
      <c r="H1179" s="38"/>
      <c r="I1179" s="38"/>
      <c r="K1179" s="28"/>
      <c r="M1179" s="57"/>
      <c r="N1179" s="57"/>
      <c r="O1179" s="57"/>
      <c r="P1179" s="57"/>
      <c r="Q1179" s="57"/>
      <c r="R1179" s="39"/>
    </row>
    <row r="1180" spans="5:18" s="18" customFormat="1" x14ac:dyDescent="0.25">
      <c r="E1180" s="71"/>
      <c r="F1180" s="47"/>
      <c r="H1180" s="38"/>
      <c r="I1180" s="38"/>
      <c r="K1180" s="28"/>
      <c r="M1180" s="57"/>
      <c r="N1180" s="57"/>
      <c r="O1180" s="57"/>
      <c r="P1180" s="57"/>
      <c r="Q1180" s="57"/>
      <c r="R1180" s="39"/>
    </row>
    <row r="1181" spans="5:18" s="18" customFormat="1" x14ac:dyDescent="0.25">
      <c r="E1181" s="71"/>
      <c r="F1181" s="47"/>
      <c r="H1181" s="38"/>
      <c r="I1181" s="38"/>
      <c r="K1181" s="28"/>
      <c r="M1181" s="57"/>
      <c r="N1181" s="57"/>
      <c r="O1181" s="57"/>
      <c r="P1181" s="57"/>
      <c r="Q1181" s="57"/>
      <c r="R1181" s="39"/>
    </row>
    <row r="1182" spans="5:18" s="18" customFormat="1" x14ac:dyDescent="0.25">
      <c r="E1182" s="71"/>
      <c r="F1182" s="47"/>
      <c r="H1182" s="38"/>
      <c r="I1182" s="38"/>
      <c r="K1182" s="28"/>
      <c r="M1182" s="57"/>
      <c r="N1182" s="57"/>
      <c r="O1182" s="57"/>
      <c r="P1182" s="57"/>
      <c r="Q1182" s="57"/>
      <c r="R1182" s="39"/>
    </row>
    <row r="1183" spans="5:18" s="18" customFormat="1" x14ac:dyDescent="0.25">
      <c r="E1183" s="71"/>
      <c r="F1183" s="47"/>
      <c r="H1183" s="38"/>
      <c r="I1183" s="38"/>
      <c r="K1183" s="28"/>
      <c r="M1183" s="57"/>
      <c r="N1183" s="57"/>
      <c r="O1183" s="57"/>
      <c r="P1183" s="57"/>
      <c r="Q1183" s="57"/>
      <c r="R1183" s="39"/>
    </row>
    <row r="1184" spans="5:18" s="18" customFormat="1" x14ac:dyDescent="0.25">
      <c r="E1184" s="71"/>
      <c r="F1184" s="47"/>
      <c r="H1184" s="38"/>
      <c r="I1184" s="38"/>
      <c r="K1184" s="28"/>
      <c r="M1184" s="57"/>
      <c r="N1184" s="57"/>
      <c r="O1184" s="57"/>
      <c r="P1184" s="57"/>
      <c r="Q1184" s="57"/>
      <c r="R1184" s="39"/>
    </row>
    <row r="1185" spans="5:18" s="18" customFormat="1" x14ac:dyDescent="0.25">
      <c r="E1185" s="71"/>
      <c r="F1185" s="47"/>
      <c r="H1185" s="38"/>
      <c r="I1185" s="38"/>
      <c r="K1185" s="28"/>
      <c r="M1185" s="57"/>
      <c r="N1185" s="57"/>
      <c r="O1185" s="57"/>
      <c r="P1185" s="57"/>
      <c r="Q1185" s="57"/>
      <c r="R1185" s="39"/>
    </row>
    <row r="1186" spans="5:18" s="18" customFormat="1" x14ac:dyDescent="0.25">
      <c r="E1186" s="71"/>
      <c r="F1186" s="47"/>
      <c r="H1186" s="38"/>
      <c r="I1186" s="38"/>
      <c r="K1186" s="28"/>
      <c r="M1186" s="57"/>
      <c r="N1186" s="57"/>
      <c r="O1186" s="57"/>
      <c r="P1186" s="57"/>
      <c r="Q1186" s="57"/>
      <c r="R1186" s="39"/>
    </row>
    <row r="1187" spans="5:18" s="18" customFormat="1" x14ac:dyDescent="0.25">
      <c r="E1187" s="71"/>
      <c r="F1187" s="47"/>
      <c r="H1187" s="38"/>
      <c r="I1187" s="38"/>
      <c r="K1187" s="28"/>
      <c r="M1187" s="57"/>
      <c r="N1187" s="57"/>
      <c r="O1187" s="57"/>
      <c r="P1187" s="57"/>
      <c r="Q1187" s="57"/>
      <c r="R1187" s="39"/>
    </row>
    <row r="1188" spans="5:18" s="18" customFormat="1" x14ac:dyDescent="0.25">
      <c r="E1188" s="71"/>
      <c r="F1188" s="47"/>
      <c r="H1188" s="38"/>
      <c r="I1188" s="38"/>
      <c r="K1188" s="28"/>
      <c r="M1188" s="57"/>
      <c r="N1188" s="57"/>
      <c r="O1188" s="57"/>
      <c r="P1188" s="57"/>
      <c r="Q1188" s="57"/>
      <c r="R1188" s="39"/>
    </row>
    <row r="1189" spans="5:18" s="18" customFormat="1" x14ac:dyDescent="0.25">
      <c r="E1189" s="71"/>
      <c r="F1189" s="47"/>
      <c r="H1189" s="38"/>
      <c r="I1189" s="38"/>
      <c r="K1189" s="28"/>
      <c r="M1189" s="57"/>
      <c r="N1189" s="57"/>
      <c r="O1189" s="57"/>
      <c r="P1189" s="57"/>
      <c r="Q1189" s="57"/>
      <c r="R1189" s="39"/>
    </row>
    <row r="1190" spans="5:18" s="18" customFormat="1" x14ac:dyDescent="0.25">
      <c r="E1190" s="71"/>
      <c r="F1190" s="47"/>
      <c r="H1190" s="38"/>
      <c r="I1190" s="38"/>
      <c r="K1190" s="28"/>
      <c r="M1190" s="57"/>
      <c r="N1190" s="57"/>
      <c r="O1190" s="57"/>
      <c r="P1190" s="57"/>
      <c r="Q1190" s="57"/>
      <c r="R1190" s="39"/>
    </row>
    <row r="1191" spans="5:18" s="18" customFormat="1" x14ac:dyDescent="0.25">
      <c r="E1191" s="71"/>
      <c r="F1191" s="47"/>
      <c r="H1191" s="38"/>
      <c r="I1191" s="38"/>
      <c r="K1191" s="28"/>
      <c r="M1191" s="57"/>
      <c r="N1191" s="57"/>
      <c r="O1191" s="57"/>
      <c r="P1191" s="57"/>
      <c r="Q1191" s="57"/>
      <c r="R1191" s="39"/>
    </row>
    <row r="1192" spans="5:18" s="18" customFormat="1" x14ac:dyDescent="0.25">
      <c r="E1192" s="71"/>
      <c r="F1192" s="47"/>
      <c r="H1192" s="38"/>
      <c r="I1192" s="38"/>
      <c r="K1192" s="28"/>
      <c r="M1192" s="57"/>
      <c r="N1192" s="57"/>
      <c r="O1192" s="57"/>
      <c r="P1192" s="57"/>
      <c r="Q1192" s="57"/>
      <c r="R1192" s="39"/>
    </row>
    <row r="1193" spans="5:18" s="18" customFormat="1" x14ac:dyDescent="0.25">
      <c r="E1193" s="71"/>
      <c r="F1193" s="47"/>
      <c r="H1193" s="38"/>
      <c r="I1193" s="38"/>
      <c r="K1193" s="28"/>
      <c r="M1193" s="57"/>
      <c r="N1193" s="57"/>
      <c r="O1193" s="57"/>
      <c r="P1193" s="57"/>
      <c r="Q1193" s="57"/>
      <c r="R1193" s="39"/>
    </row>
    <row r="1194" spans="5:18" s="18" customFormat="1" x14ac:dyDescent="0.25">
      <c r="E1194" s="71"/>
      <c r="F1194" s="47"/>
      <c r="H1194" s="38"/>
      <c r="I1194" s="38"/>
      <c r="K1194" s="28"/>
      <c r="M1194" s="57"/>
      <c r="N1194" s="57"/>
      <c r="O1194" s="57"/>
      <c r="P1194" s="57"/>
      <c r="Q1194" s="57"/>
      <c r="R1194" s="39"/>
    </row>
    <row r="1195" spans="5:18" s="18" customFormat="1" x14ac:dyDescent="0.25">
      <c r="E1195" s="71"/>
      <c r="F1195" s="47"/>
      <c r="H1195" s="38"/>
      <c r="I1195" s="38"/>
      <c r="K1195" s="28"/>
      <c r="M1195" s="57"/>
      <c r="N1195" s="57"/>
      <c r="O1195" s="57"/>
      <c r="P1195" s="57"/>
      <c r="Q1195" s="57"/>
      <c r="R1195" s="39"/>
    </row>
    <row r="1196" spans="5:18" s="18" customFormat="1" x14ac:dyDescent="0.25">
      <c r="E1196" s="71"/>
      <c r="F1196" s="47"/>
      <c r="H1196" s="38"/>
      <c r="I1196" s="38"/>
      <c r="K1196" s="28"/>
      <c r="M1196" s="57"/>
      <c r="N1196" s="57"/>
      <c r="O1196" s="57"/>
      <c r="P1196" s="57"/>
      <c r="Q1196" s="57"/>
      <c r="R1196" s="39"/>
    </row>
    <row r="1197" spans="5:18" s="18" customFormat="1" x14ac:dyDescent="0.25">
      <c r="E1197" s="71"/>
      <c r="F1197" s="47"/>
      <c r="H1197" s="38"/>
      <c r="I1197" s="38"/>
      <c r="K1197" s="28"/>
      <c r="M1197" s="57"/>
      <c r="N1197" s="57"/>
      <c r="O1197" s="57"/>
      <c r="P1197" s="57"/>
      <c r="Q1197" s="57"/>
      <c r="R1197" s="39"/>
    </row>
    <row r="1198" spans="5:18" s="18" customFormat="1" x14ac:dyDescent="0.25">
      <c r="E1198" s="71"/>
      <c r="F1198" s="47"/>
      <c r="H1198" s="38"/>
      <c r="I1198" s="38"/>
      <c r="K1198" s="28"/>
      <c r="M1198" s="57"/>
      <c r="N1198" s="57"/>
      <c r="O1198" s="57"/>
      <c r="P1198" s="57"/>
      <c r="Q1198" s="57"/>
      <c r="R1198" s="39"/>
    </row>
    <row r="1199" spans="5:18" s="18" customFormat="1" x14ac:dyDescent="0.25">
      <c r="E1199" s="71"/>
      <c r="F1199" s="47"/>
      <c r="H1199" s="38"/>
      <c r="I1199" s="38"/>
      <c r="K1199" s="28"/>
      <c r="M1199" s="57"/>
      <c r="N1199" s="57"/>
      <c r="O1199" s="57"/>
      <c r="P1199" s="57"/>
      <c r="Q1199" s="57"/>
      <c r="R1199" s="39"/>
    </row>
    <row r="1200" spans="5:18" s="18" customFormat="1" x14ac:dyDescent="0.25">
      <c r="E1200" s="71"/>
      <c r="F1200" s="47"/>
      <c r="H1200" s="38"/>
      <c r="I1200" s="38"/>
      <c r="K1200" s="28"/>
      <c r="M1200" s="57"/>
      <c r="N1200" s="57"/>
      <c r="O1200" s="57"/>
      <c r="P1200" s="57"/>
      <c r="Q1200" s="57"/>
      <c r="R1200" s="39"/>
    </row>
    <row r="1201" spans="5:18" s="18" customFormat="1" x14ac:dyDescent="0.25">
      <c r="E1201" s="71"/>
      <c r="F1201" s="47"/>
      <c r="H1201" s="38"/>
      <c r="I1201" s="38"/>
      <c r="K1201" s="28"/>
      <c r="M1201" s="57"/>
      <c r="N1201" s="57"/>
      <c r="O1201" s="57"/>
      <c r="P1201" s="57"/>
      <c r="Q1201" s="57"/>
      <c r="R1201" s="39"/>
    </row>
    <row r="1202" spans="5:18" s="18" customFormat="1" x14ac:dyDescent="0.25">
      <c r="E1202" s="71"/>
      <c r="F1202" s="47"/>
      <c r="H1202" s="38"/>
      <c r="I1202" s="38"/>
      <c r="K1202" s="28"/>
      <c r="M1202" s="57"/>
      <c r="N1202" s="57"/>
      <c r="O1202" s="57"/>
      <c r="P1202" s="57"/>
      <c r="Q1202" s="57"/>
      <c r="R1202" s="39"/>
    </row>
    <row r="1203" spans="5:18" s="18" customFormat="1" x14ac:dyDescent="0.25">
      <c r="E1203" s="71"/>
      <c r="F1203" s="47"/>
      <c r="H1203" s="38"/>
      <c r="I1203" s="38"/>
      <c r="K1203" s="28"/>
      <c r="M1203" s="57"/>
      <c r="N1203" s="57"/>
      <c r="O1203" s="57"/>
      <c r="P1203" s="57"/>
      <c r="Q1203" s="57"/>
      <c r="R1203" s="39"/>
    </row>
    <row r="1204" spans="5:18" s="18" customFormat="1" x14ac:dyDescent="0.25">
      <c r="E1204" s="71"/>
      <c r="F1204" s="47"/>
      <c r="H1204" s="38"/>
      <c r="I1204" s="38"/>
      <c r="K1204" s="28"/>
      <c r="M1204" s="57"/>
      <c r="N1204" s="57"/>
      <c r="O1204" s="57"/>
      <c r="P1204" s="57"/>
      <c r="Q1204" s="57"/>
      <c r="R1204" s="39"/>
    </row>
    <row r="1205" spans="5:18" s="18" customFormat="1" x14ac:dyDescent="0.25">
      <c r="E1205" s="71"/>
      <c r="F1205" s="47"/>
      <c r="H1205" s="38"/>
      <c r="I1205" s="38"/>
      <c r="K1205" s="28"/>
      <c r="M1205" s="57"/>
      <c r="N1205" s="57"/>
      <c r="O1205" s="57"/>
      <c r="P1205" s="57"/>
      <c r="Q1205" s="57"/>
      <c r="R1205" s="39"/>
    </row>
    <row r="1206" spans="5:18" s="18" customFormat="1" x14ac:dyDescent="0.25">
      <c r="E1206" s="71"/>
      <c r="F1206" s="47"/>
      <c r="H1206" s="38"/>
      <c r="I1206" s="38"/>
      <c r="K1206" s="28"/>
      <c r="M1206" s="57"/>
      <c r="N1206" s="57"/>
      <c r="O1206" s="57"/>
      <c r="P1206" s="57"/>
      <c r="Q1206" s="57"/>
      <c r="R1206" s="39"/>
    </row>
    <row r="1207" spans="5:18" s="18" customFormat="1" x14ac:dyDescent="0.25">
      <c r="E1207" s="71"/>
      <c r="F1207" s="47"/>
      <c r="H1207" s="38"/>
      <c r="I1207" s="38"/>
      <c r="K1207" s="28"/>
      <c r="M1207" s="57"/>
      <c r="N1207" s="57"/>
      <c r="O1207" s="57"/>
      <c r="P1207" s="57"/>
      <c r="Q1207" s="57"/>
      <c r="R1207" s="39"/>
    </row>
    <row r="1208" spans="5:18" s="18" customFormat="1" x14ac:dyDescent="0.25">
      <c r="E1208" s="71"/>
      <c r="F1208" s="47"/>
      <c r="H1208" s="38"/>
      <c r="I1208" s="38"/>
      <c r="K1208" s="28"/>
      <c r="M1208" s="57"/>
      <c r="N1208" s="57"/>
      <c r="O1208" s="57"/>
      <c r="P1208" s="57"/>
      <c r="Q1208" s="57"/>
      <c r="R1208" s="39"/>
    </row>
    <row r="1209" spans="5:18" s="18" customFormat="1" x14ac:dyDescent="0.25">
      <c r="E1209" s="71"/>
      <c r="F1209" s="47"/>
      <c r="H1209" s="38"/>
      <c r="I1209" s="38"/>
      <c r="K1209" s="28"/>
      <c r="M1209" s="57"/>
      <c r="N1209" s="57"/>
      <c r="O1209" s="57"/>
      <c r="P1209" s="57"/>
      <c r="Q1209" s="57"/>
      <c r="R1209" s="39"/>
    </row>
    <row r="1210" spans="5:18" s="18" customFormat="1" x14ac:dyDescent="0.25">
      <c r="E1210" s="71"/>
      <c r="F1210" s="47"/>
      <c r="H1210" s="38"/>
      <c r="I1210" s="38"/>
      <c r="K1210" s="28"/>
      <c r="M1210" s="57"/>
      <c r="N1210" s="57"/>
      <c r="O1210" s="57"/>
      <c r="P1210" s="57"/>
      <c r="Q1210" s="57"/>
      <c r="R1210" s="39"/>
    </row>
    <row r="1211" spans="5:18" s="18" customFormat="1" x14ac:dyDescent="0.25">
      <c r="E1211" s="71"/>
      <c r="F1211" s="47"/>
      <c r="H1211" s="38"/>
      <c r="I1211" s="38"/>
      <c r="K1211" s="28"/>
      <c r="M1211" s="57"/>
      <c r="N1211" s="57"/>
      <c r="O1211" s="57"/>
      <c r="P1211" s="57"/>
      <c r="Q1211" s="57"/>
      <c r="R1211" s="39"/>
    </row>
    <row r="1212" spans="5:18" s="18" customFormat="1" x14ac:dyDescent="0.25">
      <c r="E1212" s="71"/>
      <c r="F1212" s="47"/>
      <c r="H1212" s="38"/>
      <c r="I1212" s="38"/>
      <c r="K1212" s="28"/>
      <c r="M1212" s="57"/>
      <c r="N1212" s="57"/>
      <c r="O1212" s="57"/>
      <c r="P1212" s="57"/>
      <c r="Q1212" s="57"/>
      <c r="R1212" s="39"/>
    </row>
    <row r="1213" spans="5:18" s="18" customFormat="1" x14ac:dyDescent="0.25">
      <c r="E1213" s="71"/>
      <c r="F1213" s="47"/>
      <c r="H1213" s="38"/>
      <c r="I1213" s="38"/>
      <c r="K1213" s="28"/>
      <c r="M1213" s="57"/>
      <c r="N1213" s="57"/>
      <c r="O1213" s="57"/>
      <c r="P1213" s="57"/>
      <c r="Q1213" s="57"/>
      <c r="R1213" s="39"/>
    </row>
    <row r="1214" spans="5:18" s="18" customFormat="1" x14ac:dyDescent="0.25">
      <c r="E1214" s="71"/>
      <c r="F1214" s="47"/>
      <c r="H1214" s="38"/>
      <c r="I1214" s="38"/>
      <c r="K1214" s="28"/>
      <c r="M1214" s="57"/>
      <c r="N1214" s="57"/>
      <c r="O1214" s="57"/>
      <c r="P1214" s="57"/>
      <c r="Q1214" s="57"/>
      <c r="R1214" s="39"/>
    </row>
    <row r="1215" spans="5:18" s="18" customFormat="1" x14ac:dyDescent="0.25">
      <c r="E1215" s="71"/>
      <c r="F1215" s="47"/>
      <c r="H1215" s="38"/>
      <c r="I1215" s="38"/>
      <c r="K1215" s="28"/>
      <c r="M1215" s="57"/>
      <c r="N1215" s="57"/>
      <c r="O1215" s="57"/>
      <c r="P1215" s="57"/>
      <c r="Q1215" s="57"/>
      <c r="R1215" s="39"/>
    </row>
    <row r="1216" spans="5:18" s="18" customFormat="1" x14ac:dyDescent="0.25">
      <c r="E1216" s="71"/>
      <c r="F1216" s="47"/>
      <c r="H1216" s="38"/>
      <c r="I1216" s="38"/>
      <c r="K1216" s="28"/>
      <c r="M1216" s="57"/>
      <c r="N1216" s="57"/>
      <c r="O1216" s="57"/>
      <c r="P1216" s="57"/>
      <c r="Q1216" s="57"/>
      <c r="R1216" s="39"/>
    </row>
    <row r="1217" spans="5:18" s="18" customFormat="1" x14ac:dyDescent="0.25">
      <c r="E1217" s="71"/>
      <c r="F1217" s="47"/>
      <c r="H1217" s="38"/>
      <c r="I1217" s="38"/>
      <c r="K1217" s="28"/>
      <c r="M1217" s="57"/>
      <c r="N1217" s="57"/>
      <c r="O1217" s="57"/>
      <c r="P1217" s="57"/>
      <c r="Q1217" s="57"/>
      <c r="R1217" s="39"/>
    </row>
    <row r="1218" spans="5:18" s="18" customFormat="1" x14ac:dyDescent="0.25">
      <c r="E1218" s="71"/>
      <c r="F1218" s="47"/>
      <c r="H1218" s="38"/>
      <c r="I1218" s="38"/>
      <c r="K1218" s="28"/>
      <c r="M1218" s="57"/>
      <c r="N1218" s="57"/>
      <c r="O1218" s="57"/>
      <c r="P1218" s="57"/>
      <c r="Q1218" s="57"/>
      <c r="R1218" s="39"/>
    </row>
    <row r="1219" spans="5:18" s="18" customFormat="1" x14ac:dyDescent="0.25">
      <c r="E1219" s="71"/>
      <c r="F1219" s="47"/>
      <c r="H1219" s="38"/>
      <c r="I1219" s="38"/>
      <c r="K1219" s="28"/>
      <c r="M1219" s="57"/>
      <c r="N1219" s="57"/>
      <c r="O1219" s="57"/>
      <c r="P1219" s="57"/>
      <c r="Q1219" s="57"/>
      <c r="R1219" s="39"/>
    </row>
    <row r="1220" spans="5:18" s="18" customFormat="1" x14ac:dyDescent="0.25">
      <c r="E1220" s="71"/>
      <c r="F1220" s="47"/>
      <c r="H1220" s="38"/>
      <c r="I1220" s="38"/>
      <c r="K1220" s="28"/>
      <c r="M1220" s="57"/>
      <c r="N1220" s="57"/>
      <c r="O1220" s="57"/>
      <c r="P1220" s="57"/>
      <c r="Q1220" s="57"/>
      <c r="R1220" s="39"/>
    </row>
    <row r="1221" spans="5:18" s="18" customFormat="1" x14ac:dyDescent="0.25">
      <c r="E1221" s="71"/>
      <c r="F1221" s="47"/>
      <c r="H1221" s="38"/>
      <c r="I1221" s="38"/>
      <c r="K1221" s="28"/>
      <c r="M1221" s="57"/>
      <c r="N1221" s="57"/>
      <c r="O1221" s="57"/>
      <c r="P1221" s="57"/>
      <c r="Q1221" s="57"/>
      <c r="R1221" s="39"/>
    </row>
    <row r="1222" spans="5:18" s="18" customFormat="1" x14ac:dyDescent="0.25">
      <c r="E1222" s="71"/>
      <c r="F1222" s="47"/>
      <c r="H1222" s="38"/>
      <c r="I1222" s="38"/>
      <c r="K1222" s="28"/>
      <c r="M1222" s="57"/>
      <c r="N1222" s="57"/>
      <c r="O1222" s="57"/>
      <c r="P1222" s="57"/>
      <c r="Q1222" s="57"/>
      <c r="R1222" s="39"/>
    </row>
    <row r="1223" spans="5:18" s="18" customFormat="1" x14ac:dyDescent="0.25">
      <c r="E1223" s="71"/>
      <c r="F1223" s="47"/>
      <c r="H1223" s="38"/>
      <c r="I1223" s="38"/>
      <c r="K1223" s="28"/>
      <c r="M1223" s="57"/>
      <c r="N1223" s="57"/>
      <c r="O1223" s="57"/>
      <c r="P1223" s="57"/>
      <c r="Q1223" s="57"/>
      <c r="R1223" s="39"/>
    </row>
    <row r="1224" spans="5:18" s="18" customFormat="1" x14ac:dyDescent="0.25">
      <c r="E1224" s="71"/>
      <c r="F1224" s="47"/>
      <c r="H1224" s="38"/>
      <c r="I1224" s="38"/>
      <c r="K1224" s="28"/>
      <c r="M1224" s="57"/>
      <c r="N1224" s="57"/>
      <c r="O1224" s="57"/>
      <c r="P1224" s="57"/>
      <c r="Q1224" s="57"/>
      <c r="R1224" s="39"/>
    </row>
    <row r="1225" spans="5:18" s="18" customFormat="1" x14ac:dyDescent="0.25">
      <c r="E1225" s="71"/>
      <c r="F1225" s="47"/>
      <c r="H1225" s="38"/>
      <c r="I1225" s="38"/>
      <c r="K1225" s="28"/>
      <c r="M1225" s="57"/>
      <c r="N1225" s="57"/>
      <c r="O1225" s="57"/>
      <c r="P1225" s="57"/>
      <c r="Q1225" s="57"/>
      <c r="R1225" s="39"/>
    </row>
    <row r="1226" spans="5:18" s="18" customFormat="1" x14ac:dyDescent="0.25">
      <c r="E1226" s="71"/>
      <c r="F1226" s="47"/>
      <c r="H1226" s="38"/>
      <c r="I1226" s="38"/>
      <c r="K1226" s="28"/>
      <c r="M1226" s="57"/>
      <c r="N1226" s="57"/>
      <c r="O1226" s="57"/>
      <c r="P1226" s="57"/>
      <c r="Q1226" s="57"/>
      <c r="R1226" s="39"/>
    </row>
    <row r="1227" spans="5:18" s="18" customFormat="1" x14ac:dyDescent="0.25">
      <c r="E1227" s="71"/>
      <c r="F1227" s="47"/>
      <c r="H1227" s="38"/>
      <c r="I1227" s="38"/>
      <c r="K1227" s="28"/>
      <c r="M1227" s="57"/>
      <c r="N1227" s="57"/>
      <c r="O1227" s="57"/>
      <c r="P1227" s="57"/>
      <c r="Q1227" s="57"/>
      <c r="R1227" s="39"/>
    </row>
    <row r="1228" spans="5:18" s="18" customFormat="1" x14ac:dyDescent="0.25">
      <c r="E1228" s="71"/>
      <c r="F1228" s="47"/>
      <c r="H1228" s="38"/>
      <c r="I1228" s="38"/>
      <c r="K1228" s="28"/>
      <c r="M1228" s="57"/>
      <c r="N1228" s="57"/>
      <c r="O1228" s="57"/>
      <c r="P1228" s="57"/>
      <c r="Q1228" s="57"/>
      <c r="R1228" s="39"/>
    </row>
    <row r="1229" spans="5:18" s="18" customFormat="1" x14ac:dyDescent="0.25">
      <c r="E1229" s="71"/>
      <c r="F1229" s="47"/>
      <c r="H1229" s="38"/>
      <c r="I1229" s="38"/>
      <c r="K1229" s="28"/>
      <c r="M1229" s="57"/>
      <c r="N1229" s="57"/>
      <c r="O1229" s="57"/>
      <c r="P1229" s="57"/>
      <c r="Q1229" s="57"/>
      <c r="R1229" s="39"/>
    </row>
    <row r="1230" spans="5:18" s="18" customFormat="1" x14ac:dyDescent="0.25">
      <c r="E1230" s="71"/>
      <c r="F1230" s="47"/>
      <c r="H1230" s="38"/>
      <c r="I1230" s="38"/>
      <c r="K1230" s="28"/>
      <c r="M1230" s="57"/>
      <c r="N1230" s="57"/>
      <c r="O1230" s="57"/>
      <c r="P1230" s="57"/>
      <c r="Q1230" s="57"/>
      <c r="R1230" s="39"/>
    </row>
    <row r="1231" spans="5:18" s="18" customFormat="1" x14ac:dyDescent="0.25">
      <c r="E1231" s="71"/>
      <c r="F1231" s="47"/>
      <c r="H1231" s="38"/>
      <c r="I1231" s="38"/>
      <c r="K1231" s="28"/>
      <c r="M1231" s="57"/>
      <c r="N1231" s="57"/>
      <c r="O1231" s="57"/>
      <c r="P1231" s="57"/>
      <c r="Q1231" s="57"/>
      <c r="R1231" s="39"/>
    </row>
    <row r="1232" spans="5:18" s="18" customFormat="1" x14ac:dyDescent="0.25">
      <c r="E1232" s="71"/>
      <c r="F1232" s="47"/>
      <c r="H1232" s="38"/>
      <c r="I1232" s="38"/>
      <c r="K1232" s="28"/>
      <c r="M1232" s="57"/>
      <c r="N1232" s="57"/>
      <c r="O1232" s="57"/>
      <c r="P1232" s="57"/>
      <c r="Q1232" s="57"/>
      <c r="R1232" s="39"/>
    </row>
    <row r="1233" spans="5:18" s="18" customFormat="1" x14ac:dyDescent="0.25">
      <c r="E1233" s="71"/>
      <c r="F1233" s="47"/>
      <c r="H1233" s="38"/>
      <c r="I1233" s="38"/>
      <c r="K1233" s="28"/>
      <c r="M1233" s="57"/>
      <c r="N1233" s="57"/>
      <c r="O1233" s="57"/>
      <c r="P1233" s="57"/>
      <c r="Q1233" s="57"/>
      <c r="R1233" s="39"/>
    </row>
    <row r="1234" spans="5:18" s="18" customFormat="1" x14ac:dyDescent="0.25">
      <c r="E1234" s="71"/>
      <c r="F1234" s="47"/>
      <c r="H1234" s="38"/>
      <c r="I1234" s="38"/>
      <c r="K1234" s="28"/>
      <c r="M1234" s="57"/>
      <c r="N1234" s="57"/>
      <c r="O1234" s="57"/>
      <c r="P1234" s="57"/>
      <c r="Q1234" s="57"/>
      <c r="R1234" s="39"/>
    </row>
    <row r="1235" spans="5:18" s="18" customFormat="1" x14ac:dyDescent="0.25">
      <c r="E1235" s="71"/>
      <c r="F1235" s="47"/>
      <c r="H1235" s="38"/>
      <c r="I1235" s="38"/>
      <c r="K1235" s="28"/>
      <c r="M1235" s="57"/>
      <c r="N1235" s="57"/>
      <c r="O1235" s="57"/>
      <c r="P1235" s="57"/>
      <c r="Q1235" s="57"/>
      <c r="R1235" s="39"/>
    </row>
    <row r="1236" spans="5:18" s="18" customFormat="1" x14ac:dyDescent="0.25">
      <c r="E1236" s="71"/>
      <c r="F1236" s="47"/>
      <c r="H1236" s="38"/>
      <c r="I1236" s="38"/>
      <c r="K1236" s="28"/>
      <c r="M1236" s="57"/>
      <c r="N1236" s="57"/>
      <c r="O1236" s="57"/>
      <c r="P1236" s="57"/>
      <c r="Q1236" s="57"/>
      <c r="R1236" s="39"/>
    </row>
    <row r="1237" spans="5:18" s="18" customFormat="1" x14ac:dyDescent="0.25">
      <c r="E1237" s="71"/>
      <c r="F1237" s="47"/>
      <c r="H1237" s="38"/>
      <c r="I1237" s="38"/>
      <c r="K1237" s="28"/>
      <c r="M1237" s="57"/>
      <c r="N1237" s="57"/>
      <c r="O1237" s="57"/>
      <c r="P1237" s="57"/>
      <c r="Q1237" s="57"/>
      <c r="R1237" s="39"/>
    </row>
    <row r="1238" spans="5:18" s="18" customFormat="1" x14ac:dyDescent="0.25">
      <c r="E1238" s="71"/>
      <c r="F1238" s="47"/>
      <c r="H1238" s="38"/>
      <c r="I1238" s="38"/>
      <c r="K1238" s="28"/>
      <c r="M1238" s="57"/>
      <c r="N1238" s="57"/>
      <c r="O1238" s="57"/>
      <c r="P1238" s="57"/>
      <c r="Q1238" s="57"/>
      <c r="R1238" s="39"/>
    </row>
    <row r="1239" spans="5:18" s="18" customFormat="1" x14ac:dyDescent="0.25">
      <c r="E1239" s="71"/>
      <c r="F1239" s="47"/>
      <c r="H1239" s="38"/>
      <c r="I1239" s="38"/>
      <c r="K1239" s="28"/>
      <c r="M1239" s="57"/>
      <c r="N1239" s="57"/>
      <c r="O1239" s="57"/>
      <c r="P1239" s="57"/>
      <c r="Q1239" s="57"/>
      <c r="R1239" s="39"/>
    </row>
    <row r="1240" spans="5:18" s="18" customFormat="1" x14ac:dyDescent="0.25">
      <c r="E1240" s="71"/>
      <c r="F1240" s="47"/>
      <c r="H1240" s="38"/>
      <c r="I1240" s="38"/>
      <c r="K1240" s="28"/>
      <c r="M1240" s="57"/>
      <c r="N1240" s="57"/>
      <c r="O1240" s="57"/>
      <c r="P1240" s="57"/>
      <c r="Q1240" s="57"/>
      <c r="R1240" s="39"/>
    </row>
    <row r="1241" spans="5:18" s="18" customFormat="1" x14ac:dyDescent="0.25">
      <c r="E1241" s="71"/>
      <c r="F1241" s="47"/>
      <c r="H1241" s="38"/>
      <c r="I1241" s="38"/>
      <c r="K1241" s="28"/>
      <c r="M1241" s="57"/>
      <c r="N1241" s="57"/>
      <c r="O1241" s="57"/>
      <c r="P1241" s="57"/>
      <c r="Q1241" s="57"/>
      <c r="R1241" s="39"/>
    </row>
    <row r="1242" spans="5:18" s="18" customFormat="1" x14ac:dyDescent="0.25">
      <c r="E1242" s="71"/>
      <c r="F1242" s="47"/>
      <c r="H1242" s="38"/>
      <c r="I1242" s="38"/>
      <c r="K1242" s="28"/>
      <c r="M1242" s="57"/>
      <c r="N1242" s="57"/>
      <c r="O1242" s="57"/>
      <c r="P1242" s="57"/>
      <c r="Q1242" s="57"/>
      <c r="R1242" s="39"/>
    </row>
    <row r="1243" spans="5:18" s="18" customFormat="1" x14ac:dyDescent="0.25">
      <c r="E1243" s="71"/>
      <c r="F1243" s="47"/>
      <c r="H1243" s="38"/>
      <c r="I1243" s="38"/>
      <c r="K1243" s="28"/>
      <c r="M1243" s="57"/>
      <c r="N1243" s="57"/>
      <c r="O1243" s="57"/>
      <c r="P1243" s="57"/>
      <c r="Q1243" s="57"/>
      <c r="R1243" s="39"/>
    </row>
    <row r="1244" spans="5:18" s="18" customFormat="1" x14ac:dyDescent="0.25">
      <c r="E1244" s="71"/>
      <c r="F1244" s="47"/>
      <c r="H1244" s="38"/>
      <c r="I1244" s="38"/>
      <c r="K1244" s="28"/>
      <c r="M1244" s="57"/>
      <c r="N1244" s="57"/>
      <c r="O1244" s="57"/>
      <c r="P1244" s="57"/>
      <c r="Q1244" s="57"/>
      <c r="R1244" s="39"/>
    </row>
    <row r="1245" spans="5:18" s="18" customFormat="1" x14ac:dyDescent="0.25">
      <c r="E1245" s="71"/>
      <c r="F1245" s="47"/>
      <c r="H1245" s="38"/>
      <c r="I1245" s="38"/>
      <c r="K1245" s="28"/>
      <c r="M1245" s="57"/>
      <c r="N1245" s="57"/>
      <c r="O1245" s="57"/>
      <c r="P1245" s="57"/>
      <c r="Q1245" s="57"/>
      <c r="R1245" s="39"/>
    </row>
    <row r="1246" spans="5:18" s="18" customFormat="1" x14ac:dyDescent="0.25">
      <c r="E1246" s="71"/>
      <c r="F1246" s="47"/>
      <c r="H1246" s="38"/>
      <c r="I1246" s="38"/>
      <c r="K1246" s="28"/>
      <c r="M1246" s="57"/>
      <c r="N1246" s="57"/>
      <c r="O1246" s="57"/>
      <c r="P1246" s="57"/>
      <c r="Q1246" s="57"/>
      <c r="R1246" s="39"/>
    </row>
    <row r="1247" spans="5:18" s="18" customFormat="1" x14ac:dyDescent="0.25">
      <c r="E1247" s="71"/>
      <c r="F1247" s="47"/>
      <c r="H1247" s="38"/>
      <c r="I1247" s="38"/>
      <c r="K1247" s="28"/>
      <c r="M1247" s="57"/>
      <c r="N1247" s="57"/>
      <c r="O1247" s="57"/>
      <c r="P1247" s="57"/>
      <c r="Q1247" s="57"/>
      <c r="R1247" s="39"/>
    </row>
    <row r="1248" spans="5:18" s="18" customFormat="1" x14ac:dyDescent="0.25">
      <c r="E1248" s="71"/>
      <c r="F1248" s="47"/>
      <c r="H1248" s="38"/>
      <c r="I1248" s="38"/>
      <c r="K1248" s="28"/>
      <c r="M1248" s="57"/>
      <c r="N1248" s="57"/>
      <c r="O1248" s="57"/>
      <c r="P1248" s="57"/>
      <c r="Q1248" s="57"/>
      <c r="R1248" s="39"/>
    </row>
    <row r="1249" spans="5:18" s="18" customFormat="1" x14ac:dyDescent="0.25">
      <c r="E1249" s="71"/>
      <c r="F1249" s="47"/>
      <c r="H1249" s="38"/>
      <c r="I1249" s="38"/>
      <c r="K1249" s="28"/>
      <c r="M1249" s="57"/>
      <c r="N1249" s="57"/>
      <c r="O1249" s="57"/>
      <c r="P1249" s="57"/>
      <c r="Q1249" s="57"/>
      <c r="R1249" s="39"/>
    </row>
    <row r="1250" spans="5:18" s="18" customFormat="1" x14ac:dyDescent="0.25">
      <c r="E1250" s="71"/>
      <c r="F1250" s="47"/>
      <c r="H1250" s="38"/>
      <c r="I1250" s="38"/>
      <c r="K1250" s="28"/>
      <c r="M1250" s="57"/>
      <c r="N1250" s="57"/>
      <c r="O1250" s="57"/>
      <c r="P1250" s="57"/>
      <c r="Q1250" s="57"/>
      <c r="R1250" s="39"/>
    </row>
    <row r="1251" spans="5:18" s="18" customFormat="1" x14ac:dyDescent="0.25">
      <c r="E1251" s="71"/>
      <c r="F1251" s="47"/>
      <c r="H1251" s="38"/>
      <c r="I1251" s="38"/>
      <c r="K1251" s="28"/>
      <c r="M1251" s="57"/>
      <c r="N1251" s="57"/>
      <c r="O1251" s="57"/>
      <c r="P1251" s="57"/>
      <c r="Q1251" s="57"/>
      <c r="R1251" s="39"/>
    </row>
    <row r="1252" spans="5:18" s="18" customFormat="1" x14ac:dyDescent="0.25">
      <c r="E1252" s="71"/>
      <c r="F1252" s="47"/>
      <c r="H1252" s="38"/>
      <c r="I1252" s="38"/>
      <c r="K1252" s="28"/>
      <c r="M1252" s="57"/>
      <c r="N1252" s="57"/>
      <c r="O1252" s="57"/>
      <c r="P1252" s="57"/>
      <c r="Q1252" s="57"/>
      <c r="R1252" s="39"/>
    </row>
    <row r="1253" spans="5:18" s="18" customFormat="1" x14ac:dyDescent="0.25">
      <c r="E1253" s="71"/>
      <c r="F1253" s="47"/>
      <c r="H1253" s="38"/>
      <c r="I1253" s="38"/>
      <c r="K1253" s="28"/>
      <c r="M1253" s="57"/>
      <c r="N1253" s="57"/>
      <c r="O1253" s="57"/>
      <c r="P1253" s="57"/>
      <c r="Q1253" s="57"/>
      <c r="R1253" s="39"/>
    </row>
    <row r="1254" spans="5:18" s="18" customFormat="1" x14ac:dyDescent="0.25">
      <c r="E1254" s="71"/>
      <c r="F1254" s="47"/>
      <c r="H1254" s="38"/>
      <c r="I1254" s="38"/>
      <c r="K1254" s="28"/>
      <c r="M1254" s="57"/>
      <c r="N1254" s="57"/>
      <c r="O1254" s="57"/>
      <c r="P1254" s="57"/>
      <c r="Q1254" s="57"/>
      <c r="R1254" s="39"/>
    </row>
    <row r="1255" spans="5:18" s="18" customFormat="1" x14ac:dyDescent="0.25">
      <c r="E1255" s="71"/>
      <c r="F1255" s="47"/>
      <c r="H1255" s="38"/>
      <c r="I1255" s="38"/>
      <c r="K1255" s="28"/>
      <c r="M1255" s="57"/>
      <c r="N1255" s="57"/>
      <c r="O1255" s="57"/>
      <c r="P1255" s="57"/>
      <c r="Q1255" s="57"/>
      <c r="R1255" s="39"/>
    </row>
    <row r="1256" spans="5:18" s="18" customFormat="1" x14ac:dyDescent="0.25">
      <c r="E1256" s="71"/>
      <c r="F1256" s="47"/>
      <c r="H1256" s="38"/>
      <c r="I1256" s="38"/>
      <c r="K1256" s="28"/>
      <c r="M1256" s="57"/>
      <c r="N1256" s="57"/>
      <c r="O1256" s="57"/>
      <c r="P1256" s="57"/>
      <c r="Q1256" s="57"/>
      <c r="R1256" s="39"/>
    </row>
    <row r="1257" spans="5:18" s="18" customFormat="1" x14ac:dyDescent="0.25">
      <c r="E1257" s="71"/>
      <c r="F1257" s="47"/>
      <c r="H1257" s="38"/>
      <c r="I1257" s="38"/>
      <c r="K1257" s="28"/>
      <c r="M1257" s="57"/>
      <c r="N1257" s="57"/>
      <c r="O1257" s="57"/>
      <c r="P1257" s="57"/>
      <c r="Q1257" s="57"/>
      <c r="R1257" s="39"/>
    </row>
    <row r="1258" spans="5:18" s="18" customFormat="1" x14ac:dyDescent="0.25">
      <c r="E1258" s="71"/>
      <c r="F1258" s="47"/>
      <c r="H1258" s="38"/>
      <c r="I1258" s="38"/>
      <c r="K1258" s="28"/>
      <c r="M1258" s="57"/>
      <c r="N1258" s="57"/>
      <c r="O1258" s="57"/>
      <c r="P1258" s="57"/>
      <c r="Q1258" s="57"/>
      <c r="R1258" s="39"/>
    </row>
    <row r="1259" spans="5:18" s="18" customFormat="1" x14ac:dyDescent="0.25">
      <c r="E1259" s="71"/>
      <c r="F1259" s="47"/>
      <c r="H1259" s="38"/>
      <c r="I1259" s="38"/>
      <c r="K1259" s="28"/>
      <c r="M1259" s="57"/>
      <c r="N1259" s="57"/>
      <c r="O1259" s="57"/>
      <c r="P1259" s="57"/>
      <c r="Q1259" s="57"/>
      <c r="R1259" s="39"/>
    </row>
    <row r="1260" spans="5:18" s="18" customFormat="1" x14ac:dyDescent="0.25">
      <c r="E1260" s="71"/>
      <c r="F1260" s="47"/>
      <c r="H1260" s="38"/>
      <c r="I1260" s="38"/>
      <c r="K1260" s="28"/>
      <c r="M1260" s="57"/>
      <c r="N1260" s="57"/>
      <c r="O1260" s="57"/>
      <c r="P1260" s="57"/>
      <c r="Q1260" s="57"/>
      <c r="R1260" s="39"/>
    </row>
    <row r="1261" spans="5:18" s="18" customFormat="1" x14ac:dyDescent="0.25">
      <c r="E1261" s="71"/>
      <c r="F1261" s="47"/>
      <c r="H1261" s="38"/>
      <c r="I1261" s="38"/>
      <c r="K1261" s="28"/>
      <c r="M1261" s="57"/>
      <c r="N1261" s="57"/>
      <c r="O1261" s="57"/>
      <c r="P1261" s="57"/>
      <c r="Q1261" s="57"/>
      <c r="R1261" s="39"/>
    </row>
    <row r="1262" spans="5:18" s="18" customFormat="1" x14ac:dyDescent="0.25">
      <c r="E1262" s="71"/>
      <c r="F1262" s="47"/>
      <c r="H1262" s="38"/>
      <c r="I1262" s="38"/>
      <c r="K1262" s="28"/>
      <c r="M1262" s="57"/>
      <c r="N1262" s="57"/>
      <c r="O1262" s="57"/>
      <c r="P1262" s="57"/>
      <c r="Q1262" s="57"/>
      <c r="R1262" s="39"/>
    </row>
    <row r="1263" spans="5:18" s="18" customFormat="1" x14ac:dyDescent="0.25">
      <c r="E1263" s="71"/>
      <c r="F1263" s="47"/>
      <c r="H1263" s="38"/>
      <c r="I1263" s="38"/>
      <c r="K1263" s="28"/>
      <c r="M1263" s="57"/>
      <c r="N1263" s="57"/>
      <c r="O1263" s="57"/>
      <c r="P1263" s="57"/>
      <c r="Q1263" s="57"/>
      <c r="R1263" s="39"/>
    </row>
    <row r="1264" spans="5:18" s="18" customFormat="1" x14ac:dyDescent="0.25">
      <c r="E1264" s="71"/>
      <c r="F1264" s="47"/>
      <c r="H1264" s="38"/>
      <c r="I1264" s="38"/>
      <c r="K1264" s="28"/>
      <c r="M1264" s="57"/>
      <c r="N1264" s="57"/>
      <c r="O1264" s="57"/>
      <c r="P1264" s="57"/>
      <c r="Q1264" s="57"/>
      <c r="R1264" s="39"/>
    </row>
    <row r="1265" spans="5:18" s="18" customFormat="1" x14ac:dyDescent="0.25">
      <c r="E1265" s="71"/>
      <c r="F1265" s="47"/>
      <c r="H1265" s="38"/>
      <c r="I1265" s="38"/>
      <c r="K1265" s="28"/>
      <c r="M1265" s="57"/>
      <c r="N1265" s="57"/>
      <c r="O1265" s="57"/>
      <c r="P1265" s="57"/>
      <c r="Q1265" s="57"/>
      <c r="R1265" s="39"/>
    </row>
    <row r="1266" spans="5:18" s="18" customFormat="1" x14ac:dyDescent="0.25">
      <c r="E1266" s="71"/>
      <c r="F1266" s="47"/>
      <c r="H1266" s="38"/>
      <c r="I1266" s="38"/>
      <c r="K1266" s="28"/>
      <c r="M1266" s="57"/>
      <c r="N1266" s="57"/>
      <c r="O1266" s="57"/>
      <c r="P1266" s="57"/>
      <c r="Q1266" s="57"/>
      <c r="R1266" s="39"/>
    </row>
    <row r="1267" spans="5:18" s="18" customFormat="1" x14ac:dyDescent="0.25">
      <c r="E1267" s="71"/>
      <c r="F1267" s="47"/>
      <c r="H1267" s="38"/>
      <c r="I1267" s="38"/>
      <c r="K1267" s="28"/>
      <c r="M1267" s="57"/>
      <c r="N1267" s="57"/>
      <c r="O1267" s="57"/>
      <c r="P1267" s="57"/>
      <c r="Q1267" s="57"/>
      <c r="R1267" s="39"/>
    </row>
    <row r="1268" spans="5:18" s="18" customFormat="1" x14ac:dyDescent="0.25">
      <c r="E1268" s="71"/>
      <c r="F1268" s="47"/>
      <c r="H1268" s="38"/>
      <c r="I1268" s="38"/>
      <c r="K1268" s="28"/>
      <c r="M1268" s="57"/>
      <c r="N1268" s="57"/>
      <c r="O1268" s="57"/>
      <c r="P1268" s="57"/>
      <c r="Q1268" s="57"/>
      <c r="R1268" s="39"/>
    </row>
    <row r="1269" spans="5:18" s="18" customFormat="1" x14ac:dyDescent="0.25">
      <c r="E1269" s="71"/>
      <c r="F1269" s="47"/>
      <c r="H1269" s="38"/>
      <c r="I1269" s="38"/>
      <c r="K1269" s="28"/>
      <c r="M1269" s="57"/>
      <c r="N1269" s="57"/>
      <c r="O1269" s="57"/>
      <c r="P1269" s="57"/>
      <c r="Q1269" s="57"/>
      <c r="R1269" s="39"/>
    </row>
    <row r="1270" spans="5:18" s="18" customFormat="1" x14ac:dyDescent="0.25">
      <c r="E1270" s="71"/>
      <c r="F1270" s="47"/>
      <c r="H1270" s="38"/>
      <c r="I1270" s="38"/>
      <c r="K1270" s="28"/>
      <c r="M1270" s="57"/>
      <c r="N1270" s="57"/>
      <c r="O1270" s="57"/>
      <c r="P1270" s="57"/>
      <c r="Q1270" s="57"/>
      <c r="R1270" s="39"/>
    </row>
    <row r="1271" spans="5:18" s="18" customFormat="1" x14ac:dyDescent="0.25">
      <c r="E1271" s="71"/>
      <c r="F1271" s="47"/>
      <c r="H1271" s="38"/>
      <c r="I1271" s="38"/>
      <c r="K1271" s="28"/>
      <c r="M1271" s="57"/>
      <c r="N1271" s="57"/>
      <c r="O1271" s="57"/>
      <c r="P1271" s="57"/>
      <c r="Q1271" s="57"/>
      <c r="R1271" s="39"/>
    </row>
    <row r="1272" spans="5:18" s="18" customFormat="1" x14ac:dyDescent="0.25">
      <c r="E1272" s="71"/>
      <c r="F1272" s="47"/>
      <c r="H1272" s="38"/>
      <c r="I1272" s="38"/>
      <c r="K1272" s="28"/>
      <c r="M1272" s="57"/>
      <c r="N1272" s="57"/>
      <c r="O1272" s="57"/>
      <c r="P1272" s="57"/>
      <c r="Q1272" s="57"/>
      <c r="R1272" s="39"/>
    </row>
    <row r="1273" spans="5:18" s="18" customFormat="1" x14ac:dyDescent="0.25">
      <c r="E1273" s="71"/>
      <c r="F1273" s="47"/>
      <c r="H1273" s="38"/>
      <c r="I1273" s="38"/>
      <c r="K1273" s="28"/>
      <c r="M1273" s="57"/>
      <c r="N1273" s="57"/>
      <c r="O1273" s="57"/>
      <c r="P1273" s="57"/>
      <c r="Q1273" s="57"/>
      <c r="R1273" s="39"/>
    </row>
    <row r="1274" spans="5:18" s="18" customFormat="1" x14ac:dyDescent="0.25">
      <c r="E1274" s="71"/>
      <c r="F1274" s="47"/>
      <c r="H1274" s="38"/>
      <c r="I1274" s="38"/>
      <c r="K1274" s="28"/>
      <c r="M1274" s="57"/>
      <c r="N1274" s="57"/>
      <c r="O1274" s="57"/>
      <c r="P1274" s="57"/>
      <c r="Q1274" s="57"/>
      <c r="R1274" s="39"/>
    </row>
    <row r="1275" spans="5:18" s="18" customFormat="1" x14ac:dyDescent="0.25">
      <c r="E1275" s="71"/>
      <c r="F1275" s="47"/>
      <c r="H1275" s="38"/>
      <c r="I1275" s="38"/>
      <c r="K1275" s="28"/>
      <c r="M1275" s="57"/>
      <c r="N1275" s="57"/>
      <c r="O1275" s="57"/>
      <c r="P1275" s="57"/>
      <c r="Q1275" s="57"/>
      <c r="R1275" s="39"/>
    </row>
    <row r="1276" spans="5:18" s="18" customFormat="1" x14ac:dyDescent="0.25">
      <c r="E1276" s="71"/>
      <c r="F1276" s="47"/>
      <c r="H1276" s="38"/>
      <c r="I1276" s="38"/>
      <c r="K1276" s="28"/>
      <c r="M1276" s="57"/>
      <c r="N1276" s="57"/>
      <c r="O1276" s="57"/>
      <c r="P1276" s="57"/>
      <c r="Q1276" s="57"/>
      <c r="R1276" s="39"/>
    </row>
    <row r="1277" spans="5:18" s="18" customFormat="1" x14ac:dyDescent="0.25">
      <c r="E1277" s="71"/>
      <c r="F1277" s="47"/>
      <c r="H1277" s="38"/>
      <c r="I1277" s="38"/>
      <c r="K1277" s="28"/>
      <c r="M1277" s="57"/>
      <c r="N1277" s="57"/>
      <c r="O1277" s="57"/>
      <c r="P1277" s="57"/>
      <c r="Q1277" s="57"/>
      <c r="R1277" s="39"/>
    </row>
    <row r="1278" spans="5:18" s="18" customFormat="1" x14ac:dyDescent="0.25">
      <c r="E1278" s="71"/>
      <c r="F1278" s="47"/>
      <c r="H1278" s="38"/>
      <c r="I1278" s="38"/>
      <c r="K1278" s="28"/>
      <c r="M1278" s="57"/>
      <c r="N1278" s="57"/>
      <c r="O1278" s="57"/>
      <c r="P1278" s="57"/>
      <c r="Q1278" s="57"/>
      <c r="R1278" s="39"/>
    </row>
    <row r="1279" spans="5:18" s="18" customFormat="1" x14ac:dyDescent="0.25">
      <c r="E1279" s="71"/>
      <c r="F1279" s="47"/>
      <c r="H1279" s="38"/>
      <c r="I1279" s="38"/>
      <c r="K1279" s="28"/>
      <c r="M1279" s="57"/>
      <c r="N1279" s="57"/>
      <c r="O1279" s="57"/>
      <c r="P1279" s="57"/>
      <c r="Q1279" s="57"/>
      <c r="R1279" s="39"/>
    </row>
    <row r="1280" spans="5:18" s="18" customFormat="1" x14ac:dyDescent="0.25">
      <c r="E1280" s="71"/>
      <c r="F1280" s="47"/>
      <c r="H1280" s="38"/>
      <c r="I1280" s="38"/>
      <c r="K1280" s="28"/>
      <c r="M1280" s="57"/>
      <c r="N1280" s="57"/>
      <c r="O1280" s="57"/>
      <c r="P1280" s="57"/>
      <c r="Q1280" s="57"/>
      <c r="R1280" s="39"/>
    </row>
    <row r="1281" spans="5:18" s="18" customFormat="1" x14ac:dyDescent="0.25">
      <c r="E1281" s="71"/>
      <c r="F1281" s="47"/>
      <c r="H1281" s="38"/>
      <c r="I1281" s="38"/>
      <c r="K1281" s="28"/>
      <c r="M1281" s="57"/>
      <c r="N1281" s="57"/>
      <c r="O1281" s="57"/>
      <c r="P1281" s="57"/>
      <c r="Q1281" s="57"/>
      <c r="R1281" s="39"/>
    </row>
    <row r="1282" spans="5:18" s="18" customFormat="1" x14ac:dyDescent="0.25">
      <c r="E1282" s="71"/>
      <c r="F1282" s="47"/>
      <c r="H1282" s="38"/>
      <c r="I1282" s="38"/>
      <c r="K1282" s="28"/>
      <c r="M1282" s="57"/>
      <c r="N1282" s="57"/>
      <c r="O1282" s="57"/>
      <c r="P1282" s="57"/>
      <c r="Q1282" s="57"/>
      <c r="R1282" s="39"/>
    </row>
    <row r="1283" spans="5:18" s="18" customFormat="1" x14ac:dyDescent="0.25">
      <c r="E1283" s="71"/>
      <c r="F1283" s="47"/>
      <c r="H1283" s="38"/>
      <c r="I1283" s="38"/>
      <c r="K1283" s="28"/>
      <c r="M1283" s="57"/>
      <c r="N1283" s="57"/>
      <c r="O1283" s="57"/>
      <c r="P1283" s="57"/>
      <c r="Q1283" s="57"/>
      <c r="R1283" s="39"/>
    </row>
    <row r="1284" spans="5:18" s="18" customFormat="1" x14ac:dyDescent="0.25">
      <c r="E1284" s="71"/>
      <c r="F1284" s="47"/>
      <c r="H1284" s="38"/>
      <c r="I1284" s="38"/>
      <c r="K1284" s="28"/>
      <c r="M1284" s="57"/>
      <c r="N1284" s="57"/>
      <c r="O1284" s="57"/>
      <c r="P1284" s="57"/>
      <c r="Q1284" s="57"/>
      <c r="R1284" s="39"/>
    </row>
    <row r="1285" spans="5:18" s="18" customFormat="1" x14ac:dyDescent="0.25">
      <c r="E1285" s="71"/>
      <c r="F1285" s="47"/>
      <c r="H1285" s="38"/>
      <c r="I1285" s="38"/>
      <c r="K1285" s="28"/>
      <c r="M1285" s="57"/>
      <c r="N1285" s="57"/>
      <c r="O1285" s="57"/>
      <c r="P1285" s="57"/>
      <c r="Q1285" s="57"/>
      <c r="R1285" s="39"/>
    </row>
    <row r="1286" spans="5:18" s="18" customFormat="1" x14ac:dyDescent="0.25">
      <c r="E1286" s="71"/>
      <c r="F1286" s="47"/>
      <c r="H1286" s="38"/>
      <c r="I1286" s="38"/>
      <c r="K1286" s="28"/>
      <c r="M1286" s="57"/>
      <c r="N1286" s="57"/>
      <c r="O1286" s="57"/>
      <c r="P1286" s="57"/>
      <c r="Q1286" s="57"/>
      <c r="R1286" s="39"/>
    </row>
    <row r="1287" spans="5:18" s="18" customFormat="1" x14ac:dyDescent="0.25">
      <c r="E1287" s="71"/>
      <c r="F1287" s="47"/>
      <c r="H1287" s="38"/>
      <c r="I1287" s="38"/>
      <c r="K1287" s="28"/>
      <c r="M1287" s="57"/>
      <c r="N1287" s="57"/>
      <c r="O1287" s="57"/>
      <c r="P1287" s="57"/>
      <c r="Q1287" s="57"/>
      <c r="R1287" s="39"/>
    </row>
    <row r="1288" spans="5:18" s="18" customFormat="1" x14ac:dyDescent="0.25">
      <c r="E1288" s="71"/>
      <c r="F1288" s="47"/>
      <c r="H1288" s="38"/>
      <c r="I1288" s="38"/>
      <c r="K1288" s="28"/>
      <c r="M1288" s="57"/>
      <c r="N1288" s="57"/>
      <c r="O1288" s="57"/>
      <c r="P1288" s="57"/>
      <c r="Q1288" s="57"/>
      <c r="R1288" s="39"/>
    </row>
    <row r="1289" spans="5:18" s="18" customFormat="1" x14ac:dyDescent="0.25">
      <c r="E1289" s="71"/>
      <c r="F1289" s="47"/>
      <c r="H1289" s="38"/>
      <c r="I1289" s="38"/>
      <c r="K1289" s="28"/>
      <c r="M1289" s="57"/>
      <c r="N1289" s="57"/>
      <c r="O1289" s="57"/>
      <c r="P1289" s="57"/>
      <c r="Q1289" s="57"/>
      <c r="R1289" s="39"/>
    </row>
    <row r="1290" spans="5:18" s="18" customFormat="1" x14ac:dyDescent="0.25">
      <c r="E1290" s="71"/>
      <c r="F1290" s="47"/>
      <c r="H1290" s="38"/>
      <c r="I1290" s="38"/>
      <c r="K1290" s="28"/>
      <c r="M1290" s="57"/>
      <c r="N1290" s="57"/>
      <c r="O1290" s="57"/>
      <c r="P1290" s="57"/>
      <c r="Q1290" s="57"/>
      <c r="R1290" s="39"/>
    </row>
    <row r="1291" spans="5:18" s="18" customFormat="1" x14ac:dyDescent="0.25">
      <c r="E1291" s="71"/>
      <c r="F1291" s="47"/>
      <c r="H1291" s="38"/>
      <c r="I1291" s="38"/>
      <c r="K1291" s="28"/>
      <c r="M1291" s="57"/>
      <c r="N1291" s="57"/>
      <c r="O1291" s="57"/>
      <c r="P1291" s="57"/>
      <c r="Q1291" s="57"/>
      <c r="R1291" s="39"/>
    </row>
    <row r="1292" spans="5:18" s="18" customFormat="1" x14ac:dyDescent="0.25">
      <c r="E1292" s="71"/>
      <c r="F1292" s="47"/>
      <c r="H1292" s="38"/>
      <c r="I1292" s="38"/>
      <c r="K1292" s="28"/>
      <c r="M1292" s="57"/>
      <c r="N1292" s="57"/>
      <c r="O1292" s="57"/>
      <c r="P1292" s="57"/>
      <c r="Q1292" s="57"/>
      <c r="R1292" s="39"/>
    </row>
    <row r="1293" spans="5:18" s="18" customFormat="1" x14ac:dyDescent="0.25">
      <c r="E1293" s="71"/>
      <c r="F1293" s="47"/>
      <c r="H1293" s="38"/>
      <c r="I1293" s="38"/>
      <c r="K1293" s="28"/>
      <c r="M1293" s="57"/>
      <c r="N1293" s="57"/>
      <c r="O1293" s="57"/>
      <c r="P1293" s="57"/>
      <c r="Q1293" s="57"/>
      <c r="R1293" s="39"/>
    </row>
    <row r="1294" spans="5:18" s="18" customFormat="1" x14ac:dyDescent="0.25">
      <c r="E1294" s="71"/>
      <c r="F1294" s="47"/>
      <c r="H1294" s="38"/>
      <c r="I1294" s="38"/>
      <c r="K1294" s="28"/>
      <c r="M1294" s="57"/>
      <c r="N1294" s="57"/>
      <c r="O1294" s="57"/>
      <c r="P1294" s="57"/>
      <c r="Q1294" s="57"/>
      <c r="R1294" s="39"/>
    </row>
    <row r="1295" spans="5:18" s="18" customFormat="1" x14ac:dyDescent="0.25">
      <c r="E1295" s="71"/>
      <c r="F1295" s="47"/>
      <c r="H1295" s="38"/>
      <c r="I1295" s="38"/>
      <c r="K1295" s="28"/>
      <c r="M1295" s="57"/>
      <c r="N1295" s="57"/>
      <c r="O1295" s="57"/>
      <c r="P1295" s="57"/>
      <c r="Q1295" s="57"/>
      <c r="R1295" s="39"/>
    </row>
    <row r="1296" spans="5:18" s="18" customFormat="1" x14ac:dyDescent="0.25">
      <c r="E1296" s="71"/>
      <c r="F1296" s="47"/>
      <c r="H1296" s="38"/>
      <c r="I1296" s="38"/>
      <c r="K1296" s="28"/>
      <c r="M1296" s="57"/>
      <c r="N1296" s="57"/>
      <c r="O1296" s="57"/>
      <c r="P1296" s="57"/>
      <c r="Q1296" s="57"/>
      <c r="R1296" s="39"/>
    </row>
    <row r="1297" spans="5:18" s="18" customFormat="1" x14ac:dyDescent="0.25">
      <c r="E1297" s="71"/>
      <c r="F1297" s="47"/>
      <c r="H1297" s="38"/>
      <c r="I1297" s="38"/>
      <c r="K1297" s="28"/>
      <c r="M1297" s="57"/>
      <c r="N1297" s="57"/>
      <c r="O1297" s="57"/>
      <c r="P1297" s="57"/>
      <c r="Q1297" s="57"/>
      <c r="R1297" s="39"/>
    </row>
    <row r="1298" spans="5:18" s="18" customFormat="1" x14ac:dyDescent="0.25">
      <c r="E1298" s="71"/>
      <c r="F1298" s="47"/>
      <c r="H1298" s="38"/>
      <c r="I1298" s="38"/>
      <c r="K1298" s="28"/>
      <c r="M1298" s="57"/>
      <c r="N1298" s="57"/>
      <c r="O1298" s="57"/>
      <c r="P1298" s="57"/>
      <c r="Q1298" s="57"/>
      <c r="R1298" s="39"/>
    </row>
    <row r="1299" spans="5:18" s="18" customFormat="1" x14ac:dyDescent="0.25">
      <c r="E1299" s="71"/>
      <c r="F1299" s="47"/>
      <c r="H1299" s="38"/>
      <c r="I1299" s="38"/>
      <c r="K1299" s="28"/>
      <c r="M1299" s="57"/>
      <c r="N1299" s="57"/>
      <c r="O1299" s="57"/>
      <c r="P1299" s="57"/>
      <c r="Q1299" s="57"/>
      <c r="R1299" s="39"/>
    </row>
    <row r="1300" spans="5:18" s="18" customFormat="1" x14ac:dyDescent="0.25">
      <c r="E1300" s="71"/>
      <c r="F1300" s="47"/>
      <c r="H1300" s="38"/>
      <c r="I1300" s="38"/>
      <c r="K1300" s="28"/>
      <c r="M1300" s="57"/>
      <c r="N1300" s="57"/>
      <c r="O1300" s="57"/>
      <c r="P1300" s="57"/>
      <c r="Q1300" s="57"/>
      <c r="R1300" s="39"/>
    </row>
    <row r="1301" spans="5:18" s="18" customFormat="1" x14ac:dyDescent="0.25">
      <c r="E1301" s="71"/>
      <c r="F1301" s="47"/>
      <c r="H1301" s="38"/>
      <c r="I1301" s="38"/>
      <c r="K1301" s="28"/>
      <c r="M1301" s="57"/>
      <c r="N1301" s="57"/>
      <c r="O1301" s="57"/>
      <c r="P1301" s="57"/>
      <c r="Q1301" s="57"/>
      <c r="R1301" s="39"/>
    </row>
    <row r="1302" spans="5:18" s="18" customFormat="1" x14ac:dyDescent="0.25">
      <c r="E1302" s="71"/>
      <c r="F1302" s="47"/>
      <c r="H1302" s="38"/>
      <c r="I1302" s="38"/>
      <c r="K1302" s="28"/>
      <c r="M1302" s="57"/>
      <c r="N1302" s="57"/>
      <c r="O1302" s="57"/>
      <c r="P1302" s="57"/>
      <c r="Q1302" s="57"/>
      <c r="R1302" s="39"/>
    </row>
    <row r="1303" spans="5:18" s="18" customFormat="1" x14ac:dyDescent="0.25">
      <c r="E1303" s="71"/>
      <c r="F1303" s="47"/>
      <c r="H1303" s="38"/>
      <c r="I1303" s="38"/>
      <c r="K1303" s="28"/>
      <c r="M1303" s="57"/>
      <c r="N1303" s="57"/>
      <c r="O1303" s="57"/>
      <c r="P1303" s="57"/>
      <c r="Q1303" s="57"/>
      <c r="R1303" s="39"/>
    </row>
    <row r="1304" spans="5:18" s="18" customFormat="1" x14ac:dyDescent="0.25">
      <c r="E1304" s="71"/>
      <c r="F1304" s="47"/>
      <c r="H1304" s="38"/>
      <c r="I1304" s="38"/>
      <c r="K1304" s="28"/>
      <c r="M1304" s="57"/>
      <c r="N1304" s="57"/>
      <c r="O1304" s="57"/>
      <c r="P1304" s="57"/>
      <c r="Q1304" s="57"/>
      <c r="R1304" s="39"/>
    </row>
    <row r="1305" spans="5:18" s="18" customFormat="1" x14ac:dyDescent="0.25">
      <c r="E1305" s="71"/>
      <c r="F1305" s="47"/>
      <c r="H1305" s="38"/>
      <c r="I1305" s="38"/>
      <c r="K1305" s="28"/>
      <c r="M1305" s="57"/>
      <c r="N1305" s="57"/>
      <c r="O1305" s="57"/>
      <c r="P1305" s="57"/>
      <c r="Q1305" s="57"/>
      <c r="R1305" s="39"/>
    </row>
    <row r="1306" spans="5:18" s="18" customFormat="1" x14ac:dyDescent="0.25">
      <c r="E1306" s="71"/>
      <c r="F1306" s="47"/>
      <c r="H1306" s="38"/>
      <c r="I1306" s="38"/>
      <c r="K1306" s="28"/>
      <c r="M1306" s="57"/>
      <c r="N1306" s="57"/>
      <c r="O1306" s="57"/>
      <c r="P1306" s="57"/>
      <c r="Q1306" s="57"/>
      <c r="R1306" s="39"/>
    </row>
    <row r="1307" spans="5:18" s="18" customFormat="1" x14ac:dyDescent="0.25">
      <c r="E1307" s="71"/>
      <c r="F1307" s="47"/>
      <c r="H1307" s="38"/>
      <c r="I1307" s="38"/>
      <c r="K1307" s="28"/>
      <c r="M1307" s="57"/>
      <c r="N1307" s="57"/>
      <c r="O1307" s="57"/>
      <c r="P1307" s="57"/>
      <c r="Q1307" s="57"/>
      <c r="R1307" s="39"/>
    </row>
    <row r="1308" spans="5:18" s="18" customFormat="1" x14ac:dyDescent="0.25">
      <c r="E1308" s="71"/>
      <c r="F1308" s="47"/>
      <c r="H1308" s="38"/>
      <c r="I1308" s="38"/>
      <c r="K1308" s="28"/>
      <c r="M1308" s="57"/>
      <c r="N1308" s="57"/>
      <c r="O1308" s="57"/>
      <c r="P1308" s="57"/>
      <c r="Q1308" s="57"/>
      <c r="R1308" s="39"/>
    </row>
    <row r="1309" spans="5:18" s="18" customFormat="1" x14ac:dyDescent="0.25">
      <c r="E1309" s="71"/>
      <c r="F1309" s="47"/>
      <c r="H1309" s="38"/>
      <c r="I1309" s="38"/>
      <c r="K1309" s="28"/>
      <c r="M1309" s="57"/>
      <c r="N1309" s="57"/>
      <c r="O1309" s="57"/>
      <c r="P1309" s="57"/>
      <c r="Q1309" s="57"/>
      <c r="R1309" s="39"/>
    </row>
    <row r="1310" spans="5:18" s="18" customFormat="1" x14ac:dyDescent="0.25">
      <c r="E1310" s="71"/>
      <c r="F1310" s="47"/>
      <c r="H1310" s="38"/>
      <c r="I1310" s="38"/>
      <c r="K1310" s="28"/>
      <c r="M1310" s="57"/>
      <c r="N1310" s="57"/>
      <c r="O1310" s="57"/>
      <c r="P1310" s="57"/>
      <c r="Q1310" s="57"/>
      <c r="R1310" s="39"/>
    </row>
    <row r="1311" spans="5:18" s="18" customFormat="1" x14ac:dyDescent="0.25">
      <c r="E1311" s="71"/>
      <c r="F1311" s="47"/>
      <c r="H1311" s="38"/>
      <c r="I1311" s="38"/>
      <c r="K1311" s="28"/>
      <c r="M1311" s="57"/>
      <c r="N1311" s="57"/>
      <c r="O1311" s="57"/>
      <c r="P1311" s="57"/>
      <c r="Q1311" s="57"/>
      <c r="R1311" s="39"/>
    </row>
    <row r="1312" spans="5:18" s="18" customFormat="1" x14ac:dyDescent="0.25">
      <c r="E1312" s="71"/>
      <c r="F1312" s="47"/>
      <c r="H1312" s="38"/>
      <c r="I1312" s="38"/>
      <c r="K1312" s="28"/>
      <c r="M1312" s="57"/>
      <c r="N1312" s="57"/>
      <c r="O1312" s="57"/>
      <c r="P1312" s="57"/>
      <c r="Q1312" s="57"/>
      <c r="R1312" s="39"/>
    </row>
    <row r="1313" spans="5:18" s="18" customFormat="1" x14ac:dyDescent="0.25">
      <c r="E1313" s="71"/>
      <c r="F1313" s="47"/>
      <c r="H1313" s="38"/>
      <c r="I1313" s="38"/>
      <c r="K1313" s="28"/>
      <c r="M1313" s="57"/>
      <c r="N1313" s="57"/>
      <c r="O1313" s="57"/>
      <c r="P1313" s="57"/>
      <c r="Q1313" s="57"/>
      <c r="R1313" s="39"/>
    </row>
    <row r="1314" spans="5:18" s="18" customFormat="1" x14ac:dyDescent="0.25">
      <c r="E1314" s="71"/>
      <c r="F1314" s="47"/>
      <c r="H1314" s="38"/>
      <c r="I1314" s="38"/>
      <c r="K1314" s="28"/>
      <c r="M1314" s="57"/>
      <c r="N1314" s="57"/>
      <c r="O1314" s="57"/>
      <c r="P1314" s="57"/>
      <c r="Q1314" s="57"/>
      <c r="R1314" s="39"/>
    </row>
    <row r="1315" spans="5:18" s="18" customFormat="1" x14ac:dyDescent="0.25">
      <c r="E1315" s="71"/>
      <c r="F1315" s="47"/>
      <c r="H1315" s="38"/>
      <c r="I1315" s="38"/>
      <c r="K1315" s="28"/>
      <c r="M1315" s="57"/>
      <c r="N1315" s="57"/>
      <c r="O1315" s="57"/>
      <c r="P1315" s="57"/>
      <c r="Q1315" s="57"/>
      <c r="R1315" s="39"/>
    </row>
    <row r="1316" spans="5:18" s="18" customFormat="1" x14ac:dyDescent="0.25">
      <c r="E1316" s="71"/>
      <c r="F1316" s="47"/>
      <c r="H1316" s="38"/>
      <c r="I1316" s="38"/>
      <c r="K1316" s="28"/>
      <c r="M1316" s="57"/>
      <c r="N1316" s="57"/>
      <c r="O1316" s="57"/>
      <c r="P1316" s="57"/>
      <c r="Q1316" s="57"/>
      <c r="R1316" s="39"/>
    </row>
    <row r="1317" spans="5:18" s="18" customFormat="1" x14ac:dyDescent="0.25">
      <c r="E1317" s="71"/>
      <c r="F1317" s="47"/>
      <c r="H1317" s="38"/>
      <c r="I1317" s="38"/>
      <c r="K1317" s="28"/>
      <c r="M1317" s="57"/>
      <c r="N1317" s="57"/>
      <c r="O1317" s="57"/>
      <c r="P1317" s="57"/>
      <c r="Q1317" s="57"/>
      <c r="R1317" s="39"/>
    </row>
    <row r="1318" spans="5:18" s="18" customFormat="1" x14ac:dyDescent="0.25">
      <c r="E1318" s="71"/>
      <c r="F1318" s="47"/>
      <c r="H1318" s="38"/>
      <c r="I1318" s="38"/>
      <c r="K1318" s="28"/>
      <c r="M1318" s="57"/>
      <c r="N1318" s="57"/>
      <c r="O1318" s="57"/>
      <c r="P1318" s="57"/>
      <c r="Q1318" s="57"/>
      <c r="R1318" s="39"/>
    </row>
    <row r="1319" spans="5:18" s="18" customFormat="1" x14ac:dyDescent="0.25">
      <c r="E1319" s="71"/>
      <c r="F1319" s="47"/>
      <c r="H1319" s="38"/>
      <c r="I1319" s="38"/>
      <c r="K1319" s="28"/>
      <c r="M1319" s="57"/>
      <c r="N1319" s="57"/>
      <c r="O1319" s="57"/>
      <c r="P1319" s="57"/>
      <c r="Q1319" s="57"/>
      <c r="R1319" s="39"/>
    </row>
    <row r="1320" spans="5:18" s="18" customFormat="1" x14ac:dyDescent="0.25">
      <c r="E1320" s="71"/>
      <c r="F1320" s="47"/>
      <c r="H1320" s="38"/>
      <c r="I1320" s="38"/>
      <c r="K1320" s="28"/>
      <c r="M1320" s="57"/>
      <c r="N1320" s="57"/>
      <c r="O1320" s="57"/>
      <c r="P1320" s="57"/>
      <c r="Q1320" s="57"/>
      <c r="R1320" s="39"/>
    </row>
    <row r="1321" spans="5:18" s="18" customFormat="1" x14ac:dyDescent="0.25">
      <c r="E1321" s="71"/>
      <c r="F1321" s="47"/>
      <c r="H1321" s="38"/>
      <c r="I1321" s="38"/>
      <c r="K1321" s="28"/>
      <c r="M1321" s="57"/>
      <c r="N1321" s="57"/>
      <c r="O1321" s="57"/>
      <c r="P1321" s="57"/>
      <c r="Q1321" s="57"/>
      <c r="R1321" s="39"/>
    </row>
    <row r="1322" spans="5:18" s="18" customFormat="1" x14ac:dyDescent="0.25">
      <c r="E1322" s="71"/>
      <c r="F1322" s="47"/>
      <c r="H1322" s="38"/>
      <c r="I1322" s="38"/>
      <c r="K1322" s="28"/>
      <c r="M1322" s="57"/>
      <c r="N1322" s="57"/>
      <c r="O1322" s="57"/>
      <c r="P1322" s="57"/>
      <c r="Q1322" s="57"/>
      <c r="R1322" s="39"/>
    </row>
    <row r="1323" spans="5:18" s="18" customFormat="1" x14ac:dyDescent="0.25">
      <c r="E1323" s="71"/>
      <c r="F1323" s="47"/>
      <c r="H1323" s="38"/>
      <c r="I1323" s="38"/>
      <c r="K1323" s="28"/>
      <c r="M1323" s="57"/>
      <c r="N1323" s="57"/>
      <c r="O1323" s="57"/>
      <c r="P1323" s="57"/>
      <c r="Q1323" s="57"/>
      <c r="R1323" s="39"/>
    </row>
    <row r="1324" spans="5:18" s="18" customFormat="1" x14ac:dyDescent="0.25">
      <c r="E1324" s="71"/>
      <c r="F1324" s="47"/>
      <c r="H1324" s="38"/>
      <c r="I1324" s="38"/>
      <c r="K1324" s="28"/>
      <c r="M1324" s="57"/>
      <c r="N1324" s="57"/>
      <c r="O1324" s="57"/>
      <c r="P1324" s="57"/>
      <c r="Q1324" s="57"/>
      <c r="R1324" s="39"/>
    </row>
    <row r="1325" spans="5:18" s="18" customFormat="1" x14ac:dyDescent="0.25">
      <c r="E1325" s="71"/>
      <c r="F1325" s="47"/>
      <c r="H1325" s="38"/>
      <c r="I1325" s="38"/>
      <c r="K1325" s="28"/>
      <c r="M1325" s="57"/>
      <c r="N1325" s="57"/>
      <c r="O1325" s="57"/>
      <c r="P1325" s="57"/>
      <c r="Q1325" s="57"/>
      <c r="R1325" s="39"/>
    </row>
    <row r="1326" spans="5:18" s="18" customFormat="1" x14ac:dyDescent="0.25">
      <c r="E1326" s="71"/>
      <c r="F1326" s="47"/>
      <c r="H1326" s="38"/>
      <c r="I1326" s="38"/>
      <c r="K1326" s="28"/>
      <c r="M1326" s="57"/>
      <c r="N1326" s="57"/>
      <c r="O1326" s="57"/>
      <c r="P1326" s="57"/>
      <c r="Q1326" s="57"/>
      <c r="R1326" s="39"/>
    </row>
    <row r="1327" spans="5:18" s="18" customFormat="1" x14ac:dyDescent="0.25">
      <c r="E1327" s="71"/>
      <c r="F1327" s="47"/>
      <c r="H1327" s="38"/>
      <c r="I1327" s="38"/>
      <c r="K1327" s="28"/>
      <c r="M1327" s="57"/>
      <c r="N1327" s="57"/>
      <c r="O1327" s="57"/>
      <c r="P1327" s="57"/>
      <c r="Q1327" s="57"/>
      <c r="R1327" s="39"/>
    </row>
    <row r="1328" spans="5:18" s="18" customFormat="1" x14ac:dyDescent="0.25">
      <c r="E1328" s="71"/>
      <c r="F1328" s="47"/>
      <c r="H1328" s="38"/>
      <c r="I1328" s="38"/>
      <c r="K1328" s="28"/>
      <c r="M1328" s="57"/>
      <c r="N1328" s="57"/>
      <c r="O1328" s="57"/>
      <c r="P1328" s="57"/>
      <c r="Q1328" s="57"/>
      <c r="R1328" s="39"/>
    </row>
    <row r="1329" spans="5:18" s="18" customFormat="1" x14ac:dyDescent="0.25">
      <c r="E1329" s="71"/>
      <c r="F1329" s="47"/>
      <c r="H1329" s="38"/>
      <c r="I1329" s="38"/>
      <c r="K1329" s="28"/>
      <c r="M1329" s="57"/>
      <c r="N1329" s="57"/>
      <c r="O1329" s="57"/>
      <c r="P1329" s="57"/>
      <c r="Q1329" s="57"/>
      <c r="R1329" s="39"/>
    </row>
    <row r="1330" spans="5:18" s="18" customFormat="1" x14ac:dyDescent="0.25">
      <c r="E1330" s="71"/>
      <c r="F1330" s="47"/>
      <c r="H1330" s="38"/>
      <c r="I1330" s="38"/>
      <c r="K1330" s="28"/>
      <c r="M1330" s="57"/>
      <c r="N1330" s="57"/>
      <c r="O1330" s="57"/>
      <c r="P1330" s="57"/>
      <c r="Q1330" s="57"/>
      <c r="R1330" s="39"/>
    </row>
    <row r="1331" spans="5:18" s="18" customFormat="1" x14ac:dyDescent="0.25">
      <c r="E1331" s="71"/>
      <c r="F1331" s="47"/>
      <c r="H1331" s="38"/>
      <c r="I1331" s="38"/>
      <c r="K1331" s="28"/>
      <c r="M1331" s="57"/>
      <c r="N1331" s="57"/>
      <c r="O1331" s="57"/>
      <c r="P1331" s="57"/>
      <c r="Q1331" s="57"/>
      <c r="R1331" s="39"/>
    </row>
    <row r="1332" spans="5:18" s="18" customFormat="1" x14ac:dyDescent="0.25">
      <c r="E1332" s="71"/>
      <c r="F1332" s="47"/>
      <c r="H1332" s="38"/>
      <c r="I1332" s="38"/>
      <c r="K1332" s="28"/>
      <c r="M1332" s="57"/>
      <c r="N1332" s="57"/>
      <c r="O1332" s="57"/>
      <c r="P1332" s="57"/>
      <c r="Q1332" s="57"/>
      <c r="R1332" s="39"/>
    </row>
    <row r="1333" spans="5:18" s="18" customFormat="1" x14ac:dyDescent="0.25">
      <c r="E1333" s="71"/>
      <c r="F1333" s="47"/>
      <c r="H1333" s="38"/>
      <c r="I1333" s="38"/>
      <c r="K1333" s="28"/>
      <c r="M1333" s="57"/>
      <c r="N1333" s="57"/>
      <c r="O1333" s="57"/>
      <c r="P1333" s="57"/>
      <c r="Q1333" s="57"/>
      <c r="R1333" s="39"/>
    </row>
    <row r="1334" spans="5:18" s="18" customFormat="1" x14ac:dyDescent="0.25">
      <c r="E1334" s="71"/>
      <c r="F1334" s="47"/>
      <c r="H1334" s="38"/>
      <c r="I1334" s="38"/>
      <c r="K1334" s="28"/>
      <c r="M1334" s="57"/>
      <c r="N1334" s="57"/>
      <c r="O1334" s="57"/>
      <c r="P1334" s="57"/>
      <c r="Q1334" s="57"/>
      <c r="R1334" s="39"/>
    </row>
  </sheetData>
  <autoFilter ref="A6:AI1140" xr:uid="{00000000-0009-0000-0000-000000000000}"/>
  <mergeCells count="5">
    <mergeCell ref="A5:F5"/>
    <mergeCell ref="M5:Q5"/>
    <mergeCell ref="G5:L5"/>
    <mergeCell ref="S5:AB5"/>
    <mergeCell ref="AC5:AI5"/>
  </mergeCells>
  <dataValidations count="4">
    <dataValidation type="custom" allowBlank="1" showInputMessage="1" showErrorMessage="1" sqref="S1141:AI1048576" xr:uid="{00000000-0002-0000-0000-000000000000}">
      <formula1>"Yes,No"</formula1>
    </dataValidation>
    <dataValidation type="list" allowBlank="1" showInputMessage="1" showErrorMessage="1" sqref="L7:L378 L380:L1140" xr:uid="{00000000-0002-0000-0000-000001000000}">
      <formula1>"Subcut,Ortho"</formula1>
    </dataValidation>
    <dataValidation type="list" allowBlank="1" showInputMessage="1" showErrorMessage="1" sqref="I20:I378 I380:I1140" xr:uid="{00000000-0002-0000-0000-000002000000}">
      <formula1>"Y,N"</formula1>
    </dataValidation>
    <dataValidation type="list" allowBlank="1" showInputMessage="1" showErrorMessage="1" sqref="S7:AI1140" xr:uid="{00000000-0002-0000-0000-000003000000}">
      <formula1>"Yes,No"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79"/>
  <sheetViews>
    <sheetView showGridLines="0" workbookViewId="0">
      <selection activeCell="H15" sqref="H15"/>
    </sheetView>
  </sheetViews>
  <sheetFormatPr defaultColWidth="8.85546875" defaultRowHeight="15" x14ac:dyDescent="0.25"/>
  <cols>
    <col min="1" max="1" width="1.42578125" customWidth="1"/>
    <col min="2" max="2" width="14" customWidth="1"/>
    <col min="3" max="3" width="11.28515625" style="88" customWidth="1"/>
    <col min="4" max="4" width="13.42578125" style="87" customWidth="1"/>
    <col min="5" max="5" width="6" style="87" customWidth="1"/>
    <col min="6" max="6" width="11.28515625" style="87" customWidth="1"/>
    <col min="7" max="7" width="12.42578125" style="87" customWidth="1"/>
    <col min="8" max="8" width="9.28515625" style="89" customWidth="1"/>
    <col min="9" max="9" width="8.42578125" style="89" customWidth="1"/>
    <col min="10" max="10" width="7.140625" style="89" customWidth="1"/>
    <col min="11" max="13" width="18.42578125" style="89" customWidth="1"/>
    <col min="14" max="14" width="18.42578125" bestFit="1" customWidth="1"/>
    <col min="15" max="37" width="18.42578125" customWidth="1"/>
    <col min="38" max="38" width="18.42578125" bestFit="1" customWidth="1"/>
    <col min="39" max="39" width="18.42578125" customWidth="1"/>
    <col min="40" max="41" width="18.42578125" bestFit="1" customWidth="1"/>
    <col min="42" max="42" width="18.42578125" customWidth="1"/>
    <col min="43" max="43" width="18.42578125" bestFit="1" customWidth="1"/>
    <col min="44" max="44" width="18.42578125" customWidth="1"/>
    <col min="45" max="46" width="18.42578125" bestFit="1" customWidth="1"/>
    <col min="47" max="52" width="18.42578125" customWidth="1"/>
    <col min="53" max="53" width="18.42578125" bestFit="1" customWidth="1"/>
    <col min="54" max="59" width="18.42578125" customWidth="1"/>
    <col min="60" max="61" width="18.42578125" bestFit="1" customWidth="1"/>
    <col min="62" max="65" width="18.42578125" customWidth="1"/>
    <col min="66" max="66" width="18.42578125" bestFit="1" customWidth="1"/>
    <col min="67" max="76" width="18.42578125" customWidth="1"/>
    <col min="77" max="77" width="11.28515625" customWidth="1"/>
    <col min="78" max="78" width="39.28515625" bestFit="1" customWidth="1"/>
    <col min="79" max="79" width="19.85546875" bestFit="1" customWidth="1"/>
    <col min="80" max="80" width="8.42578125" customWidth="1"/>
    <col min="81" max="81" width="33.140625" bestFit="1" customWidth="1"/>
    <col min="82" max="82" width="20.28515625" bestFit="1" customWidth="1"/>
    <col min="83" max="83" width="21.140625" bestFit="1" customWidth="1"/>
    <col min="84" max="84" width="10" bestFit="1" customWidth="1"/>
    <col min="85" max="85" width="38.7109375" bestFit="1" customWidth="1"/>
    <col min="86" max="86" width="16.28515625" bestFit="1" customWidth="1"/>
    <col min="87" max="87" width="23.7109375" bestFit="1" customWidth="1"/>
    <col min="88" max="88" width="18.140625" bestFit="1" customWidth="1"/>
    <col min="89" max="89" width="10.42578125" bestFit="1" customWidth="1"/>
    <col min="90" max="90" width="35.140625" bestFit="1" customWidth="1"/>
    <col min="91" max="91" width="21.85546875" bestFit="1" customWidth="1"/>
    <col min="92" max="92" width="28.7109375" bestFit="1" customWidth="1"/>
    <col min="93" max="93" width="39.140625" bestFit="1" customWidth="1"/>
    <col min="94" max="94" width="28.28515625" bestFit="1" customWidth="1"/>
    <col min="95" max="95" width="21.140625" bestFit="1" customWidth="1"/>
    <col min="96" max="96" width="14.85546875" bestFit="1" customWidth="1"/>
    <col min="97" max="97" width="15" bestFit="1" customWidth="1"/>
    <col min="98" max="98" width="22.140625" bestFit="1" customWidth="1"/>
    <col min="99" max="99" width="21.140625" bestFit="1" customWidth="1"/>
    <col min="100" max="100" width="15.28515625" bestFit="1" customWidth="1"/>
    <col min="101" max="101" width="19.42578125" bestFit="1" customWidth="1"/>
    <col min="102" max="102" width="34.42578125" bestFit="1" customWidth="1"/>
    <col min="103" max="103" width="61.7109375" bestFit="1" customWidth="1"/>
    <col min="104" max="104" width="21.140625" bestFit="1" customWidth="1"/>
    <col min="105" max="105" width="30.7109375" bestFit="1" customWidth="1"/>
    <col min="106" max="106" width="10.42578125" bestFit="1" customWidth="1"/>
    <col min="107" max="107" width="20.28515625" bestFit="1" customWidth="1"/>
    <col min="108" max="108" width="47" bestFit="1" customWidth="1"/>
    <col min="109" max="109" width="27.42578125" bestFit="1" customWidth="1"/>
    <col min="110" max="110" width="24.28515625" bestFit="1" customWidth="1"/>
    <col min="111" max="111" width="30.42578125" bestFit="1" customWidth="1"/>
    <col min="112" max="112" width="37.42578125" bestFit="1" customWidth="1"/>
    <col min="113" max="113" width="8.7109375" customWidth="1"/>
    <col min="114" max="114" width="26.140625" bestFit="1" customWidth="1"/>
    <col min="115" max="115" width="13.140625" bestFit="1" customWidth="1"/>
    <col min="116" max="116" width="21.85546875" bestFit="1" customWidth="1"/>
    <col min="117" max="117" width="28.42578125" bestFit="1" customWidth="1"/>
    <col min="118" max="118" width="9.85546875" bestFit="1" customWidth="1"/>
    <col min="119" max="119" width="30.140625" bestFit="1" customWidth="1"/>
    <col min="120" max="120" width="18.28515625" bestFit="1" customWidth="1"/>
    <col min="121" max="121" width="13.7109375" bestFit="1" customWidth="1"/>
    <col min="122" max="122" width="18.140625" bestFit="1" customWidth="1"/>
    <col min="123" max="123" width="19" bestFit="1" customWidth="1"/>
    <col min="124" max="124" width="6.42578125" customWidth="1"/>
    <col min="125" max="125" width="26" bestFit="1" customWidth="1"/>
    <col min="126" max="126" width="28.140625" bestFit="1" customWidth="1"/>
    <col min="127" max="127" width="32.140625" bestFit="1" customWidth="1"/>
    <col min="128" max="128" width="28.28515625" bestFit="1" customWidth="1"/>
    <col min="129" max="129" width="32.28515625" bestFit="1" customWidth="1"/>
    <col min="130" max="130" width="14.28515625" bestFit="1" customWidth="1"/>
    <col min="131" max="131" width="11.7109375" bestFit="1" customWidth="1"/>
    <col min="132" max="132" width="20" bestFit="1" customWidth="1"/>
    <col min="133" max="133" width="28.42578125" bestFit="1" customWidth="1"/>
    <col min="134" max="135" width="22.28515625" bestFit="1" customWidth="1"/>
    <col min="136" max="136" width="10.42578125" bestFit="1" customWidth="1"/>
    <col min="137" max="137" width="7.85546875" customWidth="1"/>
    <col min="138" max="138" width="41" bestFit="1" customWidth="1"/>
    <col min="139" max="139" width="8.28515625" customWidth="1"/>
    <col min="140" max="140" width="21.42578125" bestFit="1" customWidth="1"/>
    <col min="141" max="141" width="12" bestFit="1" customWidth="1"/>
    <col min="142" max="142" width="16.7109375" bestFit="1" customWidth="1"/>
    <col min="143" max="143" width="14.85546875" bestFit="1" customWidth="1"/>
    <col min="144" max="144" width="9.85546875" bestFit="1" customWidth="1"/>
    <col min="145" max="145" width="8.42578125" customWidth="1"/>
    <col min="146" max="146" width="19.7109375" bestFit="1" customWidth="1"/>
    <col min="147" max="147" width="19.28515625" bestFit="1" customWidth="1"/>
    <col min="148" max="148" width="19.140625" bestFit="1" customWidth="1"/>
    <col min="149" max="149" width="25.42578125" bestFit="1" customWidth="1"/>
    <col min="150" max="150" width="22.28515625" bestFit="1" customWidth="1"/>
    <col min="151" max="151" width="14.85546875" bestFit="1" customWidth="1"/>
    <col min="152" max="152" width="19.140625" bestFit="1" customWidth="1"/>
    <col min="153" max="153" width="12.85546875" bestFit="1" customWidth="1"/>
    <col min="154" max="154" width="18.42578125" bestFit="1" customWidth="1"/>
    <col min="155" max="155" width="26.42578125" bestFit="1" customWidth="1"/>
    <col min="156" max="156" width="34.140625" bestFit="1" customWidth="1"/>
    <col min="157" max="157" width="36.28515625" bestFit="1" customWidth="1"/>
    <col min="158" max="158" width="17" bestFit="1" customWidth="1"/>
    <col min="159" max="159" width="14.140625" bestFit="1" customWidth="1"/>
    <col min="160" max="160" width="22" bestFit="1" customWidth="1"/>
    <col min="161" max="161" width="16.7109375" bestFit="1" customWidth="1"/>
    <col min="162" max="162" width="35.7109375" bestFit="1" customWidth="1"/>
    <col min="163" max="163" width="16.140625" bestFit="1" customWidth="1"/>
    <col min="164" max="164" width="15.7109375" bestFit="1" customWidth="1"/>
    <col min="165" max="165" width="23.140625" bestFit="1" customWidth="1"/>
    <col min="166" max="166" width="9.85546875" bestFit="1" customWidth="1"/>
    <col min="167" max="167" width="34.42578125" bestFit="1" customWidth="1"/>
    <col min="168" max="168" width="12.42578125" bestFit="1" customWidth="1"/>
    <col min="169" max="169" width="23.28515625" bestFit="1" customWidth="1"/>
    <col min="170" max="170" width="29.28515625" bestFit="1" customWidth="1"/>
    <col min="171" max="171" width="23.28515625" bestFit="1" customWidth="1"/>
    <col min="172" max="172" width="32.85546875" bestFit="1" customWidth="1"/>
    <col min="173" max="175" width="23.28515625" bestFit="1" customWidth="1"/>
    <col min="176" max="176" width="23.7109375" bestFit="1" customWidth="1"/>
    <col min="177" max="177" width="22.7109375" bestFit="1" customWidth="1"/>
    <col min="178" max="179" width="22.28515625" bestFit="1" customWidth="1"/>
    <col min="180" max="180" width="22.7109375" bestFit="1" customWidth="1"/>
    <col min="181" max="181" width="27.42578125" bestFit="1" customWidth="1"/>
    <col min="182" max="182" width="22.28515625" bestFit="1" customWidth="1"/>
    <col min="183" max="183" width="24.85546875" bestFit="1" customWidth="1"/>
    <col min="184" max="184" width="23.42578125" bestFit="1" customWidth="1"/>
    <col min="185" max="185" width="24.140625" bestFit="1" customWidth="1"/>
    <col min="186" max="186" width="23.85546875" bestFit="1" customWidth="1"/>
    <col min="187" max="187" width="16.85546875" bestFit="1" customWidth="1"/>
    <col min="188" max="188" width="26.7109375" bestFit="1" customWidth="1"/>
    <col min="189" max="189" width="21" bestFit="1" customWidth="1"/>
    <col min="190" max="190" width="36" bestFit="1" customWidth="1"/>
    <col min="191" max="191" width="26.140625" bestFit="1" customWidth="1"/>
    <col min="192" max="192" width="18.85546875" bestFit="1" customWidth="1"/>
    <col min="193" max="193" width="19.42578125" bestFit="1" customWidth="1"/>
    <col min="194" max="194" width="16.85546875" bestFit="1" customWidth="1"/>
    <col min="195" max="195" width="31.42578125" bestFit="1" customWidth="1"/>
    <col min="196" max="196" width="17.42578125" bestFit="1" customWidth="1"/>
    <col min="197" max="197" width="45.140625" bestFit="1" customWidth="1"/>
    <col min="198" max="198" width="18.42578125" bestFit="1" customWidth="1"/>
    <col min="199" max="199" width="70.7109375" bestFit="1" customWidth="1"/>
    <col min="200" max="200" width="16.85546875" bestFit="1" customWidth="1"/>
    <col min="201" max="201" width="31.42578125" bestFit="1" customWidth="1"/>
    <col min="202" max="202" width="30.42578125" bestFit="1" customWidth="1"/>
    <col min="203" max="203" width="34.85546875" bestFit="1" customWidth="1"/>
    <col min="204" max="204" width="14.42578125" bestFit="1" customWidth="1"/>
    <col min="205" max="205" width="35" bestFit="1" customWidth="1"/>
    <col min="206" max="206" width="26.140625" bestFit="1" customWidth="1"/>
    <col min="207" max="207" width="29" bestFit="1" customWidth="1"/>
    <col min="208" max="208" width="23.42578125" bestFit="1" customWidth="1"/>
    <col min="209" max="209" width="13.42578125" bestFit="1" customWidth="1"/>
    <col min="210" max="210" width="14" bestFit="1" customWidth="1"/>
    <col min="211" max="211" width="49" bestFit="1" customWidth="1"/>
    <col min="212" max="212" width="18.7109375" bestFit="1" customWidth="1"/>
    <col min="213" max="213" width="18.85546875" bestFit="1" customWidth="1"/>
    <col min="214" max="214" width="18.42578125" bestFit="1" customWidth="1"/>
    <col min="215" max="215" width="23.7109375" bestFit="1" customWidth="1"/>
    <col min="216" max="216" width="16.28515625" bestFit="1" customWidth="1"/>
    <col min="217" max="217" width="22.7109375" bestFit="1" customWidth="1"/>
    <col min="218" max="218" width="18.42578125" bestFit="1" customWidth="1"/>
    <col min="219" max="219" width="20.7109375" bestFit="1" customWidth="1"/>
    <col min="220" max="220" width="32.7109375" bestFit="1" customWidth="1"/>
    <col min="221" max="221" width="13.7109375" bestFit="1" customWidth="1"/>
    <col min="222" max="222" width="29.28515625" bestFit="1" customWidth="1"/>
    <col min="223" max="223" width="54.42578125" bestFit="1" customWidth="1"/>
    <col min="224" max="224" width="33.140625" bestFit="1" customWidth="1"/>
    <col min="225" max="225" width="7.140625" customWidth="1"/>
    <col min="226" max="226" width="16.85546875" bestFit="1" customWidth="1"/>
    <col min="227" max="227" width="8.140625" customWidth="1"/>
    <col min="228" max="228" width="26.42578125" bestFit="1" customWidth="1"/>
    <col min="229" max="229" width="37.7109375" bestFit="1" customWidth="1"/>
    <col min="230" max="230" width="22.42578125" bestFit="1" customWidth="1"/>
    <col min="231" max="232" width="26.85546875" bestFit="1" customWidth="1"/>
    <col min="233" max="233" width="21.85546875" bestFit="1" customWidth="1"/>
    <col min="234" max="234" width="26.7109375" bestFit="1" customWidth="1"/>
    <col min="235" max="235" width="24.42578125" bestFit="1" customWidth="1"/>
    <col min="236" max="236" width="11.28515625" bestFit="1" customWidth="1"/>
    <col min="237" max="237" width="38.42578125" bestFit="1" customWidth="1"/>
    <col min="238" max="238" width="16" bestFit="1" customWidth="1"/>
    <col min="239" max="239" width="19.85546875" bestFit="1" customWidth="1"/>
    <col min="240" max="240" width="29.85546875" bestFit="1" customWidth="1"/>
    <col min="241" max="241" width="10.7109375" bestFit="1" customWidth="1"/>
    <col min="242" max="242" width="15" bestFit="1" customWidth="1"/>
    <col min="243" max="243" width="20.28515625" bestFit="1" customWidth="1"/>
    <col min="244" max="244" width="11" bestFit="1" customWidth="1"/>
    <col min="245" max="245" width="58.28515625" bestFit="1" customWidth="1"/>
    <col min="246" max="246" width="23.85546875" bestFit="1" customWidth="1"/>
    <col min="247" max="248" width="27.7109375" bestFit="1" customWidth="1"/>
    <col min="249" max="249" width="26.7109375" bestFit="1" customWidth="1"/>
    <col min="250" max="250" width="27.7109375" bestFit="1" customWidth="1"/>
    <col min="251" max="251" width="30.7109375" bestFit="1" customWidth="1"/>
    <col min="253" max="253" width="12.42578125" bestFit="1" customWidth="1"/>
    <col min="254" max="254" width="27.28515625" bestFit="1" customWidth="1"/>
    <col min="255" max="255" width="29.85546875" bestFit="1" customWidth="1"/>
    <col min="256" max="256" width="38.7109375" bestFit="1" customWidth="1"/>
    <col min="257" max="257" width="38.42578125" bestFit="1" customWidth="1"/>
    <col min="258" max="258" width="32" bestFit="1" customWidth="1"/>
    <col min="259" max="259" width="10.42578125" bestFit="1" customWidth="1"/>
    <col min="260" max="260" width="40.85546875" bestFit="1" customWidth="1"/>
    <col min="261" max="261" width="25" bestFit="1" customWidth="1"/>
    <col min="262" max="262" width="22.42578125" bestFit="1" customWidth="1"/>
    <col min="263" max="263" width="18.42578125" bestFit="1" customWidth="1"/>
    <col min="264" max="264" width="19.42578125" bestFit="1" customWidth="1"/>
    <col min="265" max="265" width="19" bestFit="1" customWidth="1"/>
    <col min="266" max="266" width="15.85546875" bestFit="1" customWidth="1"/>
    <col min="267" max="267" width="18.42578125" bestFit="1" customWidth="1"/>
    <col min="268" max="268" width="19.42578125" bestFit="1" customWidth="1"/>
    <col min="269" max="269" width="15.85546875" bestFit="1" customWidth="1"/>
    <col min="270" max="270" width="17.42578125" bestFit="1" customWidth="1"/>
    <col min="271" max="271" width="14.85546875" bestFit="1" customWidth="1"/>
    <col min="272" max="272" width="14.42578125" bestFit="1" customWidth="1"/>
    <col min="273" max="273" width="13.42578125" bestFit="1" customWidth="1"/>
    <col min="274" max="275" width="16.85546875" bestFit="1" customWidth="1"/>
    <col min="276" max="276" width="11.7109375" bestFit="1" customWidth="1"/>
    <col min="277" max="277" width="10.42578125" bestFit="1" customWidth="1"/>
    <col min="278" max="278" width="16" bestFit="1" customWidth="1"/>
    <col min="279" max="279" width="10.42578125" bestFit="1" customWidth="1"/>
    <col min="280" max="280" width="19.7109375" bestFit="1" customWidth="1"/>
    <col min="281" max="281" width="34.140625" bestFit="1" customWidth="1"/>
    <col min="282" max="282" width="13.42578125" bestFit="1" customWidth="1"/>
    <col min="283" max="283" width="14.140625" bestFit="1" customWidth="1"/>
    <col min="284" max="284" width="20.42578125" bestFit="1" customWidth="1"/>
    <col min="285" max="285" width="16.7109375" bestFit="1" customWidth="1"/>
    <col min="286" max="286" width="20.42578125" bestFit="1" customWidth="1"/>
    <col min="287" max="287" width="12.42578125" bestFit="1" customWidth="1"/>
    <col min="288" max="288" width="26.85546875" bestFit="1" customWidth="1"/>
    <col min="289" max="289" width="21.42578125" bestFit="1" customWidth="1"/>
    <col min="290" max="290" width="21" bestFit="1" customWidth="1"/>
    <col min="291" max="291" width="17.42578125" bestFit="1" customWidth="1"/>
    <col min="292" max="292" width="10.42578125" bestFit="1" customWidth="1"/>
    <col min="293" max="293" width="49.7109375" bestFit="1" customWidth="1"/>
    <col min="294" max="294" width="55.85546875" bestFit="1" customWidth="1"/>
    <col min="295" max="295" width="33" bestFit="1" customWidth="1"/>
    <col min="296" max="296" width="23.7109375" bestFit="1" customWidth="1"/>
    <col min="297" max="297" width="13.140625" bestFit="1" customWidth="1"/>
    <col min="298" max="298" width="22.42578125" bestFit="1" customWidth="1"/>
    <col min="299" max="299" width="13.140625" bestFit="1" customWidth="1"/>
    <col min="300" max="300" width="22.28515625" bestFit="1" customWidth="1"/>
    <col min="301" max="301" width="24.7109375" bestFit="1" customWidth="1"/>
    <col min="302" max="302" width="20.7109375" bestFit="1" customWidth="1"/>
    <col min="303" max="303" width="33.28515625" bestFit="1" customWidth="1"/>
    <col min="304" max="304" width="27.28515625" bestFit="1" customWidth="1"/>
    <col min="305" max="305" width="17.85546875" bestFit="1" customWidth="1"/>
    <col min="306" max="306" width="19.28515625" bestFit="1" customWidth="1"/>
    <col min="307" max="307" width="21.7109375" bestFit="1" customWidth="1"/>
    <col min="308" max="308" width="22.42578125" bestFit="1" customWidth="1"/>
    <col min="309" max="309" width="27.28515625" bestFit="1" customWidth="1"/>
    <col min="310" max="310" width="12" bestFit="1" customWidth="1"/>
    <col min="311" max="311" width="8.42578125" customWidth="1"/>
    <col min="312" max="312" width="18.7109375" bestFit="1" customWidth="1"/>
    <col min="313" max="313" width="18" bestFit="1" customWidth="1"/>
    <col min="314" max="314" width="13.140625" bestFit="1" customWidth="1"/>
    <col min="315" max="315" width="22.85546875" bestFit="1" customWidth="1"/>
    <col min="316" max="316" width="21.140625" bestFit="1" customWidth="1"/>
    <col min="317" max="317" width="31.85546875" bestFit="1" customWidth="1"/>
    <col min="318" max="318" width="24.28515625" bestFit="1" customWidth="1"/>
    <col min="319" max="319" width="34.140625" bestFit="1" customWidth="1"/>
    <col min="320" max="320" width="23.85546875" bestFit="1" customWidth="1"/>
    <col min="321" max="321" width="11.28515625" bestFit="1" customWidth="1"/>
    <col min="322" max="322" width="8.28515625" customWidth="1"/>
    <col min="323" max="323" width="18" bestFit="1" customWidth="1"/>
    <col min="324" max="324" width="40.28515625" bestFit="1" customWidth="1"/>
    <col min="325" max="325" width="15.140625" bestFit="1" customWidth="1"/>
    <col min="326" max="326" width="24" bestFit="1" customWidth="1"/>
    <col min="327" max="327" width="18.42578125" bestFit="1" customWidth="1"/>
    <col min="328" max="328" width="13.140625" bestFit="1" customWidth="1"/>
    <col min="329" max="329" width="26.85546875" bestFit="1" customWidth="1"/>
    <col min="330" max="330" width="23.42578125" bestFit="1" customWidth="1"/>
    <col min="331" max="331" width="20" bestFit="1" customWidth="1"/>
    <col min="332" max="332" width="11.42578125" bestFit="1" customWidth="1"/>
    <col min="333" max="333" width="24.42578125" bestFit="1" customWidth="1"/>
    <col min="334" max="334" width="25.140625" bestFit="1" customWidth="1"/>
    <col min="335" max="335" width="12.42578125" bestFit="1" customWidth="1"/>
    <col min="336" max="336" width="10.42578125" bestFit="1" customWidth="1"/>
    <col min="337" max="337" width="24.140625" bestFit="1" customWidth="1"/>
    <col min="338" max="338" width="7.28515625" customWidth="1"/>
    <col min="339" max="339" width="11.28515625" bestFit="1" customWidth="1"/>
  </cols>
  <sheetData>
    <row r="1" spans="2:13" ht="7.5" customHeight="1" x14ac:dyDescent="0.25"/>
    <row r="2" spans="2:13" ht="26.25" x14ac:dyDescent="0.4">
      <c r="B2" s="90" t="s">
        <v>846</v>
      </c>
    </row>
    <row r="4" spans="2:13" x14ac:dyDescent="0.25">
      <c r="C4" s="99" t="s">
        <v>832</v>
      </c>
      <c r="D4" s="101">
        <f>GETPIVOTDATA("Unique?",$C$10)</f>
        <v>256</v>
      </c>
      <c r="E4" s="100"/>
      <c r="F4" s="99" t="s">
        <v>835</v>
      </c>
      <c r="G4" s="134" t="str">
        <f>CONCATENATE(MIN('Results Database'!D7:D1140)," - ",MAX('Results Database'!D7:D1140))</f>
        <v>1997 - 2020</v>
      </c>
    </row>
    <row r="5" spans="2:13" x14ac:dyDescent="0.25">
      <c r="C5" s="99" t="s">
        <v>833</v>
      </c>
      <c r="D5" s="101">
        <f>GETPIVOTDATA("Treatment Agent",$F$10)</f>
        <v>1098</v>
      </c>
      <c r="F5" s="99" t="s">
        <v>834</v>
      </c>
      <c r="G5" s="135">
        <f>COUNTA('Summary - By Cell Line &amp; Model'!D9:D75)</f>
        <v>67</v>
      </c>
    </row>
    <row r="7" spans="2:13" ht="18.75" x14ac:dyDescent="0.3">
      <c r="C7" s="158" t="s">
        <v>831</v>
      </c>
      <c r="D7" s="158"/>
      <c r="E7" s="158"/>
      <c r="F7" s="158"/>
      <c r="G7" s="158"/>
      <c r="I7"/>
      <c r="J7"/>
      <c r="L7"/>
      <c r="M7"/>
    </row>
    <row r="8" spans="2:13" s="97" customFormat="1" x14ac:dyDescent="0.25">
      <c r="C8" s="108" t="s">
        <v>102</v>
      </c>
      <c r="D8" s="109" t="s">
        <v>105</v>
      </c>
      <c r="E8" s="120"/>
      <c r="F8" s="108" t="s">
        <v>102</v>
      </c>
      <c r="G8" s="109" t="s">
        <v>830</v>
      </c>
      <c r="H8" s="112"/>
      <c r="I8"/>
      <c r="J8"/>
      <c r="K8" s="112"/>
    </row>
    <row r="9" spans="2:13" x14ac:dyDescent="0.25">
      <c r="F9" s="88"/>
      <c r="I9" s="88"/>
      <c r="J9" s="87"/>
      <c r="L9"/>
      <c r="M9"/>
    </row>
    <row r="10" spans="2:13" ht="30" x14ac:dyDescent="0.25">
      <c r="C10" s="43" t="s">
        <v>0</v>
      </c>
      <c r="D10" s="96" t="s">
        <v>843</v>
      </c>
      <c r="E10" s="96"/>
      <c r="F10" s="43" t="s">
        <v>0</v>
      </c>
      <c r="G10" s="96" t="s">
        <v>839</v>
      </c>
      <c r="I10"/>
      <c r="J10"/>
      <c r="K10"/>
      <c r="L10"/>
      <c r="M10"/>
    </row>
    <row r="11" spans="2:13" x14ac:dyDescent="0.25">
      <c r="C11" s="44">
        <v>2017</v>
      </c>
      <c r="D11" s="94">
        <v>4</v>
      </c>
      <c r="E11" s="94"/>
      <c r="F11" s="44">
        <v>2017</v>
      </c>
      <c r="G11" s="94">
        <v>31</v>
      </c>
      <c r="I11"/>
      <c r="J11"/>
      <c r="K11"/>
      <c r="L11"/>
      <c r="M11"/>
    </row>
    <row r="12" spans="2:13" x14ac:dyDescent="0.25">
      <c r="C12" s="44">
        <v>2016</v>
      </c>
      <c r="D12" s="94">
        <v>25</v>
      </c>
      <c r="E12" s="94"/>
      <c r="F12" s="44">
        <v>2016</v>
      </c>
      <c r="G12" s="94">
        <v>96</v>
      </c>
      <c r="I12"/>
      <c r="J12"/>
      <c r="L12"/>
      <c r="M12"/>
    </row>
    <row r="13" spans="2:13" x14ac:dyDescent="0.25">
      <c r="C13" s="44">
        <v>2015</v>
      </c>
      <c r="D13" s="94">
        <v>17</v>
      </c>
      <c r="E13" s="94"/>
      <c r="F13" s="44">
        <v>2015</v>
      </c>
      <c r="G13" s="94">
        <v>110</v>
      </c>
      <c r="I13"/>
      <c r="J13"/>
      <c r="L13"/>
      <c r="M13"/>
    </row>
    <row r="14" spans="2:13" x14ac:dyDescent="0.25">
      <c r="C14" s="44">
        <v>2014</v>
      </c>
      <c r="D14" s="94">
        <v>33</v>
      </c>
      <c r="E14" s="94"/>
      <c r="F14" s="44">
        <v>2014</v>
      </c>
      <c r="G14" s="94">
        <v>147</v>
      </c>
      <c r="I14"/>
      <c r="J14"/>
      <c r="L14"/>
      <c r="M14"/>
    </row>
    <row r="15" spans="2:13" x14ac:dyDescent="0.25">
      <c r="C15" s="44">
        <v>2013</v>
      </c>
      <c r="D15" s="94">
        <v>29</v>
      </c>
      <c r="E15" s="94"/>
      <c r="F15" s="44">
        <v>2013</v>
      </c>
      <c r="G15" s="94">
        <v>121</v>
      </c>
      <c r="I15"/>
      <c r="J15"/>
      <c r="L15"/>
      <c r="M15"/>
    </row>
    <row r="16" spans="2:13" x14ac:dyDescent="0.25">
      <c r="C16" s="44">
        <v>2012</v>
      </c>
      <c r="D16" s="94">
        <v>23</v>
      </c>
      <c r="E16" s="94"/>
      <c r="F16" s="44">
        <v>2012</v>
      </c>
      <c r="G16" s="94">
        <v>91</v>
      </c>
      <c r="I16"/>
      <c r="J16"/>
      <c r="L16"/>
      <c r="M16"/>
    </row>
    <row r="17" spans="3:13" x14ac:dyDescent="0.25">
      <c r="C17" s="44">
        <v>2011</v>
      </c>
      <c r="D17" s="94">
        <v>16</v>
      </c>
      <c r="E17" s="94"/>
      <c r="F17" s="44">
        <v>2011</v>
      </c>
      <c r="G17" s="94">
        <v>96</v>
      </c>
      <c r="I17"/>
      <c r="J17"/>
      <c r="L17"/>
      <c r="M17"/>
    </row>
    <row r="18" spans="3:13" x14ac:dyDescent="0.25">
      <c r="C18" s="44">
        <v>2010</v>
      </c>
      <c r="D18" s="94">
        <v>21</v>
      </c>
      <c r="E18" s="94"/>
      <c r="F18" s="44">
        <v>2010</v>
      </c>
      <c r="G18" s="94">
        <v>75</v>
      </c>
      <c r="I18"/>
      <c r="J18"/>
      <c r="L18"/>
      <c r="M18"/>
    </row>
    <row r="19" spans="3:13" x14ac:dyDescent="0.25">
      <c r="C19" s="44">
        <v>2009</v>
      </c>
      <c r="D19" s="94">
        <v>16</v>
      </c>
      <c r="E19" s="94"/>
      <c r="F19" s="44">
        <v>2009</v>
      </c>
      <c r="G19" s="94">
        <v>61</v>
      </c>
      <c r="I19"/>
      <c r="J19"/>
      <c r="L19"/>
      <c r="M19"/>
    </row>
    <row r="20" spans="3:13" x14ac:dyDescent="0.25">
      <c r="C20" s="44">
        <v>2008</v>
      </c>
      <c r="D20" s="94">
        <v>16</v>
      </c>
      <c r="E20" s="94"/>
      <c r="F20" s="44">
        <v>2008</v>
      </c>
      <c r="G20" s="94">
        <v>70</v>
      </c>
      <c r="I20"/>
      <c r="J20"/>
      <c r="L20"/>
      <c r="M20"/>
    </row>
    <row r="21" spans="3:13" x14ac:dyDescent="0.25">
      <c r="C21" s="44">
        <v>2007</v>
      </c>
      <c r="D21" s="94">
        <v>16</v>
      </c>
      <c r="E21" s="94"/>
      <c r="F21" s="44">
        <v>2007</v>
      </c>
      <c r="G21" s="94">
        <v>45</v>
      </c>
      <c r="I21"/>
      <c r="J21"/>
      <c r="L21"/>
      <c r="M21"/>
    </row>
    <row r="22" spans="3:13" x14ac:dyDescent="0.25">
      <c r="C22" s="44">
        <v>2006</v>
      </c>
      <c r="D22" s="94">
        <v>6</v>
      </c>
      <c r="E22" s="94"/>
      <c r="F22" s="44">
        <v>2006</v>
      </c>
      <c r="G22" s="94">
        <v>26</v>
      </c>
      <c r="I22"/>
      <c r="J22"/>
      <c r="L22"/>
      <c r="M22"/>
    </row>
    <row r="23" spans="3:13" x14ac:dyDescent="0.25">
      <c r="C23" s="44">
        <v>2005</v>
      </c>
      <c r="D23" s="94">
        <v>8</v>
      </c>
      <c r="E23" s="94"/>
      <c r="F23" s="44">
        <v>2005</v>
      </c>
      <c r="G23" s="94">
        <v>29</v>
      </c>
      <c r="I23"/>
      <c r="J23"/>
      <c r="L23"/>
      <c r="M23"/>
    </row>
    <row r="24" spans="3:13" x14ac:dyDescent="0.25">
      <c r="C24" s="44">
        <v>2004</v>
      </c>
      <c r="D24" s="94">
        <v>5</v>
      </c>
      <c r="E24" s="94"/>
      <c r="F24" s="44">
        <v>2004</v>
      </c>
      <c r="G24" s="94">
        <v>15</v>
      </c>
      <c r="I24"/>
      <c r="J24"/>
      <c r="L24"/>
      <c r="M24"/>
    </row>
    <row r="25" spans="3:13" x14ac:dyDescent="0.25">
      <c r="C25" s="44">
        <v>2003</v>
      </c>
      <c r="D25" s="94">
        <v>5</v>
      </c>
      <c r="E25" s="94"/>
      <c r="F25" s="44">
        <v>2003</v>
      </c>
      <c r="G25" s="94">
        <v>19</v>
      </c>
      <c r="I25"/>
      <c r="J25"/>
      <c r="L25"/>
      <c r="M25"/>
    </row>
    <row r="26" spans="3:13" x14ac:dyDescent="0.25">
      <c r="C26" s="44">
        <v>2002</v>
      </c>
      <c r="D26" s="94">
        <v>7</v>
      </c>
      <c r="E26" s="94"/>
      <c r="F26" s="44">
        <v>2002</v>
      </c>
      <c r="G26" s="94">
        <v>39</v>
      </c>
      <c r="I26"/>
      <c r="J26"/>
      <c r="L26"/>
      <c r="M26"/>
    </row>
    <row r="27" spans="3:13" x14ac:dyDescent="0.25">
      <c r="C27" s="44">
        <v>2001</v>
      </c>
      <c r="D27" s="94">
        <v>5</v>
      </c>
      <c r="E27" s="94"/>
      <c r="F27" s="44">
        <v>2001</v>
      </c>
      <c r="G27" s="94">
        <v>11</v>
      </c>
      <c r="I27"/>
      <c r="J27"/>
      <c r="L27"/>
      <c r="M27"/>
    </row>
    <row r="28" spans="3:13" x14ac:dyDescent="0.25">
      <c r="C28" s="44">
        <v>1998</v>
      </c>
      <c r="D28" s="94">
        <v>3</v>
      </c>
      <c r="E28" s="94"/>
      <c r="F28" s="44">
        <v>1998</v>
      </c>
      <c r="G28" s="94">
        <v>8</v>
      </c>
      <c r="I28"/>
      <c r="J28"/>
      <c r="L28"/>
      <c r="M28"/>
    </row>
    <row r="29" spans="3:13" x14ac:dyDescent="0.25">
      <c r="C29" s="44">
        <v>1997</v>
      </c>
      <c r="D29" s="94">
        <v>1</v>
      </c>
      <c r="E29" s="94"/>
      <c r="F29" s="44">
        <v>1997</v>
      </c>
      <c r="G29" s="94">
        <v>8</v>
      </c>
      <c r="I29"/>
      <c r="J29"/>
    </row>
    <row r="30" spans="3:13" x14ac:dyDescent="0.25">
      <c r="C30" s="44" t="s">
        <v>83</v>
      </c>
      <c r="D30" s="94">
        <v>256</v>
      </c>
      <c r="E30" s="94"/>
      <c r="F30" s="44" t="s">
        <v>83</v>
      </c>
      <c r="G30" s="94">
        <v>1098</v>
      </c>
      <c r="I30"/>
      <c r="J30"/>
    </row>
    <row r="31" spans="3:13" x14ac:dyDescent="0.25">
      <c r="C31"/>
      <c r="D31"/>
      <c r="E31"/>
      <c r="F31"/>
      <c r="G31"/>
      <c r="I31"/>
    </row>
    <row r="32" spans="3:13" x14ac:dyDescent="0.25">
      <c r="C32"/>
      <c r="D32"/>
      <c r="E32"/>
      <c r="I32"/>
    </row>
    <row r="33" spans="3:9" x14ac:dyDescent="0.25">
      <c r="C33"/>
      <c r="D33"/>
      <c r="E33"/>
      <c r="I33"/>
    </row>
    <row r="34" spans="3:9" x14ac:dyDescent="0.25">
      <c r="C34"/>
      <c r="D34"/>
      <c r="E34"/>
      <c r="I34"/>
    </row>
    <row r="35" spans="3:9" x14ac:dyDescent="0.25">
      <c r="C35"/>
      <c r="D35"/>
      <c r="E35"/>
      <c r="I35"/>
    </row>
    <row r="36" spans="3:9" x14ac:dyDescent="0.25">
      <c r="C36"/>
      <c r="D36"/>
      <c r="E36"/>
      <c r="I36"/>
    </row>
    <row r="37" spans="3:9" x14ac:dyDescent="0.25">
      <c r="C37"/>
      <c r="D37"/>
      <c r="E37"/>
      <c r="I37"/>
    </row>
    <row r="38" spans="3:9" x14ac:dyDescent="0.25">
      <c r="C38"/>
      <c r="D38"/>
      <c r="E38"/>
      <c r="I38"/>
    </row>
    <row r="39" spans="3:9" x14ac:dyDescent="0.25">
      <c r="C39"/>
      <c r="D39"/>
      <c r="E39"/>
      <c r="I39"/>
    </row>
    <row r="40" spans="3:9" x14ac:dyDescent="0.25">
      <c r="C40"/>
      <c r="D40"/>
      <c r="E40"/>
      <c r="I40"/>
    </row>
    <row r="41" spans="3:9" x14ac:dyDescent="0.25">
      <c r="C41"/>
      <c r="D41"/>
      <c r="E41"/>
      <c r="I41"/>
    </row>
    <row r="42" spans="3:9" x14ac:dyDescent="0.25">
      <c r="C42"/>
      <c r="D42"/>
      <c r="E42"/>
      <c r="I42"/>
    </row>
    <row r="43" spans="3:9" x14ac:dyDescent="0.25">
      <c r="C43"/>
      <c r="D43"/>
      <c r="E43"/>
      <c r="I43"/>
    </row>
    <row r="44" spans="3:9" x14ac:dyDescent="0.25">
      <c r="C44"/>
      <c r="D44"/>
      <c r="E44"/>
      <c r="I44"/>
    </row>
    <row r="45" spans="3:9" x14ac:dyDescent="0.25">
      <c r="C45"/>
      <c r="D45"/>
      <c r="E45"/>
      <c r="I45"/>
    </row>
    <row r="46" spans="3:9" x14ac:dyDescent="0.25">
      <c r="C46"/>
      <c r="D46"/>
      <c r="E46"/>
      <c r="I46"/>
    </row>
    <row r="47" spans="3:9" x14ac:dyDescent="0.25">
      <c r="C47"/>
      <c r="D47"/>
      <c r="E47"/>
      <c r="I47"/>
    </row>
    <row r="48" spans="3:9" x14ac:dyDescent="0.25">
      <c r="C48"/>
      <c r="D48"/>
      <c r="E48"/>
      <c r="I48"/>
    </row>
    <row r="49" spans="3:9" x14ac:dyDescent="0.25">
      <c r="C49"/>
      <c r="D49"/>
      <c r="E49"/>
      <c r="I49"/>
    </row>
    <row r="50" spans="3:9" x14ac:dyDescent="0.25">
      <c r="C50"/>
      <c r="D50"/>
      <c r="E50"/>
      <c r="I50"/>
    </row>
    <row r="51" spans="3:9" x14ac:dyDescent="0.25">
      <c r="C51"/>
      <c r="D51"/>
      <c r="E51"/>
      <c r="I51"/>
    </row>
    <row r="52" spans="3:9" x14ac:dyDescent="0.25">
      <c r="C52"/>
      <c r="D52"/>
      <c r="E52"/>
      <c r="I52"/>
    </row>
    <row r="53" spans="3:9" x14ac:dyDescent="0.25">
      <c r="C53"/>
      <c r="D53"/>
      <c r="E53"/>
      <c r="I53"/>
    </row>
    <row r="54" spans="3:9" x14ac:dyDescent="0.25">
      <c r="C54"/>
      <c r="D54"/>
      <c r="E54"/>
      <c r="I54"/>
    </row>
    <row r="55" spans="3:9" x14ac:dyDescent="0.25">
      <c r="C55"/>
      <c r="D55"/>
      <c r="E55"/>
      <c r="I55"/>
    </row>
    <row r="56" spans="3:9" x14ac:dyDescent="0.25">
      <c r="C56"/>
      <c r="D56"/>
      <c r="E56"/>
      <c r="I56"/>
    </row>
    <row r="57" spans="3:9" x14ac:dyDescent="0.25">
      <c r="C57"/>
      <c r="D57"/>
      <c r="E57"/>
      <c r="I57"/>
    </row>
    <row r="58" spans="3:9" x14ac:dyDescent="0.25">
      <c r="C58"/>
      <c r="D58"/>
      <c r="E58"/>
      <c r="I58"/>
    </row>
    <row r="59" spans="3:9" x14ac:dyDescent="0.25">
      <c r="C59"/>
      <c r="D59"/>
      <c r="E59"/>
      <c r="I59"/>
    </row>
    <row r="60" spans="3:9" x14ac:dyDescent="0.25">
      <c r="C60"/>
      <c r="D60"/>
      <c r="E60"/>
      <c r="I60"/>
    </row>
    <row r="61" spans="3:9" x14ac:dyDescent="0.25">
      <c r="C61"/>
      <c r="D61"/>
      <c r="E61"/>
      <c r="I61"/>
    </row>
    <row r="62" spans="3:9" x14ac:dyDescent="0.25">
      <c r="C62"/>
      <c r="D62"/>
      <c r="E62"/>
      <c r="I62"/>
    </row>
    <row r="63" spans="3:9" x14ac:dyDescent="0.25">
      <c r="C63"/>
      <c r="D63"/>
      <c r="E63"/>
      <c r="I63"/>
    </row>
    <row r="64" spans="3:9" x14ac:dyDescent="0.25">
      <c r="C64"/>
      <c r="D64"/>
      <c r="E64"/>
      <c r="I64"/>
    </row>
    <row r="65" spans="3:9" x14ac:dyDescent="0.25">
      <c r="C65"/>
      <c r="D65"/>
      <c r="E65"/>
      <c r="I65"/>
    </row>
    <row r="66" spans="3:9" x14ac:dyDescent="0.25">
      <c r="C66"/>
      <c r="D66"/>
      <c r="E66"/>
      <c r="I66"/>
    </row>
    <row r="67" spans="3:9" x14ac:dyDescent="0.25">
      <c r="C67"/>
      <c r="D67"/>
      <c r="E67"/>
      <c r="I67"/>
    </row>
    <row r="68" spans="3:9" x14ac:dyDescent="0.25">
      <c r="C68"/>
      <c r="D68"/>
      <c r="E68"/>
      <c r="I68"/>
    </row>
    <row r="69" spans="3:9" x14ac:dyDescent="0.25">
      <c r="C69"/>
      <c r="D69"/>
      <c r="E69"/>
      <c r="I69"/>
    </row>
    <row r="70" spans="3:9" x14ac:dyDescent="0.25">
      <c r="C70"/>
      <c r="D70"/>
      <c r="E70"/>
      <c r="I70"/>
    </row>
    <row r="71" spans="3:9" x14ac:dyDescent="0.25">
      <c r="C71"/>
      <c r="D71"/>
      <c r="E71"/>
      <c r="I71"/>
    </row>
    <row r="72" spans="3:9" x14ac:dyDescent="0.25">
      <c r="C72"/>
      <c r="D72"/>
      <c r="E72"/>
      <c r="I72"/>
    </row>
    <row r="73" spans="3:9" x14ac:dyDescent="0.25">
      <c r="C73"/>
      <c r="D73"/>
      <c r="E73"/>
      <c r="I73"/>
    </row>
    <row r="74" spans="3:9" x14ac:dyDescent="0.25">
      <c r="C74"/>
      <c r="D74"/>
      <c r="E74"/>
      <c r="I74"/>
    </row>
    <row r="75" spans="3:9" x14ac:dyDescent="0.25">
      <c r="C75"/>
      <c r="D75"/>
      <c r="E75"/>
      <c r="I75"/>
    </row>
    <row r="76" spans="3:9" x14ac:dyDescent="0.25">
      <c r="C76"/>
      <c r="D76"/>
      <c r="E76"/>
      <c r="I76"/>
    </row>
    <row r="77" spans="3:9" x14ac:dyDescent="0.25">
      <c r="I77"/>
    </row>
    <row r="78" spans="3:9" x14ac:dyDescent="0.25">
      <c r="I78"/>
    </row>
    <row r="79" spans="3:9" x14ac:dyDescent="0.25">
      <c r="I79"/>
    </row>
  </sheetData>
  <mergeCells count="1">
    <mergeCell ref="C7:G7"/>
  </mergeCell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549"/>
  <sheetViews>
    <sheetView showGridLines="0" workbookViewId="0">
      <selection activeCell="M17" sqref="M17"/>
    </sheetView>
  </sheetViews>
  <sheetFormatPr defaultColWidth="8.85546875" defaultRowHeight="15" x14ac:dyDescent="0.25"/>
  <cols>
    <col min="1" max="1" width="1.42578125" customWidth="1"/>
    <col min="2" max="2" width="2.140625" customWidth="1"/>
    <col min="3" max="3" width="2.85546875" customWidth="1"/>
    <col min="4" max="4" width="18.42578125" style="77" customWidth="1"/>
    <col min="5" max="5" width="11.140625" style="77" customWidth="1"/>
    <col min="6" max="7" width="4.42578125" style="95" customWidth="1"/>
    <col min="8" max="10" width="5.42578125" style="95" customWidth="1"/>
    <col min="11" max="11" width="7.140625" customWidth="1"/>
    <col min="12" max="12" width="13.140625" customWidth="1"/>
    <col min="13" max="13" width="12.42578125" style="88" customWidth="1"/>
    <col min="14" max="16" width="4.42578125" style="87" customWidth="1"/>
    <col min="17" max="17" width="5.42578125" style="87" customWidth="1"/>
    <col min="18" max="18" width="4.42578125" style="87" customWidth="1"/>
    <col min="19" max="19" width="7.140625" customWidth="1"/>
    <col min="20" max="20" width="13.140625" customWidth="1"/>
    <col min="21" max="21" width="12.42578125" style="88" customWidth="1"/>
    <col min="22" max="23" width="4.42578125" style="87" customWidth="1"/>
    <col min="24" max="26" width="5.42578125" style="87" customWidth="1"/>
    <col min="27" max="27" width="20.140625" bestFit="1" customWidth="1"/>
    <col min="28" max="28" width="36.140625" bestFit="1" customWidth="1"/>
    <col min="29" max="29" width="30.42578125" bestFit="1" customWidth="1"/>
    <col min="30" max="30" width="4.42578125" customWidth="1"/>
    <col min="31" max="31" width="14" customWidth="1"/>
    <col min="32" max="32" width="23.42578125" bestFit="1" customWidth="1"/>
    <col min="33" max="33" width="30.85546875" bestFit="1" customWidth="1"/>
    <col min="34" max="34" width="20.140625" bestFit="1" customWidth="1"/>
    <col min="35" max="35" width="8.7109375" customWidth="1"/>
    <col min="36" max="36" width="28.85546875" bestFit="1" customWidth="1"/>
    <col min="37" max="37" width="21.42578125" bestFit="1" customWidth="1"/>
    <col min="38" max="38" width="22.7109375" bestFit="1" customWidth="1"/>
    <col min="39" max="39" width="14" bestFit="1" customWidth="1"/>
    <col min="40" max="40" width="7" customWidth="1"/>
    <col min="41" max="41" width="9.42578125" bestFit="1" customWidth="1"/>
    <col min="42" max="42" width="15.7109375" bestFit="1" customWidth="1"/>
    <col min="43" max="43" width="31.85546875" bestFit="1" customWidth="1"/>
    <col min="44" max="44" width="12.42578125" bestFit="1" customWidth="1"/>
    <col min="45" max="45" width="18.85546875" bestFit="1" customWidth="1"/>
    <col min="46" max="46" width="16.28515625" bestFit="1" customWidth="1"/>
    <col min="47" max="47" width="14.140625" bestFit="1" customWidth="1"/>
    <col min="48" max="48" width="24.85546875" bestFit="1" customWidth="1"/>
    <col min="49" max="49" width="53.42578125" bestFit="1" customWidth="1"/>
    <col min="50" max="50" width="21.7109375" bestFit="1" customWidth="1"/>
    <col min="51" max="51" width="52" bestFit="1" customWidth="1"/>
    <col min="52" max="52" width="25.28515625" bestFit="1" customWidth="1"/>
    <col min="53" max="53" width="8" customWidth="1"/>
    <col min="54" max="54" width="14.28515625" bestFit="1" customWidth="1"/>
    <col min="55" max="55" width="54" bestFit="1" customWidth="1"/>
    <col min="56" max="56" width="63.42578125" bestFit="1" customWidth="1"/>
    <col min="57" max="57" width="30.7109375" bestFit="1" customWidth="1"/>
    <col min="58" max="58" width="34.42578125" bestFit="1" customWidth="1"/>
    <col min="59" max="59" width="19.42578125" bestFit="1" customWidth="1"/>
    <col min="60" max="60" width="36.140625" bestFit="1" customWidth="1"/>
    <col min="61" max="61" width="12.140625" bestFit="1" customWidth="1"/>
    <col min="62" max="62" width="9.42578125" bestFit="1" customWidth="1"/>
    <col min="63" max="63" width="23.7109375" bestFit="1" customWidth="1"/>
    <col min="64" max="64" width="35.85546875" bestFit="1" customWidth="1"/>
    <col min="65" max="65" width="18.7109375" bestFit="1" customWidth="1"/>
    <col min="66" max="66" width="22.7109375" bestFit="1" customWidth="1"/>
    <col min="67" max="67" width="18.42578125" bestFit="1" customWidth="1"/>
    <col min="68" max="69" width="22.28515625" bestFit="1" customWidth="1"/>
    <col min="70" max="70" width="21.7109375" bestFit="1" customWidth="1"/>
    <col min="71" max="71" width="20.42578125" bestFit="1" customWidth="1"/>
    <col min="72" max="72" width="31.85546875" bestFit="1" customWidth="1"/>
    <col min="73" max="73" width="35.85546875" bestFit="1" customWidth="1"/>
    <col min="74" max="74" width="19.28515625" bestFit="1" customWidth="1"/>
    <col min="75" max="75" width="49.85546875" bestFit="1" customWidth="1"/>
    <col min="76" max="76" width="57" bestFit="1" customWidth="1"/>
    <col min="77" max="77" width="54" bestFit="1" customWidth="1"/>
    <col min="78" max="78" width="16.28515625" bestFit="1" customWidth="1"/>
    <col min="79" max="79" width="39.28515625" bestFit="1" customWidth="1"/>
    <col min="80" max="80" width="19.85546875" bestFit="1" customWidth="1"/>
    <col min="81" max="81" width="8.42578125" customWidth="1"/>
    <col min="82" max="82" width="33.140625" bestFit="1" customWidth="1"/>
    <col min="83" max="83" width="20.28515625" bestFit="1" customWidth="1"/>
    <col min="84" max="84" width="21.140625" bestFit="1" customWidth="1"/>
    <col min="85" max="85" width="10" bestFit="1" customWidth="1"/>
    <col min="86" max="86" width="38.7109375" bestFit="1" customWidth="1"/>
    <col min="87" max="87" width="16.28515625" bestFit="1" customWidth="1"/>
    <col min="88" max="88" width="23.7109375" bestFit="1" customWidth="1"/>
    <col min="89" max="89" width="18.140625" bestFit="1" customWidth="1"/>
    <col min="90" max="90" width="10.42578125" bestFit="1" customWidth="1"/>
    <col min="91" max="91" width="35.140625" bestFit="1" customWidth="1"/>
    <col min="92" max="92" width="21.85546875" bestFit="1" customWidth="1"/>
    <col min="93" max="93" width="28.7109375" bestFit="1" customWidth="1"/>
    <col min="94" max="94" width="39.140625" bestFit="1" customWidth="1"/>
    <col min="95" max="95" width="28.28515625" bestFit="1" customWidth="1"/>
    <col min="96" max="96" width="21.140625" bestFit="1" customWidth="1"/>
    <col min="97" max="97" width="14.85546875" bestFit="1" customWidth="1"/>
    <col min="98" max="98" width="15" bestFit="1" customWidth="1"/>
    <col min="99" max="99" width="22.140625" bestFit="1" customWidth="1"/>
    <col min="100" max="100" width="21.140625" bestFit="1" customWidth="1"/>
    <col min="101" max="101" width="15.28515625" bestFit="1" customWidth="1"/>
    <col min="102" max="102" width="19.42578125" bestFit="1" customWidth="1"/>
    <col min="103" max="103" width="34.42578125" bestFit="1" customWidth="1"/>
    <col min="104" max="104" width="61.7109375" bestFit="1" customWidth="1"/>
    <col min="105" max="105" width="21.140625" bestFit="1" customWidth="1"/>
    <col min="106" max="106" width="30.7109375" bestFit="1" customWidth="1"/>
    <col min="107" max="107" width="10.42578125" bestFit="1" customWidth="1"/>
    <col min="108" max="108" width="20.28515625" bestFit="1" customWidth="1"/>
    <col min="109" max="109" width="47" bestFit="1" customWidth="1"/>
    <col min="110" max="110" width="27.42578125" bestFit="1" customWidth="1"/>
    <col min="111" max="111" width="24.28515625" bestFit="1" customWidth="1"/>
    <col min="112" max="112" width="30.42578125" bestFit="1" customWidth="1"/>
    <col min="113" max="113" width="37.42578125" bestFit="1" customWidth="1"/>
    <col min="114" max="114" width="8.7109375" customWidth="1"/>
    <col min="115" max="115" width="26.140625" bestFit="1" customWidth="1"/>
    <col min="116" max="116" width="13.140625" bestFit="1" customWidth="1"/>
    <col min="117" max="117" width="21.85546875" bestFit="1" customWidth="1"/>
    <col min="118" max="118" width="28.42578125" bestFit="1" customWidth="1"/>
    <col min="119" max="119" width="9.85546875" bestFit="1" customWidth="1"/>
    <col min="120" max="120" width="30.140625" bestFit="1" customWidth="1"/>
    <col min="121" max="121" width="18.28515625" bestFit="1" customWidth="1"/>
    <col min="122" max="122" width="13.7109375" bestFit="1" customWidth="1"/>
    <col min="123" max="123" width="18.140625" bestFit="1" customWidth="1"/>
    <col min="124" max="124" width="19" bestFit="1" customWidth="1"/>
    <col min="125" max="125" width="6.42578125" customWidth="1"/>
    <col min="126" max="126" width="26" bestFit="1" customWidth="1"/>
    <col min="127" max="127" width="28.140625" bestFit="1" customWidth="1"/>
    <col min="128" max="128" width="32.140625" bestFit="1" customWidth="1"/>
    <col min="129" max="129" width="28.28515625" bestFit="1" customWidth="1"/>
    <col min="130" max="130" width="32.28515625" bestFit="1" customWidth="1"/>
    <col min="131" max="131" width="14.28515625" bestFit="1" customWidth="1"/>
    <col min="132" max="132" width="11.7109375" bestFit="1" customWidth="1"/>
    <col min="133" max="133" width="20" bestFit="1" customWidth="1"/>
    <col min="134" max="134" width="28.42578125" bestFit="1" customWidth="1"/>
    <col min="135" max="136" width="22.28515625" bestFit="1" customWidth="1"/>
    <col min="137" max="137" width="10.42578125" bestFit="1" customWidth="1"/>
    <col min="138" max="138" width="7.85546875" customWidth="1"/>
    <col min="139" max="139" width="41" bestFit="1" customWidth="1"/>
    <col min="140" max="140" width="8.28515625" customWidth="1"/>
    <col min="141" max="141" width="21.42578125" bestFit="1" customWidth="1"/>
    <col min="142" max="142" width="12" bestFit="1" customWidth="1"/>
    <col min="143" max="143" width="16.7109375" bestFit="1" customWidth="1"/>
    <col min="144" max="144" width="14.85546875" bestFit="1" customWidth="1"/>
    <col min="145" max="145" width="9.85546875" bestFit="1" customWidth="1"/>
    <col min="146" max="146" width="8.42578125" customWidth="1"/>
    <col min="147" max="147" width="19.7109375" bestFit="1" customWidth="1"/>
    <col min="148" max="148" width="19.28515625" bestFit="1" customWidth="1"/>
    <col min="149" max="149" width="19.140625" bestFit="1" customWidth="1"/>
    <col min="150" max="150" width="25.42578125" bestFit="1" customWidth="1"/>
    <col min="151" max="151" width="22.28515625" bestFit="1" customWidth="1"/>
    <col min="152" max="152" width="14.85546875" bestFit="1" customWidth="1"/>
    <col min="153" max="153" width="19.140625" bestFit="1" customWidth="1"/>
    <col min="154" max="154" width="12.85546875" bestFit="1" customWidth="1"/>
    <col min="155" max="155" width="18.42578125" bestFit="1" customWidth="1"/>
    <col min="156" max="156" width="26.42578125" bestFit="1" customWidth="1"/>
    <col min="157" max="157" width="34.140625" bestFit="1" customWidth="1"/>
    <col min="158" max="158" width="36.28515625" bestFit="1" customWidth="1"/>
    <col min="159" max="159" width="17" bestFit="1" customWidth="1"/>
    <col min="160" max="160" width="14.140625" bestFit="1" customWidth="1"/>
    <col min="161" max="161" width="22" bestFit="1" customWidth="1"/>
    <col min="162" max="162" width="16.7109375" bestFit="1" customWidth="1"/>
    <col min="163" max="163" width="35.7109375" bestFit="1" customWidth="1"/>
    <col min="164" max="164" width="16.140625" bestFit="1" customWidth="1"/>
    <col min="165" max="165" width="15.7109375" bestFit="1" customWidth="1"/>
    <col min="166" max="166" width="23.140625" bestFit="1" customWidth="1"/>
    <col min="167" max="167" width="9.85546875" bestFit="1" customWidth="1"/>
    <col min="168" max="168" width="34.42578125" bestFit="1" customWidth="1"/>
    <col min="169" max="169" width="12.42578125" bestFit="1" customWidth="1"/>
    <col min="170" max="170" width="23.28515625" bestFit="1" customWidth="1"/>
    <col min="171" max="171" width="29.28515625" bestFit="1" customWidth="1"/>
    <col min="172" max="172" width="23.28515625" bestFit="1" customWidth="1"/>
    <col min="173" max="173" width="32.85546875" bestFit="1" customWidth="1"/>
    <col min="174" max="176" width="23.28515625" bestFit="1" customWidth="1"/>
    <col min="177" max="177" width="23.7109375" bestFit="1" customWidth="1"/>
    <col min="178" max="178" width="22.7109375" bestFit="1" customWidth="1"/>
    <col min="179" max="180" width="22.28515625" bestFit="1" customWidth="1"/>
    <col min="181" max="181" width="22.7109375" bestFit="1" customWidth="1"/>
    <col min="182" max="182" width="27.42578125" bestFit="1" customWidth="1"/>
    <col min="183" max="183" width="22.28515625" bestFit="1" customWidth="1"/>
    <col min="184" max="184" width="24.85546875" bestFit="1" customWidth="1"/>
    <col min="185" max="185" width="23.42578125" bestFit="1" customWidth="1"/>
    <col min="186" max="186" width="24.140625" bestFit="1" customWidth="1"/>
    <col min="187" max="187" width="23.85546875" bestFit="1" customWidth="1"/>
    <col min="188" max="188" width="16.85546875" bestFit="1" customWidth="1"/>
    <col min="189" max="189" width="26.7109375" bestFit="1" customWidth="1"/>
    <col min="190" max="190" width="21" bestFit="1" customWidth="1"/>
    <col min="191" max="191" width="36" bestFit="1" customWidth="1"/>
    <col min="192" max="192" width="26.140625" bestFit="1" customWidth="1"/>
    <col min="193" max="193" width="18.85546875" bestFit="1" customWidth="1"/>
    <col min="194" max="194" width="19.42578125" bestFit="1" customWidth="1"/>
    <col min="195" max="195" width="16.85546875" bestFit="1" customWidth="1"/>
    <col min="196" max="196" width="31.42578125" bestFit="1" customWidth="1"/>
    <col min="197" max="197" width="17.42578125" bestFit="1" customWidth="1"/>
    <col min="198" max="198" width="45.140625" bestFit="1" customWidth="1"/>
    <col min="199" max="199" width="18.42578125" bestFit="1" customWidth="1"/>
    <col min="200" max="200" width="70.7109375" bestFit="1" customWidth="1"/>
    <col min="201" max="201" width="16.85546875" bestFit="1" customWidth="1"/>
    <col min="202" max="202" width="31.42578125" bestFit="1" customWidth="1"/>
    <col min="203" max="203" width="30.42578125" bestFit="1" customWidth="1"/>
    <col min="204" max="204" width="34.85546875" bestFit="1" customWidth="1"/>
    <col min="205" max="205" width="14.42578125" bestFit="1" customWidth="1"/>
    <col min="206" max="206" width="35" bestFit="1" customWidth="1"/>
    <col min="207" max="207" width="26.140625" bestFit="1" customWidth="1"/>
    <col min="208" max="208" width="29" bestFit="1" customWidth="1"/>
    <col min="209" max="209" width="23.42578125" bestFit="1" customWidth="1"/>
    <col min="210" max="210" width="13.42578125" bestFit="1" customWidth="1"/>
    <col min="211" max="211" width="14" bestFit="1" customWidth="1"/>
    <col min="212" max="212" width="49" bestFit="1" customWidth="1"/>
    <col min="213" max="213" width="18.7109375" bestFit="1" customWidth="1"/>
    <col min="214" max="214" width="18.85546875" bestFit="1" customWidth="1"/>
    <col min="215" max="215" width="18.42578125" bestFit="1" customWidth="1"/>
    <col min="216" max="216" width="23.7109375" bestFit="1" customWidth="1"/>
    <col min="217" max="217" width="16.28515625" bestFit="1" customWidth="1"/>
    <col min="218" max="218" width="22.7109375" bestFit="1" customWidth="1"/>
    <col min="219" max="219" width="18.42578125" bestFit="1" customWidth="1"/>
    <col min="220" max="220" width="20.7109375" bestFit="1" customWidth="1"/>
    <col min="221" max="221" width="32.7109375" bestFit="1" customWidth="1"/>
    <col min="222" max="222" width="13.7109375" bestFit="1" customWidth="1"/>
    <col min="223" max="223" width="29.28515625" bestFit="1" customWidth="1"/>
    <col min="224" max="224" width="54.42578125" bestFit="1" customWidth="1"/>
    <col min="225" max="225" width="33.140625" bestFit="1" customWidth="1"/>
    <col min="226" max="226" width="7.140625" customWidth="1"/>
    <col min="227" max="227" width="16.85546875" bestFit="1" customWidth="1"/>
    <col min="228" max="228" width="8.140625" customWidth="1"/>
    <col min="229" max="229" width="26.42578125" bestFit="1" customWidth="1"/>
    <col min="230" max="230" width="37.7109375" bestFit="1" customWidth="1"/>
    <col min="231" max="231" width="22.42578125" bestFit="1" customWidth="1"/>
    <col min="232" max="233" width="26.85546875" bestFit="1" customWidth="1"/>
    <col min="234" max="234" width="21.85546875" bestFit="1" customWidth="1"/>
    <col min="235" max="235" width="26.7109375" bestFit="1" customWidth="1"/>
    <col min="236" max="236" width="24.42578125" bestFit="1" customWidth="1"/>
    <col min="237" max="237" width="11.28515625" bestFit="1" customWidth="1"/>
    <col min="238" max="238" width="38.42578125" bestFit="1" customWidth="1"/>
    <col min="239" max="239" width="16" bestFit="1" customWidth="1"/>
    <col min="240" max="240" width="19.85546875" bestFit="1" customWidth="1"/>
    <col min="241" max="241" width="29.85546875" bestFit="1" customWidth="1"/>
    <col min="242" max="242" width="10.7109375" bestFit="1" customWidth="1"/>
    <col min="243" max="243" width="15" bestFit="1" customWidth="1"/>
    <col min="244" max="244" width="20.28515625" bestFit="1" customWidth="1"/>
    <col min="245" max="245" width="11" bestFit="1" customWidth="1"/>
    <col min="246" max="246" width="58.28515625" bestFit="1" customWidth="1"/>
    <col min="247" max="247" width="23.85546875" bestFit="1" customWidth="1"/>
    <col min="248" max="249" width="27.7109375" bestFit="1" customWidth="1"/>
    <col min="250" max="250" width="26.7109375" bestFit="1" customWidth="1"/>
    <col min="251" max="251" width="27.7109375" bestFit="1" customWidth="1"/>
    <col min="252" max="252" width="30.7109375" bestFit="1" customWidth="1"/>
    <col min="254" max="254" width="12.42578125" bestFit="1" customWidth="1"/>
    <col min="255" max="255" width="27.28515625" bestFit="1" customWidth="1"/>
    <col min="256" max="256" width="29.85546875" bestFit="1" customWidth="1"/>
    <col min="257" max="257" width="38.7109375" bestFit="1" customWidth="1"/>
    <col min="258" max="258" width="38.42578125" bestFit="1" customWidth="1"/>
    <col min="259" max="259" width="32" bestFit="1" customWidth="1"/>
    <col min="260" max="260" width="10.42578125" bestFit="1" customWidth="1"/>
    <col min="261" max="261" width="40.85546875" bestFit="1" customWidth="1"/>
    <col min="262" max="262" width="25" bestFit="1" customWidth="1"/>
    <col min="263" max="263" width="22.42578125" bestFit="1" customWidth="1"/>
    <col min="264" max="264" width="18.42578125" bestFit="1" customWidth="1"/>
    <col min="265" max="265" width="19.42578125" bestFit="1" customWidth="1"/>
    <col min="266" max="266" width="19" bestFit="1" customWidth="1"/>
    <col min="267" max="267" width="15.85546875" bestFit="1" customWidth="1"/>
    <col min="268" max="268" width="18.42578125" bestFit="1" customWidth="1"/>
    <col min="269" max="269" width="19.42578125" bestFit="1" customWidth="1"/>
    <col min="270" max="270" width="15.85546875" bestFit="1" customWidth="1"/>
    <col min="271" max="271" width="17.42578125" bestFit="1" customWidth="1"/>
    <col min="272" max="272" width="14.85546875" bestFit="1" customWidth="1"/>
    <col min="273" max="273" width="14.42578125" bestFit="1" customWidth="1"/>
    <col min="274" max="274" width="13.42578125" bestFit="1" customWidth="1"/>
    <col min="275" max="276" width="16.85546875" bestFit="1" customWidth="1"/>
    <col min="277" max="277" width="11.7109375" bestFit="1" customWidth="1"/>
    <col min="278" max="278" width="10.42578125" bestFit="1" customWidth="1"/>
    <col min="279" max="279" width="16" bestFit="1" customWidth="1"/>
    <col min="280" max="280" width="10.42578125" bestFit="1" customWidth="1"/>
    <col min="281" max="281" width="19.7109375" bestFit="1" customWidth="1"/>
    <col min="282" max="282" width="34.140625" bestFit="1" customWidth="1"/>
    <col min="283" max="283" width="13.42578125" bestFit="1" customWidth="1"/>
    <col min="284" max="284" width="14.140625" bestFit="1" customWidth="1"/>
    <col min="285" max="285" width="20.42578125" bestFit="1" customWidth="1"/>
    <col min="286" max="286" width="16.7109375" bestFit="1" customWidth="1"/>
    <col min="287" max="287" width="20.42578125" bestFit="1" customWidth="1"/>
    <col min="288" max="288" width="12.42578125" bestFit="1" customWidth="1"/>
    <col min="289" max="289" width="26.85546875" bestFit="1" customWidth="1"/>
    <col min="290" max="290" width="21.42578125" bestFit="1" customWidth="1"/>
    <col min="291" max="291" width="21" bestFit="1" customWidth="1"/>
    <col min="292" max="292" width="17.42578125" bestFit="1" customWidth="1"/>
    <col min="293" max="293" width="10.42578125" bestFit="1" customWidth="1"/>
    <col min="294" max="294" width="49.7109375" bestFit="1" customWidth="1"/>
    <col min="295" max="295" width="55.85546875" bestFit="1" customWidth="1"/>
    <col min="296" max="296" width="33" bestFit="1" customWidth="1"/>
    <col min="297" max="297" width="23.7109375" bestFit="1" customWidth="1"/>
    <col min="298" max="298" width="13.140625" bestFit="1" customWidth="1"/>
    <col min="299" max="299" width="22.42578125" bestFit="1" customWidth="1"/>
    <col min="300" max="300" width="13.140625" bestFit="1" customWidth="1"/>
    <col min="301" max="301" width="22.28515625" bestFit="1" customWidth="1"/>
    <col min="302" max="302" width="24.7109375" bestFit="1" customWidth="1"/>
    <col min="303" max="303" width="20.7109375" bestFit="1" customWidth="1"/>
    <col min="304" max="304" width="33.28515625" bestFit="1" customWidth="1"/>
    <col min="305" max="305" width="27.28515625" bestFit="1" customWidth="1"/>
    <col min="306" max="306" width="17.85546875" bestFit="1" customWidth="1"/>
    <col min="307" max="307" width="19.28515625" bestFit="1" customWidth="1"/>
    <col min="308" max="308" width="21.7109375" bestFit="1" customWidth="1"/>
    <col min="309" max="309" width="22.42578125" bestFit="1" customWidth="1"/>
    <col min="310" max="310" width="27.28515625" bestFit="1" customWidth="1"/>
    <col min="311" max="311" width="12" bestFit="1" customWidth="1"/>
    <col min="312" max="312" width="8.42578125" customWidth="1"/>
    <col min="313" max="313" width="18.7109375" bestFit="1" customWidth="1"/>
    <col min="314" max="314" width="18" bestFit="1" customWidth="1"/>
    <col min="315" max="315" width="13.140625" bestFit="1" customWidth="1"/>
    <col min="316" max="316" width="22.85546875" bestFit="1" customWidth="1"/>
    <col min="317" max="317" width="21.140625" bestFit="1" customWidth="1"/>
    <col min="318" max="318" width="31.85546875" bestFit="1" customWidth="1"/>
    <col min="319" max="319" width="24.28515625" bestFit="1" customWidth="1"/>
    <col min="320" max="320" width="34.140625" bestFit="1" customWidth="1"/>
    <col min="321" max="321" width="23.85546875" bestFit="1" customWidth="1"/>
    <col min="322" max="322" width="11.28515625" bestFit="1" customWidth="1"/>
    <col min="323" max="323" width="8.28515625" customWidth="1"/>
    <col min="324" max="324" width="18" bestFit="1" customWidth="1"/>
    <col min="325" max="325" width="40.28515625" bestFit="1" customWidth="1"/>
    <col min="326" max="326" width="15.140625" bestFit="1" customWidth="1"/>
    <col min="327" max="327" width="24" bestFit="1" customWidth="1"/>
    <col min="328" max="328" width="18.42578125" bestFit="1" customWidth="1"/>
    <col min="329" max="329" width="13.140625" bestFit="1" customWidth="1"/>
    <col min="330" max="330" width="26.85546875" bestFit="1" customWidth="1"/>
    <col min="331" max="331" width="23.42578125" bestFit="1" customWidth="1"/>
    <col min="332" max="332" width="20" bestFit="1" customWidth="1"/>
    <col min="333" max="333" width="11.42578125" bestFit="1" customWidth="1"/>
    <col min="334" max="334" width="24.42578125" bestFit="1" customWidth="1"/>
    <col min="335" max="335" width="25.140625" bestFit="1" customWidth="1"/>
    <col min="336" max="336" width="12.42578125" bestFit="1" customWidth="1"/>
    <col min="337" max="337" width="10.42578125" bestFit="1" customWidth="1"/>
    <col min="338" max="338" width="24.140625" bestFit="1" customWidth="1"/>
    <col min="339" max="339" width="7.28515625" customWidth="1"/>
    <col min="340" max="340" width="11.28515625" bestFit="1" customWidth="1"/>
  </cols>
  <sheetData>
    <row r="1" spans="2:26" ht="7.5" customHeight="1" x14ac:dyDescent="0.25"/>
    <row r="2" spans="2:26" ht="26.25" x14ac:dyDescent="0.4">
      <c r="B2" s="90" t="s">
        <v>845</v>
      </c>
    </row>
    <row r="3" spans="2:26" x14ac:dyDescent="0.25">
      <c r="C3" s="119" t="s">
        <v>841</v>
      </c>
    </row>
    <row r="5" spans="2:26" ht="18.75" x14ac:dyDescent="0.3">
      <c r="C5" s="98" t="s">
        <v>836</v>
      </c>
    </row>
    <row r="6" spans="2:26" ht="18.75" x14ac:dyDescent="0.3">
      <c r="D6" s="108" t="s">
        <v>102</v>
      </c>
      <c r="E6" s="109" t="s">
        <v>830</v>
      </c>
      <c r="L6" s="113" t="s">
        <v>838</v>
      </c>
      <c r="T6" s="113" t="s">
        <v>840</v>
      </c>
    </row>
    <row r="7" spans="2:26" x14ac:dyDescent="0.25">
      <c r="D7" s="103"/>
      <c r="E7" s="89"/>
      <c r="N7" s="159" t="s">
        <v>438</v>
      </c>
      <c r="O7" s="159"/>
      <c r="P7" s="159"/>
      <c r="Q7" s="159"/>
      <c r="R7" s="159"/>
      <c r="V7" s="159" t="s">
        <v>438</v>
      </c>
      <c r="W7" s="159"/>
      <c r="X7" s="159"/>
      <c r="Y7" s="159"/>
      <c r="Z7" s="159"/>
    </row>
    <row r="8" spans="2:26" x14ac:dyDescent="0.25">
      <c r="D8" s="106" t="s">
        <v>82</v>
      </c>
      <c r="E8" s="107" t="s">
        <v>267</v>
      </c>
      <c r="F8" s="132" t="s">
        <v>220</v>
      </c>
      <c r="G8" s="132" t="s">
        <v>221</v>
      </c>
      <c r="H8" s="132" t="s">
        <v>222</v>
      </c>
      <c r="I8" s="132" t="s">
        <v>223</v>
      </c>
      <c r="J8" s="132" t="s">
        <v>224</v>
      </c>
      <c r="L8" s="102" t="s">
        <v>82</v>
      </c>
      <c r="M8" s="117" t="s">
        <v>839</v>
      </c>
      <c r="N8" s="118" t="s">
        <v>220</v>
      </c>
      <c r="O8" s="118" t="s">
        <v>221</v>
      </c>
      <c r="P8" s="118" t="s">
        <v>222</v>
      </c>
      <c r="Q8" s="118" t="s">
        <v>223</v>
      </c>
      <c r="R8" s="118" t="s">
        <v>224</v>
      </c>
      <c r="S8" s="77"/>
      <c r="T8" s="43" t="s">
        <v>82</v>
      </c>
      <c r="U8" s="88" t="s">
        <v>839</v>
      </c>
      <c r="V8" s="87" t="s">
        <v>220</v>
      </c>
      <c r="W8" s="87" t="s">
        <v>221</v>
      </c>
      <c r="X8" s="87" t="s">
        <v>222</v>
      </c>
      <c r="Y8" s="87" t="s">
        <v>223</v>
      </c>
      <c r="Z8" s="87" t="s">
        <v>224</v>
      </c>
    </row>
    <row r="9" spans="2:26" x14ac:dyDescent="0.25">
      <c r="D9" s="104" t="s">
        <v>616</v>
      </c>
      <c r="E9" s="105">
        <v>4</v>
      </c>
      <c r="F9" s="133"/>
      <c r="G9" s="133"/>
      <c r="H9" s="133">
        <v>2</v>
      </c>
      <c r="I9" s="133">
        <v>2</v>
      </c>
      <c r="J9" s="133"/>
      <c r="L9" s="44" t="s">
        <v>57</v>
      </c>
      <c r="M9" s="110">
        <v>126</v>
      </c>
      <c r="N9" s="89">
        <v>1.3</v>
      </c>
      <c r="O9" s="89">
        <v>9.6999999999999993</v>
      </c>
      <c r="P9" s="89">
        <v>12</v>
      </c>
      <c r="Q9" s="89">
        <v>78</v>
      </c>
      <c r="R9" s="89">
        <v>25</v>
      </c>
      <c r="S9" s="105"/>
      <c r="T9" s="44" t="s">
        <v>28</v>
      </c>
      <c r="U9" s="110">
        <v>266</v>
      </c>
      <c r="V9" s="89">
        <v>2.44</v>
      </c>
      <c r="W9" s="89">
        <v>14.023333333333335</v>
      </c>
      <c r="X9" s="89">
        <v>29.71166666666667</v>
      </c>
      <c r="Y9" s="89">
        <v>162.02500000000001</v>
      </c>
      <c r="Z9" s="89">
        <v>57.69</v>
      </c>
    </row>
    <row r="10" spans="2:26" x14ac:dyDescent="0.25">
      <c r="D10" s="104" t="s">
        <v>57</v>
      </c>
      <c r="E10" s="105">
        <v>126</v>
      </c>
      <c r="F10" s="133">
        <v>1.3</v>
      </c>
      <c r="G10" s="133">
        <v>9.6999999999999993</v>
      </c>
      <c r="H10" s="133">
        <v>12</v>
      </c>
      <c r="I10" s="133">
        <v>78</v>
      </c>
      <c r="J10" s="133">
        <v>25</v>
      </c>
      <c r="L10" s="86" t="s">
        <v>28</v>
      </c>
      <c r="M10" s="110">
        <v>35</v>
      </c>
      <c r="N10" s="89"/>
      <c r="O10" s="89">
        <v>1</v>
      </c>
      <c r="P10" s="89">
        <v>2</v>
      </c>
      <c r="Q10" s="89">
        <v>20</v>
      </c>
      <c r="R10" s="89">
        <v>12</v>
      </c>
      <c r="S10" s="105"/>
      <c r="T10" s="44" t="s">
        <v>47</v>
      </c>
      <c r="U10" s="110">
        <v>836</v>
      </c>
      <c r="V10" s="89">
        <v>31.914666666666673</v>
      </c>
      <c r="W10" s="89">
        <v>65.362730158730159</v>
      </c>
      <c r="X10" s="89">
        <v>137.173</v>
      </c>
      <c r="Y10" s="89">
        <v>454.14960317460316</v>
      </c>
      <c r="Z10" s="89">
        <v>139.5</v>
      </c>
    </row>
    <row r="11" spans="2:26" x14ac:dyDescent="0.25">
      <c r="D11" s="104" t="s">
        <v>754</v>
      </c>
      <c r="E11" s="105">
        <v>4</v>
      </c>
      <c r="F11" s="133"/>
      <c r="G11" s="133">
        <v>1</v>
      </c>
      <c r="H11" s="133"/>
      <c r="I11" s="133">
        <v>3</v>
      </c>
      <c r="J11" s="133"/>
      <c r="L11" s="86" t="s">
        <v>47</v>
      </c>
      <c r="M11" s="110">
        <v>91</v>
      </c>
      <c r="N11" s="89">
        <v>1.3</v>
      </c>
      <c r="O11" s="89">
        <v>8.6999999999999993</v>
      </c>
      <c r="P11" s="89">
        <v>10</v>
      </c>
      <c r="Q11" s="89">
        <v>58</v>
      </c>
      <c r="R11" s="89">
        <v>13</v>
      </c>
      <c r="S11" s="105"/>
      <c r="T11" s="44" t="s">
        <v>83</v>
      </c>
      <c r="U11" s="110">
        <v>1102</v>
      </c>
      <c r="V11" s="89">
        <v>34.354666666666667</v>
      </c>
      <c r="W11" s="89">
        <v>79.386063492063499</v>
      </c>
      <c r="X11" s="89">
        <v>166.8846666666667</v>
      </c>
      <c r="Y11" s="89">
        <v>616.17460317460325</v>
      </c>
      <c r="Z11" s="89">
        <v>197.19</v>
      </c>
    </row>
    <row r="12" spans="2:26" x14ac:dyDescent="0.25">
      <c r="D12" s="104" t="s">
        <v>46</v>
      </c>
      <c r="E12" s="105">
        <v>183</v>
      </c>
      <c r="F12" s="133">
        <v>3.863</v>
      </c>
      <c r="G12" s="133">
        <v>13.867000000000001</v>
      </c>
      <c r="H12" s="133">
        <v>31.570000000000004</v>
      </c>
      <c r="I12" s="133">
        <v>106</v>
      </c>
      <c r="J12" s="133">
        <v>27.7</v>
      </c>
      <c r="L12" s="44" t="s">
        <v>46</v>
      </c>
      <c r="M12" s="110">
        <v>183</v>
      </c>
      <c r="N12" s="89">
        <v>3.863</v>
      </c>
      <c r="O12" s="89">
        <v>13.866999999999999</v>
      </c>
      <c r="P12" s="89">
        <v>31.57</v>
      </c>
      <c r="Q12" s="89">
        <v>106</v>
      </c>
      <c r="R12" s="89">
        <v>27.7</v>
      </c>
      <c r="S12" s="105"/>
      <c r="U12"/>
      <c r="V12"/>
      <c r="W12"/>
      <c r="X12"/>
      <c r="Y12"/>
      <c r="Z12"/>
    </row>
    <row r="13" spans="2:26" x14ac:dyDescent="0.25">
      <c r="D13" s="104" t="s">
        <v>436</v>
      </c>
      <c r="E13" s="105">
        <v>1</v>
      </c>
      <c r="F13" s="133"/>
      <c r="G13" s="133">
        <v>1</v>
      </c>
      <c r="H13" s="133"/>
      <c r="I13" s="133"/>
      <c r="J13" s="133"/>
      <c r="L13" s="86" t="s">
        <v>28</v>
      </c>
      <c r="M13" s="110">
        <v>10</v>
      </c>
      <c r="N13" s="89"/>
      <c r="O13" s="89">
        <v>2</v>
      </c>
      <c r="P13" s="89">
        <v>1</v>
      </c>
      <c r="Q13" s="89">
        <v>6</v>
      </c>
      <c r="R13" s="89">
        <v>1</v>
      </c>
      <c r="S13" s="105"/>
    </row>
    <row r="14" spans="2:26" ht="18.75" x14ac:dyDescent="0.3">
      <c r="D14" s="104" t="s">
        <v>235</v>
      </c>
      <c r="E14" s="105">
        <v>1</v>
      </c>
      <c r="F14" s="133"/>
      <c r="G14" s="133"/>
      <c r="H14" s="133"/>
      <c r="I14" s="133">
        <v>1</v>
      </c>
      <c r="J14" s="133"/>
      <c r="L14" s="86" t="s">
        <v>47</v>
      </c>
      <c r="M14" s="110">
        <v>173</v>
      </c>
      <c r="N14" s="89">
        <v>3.863</v>
      </c>
      <c r="O14" s="89">
        <v>11.866999999999999</v>
      </c>
      <c r="P14" s="89">
        <v>30.57</v>
      </c>
      <c r="Q14" s="89">
        <v>100</v>
      </c>
      <c r="R14" s="89">
        <v>26.7</v>
      </c>
      <c r="S14" s="105"/>
      <c r="T14" s="113" t="s">
        <v>837</v>
      </c>
      <c r="U14" s="98"/>
      <c r="V14"/>
      <c r="W14"/>
      <c r="X14"/>
      <c r="Y14"/>
      <c r="Z14"/>
    </row>
    <row r="15" spans="2:26" x14ac:dyDescent="0.25">
      <c r="D15" s="104" t="s">
        <v>26</v>
      </c>
      <c r="E15" s="105">
        <v>1</v>
      </c>
      <c r="F15" s="133">
        <v>0.44</v>
      </c>
      <c r="G15" s="133">
        <v>0.06</v>
      </c>
      <c r="H15" s="133"/>
      <c r="I15" s="133"/>
      <c r="J15" s="133">
        <v>0.19</v>
      </c>
      <c r="L15" s="44" t="s">
        <v>26</v>
      </c>
      <c r="M15" s="110">
        <v>1</v>
      </c>
      <c r="N15" s="89">
        <v>0.44</v>
      </c>
      <c r="O15" s="89">
        <v>0.06</v>
      </c>
      <c r="P15" s="89"/>
      <c r="Q15" s="89"/>
      <c r="R15" s="89">
        <v>0.19</v>
      </c>
      <c r="S15" s="105"/>
      <c r="V15" s="159" t="s">
        <v>438</v>
      </c>
      <c r="W15" s="159"/>
      <c r="X15" s="159"/>
      <c r="Y15" s="159"/>
      <c r="Z15" s="159"/>
    </row>
    <row r="16" spans="2:26" x14ac:dyDescent="0.25">
      <c r="D16" s="104" t="s">
        <v>380</v>
      </c>
      <c r="E16" s="105">
        <v>39</v>
      </c>
      <c r="F16" s="133">
        <v>2</v>
      </c>
      <c r="G16" s="133">
        <v>6</v>
      </c>
      <c r="H16" s="133">
        <v>6.4</v>
      </c>
      <c r="I16" s="133">
        <v>13.8</v>
      </c>
      <c r="J16" s="133">
        <v>10.8</v>
      </c>
      <c r="L16" s="86" t="s">
        <v>28</v>
      </c>
      <c r="M16" s="110">
        <v>1</v>
      </c>
      <c r="N16" s="89">
        <v>0.44</v>
      </c>
      <c r="O16" s="89">
        <v>0.06</v>
      </c>
      <c r="P16" s="89"/>
      <c r="Q16" s="89"/>
      <c r="R16" s="89">
        <v>0.19</v>
      </c>
      <c r="S16" s="105"/>
      <c r="T16" s="43" t="s">
        <v>82</v>
      </c>
      <c r="U16" s="88" t="s">
        <v>839</v>
      </c>
      <c r="V16" s="87" t="s">
        <v>220</v>
      </c>
      <c r="W16" s="87" t="s">
        <v>221</v>
      </c>
      <c r="X16" s="87" t="s">
        <v>222</v>
      </c>
      <c r="Y16" s="87" t="s">
        <v>223</v>
      </c>
      <c r="Z16" s="87" t="s">
        <v>224</v>
      </c>
    </row>
    <row r="17" spans="4:26" x14ac:dyDescent="0.25">
      <c r="D17" s="104" t="s">
        <v>320</v>
      </c>
      <c r="E17" s="105">
        <v>14</v>
      </c>
      <c r="F17" s="133">
        <v>0.5</v>
      </c>
      <c r="G17" s="133"/>
      <c r="H17" s="133">
        <v>2.5</v>
      </c>
      <c r="I17" s="133">
        <v>7</v>
      </c>
      <c r="J17" s="133">
        <v>4</v>
      </c>
      <c r="L17" s="44" t="s">
        <v>44</v>
      </c>
      <c r="M17" s="110">
        <v>170</v>
      </c>
      <c r="N17" s="89">
        <v>11.01</v>
      </c>
      <c r="O17" s="89">
        <v>9.52</v>
      </c>
      <c r="P17" s="89">
        <v>24.470000000000002</v>
      </c>
      <c r="Q17" s="89">
        <v>105</v>
      </c>
      <c r="R17" s="89">
        <v>19.100000000000001</v>
      </c>
      <c r="S17" s="105"/>
      <c r="T17" s="44" t="s">
        <v>105</v>
      </c>
      <c r="U17" s="110">
        <v>136</v>
      </c>
      <c r="V17" s="89">
        <v>4</v>
      </c>
      <c r="W17" s="89">
        <v>13.750396825396825</v>
      </c>
      <c r="X17" s="89">
        <v>25</v>
      </c>
      <c r="Y17" s="89">
        <v>53.249603174603173</v>
      </c>
      <c r="Z17" s="89">
        <v>34</v>
      </c>
    </row>
    <row r="18" spans="4:26" x14ac:dyDescent="0.25">
      <c r="D18" s="104" t="s">
        <v>533</v>
      </c>
      <c r="E18" s="105">
        <v>3</v>
      </c>
      <c r="F18" s="133"/>
      <c r="G18" s="133"/>
      <c r="H18" s="133">
        <v>1</v>
      </c>
      <c r="I18" s="133">
        <v>2</v>
      </c>
      <c r="J18" s="133"/>
      <c r="L18" s="86" t="s">
        <v>28</v>
      </c>
      <c r="M18" s="110">
        <v>49</v>
      </c>
      <c r="N18" s="89"/>
      <c r="O18" s="89">
        <v>3</v>
      </c>
      <c r="P18" s="89">
        <v>4</v>
      </c>
      <c r="Q18" s="89">
        <v>35</v>
      </c>
      <c r="R18" s="89">
        <v>7</v>
      </c>
      <c r="S18" s="105"/>
      <c r="T18" s="44" t="s">
        <v>104</v>
      </c>
      <c r="U18" s="110">
        <v>961</v>
      </c>
      <c r="V18" s="89">
        <v>30.354666666666674</v>
      </c>
      <c r="W18" s="89">
        <v>65.63566666666668</v>
      </c>
      <c r="X18" s="89">
        <v>140.88466666666667</v>
      </c>
      <c r="Y18" s="89">
        <v>558.92499999999995</v>
      </c>
      <c r="Z18" s="89">
        <v>163.19</v>
      </c>
    </row>
    <row r="19" spans="4:26" x14ac:dyDescent="0.25">
      <c r="D19" s="104" t="s">
        <v>603</v>
      </c>
      <c r="E19" s="105">
        <v>3</v>
      </c>
      <c r="F19" s="133"/>
      <c r="G19" s="133"/>
      <c r="H19" s="133">
        <v>1</v>
      </c>
      <c r="I19" s="133">
        <v>2</v>
      </c>
      <c r="J19" s="133"/>
      <c r="L19" s="86" t="s">
        <v>47</v>
      </c>
      <c r="M19" s="110">
        <v>121</v>
      </c>
      <c r="N19" s="89">
        <v>11.01</v>
      </c>
      <c r="O19" s="89">
        <v>6.52</v>
      </c>
      <c r="P19" s="89">
        <v>20.470000000000002</v>
      </c>
      <c r="Q19" s="89">
        <v>70</v>
      </c>
      <c r="R19" s="89">
        <v>12.1</v>
      </c>
      <c r="S19" s="105"/>
      <c r="T19" s="44" t="s">
        <v>83</v>
      </c>
      <c r="U19" s="110">
        <v>1097</v>
      </c>
      <c r="V19" s="89">
        <v>34.354666666666667</v>
      </c>
      <c r="W19" s="89">
        <v>79.386063492063485</v>
      </c>
      <c r="X19" s="89">
        <v>165.88466666666667</v>
      </c>
      <c r="Y19" s="89">
        <v>612.17460317460313</v>
      </c>
      <c r="Z19" s="89">
        <v>197.19</v>
      </c>
    </row>
    <row r="20" spans="4:26" x14ac:dyDescent="0.25">
      <c r="D20" s="104" t="s">
        <v>147</v>
      </c>
      <c r="E20" s="105">
        <v>12</v>
      </c>
      <c r="F20" s="133"/>
      <c r="G20" s="133"/>
      <c r="H20" s="133">
        <v>2</v>
      </c>
      <c r="I20" s="133">
        <v>7</v>
      </c>
      <c r="J20" s="133">
        <v>3</v>
      </c>
      <c r="L20" s="114" t="s">
        <v>83</v>
      </c>
      <c r="M20" s="115">
        <v>480</v>
      </c>
      <c r="N20" s="116">
        <v>16.613000000000003</v>
      </c>
      <c r="O20" s="116">
        <v>33.146999999999998</v>
      </c>
      <c r="P20" s="116">
        <v>68.039999999999992</v>
      </c>
      <c r="Q20" s="116">
        <v>289</v>
      </c>
      <c r="R20" s="116">
        <v>71.990000000000009</v>
      </c>
      <c r="S20" s="105"/>
      <c r="U20"/>
      <c r="V20"/>
      <c r="W20"/>
      <c r="X20"/>
      <c r="Y20"/>
      <c r="Z20"/>
    </row>
    <row r="21" spans="4:26" x14ac:dyDescent="0.25">
      <c r="D21" s="104" t="s">
        <v>671</v>
      </c>
      <c r="E21" s="105">
        <v>5</v>
      </c>
      <c r="F21" s="133"/>
      <c r="G21" s="133"/>
      <c r="H21" s="133">
        <v>1</v>
      </c>
      <c r="I21" s="133">
        <v>4</v>
      </c>
      <c r="J21" s="133"/>
      <c r="M21"/>
      <c r="N21"/>
      <c r="O21"/>
      <c r="P21"/>
      <c r="Q21"/>
      <c r="R21"/>
      <c r="S21" s="105"/>
      <c r="U21"/>
      <c r="V21"/>
      <c r="W21"/>
      <c r="X21"/>
      <c r="Y21"/>
      <c r="Z21"/>
    </row>
    <row r="22" spans="4:26" x14ac:dyDescent="0.25">
      <c r="D22" s="104" t="s">
        <v>43</v>
      </c>
      <c r="E22" s="105">
        <v>4</v>
      </c>
      <c r="F22" s="133"/>
      <c r="G22" s="133"/>
      <c r="H22" s="133">
        <v>1</v>
      </c>
      <c r="I22" s="133">
        <v>3</v>
      </c>
      <c r="J22" s="133"/>
      <c r="M22"/>
      <c r="N22"/>
      <c r="O22"/>
      <c r="P22"/>
      <c r="Q22"/>
      <c r="R22"/>
      <c r="S22" s="105"/>
      <c r="U22"/>
      <c r="V22"/>
      <c r="W22"/>
      <c r="X22"/>
      <c r="Y22"/>
      <c r="Z22"/>
    </row>
    <row r="23" spans="4:26" x14ac:dyDescent="0.25">
      <c r="D23" s="104" t="s">
        <v>612</v>
      </c>
      <c r="E23" s="105">
        <v>1</v>
      </c>
      <c r="F23" s="133"/>
      <c r="G23" s="133"/>
      <c r="H23" s="133"/>
      <c r="I23" s="133">
        <v>1</v>
      </c>
      <c r="J23" s="133"/>
      <c r="M23"/>
      <c r="N23"/>
      <c r="O23"/>
      <c r="P23"/>
      <c r="Q23"/>
      <c r="R23"/>
      <c r="S23" s="105"/>
      <c r="U23"/>
      <c r="V23"/>
      <c r="W23"/>
      <c r="X23"/>
      <c r="Y23"/>
      <c r="Z23"/>
    </row>
    <row r="24" spans="4:26" x14ac:dyDescent="0.25">
      <c r="D24" s="104" t="s">
        <v>613</v>
      </c>
      <c r="E24" s="105">
        <v>1</v>
      </c>
      <c r="F24" s="133"/>
      <c r="G24" s="133"/>
      <c r="H24" s="133"/>
      <c r="I24" s="133">
        <v>1</v>
      </c>
      <c r="J24" s="133"/>
      <c r="M24"/>
      <c r="N24"/>
      <c r="O24"/>
      <c r="P24"/>
      <c r="Q24"/>
      <c r="R24"/>
      <c r="S24" s="105"/>
      <c r="U24"/>
      <c r="V24"/>
      <c r="W24"/>
      <c r="X24"/>
      <c r="Y24"/>
      <c r="Z24"/>
    </row>
    <row r="25" spans="4:26" x14ac:dyDescent="0.25">
      <c r="D25" s="104" t="s">
        <v>89</v>
      </c>
      <c r="E25" s="105">
        <v>3</v>
      </c>
      <c r="F25" s="133"/>
      <c r="G25" s="133">
        <v>0</v>
      </c>
      <c r="H25" s="133"/>
      <c r="I25" s="133">
        <v>1</v>
      </c>
      <c r="J25" s="133"/>
      <c r="M25"/>
      <c r="N25" s="136"/>
      <c r="O25"/>
      <c r="P25"/>
      <c r="Q25"/>
      <c r="R25"/>
      <c r="S25" s="105"/>
      <c r="U25"/>
      <c r="V25"/>
      <c r="W25"/>
      <c r="X25"/>
      <c r="Y25"/>
      <c r="Z25"/>
    </row>
    <row r="26" spans="4:26" x14ac:dyDescent="0.25">
      <c r="D26" s="104" t="s">
        <v>290</v>
      </c>
      <c r="E26" s="105">
        <v>11</v>
      </c>
      <c r="F26" s="133">
        <v>2</v>
      </c>
      <c r="G26" s="133"/>
      <c r="H26" s="133"/>
      <c r="I26" s="133">
        <v>9</v>
      </c>
      <c r="J26" s="133"/>
      <c r="M26"/>
      <c r="N26"/>
      <c r="O26"/>
      <c r="P26"/>
      <c r="Q26"/>
      <c r="R26"/>
      <c r="S26" s="105"/>
      <c r="U26"/>
      <c r="V26"/>
      <c r="W26"/>
      <c r="X26"/>
      <c r="Y26"/>
      <c r="Z26"/>
    </row>
    <row r="27" spans="4:26" x14ac:dyDescent="0.25">
      <c r="D27" s="104" t="s">
        <v>44</v>
      </c>
      <c r="E27" s="105">
        <v>170</v>
      </c>
      <c r="F27" s="133">
        <v>11.01</v>
      </c>
      <c r="G27" s="133">
        <v>9.52</v>
      </c>
      <c r="H27" s="133">
        <v>24.47</v>
      </c>
      <c r="I27" s="133">
        <v>105</v>
      </c>
      <c r="J27" s="133">
        <v>19.100000000000001</v>
      </c>
      <c r="M27"/>
      <c r="N27"/>
      <c r="O27"/>
      <c r="P27"/>
      <c r="Q27"/>
      <c r="R27"/>
      <c r="S27" s="105"/>
      <c r="U27"/>
      <c r="V27"/>
      <c r="W27"/>
      <c r="X27"/>
      <c r="Y27"/>
      <c r="Z27"/>
    </row>
    <row r="28" spans="4:26" x14ac:dyDescent="0.25">
      <c r="D28" s="104" t="s">
        <v>183</v>
      </c>
      <c r="E28" s="105">
        <v>1</v>
      </c>
      <c r="F28" s="133"/>
      <c r="G28" s="133"/>
      <c r="H28" s="133"/>
      <c r="I28" s="133">
        <v>1</v>
      </c>
      <c r="J28" s="133"/>
      <c r="M28"/>
      <c r="N28"/>
      <c r="O28"/>
      <c r="P28"/>
      <c r="Q28"/>
      <c r="R28"/>
      <c r="S28" s="105"/>
      <c r="U28"/>
      <c r="V28"/>
      <c r="W28"/>
      <c r="X28"/>
      <c r="Y28"/>
      <c r="Z28"/>
    </row>
    <row r="29" spans="4:26" x14ac:dyDescent="0.25">
      <c r="D29" s="104" t="s">
        <v>182</v>
      </c>
      <c r="E29" s="105">
        <v>1</v>
      </c>
      <c r="F29" s="133"/>
      <c r="G29" s="133"/>
      <c r="H29" s="133"/>
      <c r="I29" s="133"/>
      <c r="J29" s="133">
        <v>1</v>
      </c>
      <c r="M29"/>
      <c r="N29"/>
      <c r="O29"/>
      <c r="P29"/>
      <c r="Q29"/>
      <c r="R29"/>
      <c r="S29" s="105"/>
      <c r="U29"/>
      <c r="V29"/>
      <c r="W29"/>
      <c r="X29"/>
      <c r="Y29"/>
      <c r="Z29"/>
    </row>
    <row r="30" spans="4:26" x14ac:dyDescent="0.25">
      <c r="D30" s="104" t="s">
        <v>112</v>
      </c>
      <c r="E30" s="105">
        <v>2</v>
      </c>
      <c r="F30" s="133"/>
      <c r="G30" s="133">
        <v>1</v>
      </c>
      <c r="H30" s="133"/>
      <c r="I30" s="133">
        <v>1</v>
      </c>
      <c r="J30" s="133"/>
      <c r="M30"/>
      <c r="N30"/>
      <c r="O30"/>
      <c r="P30"/>
      <c r="Q30"/>
      <c r="R30"/>
      <c r="S30" s="105"/>
      <c r="U30"/>
      <c r="V30"/>
      <c r="W30"/>
      <c r="X30"/>
      <c r="Y30"/>
      <c r="Z30"/>
    </row>
    <row r="31" spans="4:26" x14ac:dyDescent="0.25">
      <c r="D31" s="104" t="s">
        <v>109</v>
      </c>
      <c r="E31" s="105">
        <v>2</v>
      </c>
      <c r="F31" s="133"/>
      <c r="G31" s="133"/>
      <c r="H31" s="133">
        <v>1</v>
      </c>
      <c r="I31" s="133"/>
      <c r="J31" s="133">
        <v>1</v>
      </c>
      <c r="M31"/>
      <c r="N31"/>
      <c r="O31"/>
      <c r="P31"/>
      <c r="Q31"/>
      <c r="R31"/>
      <c r="S31" s="105"/>
      <c r="U31"/>
      <c r="V31"/>
      <c r="W31"/>
      <c r="X31"/>
      <c r="Y31"/>
      <c r="Z31"/>
    </row>
    <row r="32" spans="4:26" x14ac:dyDescent="0.25">
      <c r="D32" s="104" t="s">
        <v>114</v>
      </c>
      <c r="E32" s="105">
        <v>2</v>
      </c>
      <c r="F32" s="133">
        <v>2</v>
      </c>
      <c r="G32" s="133"/>
      <c r="H32" s="133"/>
      <c r="I32" s="133"/>
      <c r="J32" s="133"/>
      <c r="M32"/>
      <c r="N32"/>
      <c r="O32"/>
      <c r="P32"/>
      <c r="Q32"/>
      <c r="R32"/>
      <c r="S32" s="105"/>
      <c r="U32"/>
      <c r="V32"/>
      <c r="W32"/>
      <c r="X32"/>
      <c r="Y32"/>
      <c r="Z32"/>
    </row>
    <row r="33" spans="4:26" x14ac:dyDescent="0.25">
      <c r="D33" s="104" t="s">
        <v>111</v>
      </c>
      <c r="E33" s="105">
        <v>2</v>
      </c>
      <c r="F33" s="133"/>
      <c r="G33" s="133"/>
      <c r="H33" s="133"/>
      <c r="I33" s="133">
        <v>1</v>
      </c>
      <c r="J33" s="133">
        <v>1</v>
      </c>
      <c r="M33"/>
      <c r="N33"/>
      <c r="O33"/>
      <c r="P33"/>
      <c r="Q33"/>
      <c r="R33"/>
      <c r="S33" s="105"/>
      <c r="U33"/>
      <c r="V33"/>
      <c r="W33"/>
      <c r="X33"/>
      <c r="Y33"/>
      <c r="Z33"/>
    </row>
    <row r="34" spans="4:26" x14ac:dyDescent="0.25">
      <c r="D34" s="104" t="s">
        <v>115</v>
      </c>
      <c r="E34" s="105">
        <v>2</v>
      </c>
      <c r="F34" s="133"/>
      <c r="G34" s="133"/>
      <c r="H34" s="133">
        <v>2</v>
      </c>
      <c r="I34" s="133"/>
      <c r="J34" s="133"/>
      <c r="M34"/>
      <c r="N34"/>
      <c r="O34"/>
      <c r="P34"/>
      <c r="Q34"/>
      <c r="R34"/>
      <c r="S34" s="105"/>
      <c r="U34"/>
      <c r="V34"/>
      <c r="W34"/>
      <c r="X34"/>
      <c r="Y34"/>
      <c r="Z34"/>
    </row>
    <row r="35" spans="4:26" x14ac:dyDescent="0.25">
      <c r="D35" s="104" t="s">
        <v>113</v>
      </c>
      <c r="E35" s="105">
        <v>2</v>
      </c>
      <c r="F35" s="133">
        <v>2</v>
      </c>
      <c r="G35" s="133"/>
      <c r="H35" s="133"/>
      <c r="I35" s="133"/>
      <c r="J35" s="133"/>
      <c r="M35"/>
      <c r="N35"/>
      <c r="O35"/>
      <c r="P35"/>
      <c r="Q35"/>
      <c r="R35"/>
      <c r="S35" s="105"/>
      <c r="U35"/>
      <c r="V35"/>
      <c r="W35"/>
      <c r="X35"/>
      <c r="Y35"/>
      <c r="Z35"/>
    </row>
    <row r="36" spans="4:26" x14ac:dyDescent="0.25">
      <c r="D36" s="104" t="s">
        <v>116</v>
      </c>
      <c r="E36" s="105">
        <v>2</v>
      </c>
      <c r="F36" s="133"/>
      <c r="G36" s="133"/>
      <c r="H36" s="133">
        <v>2</v>
      </c>
      <c r="I36" s="133"/>
      <c r="J36" s="133"/>
      <c r="M36"/>
      <c r="N36"/>
      <c r="O36"/>
      <c r="P36"/>
      <c r="Q36"/>
      <c r="R36"/>
      <c r="S36" s="105"/>
      <c r="U36"/>
      <c r="V36"/>
      <c r="W36"/>
      <c r="X36"/>
      <c r="Y36"/>
      <c r="Z36"/>
    </row>
    <row r="37" spans="4:26" x14ac:dyDescent="0.25">
      <c r="D37" s="104" t="s">
        <v>598</v>
      </c>
      <c r="E37" s="105">
        <v>3</v>
      </c>
      <c r="F37" s="133"/>
      <c r="G37" s="133"/>
      <c r="H37" s="133"/>
      <c r="I37" s="133"/>
      <c r="J37" s="133">
        <v>3</v>
      </c>
      <c r="M37"/>
      <c r="N37"/>
      <c r="O37"/>
      <c r="P37"/>
      <c r="Q37"/>
      <c r="R37"/>
      <c r="S37" s="105"/>
      <c r="U37"/>
      <c r="V37"/>
      <c r="W37"/>
      <c r="X37"/>
      <c r="Y37"/>
      <c r="Z37"/>
    </row>
    <row r="38" spans="4:26" x14ac:dyDescent="0.25">
      <c r="D38" s="104" t="s">
        <v>550</v>
      </c>
      <c r="E38" s="105">
        <v>3</v>
      </c>
      <c r="F38" s="133"/>
      <c r="G38" s="133">
        <v>1</v>
      </c>
      <c r="H38" s="133"/>
      <c r="I38" s="133">
        <v>2</v>
      </c>
      <c r="J38" s="133"/>
      <c r="M38"/>
      <c r="N38"/>
      <c r="O38"/>
      <c r="P38"/>
      <c r="Q38"/>
      <c r="R38"/>
      <c r="S38" s="105"/>
      <c r="U38"/>
      <c r="V38"/>
      <c r="W38"/>
      <c r="X38"/>
      <c r="Y38"/>
      <c r="Z38"/>
    </row>
    <row r="39" spans="4:26" x14ac:dyDescent="0.25">
      <c r="D39" s="104" t="s">
        <v>548</v>
      </c>
      <c r="E39" s="105">
        <v>3</v>
      </c>
      <c r="F39" s="133"/>
      <c r="G39" s="133"/>
      <c r="H39" s="133">
        <v>2</v>
      </c>
      <c r="I39" s="133">
        <v>1</v>
      </c>
      <c r="J39" s="133"/>
      <c r="M39"/>
      <c r="N39"/>
      <c r="O39"/>
      <c r="P39"/>
      <c r="Q39"/>
      <c r="R39"/>
      <c r="S39" s="105"/>
      <c r="U39"/>
      <c r="V39"/>
      <c r="W39"/>
      <c r="X39"/>
      <c r="Y39"/>
      <c r="Z39"/>
    </row>
    <row r="40" spans="4:26" x14ac:dyDescent="0.25">
      <c r="D40" s="104" t="s">
        <v>1305</v>
      </c>
      <c r="E40" s="105">
        <v>36</v>
      </c>
      <c r="F40" s="133">
        <v>0.89999999999999991</v>
      </c>
      <c r="G40" s="133">
        <v>3</v>
      </c>
      <c r="H40" s="133">
        <v>2</v>
      </c>
      <c r="I40" s="133">
        <v>22.1</v>
      </c>
      <c r="J40" s="133">
        <v>8</v>
      </c>
      <c r="M40"/>
      <c r="N40"/>
      <c r="O40"/>
      <c r="P40"/>
      <c r="Q40"/>
      <c r="R40"/>
      <c r="S40" s="105"/>
      <c r="U40"/>
      <c r="V40"/>
      <c r="W40"/>
      <c r="X40"/>
      <c r="Y40"/>
      <c r="Z40"/>
    </row>
    <row r="41" spans="4:26" x14ac:dyDescent="0.25">
      <c r="D41" s="104" t="s">
        <v>485</v>
      </c>
      <c r="E41" s="105">
        <v>27</v>
      </c>
      <c r="F41" s="133">
        <v>1</v>
      </c>
      <c r="G41" s="133"/>
      <c r="H41" s="133"/>
      <c r="I41" s="133">
        <v>25</v>
      </c>
      <c r="J41" s="133">
        <v>1</v>
      </c>
      <c r="M41"/>
      <c r="N41"/>
      <c r="O41"/>
      <c r="P41"/>
      <c r="Q41"/>
      <c r="R41"/>
      <c r="S41" s="105"/>
      <c r="U41"/>
      <c r="V41"/>
      <c r="W41"/>
      <c r="X41"/>
      <c r="Y41"/>
      <c r="Z41"/>
    </row>
    <row r="42" spans="4:26" x14ac:dyDescent="0.25">
      <c r="D42" s="104" t="s">
        <v>205</v>
      </c>
      <c r="E42" s="105">
        <v>3</v>
      </c>
      <c r="F42" s="133"/>
      <c r="G42" s="133">
        <v>2</v>
      </c>
      <c r="H42" s="133"/>
      <c r="I42" s="133">
        <v>1</v>
      </c>
      <c r="J42" s="133"/>
      <c r="M42"/>
      <c r="N42"/>
      <c r="O42"/>
      <c r="P42"/>
      <c r="Q42"/>
      <c r="R42"/>
      <c r="S42" s="105"/>
      <c r="U42"/>
      <c r="V42"/>
      <c r="W42"/>
      <c r="X42"/>
      <c r="Y42"/>
      <c r="Z42"/>
    </row>
    <row r="43" spans="4:26" x14ac:dyDescent="0.25">
      <c r="D43" s="104" t="s">
        <v>45</v>
      </c>
      <c r="E43" s="105">
        <v>132</v>
      </c>
      <c r="F43" s="133">
        <v>2.5750000000000002</v>
      </c>
      <c r="G43" s="133">
        <v>8.3583333333333343</v>
      </c>
      <c r="H43" s="133">
        <v>26.166666666666668</v>
      </c>
      <c r="I43" s="133">
        <v>68</v>
      </c>
      <c r="J43" s="133">
        <v>25.9</v>
      </c>
      <c r="M43"/>
      <c r="N43"/>
      <c r="O43"/>
      <c r="P43"/>
      <c r="Q43"/>
      <c r="R43"/>
      <c r="S43" s="105"/>
      <c r="U43"/>
      <c r="V43"/>
      <c r="W43"/>
      <c r="X43"/>
      <c r="Y43"/>
      <c r="Z43"/>
    </row>
    <row r="44" spans="4:26" x14ac:dyDescent="0.25">
      <c r="D44" s="104" t="s">
        <v>615</v>
      </c>
      <c r="E44" s="105">
        <v>1</v>
      </c>
      <c r="F44" s="133"/>
      <c r="G44" s="133"/>
      <c r="H44" s="133"/>
      <c r="I44" s="133">
        <v>1</v>
      </c>
      <c r="J44" s="133"/>
      <c r="M44"/>
      <c r="N44"/>
      <c r="O44"/>
      <c r="P44"/>
      <c r="Q44"/>
      <c r="R44"/>
      <c r="S44" s="105"/>
      <c r="U44"/>
      <c r="V44"/>
      <c r="W44"/>
      <c r="X44"/>
      <c r="Y44"/>
      <c r="Z44"/>
    </row>
    <row r="45" spans="4:26" x14ac:dyDescent="0.25">
      <c r="D45" s="104" t="s">
        <v>522</v>
      </c>
      <c r="E45" s="105">
        <v>3</v>
      </c>
      <c r="F45" s="133"/>
      <c r="G45" s="133"/>
      <c r="H45" s="133"/>
      <c r="I45" s="133">
        <v>1</v>
      </c>
      <c r="J45" s="133">
        <v>2</v>
      </c>
      <c r="M45"/>
      <c r="N45"/>
      <c r="O45"/>
      <c r="P45"/>
      <c r="Q45"/>
      <c r="R45"/>
      <c r="S45" s="105"/>
      <c r="U45"/>
      <c r="V45"/>
      <c r="W45"/>
      <c r="X45"/>
      <c r="Y45"/>
      <c r="Z45"/>
    </row>
    <row r="46" spans="4:26" x14ac:dyDescent="0.25">
      <c r="D46" s="104" t="s">
        <v>92</v>
      </c>
      <c r="E46" s="105">
        <v>2</v>
      </c>
      <c r="F46" s="133"/>
      <c r="G46" s="133">
        <v>0.47499999999999998</v>
      </c>
      <c r="H46" s="133"/>
      <c r="I46" s="133">
        <v>1.5249999999999999</v>
      </c>
      <c r="J46" s="133"/>
      <c r="M46"/>
      <c r="N46"/>
      <c r="O46"/>
      <c r="P46"/>
      <c r="Q46"/>
      <c r="R46"/>
      <c r="S46" s="105"/>
      <c r="U46"/>
      <c r="V46"/>
      <c r="W46"/>
      <c r="X46"/>
      <c r="Y46"/>
      <c r="Z46"/>
    </row>
    <row r="47" spans="4:26" x14ac:dyDescent="0.25">
      <c r="D47" s="104" t="s">
        <v>526</v>
      </c>
      <c r="E47" s="105">
        <v>6</v>
      </c>
      <c r="F47" s="133"/>
      <c r="G47" s="133"/>
      <c r="H47" s="133">
        <v>2</v>
      </c>
      <c r="I47" s="133">
        <v>3</v>
      </c>
      <c r="J47" s="133">
        <v>1</v>
      </c>
      <c r="M47"/>
      <c r="N47"/>
      <c r="O47"/>
      <c r="P47"/>
      <c r="Q47"/>
      <c r="R47"/>
      <c r="S47" s="105"/>
      <c r="U47"/>
      <c r="V47"/>
      <c r="W47"/>
      <c r="X47"/>
      <c r="Y47"/>
      <c r="Z47"/>
    </row>
    <row r="48" spans="4:26" x14ac:dyDescent="0.25">
      <c r="D48" s="104" t="s">
        <v>90</v>
      </c>
      <c r="E48" s="105">
        <v>5</v>
      </c>
      <c r="F48" s="133"/>
      <c r="G48" s="133">
        <v>4.125</v>
      </c>
      <c r="H48" s="133"/>
      <c r="I48" s="133">
        <v>0.875</v>
      </c>
      <c r="J48" s="133"/>
      <c r="M48"/>
      <c r="N48"/>
      <c r="O48"/>
      <c r="P48"/>
      <c r="Q48"/>
      <c r="R48"/>
      <c r="S48" s="105"/>
      <c r="U48"/>
      <c r="V48"/>
      <c r="W48"/>
      <c r="X48"/>
      <c r="Y48"/>
      <c r="Z48"/>
    </row>
    <row r="49" spans="4:26" x14ac:dyDescent="0.25">
      <c r="D49" s="104" t="s">
        <v>538</v>
      </c>
      <c r="E49" s="105">
        <v>3</v>
      </c>
      <c r="F49" s="133"/>
      <c r="G49" s="133"/>
      <c r="H49" s="133"/>
      <c r="I49" s="133">
        <v>1</v>
      </c>
      <c r="J49" s="133">
        <v>2</v>
      </c>
      <c r="M49"/>
      <c r="N49"/>
      <c r="O49"/>
      <c r="P49"/>
      <c r="Q49"/>
      <c r="R49"/>
      <c r="S49" s="105"/>
      <c r="U49"/>
      <c r="V49"/>
      <c r="W49"/>
      <c r="X49"/>
      <c r="Y49"/>
      <c r="Z49"/>
    </row>
    <row r="50" spans="4:26" x14ac:dyDescent="0.25">
      <c r="D50" s="104" t="s">
        <v>91</v>
      </c>
      <c r="E50" s="105">
        <v>5</v>
      </c>
      <c r="F50" s="133"/>
      <c r="G50" s="133">
        <v>1.8253968253968254</v>
      </c>
      <c r="H50" s="133">
        <v>1</v>
      </c>
      <c r="I50" s="133">
        <v>1.1746031746031744</v>
      </c>
      <c r="J50" s="133">
        <v>1</v>
      </c>
      <c r="M50"/>
      <c r="N50"/>
      <c r="O50"/>
      <c r="P50"/>
      <c r="Q50"/>
      <c r="R50"/>
      <c r="S50" s="105"/>
      <c r="U50"/>
      <c r="V50"/>
      <c r="W50"/>
      <c r="X50"/>
      <c r="Y50"/>
      <c r="Z50"/>
    </row>
    <row r="51" spans="4:26" x14ac:dyDescent="0.25">
      <c r="D51" s="104" t="s">
        <v>618</v>
      </c>
      <c r="E51" s="105">
        <v>1</v>
      </c>
      <c r="F51" s="133"/>
      <c r="G51" s="133"/>
      <c r="H51" s="133"/>
      <c r="I51" s="133">
        <v>1</v>
      </c>
      <c r="J51" s="133"/>
      <c r="M51"/>
      <c r="N51"/>
      <c r="O51"/>
      <c r="P51"/>
      <c r="Q51"/>
      <c r="R51"/>
      <c r="S51" s="105"/>
      <c r="U51"/>
      <c r="V51"/>
      <c r="W51"/>
      <c r="X51"/>
      <c r="Y51"/>
      <c r="Z51"/>
    </row>
    <row r="52" spans="4:26" x14ac:dyDescent="0.25">
      <c r="D52" s="104" t="s">
        <v>614</v>
      </c>
      <c r="E52" s="105">
        <v>1</v>
      </c>
      <c r="F52" s="133"/>
      <c r="G52" s="133"/>
      <c r="H52" s="133"/>
      <c r="I52" s="133">
        <v>1</v>
      </c>
      <c r="J52" s="133"/>
      <c r="M52"/>
      <c r="N52"/>
      <c r="O52"/>
      <c r="P52"/>
      <c r="Q52"/>
      <c r="R52"/>
      <c r="S52" s="105"/>
      <c r="U52"/>
      <c r="V52"/>
      <c r="W52"/>
      <c r="X52"/>
      <c r="Y52"/>
      <c r="Z52"/>
    </row>
    <row r="53" spans="4:26" x14ac:dyDescent="0.25">
      <c r="D53" s="104" t="s">
        <v>551</v>
      </c>
      <c r="E53" s="105">
        <v>6</v>
      </c>
      <c r="F53" s="133"/>
      <c r="G53" s="133"/>
      <c r="H53" s="133">
        <v>2</v>
      </c>
      <c r="I53" s="133">
        <v>3</v>
      </c>
      <c r="J53" s="133">
        <v>1</v>
      </c>
      <c r="M53"/>
      <c r="N53"/>
      <c r="O53"/>
      <c r="P53"/>
      <c r="Q53"/>
      <c r="R53"/>
      <c r="S53" s="105"/>
      <c r="U53"/>
      <c r="V53"/>
      <c r="W53"/>
      <c r="X53"/>
      <c r="Y53"/>
      <c r="Z53"/>
    </row>
    <row r="54" spans="4:26" x14ac:dyDescent="0.25">
      <c r="D54" s="104" t="s">
        <v>739</v>
      </c>
      <c r="E54" s="105">
        <v>3</v>
      </c>
      <c r="F54" s="133"/>
      <c r="G54" s="133">
        <v>0.33</v>
      </c>
      <c r="H54" s="133">
        <v>0.67</v>
      </c>
      <c r="I54" s="133">
        <v>2</v>
      </c>
      <c r="J54" s="133"/>
      <c r="M54"/>
      <c r="N54"/>
      <c r="O54"/>
      <c r="P54"/>
      <c r="Q54"/>
      <c r="R54"/>
      <c r="S54" s="105"/>
      <c r="U54"/>
      <c r="V54"/>
      <c r="W54"/>
      <c r="X54"/>
      <c r="Y54"/>
      <c r="Z54"/>
    </row>
    <row r="55" spans="4:26" x14ac:dyDescent="0.25">
      <c r="D55" s="104" t="s">
        <v>93</v>
      </c>
      <c r="E55" s="105">
        <v>2</v>
      </c>
      <c r="F55" s="133"/>
      <c r="G55" s="133">
        <v>1.1000000000000001</v>
      </c>
      <c r="H55" s="133"/>
      <c r="I55" s="133">
        <v>0.89999999999999991</v>
      </c>
      <c r="J55" s="133"/>
      <c r="M55"/>
      <c r="N55"/>
      <c r="O55"/>
      <c r="P55"/>
      <c r="Q55"/>
      <c r="R55"/>
      <c r="S55" s="105"/>
      <c r="U55"/>
      <c r="V55"/>
      <c r="W55"/>
      <c r="X55"/>
      <c r="Y55"/>
      <c r="Z55"/>
    </row>
    <row r="56" spans="4:26" x14ac:dyDescent="0.25">
      <c r="D56" s="104" t="s">
        <v>87</v>
      </c>
      <c r="E56" s="105">
        <v>3</v>
      </c>
      <c r="F56" s="133"/>
      <c r="G56" s="133">
        <v>0</v>
      </c>
      <c r="H56" s="133"/>
      <c r="I56" s="133">
        <v>1</v>
      </c>
      <c r="J56" s="133"/>
      <c r="M56"/>
      <c r="N56"/>
      <c r="O56"/>
      <c r="P56"/>
      <c r="Q56"/>
      <c r="R56"/>
      <c r="S56" s="105"/>
      <c r="U56"/>
      <c r="V56"/>
      <c r="W56"/>
      <c r="X56"/>
      <c r="Y56"/>
      <c r="Z56"/>
    </row>
    <row r="57" spans="4:26" x14ac:dyDescent="0.25">
      <c r="D57" s="104" t="s">
        <v>611</v>
      </c>
      <c r="E57" s="105">
        <v>1</v>
      </c>
      <c r="F57" s="133"/>
      <c r="G57" s="133"/>
      <c r="H57" s="133"/>
      <c r="I57" s="133">
        <v>1</v>
      </c>
      <c r="J57" s="133"/>
      <c r="M57"/>
      <c r="N57"/>
      <c r="O57"/>
      <c r="P57"/>
      <c r="Q57"/>
      <c r="R57"/>
      <c r="S57" s="105"/>
      <c r="U57"/>
      <c r="V57"/>
      <c r="W57"/>
      <c r="X57"/>
      <c r="Y57"/>
      <c r="Z57"/>
    </row>
    <row r="58" spans="4:26" x14ac:dyDescent="0.25">
      <c r="D58" s="104" t="s">
        <v>94</v>
      </c>
      <c r="E58" s="105">
        <v>5</v>
      </c>
      <c r="F58" s="133"/>
      <c r="G58" s="133">
        <v>0.1</v>
      </c>
      <c r="H58" s="133">
        <v>1</v>
      </c>
      <c r="I58" s="133">
        <v>2.9</v>
      </c>
      <c r="J58" s="133">
        <v>1</v>
      </c>
      <c r="M58"/>
      <c r="N58"/>
      <c r="O58"/>
      <c r="P58"/>
      <c r="Q58"/>
      <c r="R58"/>
      <c r="S58" s="105"/>
      <c r="U58"/>
      <c r="V58"/>
      <c r="W58"/>
      <c r="X58"/>
      <c r="Y58"/>
      <c r="Z58"/>
    </row>
    <row r="59" spans="4:26" x14ac:dyDescent="0.25">
      <c r="D59" s="104" t="s">
        <v>95</v>
      </c>
      <c r="E59" s="105">
        <v>3</v>
      </c>
      <c r="F59" s="133"/>
      <c r="G59" s="133">
        <v>0.125</v>
      </c>
      <c r="H59" s="133"/>
      <c r="I59" s="133">
        <v>2.875</v>
      </c>
      <c r="J59" s="133"/>
      <c r="M59"/>
      <c r="N59"/>
      <c r="O59"/>
      <c r="P59"/>
      <c r="Q59"/>
      <c r="R59"/>
      <c r="S59" s="105"/>
      <c r="U59"/>
      <c r="V59"/>
      <c r="W59"/>
      <c r="X59"/>
      <c r="Y59"/>
      <c r="Z59"/>
    </row>
    <row r="60" spans="4:26" x14ac:dyDescent="0.25">
      <c r="D60" s="104" t="s">
        <v>523</v>
      </c>
      <c r="E60" s="105">
        <v>3</v>
      </c>
      <c r="F60" s="133"/>
      <c r="G60" s="133"/>
      <c r="H60" s="133"/>
      <c r="I60" s="133">
        <v>2</v>
      </c>
      <c r="J60" s="133">
        <v>1</v>
      </c>
      <c r="M60"/>
      <c r="N60"/>
      <c r="O60"/>
      <c r="P60"/>
      <c r="Q60"/>
      <c r="R60"/>
      <c r="S60" s="105"/>
      <c r="U60"/>
      <c r="V60"/>
      <c r="W60"/>
      <c r="X60"/>
      <c r="Y60"/>
      <c r="Z60"/>
    </row>
    <row r="61" spans="4:26" x14ac:dyDescent="0.25">
      <c r="D61" s="104" t="s">
        <v>88</v>
      </c>
      <c r="E61" s="105">
        <v>2</v>
      </c>
      <c r="F61" s="133"/>
      <c r="G61" s="133">
        <v>0</v>
      </c>
      <c r="H61" s="133"/>
      <c r="I61" s="133"/>
      <c r="J61" s="133"/>
      <c r="M61"/>
      <c r="N61"/>
      <c r="O61"/>
      <c r="P61"/>
      <c r="Q61"/>
      <c r="R61"/>
      <c r="S61" s="105"/>
      <c r="U61"/>
      <c r="V61"/>
      <c r="W61"/>
      <c r="X61"/>
      <c r="Y61"/>
      <c r="Z61"/>
    </row>
    <row r="62" spans="4:26" x14ac:dyDescent="0.25">
      <c r="D62" s="104" t="s">
        <v>553</v>
      </c>
      <c r="E62" s="105">
        <v>2</v>
      </c>
      <c r="F62" s="133"/>
      <c r="G62" s="133"/>
      <c r="H62" s="133">
        <v>2</v>
      </c>
      <c r="I62" s="133"/>
      <c r="J62" s="133"/>
      <c r="M62"/>
      <c r="N62"/>
      <c r="O62"/>
      <c r="P62"/>
      <c r="Q62"/>
      <c r="R62"/>
      <c r="S62" s="105"/>
      <c r="U62"/>
      <c r="V62"/>
      <c r="W62"/>
      <c r="X62"/>
      <c r="Y62"/>
      <c r="Z62"/>
    </row>
    <row r="63" spans="4:26" x14ac:dyDescent="0.25">
      <c r="D63" s="104" t="s">
        <v>556</v>
      </c>
      <c r="E63" s="105">
        <v>2</v>
      </c>
      <c r="F63" s="133"/>
      <c r="G63" s="133"/>
      <c r="H63" s="133"/>
      <c r="I63" s="133">
        <v>1</v>
      </c>
      <c r="J63" s="133">
        <v>1</v>
      </c>
      <c r="M63"/>
      <c r="N63"/>
      <c r="O63"/>
      <c r="P63"/>
      <c r="Q63"/>
      <c r="R63"/>
      <c r="S63" s="105"/>
      <c r="U63"/>
      <c r="V63"/>
      <c r="W63"/>
      <c r="X63"/>
      <c r="Y63"/>
      <c r="Z63"/>
    </row>
    <row r="64" spans="4:26" x14ac:dyDescent="0.25">
      <c r="D64" s="104" t="s">
        <v>558</v>
      </c>
      <c r="E64" s="105">
        <v>2</v>
      </c>
      <c r="F64" s="133"/>
      <c r="G64" s="133"/>
      <c r="H64" s="133"/>
      <c r="I64" s="133"/>
      <c r="J64" s="133">
        <v>2</v>
      </c>
      <c r="M64"/>
      <c r="N64"/>
      <c r="O64"/>
      <c r="P64"/>
      <c r="Q64"/>
      <c r="R64"/>
      <c r="S64" s="105"/>
      <c r="U64"/>
      <c r="V64"/>
      <c r="W64"/>
      <c r="X64"/>
      <c r="Y64"/>
      <c r="Z64"/>
    </row>
    <row r="65" spans="4:26" x14ac:dyDescent="0.25">
      <c r="D65" s="104" t="s">
        <v>557</v>
      </c>
      <c r="E65" s="105">
        <v>2</v>
      </c>
      <c r="F65" s="133"/>
      <c r="G65" s="133"/>
      <c r="H65" s="133"/>
      <c r="I65" s="133"/>
      <c r="J65" s="133">
        <v>2</v>
      </c>
      <c r="M65"/>
      <c r="N65"/>
      <c r="O65"/>
      <c r="P65"/>
      <c r="Q65"/>
      <c r="R65"/>
      <c r="S65" s="105"/>
      <c r="U65"/>
      <c r="V65"/>
      <c r="W65"/>
      <c r="X65"/>
      <c r="Y65"/>
      <c r="Z65"/>
    </row>
    <row r="66" spans="4:26" x14ac:dyDescent="0.25">
      <c r="D66" s="104" t="s">
        <v>554</v>
      </c>
      <c r="E66" s="105">
        <v>2</v>
      </c>
      <c r="F66" s="133"/>
      <c r="G66" s="133"/>
      <c r="H66" s="133">
        <v>2</v>
      </c>
      <c r="I66" s="133"/>
      <c r="J66" s="133"/>
      <c r="M66"/>
      <c r="N66"/>
      <c r="O66"/>
      <c r="P66"/>
      <c r="Q66"/>
      <c r="R66"/>
      <c r="S66" s="105"/>
      <c r="U66"/>
      <c r="V66"/>
      <c r="W66"/>
      <c r="X66"/>
      <c r="Y66"/>
      <c r="Z66"/>
    </row>
    <row r="67" spans="4:26" x14ac:dyDescent="0.25">
      <c r="D67" s="104" t="s">
        <v>555</v>
      </c>
      <c r="E67" s="105">
        <v>2</v>
      </c>
      <c r="F67" s="133"/>
      <c r="G67" s="133"/>
      <c r="H67" s="133"/>
      <c r="I67" s="133">
        <v>2</v>
      </c>
      <c r="J67" s="133"/>
      <c r="M67"/>
      <c r="N67"/>
      <c r="O67"/>
      <c r="P67"/>
      <c r="Q67"/>
      <c r="R67"/>
      <c r="S67" s="105"/>
      <c r="U67"/>
      <c r="V67"/>
      <c r="W67"/>
      <c r="X67"/>
      <c r="Y67"/>
      <c r="Z67"/>
    </row>
    <row r="68" spans="4:26" x14ac:dyDescent="0.25">
      <c r="D68" s="104" t="s">
        <v>582</v>
      </c>
      <c r="E68" s="105">
        <v>3</v>
      </c>
      <c r="F68" s="133"/>
      <c r="G68" s="133"/>
      <c r="H68" s="133"/>
      <c r="I68" s="133">
        <v>3</v>
      </c>
      <c r="J68" s="133"/>
      <c r="M68"/>
      <c r="N68"/>
      <c r="O68"/>
      <c r="P68"/>
      <c r="Q68"/>
      <c r="R68"/>
      <c r="S68" s="105"/>
      <c r="U68"/>
      <c r="V68"/>
      <c r="W68"/>
      <c r="X68"/>
      <c r="Y68"/>
      <c r="Z68"/>
    </row>
    <row r="69" spans="4:26" x14ac:dyDescent="0.25">
      <c r="D69" s="104" t="s">
        <v>37</v>
      </c>
      <c r="E69" s="105">
        <v>3</v>
      </c>
      <c r="F69" s="133"/>
      <c r="G69" s="133"/>
      <c r="H69" s="133">
        <v>1</v>
      </c>
      <c r="I69" s="133"/>
      <c r="J69" s="133">
        <v>2</v>
      </c>
      <c r="M69"/>
      <c r="N69"/>
      <c r="O69"/>
      <c r="P69"/>
      <c r="Q69"/>
      <c r="R69"/>
      <c r="S69" s="105"/>
      <c r="U69"/>
      <c r="V69"/>
      <c r="W69"/>
      <c r="X69"/>
      <c r="Y69"/>
      <c r="Z69"/>
    </row>
    <row r="70" spans="4:26" x14ac:dyDescent="0.25">
      <c r="D70" s="104" t="s">
        <v>35</v>
      </c>
      <c r="E70" s="105">
        <v>3</v>
      </c>
      <c r="F70" s="133"/>
      <c r="G70" s="133"/>
      <c r="H70" s="133">
        <v>1</v>
      </c>
      <c r="I70" s="133"/>
      <c r="J70" s="133">
        <v>2</v>
      </c>
      <c r="M70"/>
      <c r="N70"/>
      <c r="O70"/>
      <c r="P70"/>
      <c r="Q70"/>
      <c r="R70"/>
      <c r="S70" s="105"/>
      <c r="U70"/>
      <c r="V70"/>
      <c r="W70"/>
      <c r="X70"/>
      <c r="Y70"/>
      <c r="Z70"/>
    </row>
    <row r="71" spans="4:26" x14ac:dyDescent="0.25">
      <c r="D71" s="104" t="s">
        <v>36</v>
      </c>
      <c r="E71" s="105">
        <v>3</v>
      </c>
      <c r="F71" s="133"/>
      <c r="G71" s="133">
        <v>1</v>
      </c>
      <c r="H71" s="133">
        <v>1</v>
      </c>
      <c r="I71" s="133"/>
      <c r="J71" s="133">
        <v>1</v>
      </c>
      <c r="M71"/>
      <c r="N71"/>
      <c r="O71"/>
      <c r="P71"/>
      <c r="Q71"/>
      <c r="R71"/>
      <c r="S71" s="105"/>
      <c r="U71"/>
      <c r="V71"/>
      <c r="W71"/>
      <c r="X71"/>
      <c r="Y71"/>
      <c r="Z71"/>
    </row>
    <row r="72" spans="4:26" x14ac:dyDescent="0.25">
      <c r="D72" s="104" t="s">
        <v>216</v>
      </c>
      <c r="E72" s="105">
        <v>1</v>
      </c>
      <c r="F72" s="133"/>
      <c r="G72" s="133"/>
      <c r="H72" s="133"/>
      <c r="I72" s="133">
        <v>1</v>
      </c>
      <c r="J72" s="133"/>
      <c r="M72"/>
      <c r="N72"/>
      <c r="O72"/>
      <c r="P72"/>
      <c r="Q72"/>
      <c r="R72"/>
      <c r="S72" s="105"/>
      <c r="U72"/>
      <c r="V72"/>
      <c r="W72"/>
      <c r="X72"/>
      <c r="Y72"/>
      <c r="Z72"/>
    </row>
    <row r="73" spans="4:26" x14ac:dyDescent="0.25">
      <c r="D73" s="104" t="s">
        <v>359</v>
      </c>
      <c r="E73" s="105">
        <v>4</v>
      </c>
      <c r="F73" s="133"/>
      <c r="G73" s="133"/>
      <c r="H73" s="133"/>
      <c r="I73" s="133">
        <v>4</v>
      </c>
      <c r="J73" s="133"/>
      <c r="M73"/>
      <c r="N73"/>
      <c r="O73"/>
      <c r="P73"/>
      <c r="Q73"/>
      <c r="R73"/>
      <c r="S73" s="105"/>
      <c r="U73"/>
      <c r="V73"/>
      <c r="W73"/>
      <c r="X73"/>
      <c r="Y73"/>
      <c r="Z73"/>
    </row>
    <row r="74" spans="4:26" x14ac:dyDescent="0.25">
      <c r="D74" s="104" t="s">
        <v>442</v>
      </c>
      <c r="E74" s="105">
        <v>9</v>
      </c>
      <c r="F74" s="133"/>
      <c r="G74" s="133"/>
      <c r="H74" s="133"/>
      <c r="I74" s="133">
        <v>9</v>
      </c>
      <c r="J74" s="133"/>
      <c r="M74"/>
      <c r="N74"/>
      <c r="O74"/>
      <c r="P74"/>
      <c r="Q74"/>
      <c r="R74"/>
      <c r="S74" s="105"/>
      <c r="U74"/>
      <c r="V74"/>
      <c r="W74"/>
      <c r="X74"/>
      <c r="Y74"/>
      <c r="Z74"/>
    </row>
    <row r="75" spans="4:26" x14ac:dyDescent="0.25">
      <c r="D75" s="104" t="s">
        <v>177</v>
      </c>
      <c r="E75" s="105">
        <v>1</v>
      </c>
      <c r="F75" s="133"/>
      <c r="G75" s="133"/>
      <c r="H75" s="133"/>
      <c r="I75" s="133"/>
      <c r="J75" s="133">
        <v>1</v>
      </c>
      <c r="M75"/>
      <c r="N75"/>
      <c r="O75"/>
      <c r="P75"/>
      <c r="Q75"/>
      <c r="R75"/>
      <c r="S75" s="105"/>
      <c r="U75"/>
      <c r="V75"/>
      <c r="W75"/>
      <c r="X75"/>
      <c r="Y75"/>
      <c r="Z75"/>
    </row>
    <row r="76" spans="4:26" x14ac:dyDescent="0.25">
      <c r="D76" s="104" t="s">
        <v>176</v>
      </c>
      <c r="E76" s="105">
        <v>5</v>
      </c>
      <c r="F76" s="133"/>
      <c r="G76" s="133"/>
      <c r="H76" s="133"/>
      <c r="I76" s="133">
        <v>1</v>
      </c>
      <c r="J76" s="133">
        <v>4</v>
      </c>
      <c r="M76"/>
      <c r="N76"/>
      <c r="O76"/>
      <c r="P76"/>
      <c r="Q76"/>
      <c r="R76"/>
      <c r="S76" s="105"/>
      <c r="U76"/>
      <c r="V76"/>
      <c r="W76"/>
      <c r="X76"/>
      <c r="Y76"/>
      <c r="Z76"/>
    </row>
    <row r="77" spans="4:26" x14ac:dyDescent="0.25">
      <c r="D77" s="104" t="s">
        <v>84</v>
      </c>
      <c r="E77" s="105">
        <v>5</v>
      </c>
      <c r="F77" s="133"/>
      <c r="G77" s="133"/>
      <c r="H77" s="133">
        <v>1</v>
      </c>
      <c r="I77" s="133">
        <v>2</v>
      </c>
      <c r="J77" s="133">
        <v>2</v>
      </c>
      <c r="M77"/>
      <c r="N77"/>
      <c r="O77"/>
      <c r="P77"/>
      <c r="Q77"/>
      <c r="R77"/>
      <c r="S77" s="105"/>
      <c r="U77"/>
      <c r="V77"/>
      <c r="W77"/>
      <c r="X77"/>
      <c r="Y77"/>
      <c r="Z77"/>
    </row>
    <row r="78" spans="4:26" x14ac:dyDescent="0.25">
      <c r="D78" s="104" t="s">
        <v>766</v>
      </c>
      <c r="E78" s="105">
        <v>4</v>
      </c>
      <c r="F78" s="133">
        <v>1</v>
      </c>
      <c r="G78" s="133"/>
      <c r="H78" s="133">
        <v>2</v>
      </c>
      <c r="I78" s="133">
        <v>1</v>
      </c>
      <c r="J78" s="133"/>
      <c r="M78"/>
      <c r="N78"/>
      <c r="O78"/>
      <c r="P78"/>
      <c r="Q78"/>
      <c r="R78"/>
      <c r="S78" s="105"/>
      <c r="U78"/>
      <c r="V78"/>
      <c r="W78"/>
      <c r="X78"/>
      <c r="Y78"/>
      <c r="Z78"/>
    </row>
    <row r="79" spans="4:26" x14ac:dyDescent="0.25">
      <c r="D79" s="104" t="s">
        <v>735</v>
      </c>
      <c r="E79" s="105">
        <v>1</v>
      </c>
      <c r="F79" s="133"/>
      <c r="G79" s="133"/>
      <c r="H79" s="133"/>
      <c r="I79" s="133">
        <v>1</v>
      </c>
      <c r="J79" s="133"/>
      <c r="M79"/>
      <c r="N79"/>
      <c r="O79"/>
      <c r="P79"/>
      <c r="Q79"/>
      <c r="R79"/>
      <c r="S79" s="105"/>
      <c r="U79"/>
      <c r="V79"/>
      <c r="W79"/>
      <c r="X79"/>
      <c r="Y79"/>
      <c r="Z79"/>
    </row>
    <row r="80" spans="4:26" x14ac:dyDescent="0.25">
      <c r="D80" s="104" t="s">
        <v>842</v>
      </c>
      <c r="E80" s="105">
        <v>1</v>
      </c>
      <c r="F80" s="133"/>
      <c r="G80" s="133"/>
      <c r="H80" s="133">
        <v>1</v>
      </c>
      <c r="I80" s="133"/>
      <c r="J80" s="133"/>
      <c r="M80"/>
      <c r="N80"/>
      <c r="O80"/>
      <c r="P80"/>
      <c r="Q80"/>
      <c r="R80"/>
      <c r="S80" s="105"/>
      <c r="U80"/>
      <c r="V80"/>
      <c r="W80"/>
      <c r="X80"/>
      <c r="Y80"/>
      <c r="Z80"/>
    </row>
    <row r="81" spans="4:26" x14ac:dyDescent="0.25">
      <c r="D81" s="104" t="s">
        <v>856</v>
      </c>
      <c r="E81" s="105">
        <v>4</v>
      </c>
      <c r="F81" s="133"/>
      <c r="G81" s="133">
        <v>2</v>
      </c>
      <c r="H81" s="133">
        <v>1</v>
      </c>
      <c r="I81" s="133"/>
      <c r="J81" s="133">
        <v>1</v>
      </c>
      <c r="M81"/>
      <c r="N81"/>
      <c r="O81"/>
      <c r="P81"/>
      <c r="Q81"/>
      <c r="R81"/>
      <c r="S81" s="105"/>
      <c r="U81"/>
      <c r="V81"/>
      <c r="W81"/>
      <c r="X81"/>
      <c r="Y81"/>
      <c r="Z81"/>
    </row>
    <row r="82" spans="4:26" x14ac:dyDescent="0.25">
      <c r="D82" s="104" t="s">
        <v>861</v>
      </c>
      <c r="E82" s="105">
        <v>18</v>
      </c>
      <c r="F82" s="133"/>
      <c r="G82" s="133"/>
      <c r="H82" s="133">
        <v>4</v>
      </c>
      <c r="I82" s="133">
        <v>12</v>
      </c>
      <c r="J82" s="133">
        <v>2</v>
      </c>
      <c r="M82"/>
      <c r="N82"/>
      <c r="O82"/>
      <c r="P82"/>
      <c r="Q82"/>
      <c r="R82"/>
      <c r="S82" s="105"/>
      <c r="U82"/>
      <c r="V82"/>
      <c r="W82"/>
      <c r="X82"/>
      <c r="Y82"/>
      <c r="Z82"/>
    </row>
    <row r="83" spans="4:26" x14ac:dyDescent="0.25">
      <c r="D83" s="104" t="s">
        <v>909</v>
      </c>
      <c r="E83" s="105">
        <v>1</v>
      </c>
      <c r="F83" s="133"/>
      <c r="G83" s="133"/>
      <c r="H83" s="133">
        <v>1</v>
      </c>
      <c r="I83" s="133"/>
      <c r="J83" s="133"/>
      <c r="M83"/>
      <c r="N83"/>
      <c r="O83"/>
      <c r="P83"/>
      <c r="Q83"/>
      <c r="R83"/>
      <c r="S83" s="105"/>
      <c r="U83"/>
      <c r="V83"/>
      <c r="W83"/>
      <c r="X83"/>
      <c r="Y83"/>
      <c r="Z83"/>
    </row>
    <row r="84" spans="4:26" x14ac:dyDescent="0.25">
      <c r="D84" s="104" t="s">
        <v>910</v>
      </c>
      <c r="E84" s="105">
        <v>2</v>
      </c>
      <c r="F84" s="133"/>
      <c r="G84" s="133"/>
      <c r="H84" s="133">
        <v>1</v>
      </c>
      <c r="I84" s="133">
        <v>1</v>
      </c>
      <c r="J84" s="133"/>
      <c r="M84"/>
      <c r="N84"/>
      <c r="O84"/>
      <c r="P84"/>
      <c r="Q84"/>
      <c r="R84"/>
      <c r="S84" s="105"/>
      <c r="U84"/>
      <c r="V84"/>
      <c r="W84"/>
      <c r="X84"/>
      <c r="Y84"/>
      <c r="Z84"/>
    </row>
    <row r="85" spans="4:26" x14ac:dyDescent="0.25">
      <c r="D85" s="104" t="s">
        <v>914</v>
      </c>
      <c r="E85" s="105">
        <v>4</v>
      </c>
      <c r="F85" s="133"/>
      <c r="G85" s="133">
        <v>0.66700000000000004</v>
      </c>
      <c r="H85" s="133">
        <v>2.3330000000000002</v>
      </c>
      <c r="I85" s="133">
        <v>1</v>
      </c>
      <c r="J85" s="133"/>
      <c r="M85"/>
      <c r="N85"/>
      <c r="O85"/>
      <c r="P85"/>
      <c r="Q85"/>
      <c r="R85"/>
      <c r="S85" s="105"/>
      <c r="U85"/>
      <c r="V85"/>
      <c r="W85"/>
      <c r="X85"/>
      <c r="Y85"/>
      <c r="Z85"/>
    </row>
    <row r="86" spans="4:26" x14ac:dyDescent="0.25">
      <c r="D86" s="104" t="s">
        <v>940</v>
      </c>
      <c r="E86" s="105">
        <v>10</v>
      </c>
      <c r="F86" s="133">
        <v>1</v>
      </c>
      <c r="G86" s="133"/>
      <c r="H86" s="133">
        <v>1</v>
      </c>
      <c r="I86" s="133">
        <v>7</v>
      </c>
      <c r="J86" s="133">
        <v>1</v>
      </c>
      <c r="M86"/>
      <c r="N86"/>
      <c r="O86"/>
      <c r="P86"/>
      <c r="Q86"/>
      <c r="R86"/>
      <c r="S86" s="105"/>
      <c r="U86"/>
      <c r="V86"/>
      <c r="W86"/>
      <c r="X86"/>
      <c r="Y86"/>
      <c r="Z86"/>
    </row>
    <row r="87" spans="4:26" x14ac:dyDescent="0.25">
      <c r="D87" s="104" t="s">
        <v>961</v>
      </c>
      <c r="E87" s="105">
        <v>1</v>
      </c>
      <c r="F87" s="133"/>
      <c r="G87" s="133"/>
      <c r="H87" s="133">
        <v>0.375</v>
      </c>
      <c r="I87" s="133">
        <v>0.625</v>
      </c>
      <c r="J87" s="133"/>
      <c r="M87"/>
      <c r="N87"/>
      <c r="O87"/>
      <c r="P87"/>
      <c r="Q87"/>
      <c r="R87"/>
      <c r="S87" s="105"/>
      <c r="U87"/>
      <c r="V87"/>
      <c r="W87"/>
      <c r="X87"/>
      <c r="Y87"/>
      <c r="Z87"/>
    </row>
    <row r="88" spans="4:26" x14ac:dyDescent="0.25">
      <c r="D88" s="104" t="s">
        <v>966</v>
      </c>
      <c r="E88" s="105">
        <v>2</v>
      </c>
      <c r="F88" s="133"/>
      <c r="G88" s="133">
        <v>1</v>
      </c>
      <c r="H88" s="133"/>
      <c r="I88" s="133">
        <v>1</v>
      </c>
      <c r="J88" s="133"/>
      <c r="M88"/>
      <c r="N88"/>
      <c r="O88"/>
      <c r="P88"/>
      <c r="Q88"/>
      <c r="R88"/>
      <c r="S88" s="105"/>
      <c r="U88"/>
      <c r="V88"/>
      <c r="W88"/>
      <c r="X88"/>
      <c r="Y88"/>
      <c r="Z88"/>
    </row>
    <row r="89" spans="4:26" x14ac:dyDescent="0.25">
      <c r="D89" s="104" t="s">
        <v>992</v>
      </c>
      <c r="E89" s="105">
        <v>5</v>
      </c>
      <c r="F89" s="133"/>
      <c r="G89" s="133">
        <v>2</v>
      </c>
      <c r="H89" s="133">
        <v>2</v>
      </c>
      <c r="I89" s="133">
        <v>1</v>
      </c>
      <c r="J89" s="133"/>
      <c r="M89"/>
      <c r="N89"/>
      <c r="O89"/>
      <c r="P89"/>
      <c r="Q89"/>
      <c r="R89"/>
      <c r="S89" s="105"/>
      <c r="U89"/>
      <c r="V89"/>
      <c r="W89"/>
      <c r="X89"/>
      <c r="Y89"/>
      <c r="Z89"/>
    </row>
    <row r="90" spans="4:26" x14ac:dyDescent="0.25">
      <c r="D90" s="104" t="s">
        <v>1014</v>
      </c>
      <c r="E90" s="105">
        <v>1</v>
      </c>
      <c r="F90" s="133">
        <v>0.1</v>
      </c>
      <c r="G90" s="133"/>
      <c r="H90" s="133">
        <v>0.9</v>
      </c>
      <c r="I90" s="133"/>
      <c r="J90" s="133"/>
      <c r="M90"/>
      <c r="N90"/>
      <c r="O90"/>
      <c r="P90"/>
      <c r="Q90"/>
      <c r="R90"/>
      <c r="S90" s="105"/>
      <c r="U90"/>
      <c r="V90"/>
      <c r="W90"/>
      <c r="X90"/>
      <c r="Y90"/>
      <c r="Z90"/>
    </row>
    <row r="91" spans="4:26" x14ac:dyDescent="0.25">
      <c r="D91" s="104" t="s">
        <v>1024</v>
      </c>
      <c r="E91" s="105">
        <v>3</v>
      </c>
      <c r="F91" s="133"/>
      <c r="G91" s="133"/>
      <c r="H91" s="133"/>
      <c r="I91" s="133">
        <v>1</v>
      </c>
      <c r="J91" s="133">
        <v>2</v>
      </c>
      <c r="M91"/>
      <c r="N91"/>
      <c r="O91"/>
      <c r="P91"/>
      <c r="Q91"/>
      <c r="R91"/>
      <c r="S91" s="105"/>
      <c r="U91"/>
      <c r="V91"/>
      <c r="W91"/>
      <c r="X91"/>
      <c r="Y91"/>
      <c r="Z91"/>
    </row>
    <row r="92" spans="4:26" x14ac:dyDescent="0.25">
      <c r="D92" s="104" t="s">
        <v>1060</v>
      </c>
      <c r="E92" s="105">
        <v>2</v>
      </c>
      <c r="F92" s="133"/>
      <c r="G92" s="133"/>
      <c r="H92" s="133"/>
      <c r="I92" s="133">
        <v>2</v>
      </c>
      <c r="J92" s="133"/>
      <c r="M92"/>
      <c r="N92"/>
      <c r="O92"/>
      <c r="P92"/>
      <c r="Q92"/>
      <c r="R92"/>
      <c r="S92" s="105"/>
      <c r="U92"/>
      <c r="V92"/>
      <c r="W92"/>
      <c r="X92"/>
      <c r="Y92"/>
      <c r="Z92"/>
    </row>
    <row r="93" spans="4:26" x14ac:dyDescent="0.25">
      <c r="D93" s="104" t="s">
        <v>1096</v>
      </c>
      <c r="E93" s="105">
        <v>2</v>
      </c>
      <c r="F93" s="133"/>
      <c r="G93" s="133">
        <v>1</v>
      </c>
      <c r="H93" s="133">
        <v>1</v>
      </c>
      <c r="I93" s="133"/>
      <c r="J93" s="133"/>
      <c r="M93"/>
      <c r="N93"/>
      <c r="O93"/>
      <c r="P93"/>
      <c r="Q93"/>
      <c r="R93"/>
      <c r="S93" s="105"/>
      <c r="U93"/>
      <c r="V93"/>
      <c r="W93"/>
      <c r="X93"/>
      <c r="Y93"/>
      <c r="Z93"/>
    </row>
    <row r="94" spans="4:26" x14ac:dyDescent="0.25">
      <c r="D94" s="104" t="s">
        <v>1083</v>
      </c>
      <c r="E94" s="105">
        <v>2</v>
      </c>
      <c r="F94" s="133"/>
      <c r="G94" s="133"/>
      <c r="H94" s="133"/>
      <c r="I94" s="133">
        <v>2</v>
      </c>
      <c r="J94" s="133"/>
      <c r="M94"/>
      <c r="N94"/>
      <c r="O94"/>
      <c r="P94"/>
      <c r="Q94"/>
      <c r="R94"/>
      <c r="S94" s="105"/>
    </row>
    <row r="95" spans="4:26" x14ac:dyDescent="0.25">
      <c r="D95" s="104" t="s">
        <v>1168</v>
      </c>
      <c r="E95" s="105">
        <v>1</v>
      </c>
      <c r="F95" s="133"/>
      <c r="G95" s="133"/>
      <c r="H95" s="133"/>
      <c r="I95" s="133">
        <v>1</v>
      </c>
      <c r="J95" s="133"/>
      <c r="M95"/>
      <c r="N95"/>
      <c r="O95"/>
      <c r="P95"/>
      <c r="Q95"/>
      <c r="R95"/>
      <c r="S95" s="105"/>
    </row>
    <row r="96" spans="4:26" x14ac:dyDescent="0.25">
      <c r="D96" s="104" t="s">
        <v>1172</v>
      </c>
      <c r="E96" s="105">
        <v>3</v>
      </c>
      <c r="F96" s="133"/>
      <c r="G96" s="133"/>
      <c r="H96" s="133"/>
      <c r="I96" s="133">
        <v>2</v>
      </c>
      <c r="J96" s="133">
        <v>1</v>
      </c>
      <c r="M96"/>
      <c r="N96"/>
      <c r="O96"/>
      <c r="P96"/>
      <c r="Q96"/>
      <c r="R96"/>
      <c r="S96" s="105"/>
    </row>
    <row r="97" spans="4:19" x14ac:dyDescent="0.25">
      <c r="D97" s="104" t="s">
        <v>1171</v>
      </c>
      <c r="E97" s="105">
        <v>3</v>
      </c>
      <c r="F97" s="133"/>
      <c r="G97" s="133"/>
      <c r="H97" s="133"/>
      <c r="I97" s="133">
        <v>2</v>
      </c>
      <c r="J97" s="133">
        <v>1</v>
      </c>
      <c r="M97"/>
      <c r="N97"/>
      <c r="O97"/>
      <c r="P97"/>
      <c r="Q97"/>
      <c r="R97"/>
      <c r="S97" s="105"/>
    </row>
    <row r="98" spans="4:19" x14ac:dyDescent="0.25">
      <c r="D98" s="104" t="s">
        <v>1178</v>
      </c>
      <c r="E98" s="105">
        <v>18</v>
      </c>
      <c r="F98" s="133"/>
      <c r="G98" s="133"/>
      <c r="H98" s="133"/>
      <c r="I98" s="133">
        <v>15</v>
      </c>
      <c r="J98" s="133">
        <v>3</v>
      </c>
      <c r="M98"/>
      <c r="N98"/>
      <c r="O98"/>
      <c r="P98"/>
      <c r="Q98"/>
      <c r="R98"/>
      <c r="S98" s="105"/>
    </row>
    <row r="99" spans="4:19" x14ac:dyDescent="0.25">
      <c r="D99" s="104" t="s">
        <v>1197</v>
      </c>
      <c r="E99" s="105">
        <v>8</v>
      </c>
      <c r="F99" s="133">
        <v>0.66666666666666663</v>
      </c>
      <c r="G99" s="133">
        <v>0.33333333333333331</v>
      </c>
      <c r="H99" s="133"/>
      <c r="I99" s="133">
        <v>3</v>
      </c>
      <c r="J99" s="133">
        <v>4</v>
      </c>
      <c r="M99"/>
      <c r="N99"/>
      <c r="O99"/>
      <c r="P99"/>
      <c r="Q99"/>
      <c r="R99"/>
      <c r="S99" s="105"/>
    </row>
    <row r="100" spans="4:19" x14ac:dyDescent="0.25">
      <c r="D100" s="104" t="s">
        <v>1246</v>
      </c>
      <c r="E100" s="105">
        <v>2</v>
      </c>
      <c r="F100" s="133"/>
      <c r="G100" s="133">
        <v>1</v>
      </c>
      <c r="H100" s="133"/>
      <c r="I100" s="133">
        <v>1</v>
      </c>
      <c r="J100" s="133"/>
      <c r="M100"/>
      <c r="N100"/>
      <c r="O100"/>
      <c r="P100"/>
      <c r="Q100"/>
      <c r="R100"/>
      <c r="S100" s="105"/>
    </row>
    <row r="101" spans="4:19" x14ac:dyDescent="0.25">
      <c r="D101" s="104" t="s">
        <v>1214</v>
      </c>
      <c r="E101" s="105">
        <v>2</v>
      </c>
      <c r="F101" s="133"/>
      <c r="G101" s="133"/>
      <c r="H101" s="133"/>
      <c r="I101" s="133">
        <v>1</v>
      </c>
      <c r="J101" s="133">
        <v>1</v>
      </c>
      <c r="M101"/>
      <c r="N101"/>
      <c r="O101"/>
      <c r="P101"/>
      <c r="Q101"/>
      <c r="R101"/>
      <c r="S101" s="105"/>
    </row>
    <row r="102" spans="4:19" x14ac:dyDescent="0.25">
      <c r="D102" s="104" t="s">
        <v>1217</v>
      </c>
      <c r="E102" s="105">
        <v>2</v>
      </c>
      <c r="F102" s="133"/>
      <c r="G102" s="133"/>
      <c r="H102" s="133"/>
      <c r="I102" s="133">
        <v>1</v>
      </c>
      <c r="J102" s="133">
        <v>1</v>
      </c>
      <c r="M102"/>
      <c r="N102"/>
      <c r="O102"/>
      <c r="P102"/>
      <c r="Q102"/>
      <c r="R102"/>
      <c r="S102" s="105"/>
    </row>
    <row r="103" spans="4:19" x14ac:dyDescent="0.25">
      <c r="D103" s="104" t="s">
        <v>1225</v>
      </c>
      <c r="E103" s="105">
        <v>11</v>
      </c>
      <c r="F103" s="133"/>
      <c r="G103" s="133"/>
      <c r="H103" s="133">
        <v>3</v>
      </c>
      <c r="I103" s="133">
        <v>7</v>
      </c>
      <c r="J103" s="133">
        <v>1</v>
      </c>
      <c r="M103"/>
      <c r="N103"/>
      <c r="O103"/>
      <c r="P103"/>
      <c r="Q103"/>
      <c r="R103"/>
      <c r="S103" s="105"/>
    </row>
    <row r="104" spans="4:19" x14ac:dyDescent="0.25">
      <c r="D104" s="104" t="s">
        <v>1270</v>
      </c>
      <c r="E104" s="105">
        <v>1</v>
      </c>
      <c r="F104" s="133"/>
      <c r="G104" s="133"/>
      <c r="H104" s="133"/>
      <c r="I104" s="133">
        <v>1</v>
      </c>
      <c r="J104" s="133"/>
      <c r="M104"/>
      <c r="N104"/>
      <c r="O104"/>
      <c r="P104"/>
      <c r="Q104"/>
      <c r="R104"/>
      <c r="S104" s="105"/>
    </row>
    <row r="105" spans="4:19" x14ac:dyDescent="0.25">
      <c r="D105" s="104" t="s">
        <v>1271</v>
      </c>
      <c r="E105" s="105">
        <v>1</v>
      </c>
      <c r="F105" s="133"/>
      <c r="G105" s="133"/>
      <c r="H105" s="133"/>
      <c r="I105" s="133">
        <v>1</v>
      </c>
      <c r="J105" s="133"/>
      <c r="M105"/>
      <c r="N105"/>
      <c r="O105"/>
      <c r="P105"/>
      <c r="Q105"/>
      <c r="R105"/>
      <c r="S105" s="105"/>
    </row>
    <row r="106" spans="4:19" x14ac:dyDescent="0.25">
      <c r="D106" s="104" t="s">
        <v>1287</v>
      </c>
      <c r="E106" s="105">
        <v>2</v>
      </c>
      <c r="F106" s="133"/>
      <c r="G106" s="133"/>
      <c r="H106" s="133">
        <v>1</v>
      </c>
      <c r="I106" s="133"/>
      <c r="J106" s="133">
        <v>1</v>
      </c>
      <c r="M106"/>
      <c r="N106"/>
      <c r="O106"/>
      <c r="P106"/>
      <c r="Q106"/>
      <c r="R106"/>
      <c r="S106" s="105"/>
    </row>
    <row r="107" spans="4:19" x14ac:dyDescent="0.25">
      <c r="D107" s="104" t="s">
        <v>1288</v>
      </c>
      <c r="E107" s="105">
        <v>2</v>
      </c>
      <c r="F107" s="133"/>
      <c r="G107" s="133"/>
      <c r="H107" s="133">
        <v>1</v>
      </c>
      <c r="I107" s="133"/>
      <c r="J107" s="133">
        <v>1</v>
      </c>
      <c r="M107"/>
      <c r="N107"/>
      <c r="O107"/>
      <c r="P107"/>
      <c r="Q107"/>
      <c r="R107"/>
      <c r="S107" s="105"/>
    </row>
    <row r="108" spans="4:19" x14ac:dyDescent="0.25">
      <c r="D108" s="104" t="s">
        <v>1311</v>
      </c>
      <c r="E108" s="105">
        <v>7</v>
      </c>
      <c r="F108" s="133"/>
      <c r="G108" s="133"/>
      <c r="H108" s="133"/>
      <c r="I108" s="133">
        <v>4</v>
      </c>
      <c r="J108" s="133">
        <v>3</v>
      </c>
      <c r="M108"/>
      <c r="N108"/>
      <c r="O108"/>
      <c r="P108"/>
      <c r="Q108"/>
      <c r="R108"/>
      <c r="S108" s="105"/>
    </row>
    <row r="109" spans="4:19" x14ac:dyDescent="0.25">
      <c r="D109" s="104" t="s">
        <v>1317</v>
      </c>
      <c r="E109" s="105">
        <v>3</v>
      </c>
      <c r="F109" s="133"/>
      <c r="G109" s="133"/>
      <c r="H109" s="133"/>
      <c r="I109" s="133">
        <v>1</v>
      </c>
      <c r="J109" s="133">
        <v>2</v>
      </c>
      <c r="M109"/>
      <c r="N109"/>
      <c r="O109"/>
      <c r="P109"/>
      <c r="Q109"/>
      <c r="R109"/>
      <c r="S109" s="105"/>
    </row>
    <row r="110" spans="4:19" x14ac:dyDescent="0.25">
      <c r="D110" s="104" t="s">
        <v>1345</v>
      </c>
      <c r="E110" s="105">
        <v>3</v>
      </c>
      <c r="F110" s="133"/>
      <c r="G110" s="133"/>
      <c r="H110" s="133"/>
      <c r="I110" s="133">
        <v>1</v>
      </c>
      <c r="J110" s="133">
        <v>2</v>
      </c>
      <c r="M110"/>
      <c r="N110"/>
      <c r="O110"/>
      <c r="P110"/>
      <c r="Q110"/>
      <c r="R110"/>
      <c r="S110" s="105"/>
    </row>
    <row r="111" spans="4:19" x14ac:dyDescent="0.25">
      <c r="D111" s="104" t="s">
        <v>1346</v>
      </c>
      <c r="E111" s="105">
        <v>1</v>
      </c>
      <c r="F111" s="133"/>
      <c r="G111" s="133"/>
      <c r="H111" s="133"/>
      <c r="I111" s="133">
        <v>1</v>
      </c>
      <c r="J111" s="133"/>
      <c r="M111"/>
      <c r="N111"/>
      <c r="O111"/>
      <c r="P111"/>
      <c r="Q111"/>
      <c r="R111"/>
      <c r="S111" s="105"/>
    </row>
    <row r="112" spans="4:19" x14ac:dyDescent="0.25">
      <c r="D112" s="104" t="s">
        <v>1347</v>
      </c>
      <c r="E112" s="105">
        <v>2</v>
      </c>
      <c r="F112" s="133"/>
      <c r="G112" s="133"/>
      <c r="H112" s="133"/>
      <c r="I112" s="133">
        <v>2</v>
      </c>
      <c r="J112" s="133"/>
      <c r="M112"/>
      <c r="N112"/>
      <c r="O112"/>
      <c r="P112"/>
      <c r="Q112"/>
      <c r="R112"/>
      <c r="S112" s="105"/>
    </row>
    <row r="113" spans="4:19" x14ac:dyDescent="0.25">
      <c r="D113" s="104" t="s">
        <v>1357</v>
      </c>
      <c r="E113" s="105">
        <v>4</v>
      </c>
      <c r="F113" s="133">
        <v>1</v>
      </c>
      <c r="G113" s="133"/>
      <c r="H113" s="133"/>
      <c r="I113" s="133">
        <v>3</v>
      </c>
      <c r="J113" s="133"/>
      <c r="M113"/>
      <c r="N113"/>
      <c r="O113"/>
      <c r="P113"/>
      <c r="Q113"/>
      <c r="R113"/>
      <c r="S113" s="105"/>
    </row>
    <row r="114" spans="4:19" x14ac:dyDescent="0.25">
      <c r="D114" s="104" t="s">
        <v>1418</v>
      </c>
      <c r="E114" s="105">
        <v>3</v>
      </c>
      <c r="F114" s="133"/>
      <c r="G114" s="133"/>
      <c r="H114" s="133"/>
      <c r="I114" s="133">
        <v>1</v>
      </c>
      <c r="J114" s="133">
        <v>2</v>
      </c>
      <c r="M114"/>
      <c r="N114"/>
      <c r="O114"/>
      <c r="P114"/>
      <c r="Q114"/>
      <c r="R114"/>
      <c r="S114" s="105"/>
    </row>
    <row r="115" spans="4:19" x14ac:dyDescent="0.25">
      <c r="D115" s="104" t="s">
        <v>1439</v>
      </c>
      <c r="E115" s="105">
        <v>6</v>
      </c>
      <c r="F115" s="133"/>
      <c r="G115" s="133"/>
      <c r="H115" s="133">
        <v>2</v>
      </c>
      <c r="I115" s="133">
        <v>4</v>
      </c>
      <c r="J115" s="133"/>
      <c r="M115"/>
      <c r="N115"/>
      <c r="O115"/>
      <c r="P115"/>
      <c r="Q115"/>
      <c r="R115"/>
      <c r="S115" s="105"/>
    </row>
    <row r="116" spans="4:19" x14ac:dyDescent="0.25">
      <c r="D116" s="104" t="s">
        <v>1458</v>
      </c>
      <c r="E116" s="105">
        <v>4</v>
      </c>
      <c r="F116" s="133"/>
      <c r="G116" s="133">
        <v>0.8</v>
      </c>
      <c r="H116" s="133">
        <v>0.5</v>
      </c>
      <c r="I116" s="133">
        <v>1.4</v>
      </c>
      <c r="J116" s="133">
        <v>1.5</v>
      </c>
      <c r="M116"/>
      <c r="N116"/>
      <c r="O116"/>
      <c r="P116"/>
      <c r="Q116"/>
      <c r="R116"/>
      <c r="S116" s="105"/>
    </row>
    <row r="117" spans="4:19" x14ac:dyDescent="0.25">
      <c r="D117" s="104" t="s">
        <v>1462</v>
      </c>
      <c r="E117" s="105">
        <v>3</v>
      </c>
      <c r="F117" s="133"/>
      <c r="G117" s="133"/>
      <c r="H117" s="133">
        <v>2</v>
      </c>
      <c r="I117" s="133">
        <v>1</v>
      </c>
      <c r="J117" s="133"/>
      <c r="M117"/>
      <c r="N117"/>
      <c r="O117"/>
      <c r="P117"/>
      <c r="Q117"/>
      <c r="R117"/>
      <c r="S117" s="105"/>
    </row>
    <row r="118" spans="4:19" x14ac:dyDescent="0.25">
      <c r="D118" s="104" t="s">
        <v>1465</v>
      </c>
      <c r="E118" s="105">
        <v>2</v>
      </c>
      <c r="F118" s="133"/>
      <c r="G118" s="133"/>
      <c r="H118" s="133"/>
      <c r="I118" s="133">
        <v>1</v>
      </c>
      <c r="J118" s="133">
        <v>1</v>
      </c>
      <c r="M118"/>
      <c r="N118"/>
      <c r="O118"/>
      <c r="P118"/>
      <c r="Q118"/>
      <c r="R118"/>
      <c r="S118" s="105"/>
    </row>
    <row r="119" spans="4:19" x14ac:dyDescent="0.25">
      <c r="D119" s="104" t="s">
        <v>1492</v>
      </c>
      <c r="E119" s="105">
        <v>3</v>
      </c>
      <c r="F119" s="133"/>
      <c r="G119" s="133"/>
      <c r="H119" s="133"/>
      <c r="I119" s="133">
        <v>1</v>
      </c>
      <c r="J119" s="133">
        <v>2</v>
      </c>
      <c r="M119"/>
      <c r="N119"/>
      <c r="O119"/>
      <c r="P119"/>
      <c r="Q119"/>
      <c r="R119"/>
      <c r="S119" s="105"/>
    </row>
    <row r="120" spans="4:19" x14ac:dyDescent="0.25">
      <c r="D120" s="104" t="s">
        <v>1496</v>
      </c>
      <c r="E120" s="105">
        <v>3</v>
      </c>
      <c r="F120" s="133">
        <v>1</v>
      </c>
      <c r="G120" s="133">
        <v>1</v>
      </c>
      <c r="H120" s="133"/>
      <c r="I120" s="133">
        <v>1</v>
      </c>
      <c r="J120" s="133"/>
      <c r="M120"/>
      <c r="N120"/>
      <c r="O120"/>
      <c r="P120"/>
      <c r="Q120"/>
      <c r="R120"/>
      <c r="S120" s="105"/>
    </row>
    <row r="121" spans="4:19" x14ac:dyDescent="0.25">
      <c r="D121" s="104" t="s">
        <v>1497</v>
      </c>
      <c r="E121" s="105">
        <v>3</v>
      </c>
      <c r="F121" s="133"/>
      <c r="G121" s="133">
        <v>2</v>
      </c>
      <c r="H121" s="133">
        <v>1</v>
      </c>
      <c r="I121" s="133"/>
      <c r="J121" s="133"/>
      <c r="M121"/>
      <c r="N121"/>
      <c r="O121"/>
      <c r="P121"/>
      <c r="Q121"/>
      <c r="R121"/>
      <c r="S121" s="105"/>
    </row>
    <row r="122" spans="4:19" x14ac:dyDescent="0.25">
      <c r="D122" s="104" t="s">
        <v>1498</v>
      </c>
      <c r="E122" s="105">
        <v>1</v>
      </c>
      <c r="F122" s="133"/>
      <c r="G122" s="133"/>
      <c r="H122" s="133"/>
      <c r="I122" s="133">
        <v>1</v>
      </c>
      <c r="J122" s="133"/>
      <c r="M122"/>
      <c r="N122"/>
      <c r="O122"/>
      <c r="P122"/>
      <c r="Q122"/>
      <c r="R122"/>
      <c r="S122" s="105"/>
    </row>
    <row r="123" spans="4:19" x14ac:dyDescent="0.25">
      <c r="D123" s="104" t="s">
        <v>1512</v>
      </c>
      <c r="E123" s="105">
        <v>2</v>
      </c>
      <c r="F123" s="133"/>
      <c r="G123" s="133"/>
      <c r="H123" s="133"/>
      <c r="I123" s="133">
        <v>1</v>
      </c>
      <c r="J123" s="133">
        <v>1</v>
      </c>
      <c r="M123"/>
      <c r="N123"/>
      <c r="O123"/>
      <c r="P123"/>
      <c r="Q123"/>
      <c r="R123"/>
      <c r="S123" s="105"/>
    </row>
    <row r="124" spans="4:19" x14ac:dyDescent="0.25">
      <c r="D124" s="104" t="s">
        <v>1513</v>
      </c>
      <c r="E124" s="105">
        <v>2</v>
      </c>
      <c r="F124" s="133"/>
      <c r="G124" s="133"/>
      <c r="H124" s="133"/>
      <c r="I124" s="133">
        <v>1</v>
      </c>
      <c r="J124" s="133">
        <v>1</v>
      </c>
      <c r="M124"/>
      <c r="N124"/>
      <c r="O124"/>
      <c r="P124"/>
      <c r="Q124"/>
      <c r="R124"/>
      <c r="S124" s="105"/>
    </row>
    <row r="125" spans="4:19" x14ac:dyDescent="0.25">
      <c r="D125" s="104" t="s">
        <v>1536</v>
      </c>
      <c r="E125" s="105">
        <v>2</v>
      </c>
      <c r="F125" s="133"/>
      <c r="G125" s="133"/>
      <c r="H125" s="133"/>
      <c r="I125" s="133"/>
      <c r="J125" s="133">
        <v>2</v>
      </c>
      <c r="M125"/>
      <c r="N125"/>
      <c r="O125"/>
      <c r="P125"/>
      <c r="Q125"/>
      <c r="R125"/>
      <c r="S125" s="105"/>
    </row>
    <row r="126" spans="4:19" x14ac:dyDescent="0.25">
      <c r="D126" s="104" t="s">
        <v>1543</v>
      </c>
      <c r="E126" s="105">
        <v>1</v>
      </c>
      <c r="F126" s="133"/>
      <c r="G126" s="133"/>
      <c r="H126" s="133"/>
      <c r="I126" s="133">
        <v>1</v>
      </c>
      <c r="J126" s="133"/>
      <c r="M126"/>
      <c r="N126"/>
      <c r="O126"/>
      <c r="P126"/>
      <c r="Q126"/>
      <c r="R126"/>
      <c r="S126" s="105"/>
    </row>
    <row r="127" spans="4:19" x14ac:dyDescent="0.25">
      <c r="D127" s="104" t="s">
        <v>1578</v>
      </c>
      <c r="E127" s="105">
        <v>1</v>
      </c>
      <c r="F127" s="133"/>
      <c r="G127" s="133"/>
      <c r="H127" s="133">
        <v>1</v>
      </c>
      <c r="I127" s="133"/>
      <c r="J127" s="133"/>
      <c r="M127"/>
      <c r="N127"/>
      <c r="O127"/>
      <c r="P127"/>
      <c r="Q127"/>
      <c r="R127"/>
      <c r="S127" s="105"/>
    </row>
    <row r="128" spans="4:19" x14ac:dyDescent="0.25">
      <c r="D128" s="104" t="s">
        <v>1588</v>
      </c>
      <c r="E128" s="105">
        <v>10</v>
      </c>
      <c r="F128" s="133"/>
      <c r="G128" s="133">
        <v>2</v>
      </c>
      <c r="H128" s="133">
        <v>2</v>
      </c>
      <c r="I128" s="133">
        <v>4</v>
      </c>
      <c r="J128" s="133">
        <v>2</v>
      </c>
      <c r="M128"/>
      <c r="N128"/>
      <c r="O128"/>
      <c r="P128"/>
      <c r="Q128"/>
      <c r="R128"/>
      <c r="S128" s="105"/>
    </row>
    <row r="129" spans="4:19" x14ac:dyDescent="0.25">
      <c r="D129" s="104" t="s">
        <v>1589</v>
      </c>
      <c r="E129" s="105">
        <v>4</v>
      </c>
      <c r="F129" s="133"/>
      <c r="G129" s="133"/>
      <c r="H129" s="133">
        <v>1</v>
      </c>
      <c r="I129" s="133">
        <v>2</v>
      </c>
      <c r="J129" s="133">
        <v>1</v>
      </c>
      <c r="M129"/>
      <c r="N129"/>
      <c r="O129"/>
      <c r="P129"/>
      <c r="Q129"/>
      <c r="R129"/>
      <c r="S129" s="105"/>
    </row>
    <row r="130" spans="4:19" x14ac:dyDescent="0.25">
      <c r="D130" s="104" t="s">
        <v>83</v>
      </c>
      <c r="E130" s="105">
        <v>1102</v>
      </c>
      <c r="F130" s="133">
        <v>34.354666666666674</v>
      </c>
      <c r="G130" s="133">
        <v>79.386063492063485</v>
      </c>
      <c r="H130" s="133">
        <v>166.88466666666667</v>
      </c>
      <c r="I130" s="133">
        <v>616.17460317460302</v>
      </c>
      <c r="J130" s="133">
        <v>197.19</v>
      </c>
      <c r="M130"/>
      <c r="N130"/>
      <c r="O130"/>
      <c r="P130"/>
      <c r="Q130"/>
      <c r="R130"/>
      <c r="S130" s="105"/>
    </row>
    <row r="131" spans="4:19" x14ac:dyDescent="0.25">
      <c r="D131"/>
      <c r="E131"/>
      <c r="I131" s="133"/>
      <c r="J131" s="133"/>
      <c r="M131"/>
      <c r="N131"/>
      <c r="O131"/>
      <c r="P131"/>
      <c r="Q131"/>
      <c r="R131"/>
      <c r="S131" s="105"/>
    </row>
    <row r="132" spans="4:19" x14ac:dyDescent="0.25">
      <c r="D132"/>
      <c r="E132"/>
      <c r="I132" s="133"/>
      <c r="J132" s="133"/>
      <c r="M132"/>
      <c r="N132"/>
      <c r="O132"/>
      <c r="P132"/>
      <c r="Q132"/>
      <c r="R132"/>
      <c r="S132" s="105"/>
    </row>
    <row r="133" spans="4:19" x14ac:dyDescent="0.25">
      <c r="D133"/>
      <c r="E133"/>
      <c r="I133" s="133"/>
      <c r="J133" s="133"/>
      <c r="M133"/>
      <c r="N133"/>
      <c r="O133"/>
      <c r="P133"/>
      <c r="Q133"/>
      <c r="R133"/>
      <c r="S133" s="105"/>
    </row>
    <row r="134" spans="4:19" x14ac:dyDescent="0.25">
      <c r="D134"/>
      <c r="E134"/>
      <c r="I134" s="133"/>
      <c r="J134" s="133"/>
      <c r="M134"/>
      <c r="N134"/>
      <c r="O134"/>
      <c r="P134"/>
      <c r="Q134"/>
      <c r="R134"/>
      <c r="S134" s="105"/>
    </row>
    <row r="135" spans="4:19" x14ac:dyDescent="0.25">
      <c r="D135"/>
      <c r="E135"/>
      <c r="I135" s="133"/>
      <c r="J135" s="133"/>
      <c r="M135"/>
      <c r="N135"/>
      <c r="O135"/>
      <c r="P135"/>
      <c r="Q135"/>
      <c r="R135"/>
      <c r="S135" s="105"/>
    </row>
    <row r="136" spans="4:19" x14ac:dyDescent="0.25">
      <c r="D136"/>
      <c r="E136"/>
      <c r="I136" s="133"/>
      <c r="J136" s="133"/>
      <c r="M136"/>
      <c r="N136"/>
      <c r="O136"/>
      <c r="P136"/>
      <c r="Q136"/>
      <c r="R136"/>
      <c r="S136" s="105"/>
    </row>
    <row r="137" spans="4:19" x14ac:dyDescent="0.25">
      <c r="D137"/>
      <c r="E137"/>
      <c r="I137" s="133"/>
      <c r="J137" s="133"/>
      <c r="M137"/>
      <c r="N137"/>
      <c r="O137"/>
      <c r="P137"/>
      <c r="Q137"/>
      <c r="R137"/>
      <c r="S137" s="105"/>
    </row>
    <row r="138" spans="4:19" x14ac:dyDescent="0.25">
      <c r="D138"/>
      <c r="E138"/>
      <c r="I138" s="133"/>
      <c r="J138" s="133"/>
      <c r="M138"/>
      <c r="N138"/>
      <c r="O138"/>
      <c r="P138"/>
      <c r="Q138"/>
      <c r="R138"/>
      <c r="S138" s="105"/>
    </row>
    <row r="139" spans="4:19" x14ac:dyDescent="0.25">
      <c r="D139"/>
      <c r="E139"/>
      <c r="I139" s="133"/>
      <c r="J139" s="133"/>
      <c r="M139"/>
      <c r="N139"/>
      <c r="O139"/>
      <c r="P139"/>
      <c r="Q139"/>
      <c r="R139"/>
      <c r="S139" s="105"/>
    </row>
    <row r="140" spans="4:19" x14ac:dyDescent="0.25">
      <c r="D140"/>
      <c r="E140"/>
      <c r="I140" s="133"/>
      <c r="J140" s="133"/>
      <c r="M140"/>
      <c r="N140"/>
      <c r="O140"/>
      <c r="P140"/>
      <c r="Q140"/>
      <c r="R140"/>
      <c r="S140" s="105"/>
    </row>
    <row r="141" spans="4:19" x14ac:dyDescent="0.25">
      <c r="D141"/>
      <c r="E141"/>
      <c r="I141" s="133"/>
      <c r="J141" s="133"/>
      <c r="M141"/>
      <c r="N141"/>
      <c r="O141"/>
      <c r="P141"/>
      <c r="Q141"/>
      <c r="R141"/>
      <c r="S141" s="105"/>
    </row>
    <row r="142" spans="4:19" x14ac:dyDescent="0.25">
      <c r="D142"/>
      <c r="E142"/>
      <c r="I142" s="133"/>
      <c r="J142" s="133"/>
      <c r="M142"/>
      <c r="N142"/>
      <c r="O142"/>
      <c r="P142"/>
      <c r="Q142"/>
      <c r="R142"/>
      <c r="S142" s="105"/>
    </row>
    <row r="143" spans="4:19" x14ac:dyDescent="0.25">
      <c r="D143"/>
      <c r="E143"/>
      <c r="I143" s="133"/>
      <c r="J143" s="133"/>
      <c r="M143"/>
      <c r="N143"/>
      <c r="O143"/>
      <c r="P143"/>
      <c r="Q143"/>
      <c r="R143"/>
      <c r="S143" s="105"/>
    </row>
    <row r="144" spans="4:19" x14ac:dyDescent="0.25">
      <c r="D144"/>
      <c r="E144"/>
      <c r="I144" s="133"/>
      <c r="J144" s="133"/>
      <c r="M144"/>
      <c r="N144"/>
      <c r="O144"/>
      <c r="P144"/>
      <c r="Q144"/>
      <c r="R144"/>
      <c r="S144" s="105"/>
    </row>
    <row r="145" spans="4:19" x14ac:dyDescent="0.25">
      <c r="D145"/>
      <c r="E145"/>
      <c r="I145" s="133"/>
      <c r="J145" s="133"/>
      <c r="M145"/>
      <c r="N145"/>
      <c r="O145"/>
      <c r="P145"/>
      <c r="Q145"/>
      <c r="R145"/>
      <c r="S145" s="105"/>
    </row>
    <row r="146" spans="4:19" x14ac:dyDescent="0.25">
      <c r="D146"/>
      <c r="E146"/>
      <c r="I146" s="133"/>
      <c r="J146" s="133"/>
      <c r="M146"/>
      <c r="N146"/>
      <c r="O146"/>
      <c r="P146"/>
      <c r="Q146"/>
      <c r="R146"/>
      <c r="S146" s="105"/>
    </row>
    <row r="147" spans="4:19" x14ac:dyDescent="0.25">
      <c r="D147"/>
      <c r="E147"/>
      <c r="I147" s="133"/>
      <c r="J147" s="133"/>
      <c r="M147"/>
      <c r="N147"/>
      <c r="O147"/>
      <c r="P147"/>
      <c r="Q147"/>
      <c r="R147"/>
      <c r="S147" s="105"/>
    </row>
    <row r="148" spans="4:19" x14ac:dyDescent="0.25">
      <c r="D148"/>
      <c r="E148"/>
      <c r="I148" s="133"/>
      <c r="J148" s="133"/>
      <c r="M148"/>
      <c r="N148"/>
      <c r="O148"/>
      <c r="P148"/>
      <c r="Q148"/>
      <c r="R148"/>
      <c r="S148" s="105"/>
    </row>
    <row r="149" spans="4:19" x14ac:dyDescent="0.25">
      <c r="D149"/>
      <c r="E149"/>
      <c r="I149" s="133"/>
      <c r="J149" s="133"/>
      <c r="M149"/>
      <c r="N149"/>
      <c r="O149"/>
      <c r="P149"/>
      <c r="Q149"/>
      <c r="R149"/>
      <c r="S149" s="105"/>
    </row>
    <row r="150" spans="4:19" x14ac:dyDescent="0.25">
      <c r="D150"/>
      <c r="E150"/>
      <c r="I150" s="133"/>
      <c r="J150" s="133"/>
      <c r="M150"/>
      <c r="N150"/>
      <c r="O150"/>
      <c r="P150"/>
      <c r="Q150"/>
      <c r="R150"/>
      <c r="S150" s="105"/>
    </row>
    <row r="151" spans="4:19" x14ac:dyDescent="0.25">
      <c r="D151"/>
      <c r="E151"/>
      <c r="I151" s="133"/>
      <c r="J151" s="133"/>
      <c r="M151"/>
      <c r="N151"/>
      <c r="O151"/>
      <c r="P151"/>
      <c r="Q151"/>
      <c r="R151"/>
      <c r="S151" s="105"/>
    </row>
    <row r="152" spans="4:19" x14ac:dyDescent="0.25">
      <c r="D152"/>
      <c r="E152"/>
      <c r="I152" s="133"/>
      <c r="J152" s="133"/>
      <c r="M152"/>
      <c r="N152"/>
      <c r="O152"/>
      <c r="P152"/>
      <c r="Q152"/>
      <c r="R152"/>
      <c r="S152" s="105"/>
    </row>
    <row r="153" spans="4:19" x14ac:dyDescent="0.25">
      <c r="D153"/>
      <c r="E153"/>
      <c r="I153" s="133"/>
      <c r="J153" s="133"/>
      <c r="M153"/>
      <c r="N153"/>
      <c r="O153"/>
      <c r="P153"/>
      <c r="Q153"/>
      <c r="R153"/>
      <c r="S153" s="105"/>
    </row>
    <row r="154" spans="4:19" x14ac:dyDescent="0.25">
      <c r="D154"/>
      <c r="E154"/>
      <c r="I154" s="133"/>
      <c r="J154" s="133"/>
      <c r="M154"/>
      <c r="N154"/>
      <c r="O154"/>
      <c r="P154"/>
      <c r="Q154"/>
      <c r="R154"/>
      <c r="S154" s="105"/>
    </row>
    <row r="155" spans="4:19" x14ac:dyDescent="0.25">
      <c r="D155"/>
      <c r="E155"/>
      <c r="I155" s="133"/>
      <c r="J155" s="133"/>
      <c r="M155"/>
      <c r="N155"/>
      <c r="O155"/>
      <c r="P155"/>
      <c r="Q155"/>
      <c r="R155"/>
      <c r="S155" s="105"/>
    </row>
    <row r="156" spans="4:19" x14ac:dyDescent="0.25">
      <c r="D156"/>
      <c r="E156"/>
      <c r="I156" s="133"/>
      <c r="J156" s="133"/>
      <c r="M156"/>
      <c r="N156"/>
      <c r="O156"/>
      <c r="P156"/>
      <c r="Q156"/>
      <c r="R156"/>
      <c r="S156" s="105"/>
    </row>
    <row r="157" spans="4:19" x14ac:dyDescent="0.25">
      <c r="D157"/>
      <c r="E157"/>
      <c r="I157" s="133"/>
      <c r="J157" s="133"/>
      <c r="S157" s="105"/>
    </row>
    <row r="158" spans="4:19" x14ac:dyDescent="0.25">
      <c r="D158"/>
      <c r="E158"/>
      <c r="I158" s="133"/>
      <c r="J158" s="133"/>
      <c r="S158" s="105"/>
    </row>
    <row r="159" spans="4:19" x14ac:dyDescent="0.25">
      <c r="D159"/>
      <c r="E159"/>
      <c r="I159" s="133"/>
      <c r="J159" s="133"/>
      <c r="S159" s="105"/>
    </row>
    <row r="160" spans="4:19" x14ac:dyDescent="0.25">
      <c r="D160"/>
      <c r="E160"/>
      <c r="I160" s="133"/>
      <c r="J160" s="133"/>
      <c r="S160" s="105"/>
    </row>
    <row r="161" spans="4:19" x14ac:dyDescent="0.25">
      <c r="D161"/>
      <c r="E161"/>
      <c r="I161" s="133"/>
      <c r="J161" s="133"/>
      <c r="S161" s="105"/>
    </row>
    <row r="162" spans="4:19" x14ac:dyDescent="0.25">
      <c r="D162"/>
      <c r="E162"/>
      <c r="I162" s="133"/>
      <c r="J162" s="133"/>
      <c r="S162" s="105"/>
    </row>
    <row r="163" spans="4:19" x14ac:dyDescent="0.25">
      <c r="D163"/>
      <c r="E163"/>
      <c r="I163" s="133"/>
      <c r="J163" s="133"/>
      <c r="S163" s="105"/>
    </row>
    <row r="164" spans="4:19" x14ac:dyDescent="0.25">
      <c r="D164"/>
      <c r="E164"/>
      <c r="I164" s="133"/>
      <c r="J164" s="133"/>
      <c r="S164" s="105"/>
    </row>
    <row r="165" spans="4:19" x14ac:dyDescent="0.25">
      <c r="D165"/>
      <c r="E165"/>
      <c r="I165" s="133"/>
      <c r="J165" s="133"/>
      <c r="S165" s="105"/>
    </row>
    <row r="166" spans="4:19" x14ac:dyDescent="0.25">
      <c r="D166"/>
      <c r="E166"/>
      <c r="I166" s="133"/>
      <c r="J166" s="133"/>
      <c r="S166" s="105"/>
    </row>
    <row r="167" spans="4:19" x14ac:dyDescent="0.25">
      <c r="D167"/>
      <c r="E167"/>
      <c r="I167" s="133"/>
      <c r="J167" s="133"/>
      <c r="S167" s="105"/>
    </row>
    <row r="168" spans="4:19" x14ac:dyDescent="0.25">
      <c r="D168"/>
      <c r="E168"/>
      <c r="I168" s="133"/>
      <c r="J168" s="133"/>
      <c r="S168" s="105"/>
    </row>
    <row r="169" spans="4:19" x14ac:dyDescent="0.25">
      <c r="D169"/>
      <c r="E169"/>
      <c r="I169" s="133"/>
      <c r="J169" s="133"/>
      <c r="S169" s="105"/>
    </row>
    <row r="170" spans="4:19" x14ac:dyDescent="0.25">
      <c r="D170"/>
      <c r="E170"/>
      <c r="I170" s="133"/>
      <c r="J170" s="133"/>
      <c r="S170" s="105"/>
    </row>
    <row r="171" spans="4:19" x14ac:dyDescent="0.25">
      <c r="D171"/>
      <c r="E171"/>
      <c r="I171" s="133"/>
      <c r="J171" s="133"/>
      <c r="S171" s="105"/>
    </row>
    <row r="172" spans="4:19" x14ac:dyDescent="0.25">
      <c r="D172"/>
      <c r="E172"/>
      <c r="I172" s="133"/>
      <c r="J172" s="133"/>
      <c r="S172" s="105"/>
    </row>
    <row r="173" spans="4:19" x14ac:dyDescent="0.25">
      <c r="D173"/>
      <c r="E173"/>
      <c r="I173" s="133"/>
      <c r="J173" s="133"/>
      <c r="S173" s="105"/>
    </row>
    <row r="174" spans="4:19" x14ac:dyDescent="0.25">
      <c r="D174"/>
      <c r="E174"/>
      <c r="I174" s="133"/>
      <c r="J174" s="133"/>
      <c r="S174" s="105"/>
    </row>
    <row r="175" spans="4:19" x14ac:dyDescent="0.25">
      <c r="D175"/>
      <c r="E175"/>
      <c r="I175" s="133"/>
      <c r="J175" s="133"/>
      <c r="S175" s="105"/>
    </row>
    <row r="176" spans="4:19" x14ac:dyDescent="0.25">
      <c r="D176"/>
      <c r="E176"/>
      <c r="I176" s="133"/>
      <c r="J176" s="133"/>
      <c r="S176" s="105"/>
    </row>
    <row r="177" spans="4:19" x14ac:dyDescent="0.25">
      <c r="D177"/>
      <c r="E177"/>
      <c r="I177" s="133"/>
      <c r="J177" s="133"/>
      <c r="S177" s="105"/>
    </row>
    <row r="178" spans="4:19" x14ac:dyDescent="0.25">
      <c r="D178"/>
      <c r="E178"/>
      <c r="I178" s="133"/>
      <c r="J178" s="133"/>
      <c r="S178" s="105"/>
    </row>
    <row r="179" spans="4:19" x14ac:dyDescent="0.25">
      <c r="D179"/>
      <c r="E179"/>
      <c r="I179" s="133"/>
      <c r="J179" s="133"/>
      <c r="S179" s="105"/>
    </row>
    <row r="180" spans="4:19" x14ac:dyDescent="0.25">
      <c r="D180"/>
      <c r="E180"/>
      <c r="I180" s="133"/>
      <c r="J180" s="133"/>
      <c r="S180" s="105"/>
    </row>
    <row r="181" spans="4:19" x14ac:dyDescent="0.25">
      <c r="D181"/>
      <c r="E181"/>
      <c r="I181" s="133"/>
      <c r="J181" s="133"/>
      <c r="S181" s="105"/>
    </row>
    <row r="182" spans="4:19" x14ac:dyDescent="0.25">
      <c r="D182"/>
      <c r="E182"/>
    </row>
    <row r="183" spans="4:19" x14ac:dyDescent="0.25">
      <c r="D183"/>
      <c r="E183"/>
    </row>
    <row r="184" spans="4:19" x14ac:dyDescent="0.25">
      <c r="D184"/>
      <c r="E184"/>
    </row>
    <row r="185" spans="4:19" x14ac:dyDescent="0.25">
      <c r="D185"/>
      <c r="E185"/>
    </row>
    <row r="186" spans="4:19" x14ac:dyDescent="0.25">
      <c r="D186"/>
      <c r="E186"/>
    </row>
    <row r="187" spans="4:19" x14ac:dyDescent="0.25">
      <c r="D187"/>
      <c r="E187"/>
    </row>
    <row r="188" spans="4:19" x14ac:dyDescent="0.25">
      <c r="D188"/>
      <c r="E188"/>
    </row>
    <row r="189" spans="4:19" x14ac:dyDescent="0.25">
      <c r="D189"/>
      <c r="E189"/>
    </row>
    <row r="190" spans="4:19" x14ac:dyDescent="0.25">
      <c r="D190"/>
      <c r="E190"/>
    </row>
    <row r="191" spans="4:19" x14ac:dyDescent="0.25">
      <c r="D191"/>
      <c r="E191"/>
    </row>
    <row r="192" spans="4:19" x14ac:dyDescent="0.25">
      <c r="D192"/>
      <c r="E192"/>
    </row>
    <row r="193" spans="4:5" x14ac:dyDescent="0.25">
      <c r="D193"/>
      <c r="E193"/>
    </row>
    <row r="194" spans="4:5" x14ac:dyDescent="0.25">
      <c r="D194"/>
      <c r="E194"/>
    </row>
    <row r="195" spans="4:5" x14ac:dyDescent="0.25">
      <c r="D195"/>
      <c r="E195"/>
    </row>
    <row r="196" spans="4:5" x14ac:dyDescent="0.25">
      <c r="D196"/>
      <c r="E196"/>
    </row>
    <row r="197" spans="4:5" x14ac:dyDescent="0.25">
      <c r="D197"/>
      <c r="E197"/>
    </row>
    <row r="198" spans="4:5" x14ac:dyDescent="0.25">
      <c r="D198"/>
      <c r="E198"/>
    </row>
    <row r="199" spans="4:5" x14ac:dyDescent="0.25">
      <c r="D199"/>
      <c r="E199"/>
    </row>
    <row r="200" spans="4:5" x14ac:dyDescent="0.25">
      <c r="D200"/>
      <c r="E200"/>
    </row>
    <row r="201" spans="4:5" x14ac:dyDescent="0.25">
      <c r="D201"/>
      <c r="E201"/>
    </row>
    <row r="202" spans="4:5" x14ac:dyDescent="0.25">
      <c r="D202"/>
      <c r="E202"/>
    </row>
    <row r="203" spans="4:5" x14ac:dyDescent="0.25">
      <c r="D203"/>
      <c r="E203"/>
    </row>
    <row r="204" spans="4:5" x14ac:dyDescent="0.25">
      <c r="D204"/>
      <c r="E204"/>
    </row>
    <row r="205" spans="4:5" x14ac:dyDescent="0.25">
      <c r="D205"/>
      <c r="E205"/>
    </row>
    <row r="206" spans="4:5" x14ac:dyDescent="0.25">
      <c r="D206"/>
      <c r="E206"/>
    </row>
    <row r="207" spans="4:5" x14ac:dyDescent="0.25">
      <c r="D207"/>
      <c r="E207"/>
    </row>
    <row r="208" spans="4:5" x14ac:dyDescent="0.25">
      <c r="D208"/>
      <c r="E208"/>
    </row>
    <row r="209" spans="4:5" x14ac:dyDescent="0.25">
      <c r="D209"/>
      <c r="E209"/>
    </row>
    <row r="210" spans="4:5" x14ac:dyDescent="0.25">
      <c r="D210"/>
      <c r="E210"/>
    </row>
    <row r="211" spans="4:5" x14ac:dyDescent="0.25">
      <c r="D211"/>
      <c r="E211"/>
    </row>
    <row r="212" spans="4:5" x14ac:dyDescent="0.25">
      <c r="D212"/>
      <c r="E212"/>
    </row>
    <row r="213" spans="4:5" x14ac:dyDescent="0.25">
      <c r="D213"/>
      <c r="E213"/>
    </row>
    <row r="214" spans="4:5" x14ac:dyDescent="0.25">
      <c r="D214"/>
      <c r="E214"/>
    </row>
    <row r="215" spans="4:5" x14ac:dyDescent="0.25">
      <c r="D215"/>
      <c r="E215"/>
    </row>
    <row r="216" spans="4:5" x14ac:dyDescent="0.25">
      <c r="D216"/>
      <c r="E216"/>
    </row>
    <row r="217" spans="4:5" x14ac:dyDescent="0.25">
      <c r="D217"/>
      <c r="E217"/>
    </row>
    <row r="218" spans="4:5" x14ac:dyDescent="0.25">
      <c r="D218"/>
      <c r="E218"/>
    </row>
    <row r="219" spans="4:5" x14ac:dyDescent="0.25">
      <c r="D219"/>
      <c r="E219"/>
    </row>
    <row r="220" spans="4:5" x14ac:dyDescent="0.25">
      <c r="D220"/>
      <c r="E220"/>
    </row>
    <row r="221" spans="4:5" x14ac:dyDescent="0.25">
      <c r="D221"/>
      <c r="E221"/>
    </row>
    <row r="222" spans="4:5" x14ac:dyDescent="0.25">
      <c r="D222"/>
      <c r="E222"/>
    </row>
    <row r="223" spans="4:5" x14ac:dyDescent="0.25">
      <c r="D223"/>
      <c r="E223"/>
    </row>
    <row r="224" spans="4:5" x14ac:dyDescent="0.25">
      <c r="D224"/>
      <c r="E224"/>
    </row>
    <row r="225" spans="4:5" x14ac:dyDescent="0.25">
      <c r="D225"/>
      <c r="E225"/>
    </row>
    <row r="226" spans="4:5" x14ac:dyDescent="0.25">
      <c r="D226"/>
      <c r="E226"/>
    </row>
    <row r="227" spans="4:5" x14ac:dyDescent="0.25">
      <c r="D227"/>
      <c r="E227"/>
    </row>
    <row r="228" spans="4:5" x14ac:dyDescent="0.25">
      <c r="D228"/>
      <c r="E228"/>
    </row>
    <row r="229" spans="4:5" x14ac:dyDescent="0.25">
      <c r="D229"/>
      <c r="E229"/>
    </row>
    <row r="230" spans="4:5" x14ac:dyDescent="0.25">
      <c r="D230"/>
      <c r="E230"/>
    </row>
    <row r="231" spans="4:5" x14ac:dyDescent="0.25">
      <c r="D231"/>
      <c r="E231"/>
    </row>
    <row r="232" spans="4:5" x14ac:dyDescent="0.25">
      <c r="D232"/>
      <c r="E232"/>
    </row>
    <row r="233" spans="4:5" x14ac:dyDescent="0.25">
      <c r="D233"/>
      <c r="E233"/>
    </row>
    <row r="234" spans="4:5" x14ac:dyDescent="0.25">
      <c r="D234"/>
      <c r="E234"/>
    </row>
    <row r="235" spans="4:5" x14ac:dyDescent="0.25">
      <c r="D235"/>
      <c r="E235"/>
    </row>
    <row r="236" spans="4:5" x14ac:dyDescent="0.25">
      <c r="D236"/>
      <c r="E236"/>
    </row>
    <row r="237" spans="4:5" x14ac:dyDescent="0.25">
      <c r="D237"/>
      <c r="E237"/>
    </row>
    <row r="238" spans="4:5" x14ac:dyDescent="0.25">
      <c r="D238"/>
      <c r="E238"/>
    </row>
    <row r="239" spans="4:5" x14ac:dyDescent="0.25">
      <c r="D239"/>
      <c r="E239"/>
    </row>
    <row r="240" spans="4:5" x14ac:dyDescent="0.25">
      <c r="D240"/>
      <c r="E240"/>
    </row>
    <row r="241" spans="4:5" x14ac:dyDescent="0.25">
      <c r="D241"/>
      <c r="E241"/>
    </row>
    <row r="242" spans="4:5" x14ac:dyDescent="0.25">
      <c r="D242"/>
      <c r="E242"/>
    </row>
    <row r="243" spans="4:5" x14ac:dyDescent="0.25">
      <c r="D243"/>
      <c r="E243"/>
    </row>
    <row r="244" spans="4:5" x14ac:dyDescent="0.25">
      <c r="D244"/>
      <c r="E244"/>
    </row>
    <row r="245" spans="4:5" x14ac:dyDescent="0.25">
      <c r="D245"/>
      <c r="E245"/>
    </row>
    <row r="246" spans="4:5" x14ac:dyDescent="0.25">
      <c r="D246"/>
      <c r="E246"/>
    </row>
    <row r="247" spans="4:5" x14ac:dyDescent="0.25">
      <c r="D247"/>
      <c r="E247"/>
    </row>
    <row r="248" spans="4:5" x14ac:dyDescent="0.25">
      <c r="D248"/>
      <c r="E248"/>
    </row>
    <row r="249" spans="4:5" x14ac:dyDescent="0.25">
      <c r="D249"/>
      <c r="E249"/>
    </row>
    <row r="250" spans="4:5" x14ac:dyDescent="0.25">
      <c r="D250"/>
      <c r="E250"/>
    </row>
    <row r="251" spans="4:5" x14ac:dyDescent="0.25">
      <c r="D251"/>
      <c r="E251"/>
    </row>
    <row r="252" spans="4:5" x14ac:dyDescent="0.25">
      <c r="D252"/>
      <c r="E252"/>
    </row>
    <row r="253" spans="4:5" x14ac:dyDescent="0.25">
      <c r="D253"/>
      <c r="E253"/>
    </row>
    <row r="254" spans="4:5" x14ac:dyDescent="0.25">
      <c r="D254"/>
      <c r="E254"/>
    </row>
    <row r="255" spans="4:5" x14ac:dyDescent="0.25">
      <c r="D255"/>
      <c r="E255"/>
    </row>
    <row r="256" spans="4:5" x14ac:dyDescent="0.25">
      <c r="D256"/>
      <c r="E256"/>
    </row>
    <row r="257" spans="4:5" x14ac:dyDescent="0.25">
      <c r="D257"/>
      <c r="E257"/>
    </row>
    <row r="258" spans="4:5" x14ac:dyDescent="0.25">
      <c r="D258"/>
      <c r="E258"/>
    </row>
    <row r="259" spans="4:5" x14ac:dyDescent="0.25">
      <c r="D259"/>
      <c r="E259"/>
    </row>
    <row r="260" spans="4:5" x14ac:dyDescent="0.25">
      <c r="D260"/>
      <c r="E260"/>
    </row>
    <row r="261" spans="4:5" x14ac:dyDescent="0.25">
      <c r="D261"/>
      <c r="E261"/>
    </row>
    <row r="262" spans="4:5" x14ac:dyDescent="0.25">
      <c r="D262"/>
      <c r="E262"/>
    </row>
    <row r="263" spans="4:5" x14ac:dyDescent="0.25">
      <c r="D263"/>
      <c r="E263"/>
    </row>
    <row r="264" spans="4:5" x14ac:dyDescent="0.25">
      <c r="D264"/>
      <c r="E264"/>
    </row>
    <row r="265" spans="4:5" x14ac:dyDescent="0.25">
      <c r="D265"/>
      <c r="E265"/>
    </row>
    <row r="266" spans="4:5" x14ac:dyDescent="0.25">
      <c r="D266"/>
      <c r="E266"/>
    </row>
    <row r="267" spans="4:5" x14ac:dyDescent="0.25">
      <c r="D267"/>
      <c r="E267"/>
    </row>
    <row r="268" spans="4:5" x14ac:dyDescent="0.25">
      <c r="D268"/>
      <c r="E268"/>
    </row>
    <row r="269" spans="4:5" x14ac:dyDescent="0.25">
      <c r="D269"/>
      <c r="E269"/>
    </row>
    <row r="270" spans="4:5" x14ac:dyDescent="0.25">
      <c r="D270"/>
      <c r="E270"/>
    </row>
    <row r="271" spans="4:5" x14ac:dyDescent="0.25">
      <c r="D271"/>
      <c r="E271"/>
    </row>
    <row r="272" spans="4:5" x14ac:dyDescent="0.25">
      <c r="D272"/>
      <c r="E272"/>
    </row>
    <row r="273" spans="4:5" x14ac:dyDescent="0.25">
      <c r="D273"/>
      <c r="E273"/>
    </row>
    <row r="274" spans="4:5" x14ac:dyDescent="0.25">
      <c r="D274"/>
      <c r="E274"/>
    </row>
    <row r="275" spans="4:5" x14ac:dyDescent="0.25">
      <c r="D275"/>
      <c r="E275"/>
    </row>
    <row r="276" spans="4:5" x14ac:dyDescent="0.25">
      <c r="D276"/>
      <c r="E276"/>
    </row>
    <row r="277" spans="4:5" x14ac:dyDescent="0.25">
      <c r="D277"/>
      <c r="E277"/>
    </row>
    <row r="278" spans="4:5" x14ac:dyDescent="0.25">
      <c r="D278"/>
      <c r="E278"/>
    </row>
    <row r="279" spans="4:5" x14ac:dyDescent="0.25">
      <c r="D279"/>
      <c r="E279"/>
    </row>
    <row r="280" spans="4:5" x14ac:dyDescent="0.25">
      <c r="D280"/>
      <c r="E280"/>
    </row>
    <row r="281" spans="4:5" x14ac:dyDescent="0.25">
      <c r="D281"/>
      <c r="E281"/>
    </row>
    <row r="282" spans="4:5" x14ac:dyDescent="0.25">
      <c r="D282"/>
      <c r="E282"/>
    </row>
    <row r="283" spans="4:5" x14ac:dyDescent="0.25">
      <c r="D283"/>
      <c r="E283"/>
    </row>
    <row r="284" spans="4:5" x14ac:dyDescent="0.25">
      <c r="D284"/>
      <c r="E284"/>
    </row>
    <row r="285" spans="4:5" x14ac:dyDescent="0.25">
      <c r="D285"/>
      <c r="E285"/>
    </row>
    <row r="286" spans="4:5" x14ac:dyDescent="0.25">
      <c r="D286"/>
      <c r="E286"/>
    </row>
    <row r="287" spans="4:5" x14ac:dyDescent="0.25">
      <c r="D287"/>
      <c r="E287"/>
    </row>
    <row r="288" spans="4:5" x14ac:dyDescent="0.25">
      <c r="D288"/>
      <c r="E288"/>
    </row>
    <row r="289" spans="4:5" x14ac:dyDescent="0.25">
      <c r="D289"/>
      <c r="E289"/>
    </row>
    <row r="290" spans="4:5" x14ac:dyDescent="0.25">
      <c r="D290"/>
      <c r="E290"/>
    </row>
    <row r="291" spans="4:5" x14ac:dyDescent="0.25">
      <c r="D291"/>
      <c r="E291"/>
    </row>
    <row r="292" spans="4:5" x14ac:dyDescent="0.25">
      <c r="D292"/>
      <c r="E292"/>
    </row>
    <row r="293" spans="4:5" x14ac:dyDescent="0.25">
      <c r="D293"/>
      <c r="E293"/>
    </row>
    <row r="294" spans="4:5" x14ac:dyDescent="0.25">
      <c r="D294"/>
      <c r="E294"/>
    </row>
    <row r="295" spans="4:5" x14ac:dyDescent="0.25">
      <c r="D295"/>
      <c r="E295"/>
    </row>
    <row r="296" spans="4:5" x14ac:dyDescent="0.25">
      <c r="D296"/>
      <c r="E296"/>
    </row>
    <row r="297" spans="4:5" x14ac:dyDescent="0.25">
      <c r="D297"/>
      <c r="E297"/>
    </row>
    <row r="298" spans="4:5" x14ac:dyDescent="0.25">
      <c r="D298"/>
      <c r="E298"/>
    </row>
    <row r="299" spans="4:5" x14ac:dyDescent="0.25">
      <c r="D299"/>
      <c r="E299"/>
    </row>
    <row r="300" spans="4:5" x14ac:dyDescent="0.25">
      <c r="D300"/>
      <c r="E300"/>
    </row>
    <row r="301" spans="4:5" x14ac:dyDescent="0.25">
      <c r="D301"/>
      <c r="E301"/>
    </row>
    <row r="302" spans="4:5" x14ac:dyDescent="0.25">
      <c r="D302"/>
      <c r="E302"/>
    </row>
    <row r="303" spans="4:5" x14ac:dyDescent="0.25">
      <c r="D303"/>
      <c r="E303"/>
    </row>
    <row r="304" spans="4:5" x14ac:dyDescent="0.25">
      <c r="D304"/>
      <c r="E304"/>
    </row>
    <row r="305" spans="4:5" x14ac:dyDescent="0.25">
      <c r="D305"/>
      <c r="E305"/>
    </row>
    <row r="306" spans="4:5" x14ac:dyDescent="0.25">
      <c r="D306"/>
      <c r="E306"/>
    </row>
    <row r="307" spans="4:5" x14ac:dyDescent="0.25">
      <c r="D307"/>
      <c r="E307"/>
    </row>
    <row r="308" spans="4:5" x14ac:dyDescent="0.25">
      <c r="D308"/>
      <c r="E308"/>
    </row>
    <row r="309" spans="4:5" x14ac:dyDescent="0.25">
      <c r="D309"/>
      <c r="E309"/>
    </row>
    <row r="310" spans="4:5" x14ac:dyDescent="0.25">
      <c r="D310"/>
      <c r="E310"/>
    </row>
    <row r="311" spans="4:5" x14ac:dyDescent="0.25">
      <c r="D311"/>
      <c r="E311"/>
    </row>
    <row r="312" spans="4:5" x14ac:dyDescent="0.25">
      <c r="D312"/>
      <c r="E312"/>
    </row>
    <row r="313" spans="4:5" x14ac:dyDescent="0.25">
      <c r="D313"/>
      <c r="E313"/>
    </row>
    <row r="314" spans="4:5" x14ac:dyDescent="0.25">
      <c r="D314"/>
      <c r="E314"/>
    </row>
    <row r="315" spans="4:5" x14ac:dyDescent="0.25">
      <c r="D315"/>
      <c r="E315"/>
    </row>
    <row r="316" spans="4:5" x14ac:dyDescent="0.25">
      <c r="D316"/>
      <c r="E316"/>
    </row>
    <row r="317" spans="4:5" x14ac:dyDescent="0.25">
      <c r="D317"/>
      <c r="E317"/>
    </row>
    <row r="318" spans="4:5" x14ac:dyDescent="0.25">
      <c r="D318"/>
      <c r="E318"/>
    </row>
    <row r="319" spans="4:5" x14ac:dyDescent="0.25">
      <c r="D319"/>
      <c r="E319"/>
    </row>
    <row r="320" spans="4:5" x14ac:dyDescent="0.25">
      <c r="D320"/>
      <c r="E320"/>
    </row>
    <row r="321" spans="4:5" x14ac:dyDescent="0.25">
      <c r="D321"/>
      <c r="E321"/>
    </row>
    <row r="322" spans="4:5" x14ac:dyDescent="0.25">
      <c r="D322"/>
      <c r="E322"/>
    </row>
    <row r="323" spans="4:5" x14ac:dyDescent="0.25">
      <c r="D323"/>
      <c r="E323"/>
    </row>
    <row r="324" spans="4:5" x14ac:dyDescent="0.25">
      <c r="D324"/>
      <c r="E324"/>
    </row>
    <row r="325" spans="4:5" x14ac:dyDescent="0.25">
      <c r="D325"/>
      <c r="E325"/>
    </row>
    <row r="326" spans="4:5" x14ac:dyDescent="0.25">
      <c r="D326"/>
      <c r="E326"/>
    </row>
    <row r="327" spans="4:5" x14ac:dyDescent="0.25">
      <c r="D327"/>
      <c r="E327"/>
    </row>
    <row r="328" spans="4:5" x14ac:dyDescent="0.25">
      <c r="D328"/>
      <c r="E328"/>
    </row>
    <row r="329" spans="4:5" x14ac:dyDescent="0.25">
      <c r="D329"/>
      <c r="E329"/>
    </row>
    <row r="330" spans="4:5" x14ac:dyDescent="0.25">
      <c r="D330"/>
      <c r="E330"/>
    </row>
    <row r="331" spans="4:5" x14ac:dyDescent="0.25">
      <c r="D331"/>
      <c r="E331"/>
    </row>
    <row r="332" spans="4:5" x14ac:dyDescent="0.25">
      <c r="D332"/>
      <c r="E332"/>
    </row>
    <row r="333" spans="4:5" x14ac:dyDescent="0.25">
      <c r="D333"/>
      <c r="E333"/>
    </row>
    <row r="334" spans="4:5" x14ac:dyDescent="0.25">
      <c r="D334"/>
      <c r="E334"/>
    </row>
    <row r="335" spans="4:5" x14ac:dyDescent="0.25">
      <c r="D335"/>
      <c r="E335"/>
    </row>
    <row r="336" spans="4:5" x14ac:dyDescent="0.25">
      <c r="D336"/>
      <c r="E336"/>
    </row>
    <row r="337" spans="4:5" x14ac:dyDescent="0.25">
      <c r="D337"/>
      <c r="E337"/>
    </row>
    <row r="338" spans="4:5" x14ac:dyDescent="0.25">
      <c r="D338"/>
      <c r="E338"/>
    </row>
    <row r="339" spans="4:5" x14ac:dyDescent="0.25">
      <c r="D339"/>
      <c r="E339"/>
    </row>
    <row r="340" spans="4:5" x14ac:dyDescent="0.25">
      <c r="D340"/>
      <c r="E340"/>
    </row>
    <row r="341" spans="4:5" x14ac:dyDescent="0.25">
      <c r="D341"/>
      <c r="E341"/>
    </row>
    <row r="342" spans="4:5" x14ac:dyDescent="0.25">
      <c r="D342"/>
      <c r="E342"/>
    </row>
    <row r="343" spans="4:5" x14ac:dyDescent="0.25">
      <c r="D343"/>
      <c r="E343"/>
    </row>
    <row r="344" spans="4:5" x14ac:dyDescent="0.25">
      <c r="D344"/>
      <c r="E344"/>
    </row>
    <row r="345" spans="4:5" x14ac:dyDescent="0.25">
      <c r="D345"/>
      <c r="E345"/>
    </row>
    <row r="346" spans="4:5" x14ac:dyDescent="0.25">
      <c r="D346"/>
      <c r="E346"/>
    </row>
    <row r="347" spans="4:5" x14ac:dyDescent="0.25">
      <c r="D347"/>
      <c r="E347"/>
    </row>
    <row r="348" spans="4:5" x14ac:dyDescent="0.25">
      <c r="D348"/>
      <c r="E348"/>
    </row>
    <row r="349" spans="4:5" x14ac:dyDescent="0.25">
      <c r="D349"/>
      <c r="E349"/>
    </row>
    <row r="350" spans="4:5" x14ac:dyDescent="0.25">
      <c r="D350"/>
      <c r="E350"/>
    </row>
    <row r="351" spans="4:5" x14ac:dyDescent="0.25">
      <c r="D351"/>
      <c r="E351"/>
    </row>
    <row r="352" spans="4:5" x14ac:dyDescent="0.25">
      <c r="D352"/>
      <c r="E352"/>
    </row>
    <row r="353" spans="4:5" x14ac:dyDescent="0.25">
      <c r="D353"/>
      <c r="E353"/>
    </row>
    <row r="354" spans="4:5" x14ac:dyDescent="0.25">
      <c r="D354"/>
      <c r="E354"/>
    </row>
    <row r="355" spans="4:5" x14ac:dyDescent="0.25">
      <c r="D355"/>
      <c r="E355"/>
    </row>
    <row r="356" spans="4:5" x14ac:dyDescent="0.25">
      <c r="D356"/>
      <c r="E356"/>
    </row>
    <row r="357" spans="4:5" x14ac:dyDescent="0.25">
      <c r="D357"/>
      <c r="E357"/>
    </row>
    <row r="358" spans="4:5" x14ac:dyDescent="0.25">
      <c r="D358"/>
      <c r="E358"/>
    </row>
    <row r="359" spans="4:5" x14ac:dyDescent="0.25">
      <c r="D359"/>
      <c r="E359"/>
    </row>
    <row r="360" spans="4:5" x14ac:dyDescent="0.25">
      <c r="D360"/>
      <c r="E360"/>
    </row>
    <row r="361" spans="4:5" x14ac:dyDescent="0.25">
      <c r="D361"/>
      <c r="E361"/>
    </row>
    <row r="362" spans="4:5" x14ac:dyDescent="0.25">
      <c r="D362"/>
      <c r="E362"/>
    </row>
    <row r="363" spans="4:5" x14ac:dyDescent="0.25">
      <c r="D363"/>
      <c r="E363"/>
    </row>
    <row r="364" spans="4:5" x14ac:dyDescent="0.25">
      <c r="D364"/>
      <c r="E364"/>
    </row>
    <row r="365" spans="4:5" x14ac:dyDescent="0.25">
      <c r="D365"/>
      <c r="E365"/>
    </row>
    <row r="366" spans="4:5" x14ac:dyDescent="0.25">
      <c r="D366"/>
      <c r="E366"/>
    </row>
    <row r="367" spans="4:5" x14ac:dyDescent="0.25">
      <c r="D367"/>
      <c r="E367"/>
    </row>
    <row r="368" spans="4:5" x14ac:dyDescent="0.25">
      <c r="D368"/>
      <c r="E368"/>
    </row>
    <row r="369" spans="4:5" x14ac:dyDescent="0.25">
      <c r="D369"/>
      <c r="E369"/>
    </row>
    <row r="370" spans="4:5" x14ac:dyDescent="0.25">
      <c r="D370"/>
      <c r="E370"/>
    </row>
    <row r="371" spans="4:5" x14ac:dyDescent="0.25">
      <c r="D371"/>
      <c r="E371"/>
    </row>
    <row r="372" spans="4:5" x14ac:dyDescent="0.25">
      <c r="D372"/>
      <c r="E372"/>
    </row>
    <row r="373" spans="4:5" x14ac:dyDescent="0.25">
      <c r="D373"/>
      <c r="E373"/>
    </row>
    <row r="374" spans="4:5" x14ac:dyDescent="0.25">
      <c r="D374"/>
      <c r="E374"/>
    </row>
    <row r="375" spans="4:5" x14ac:dyDescent="0.25">
      <c r="D375"/>
      <c r="E375"/>
    </row>
    <row r="376" spans="4:5" x14ac:dyDescent="0.25">
      <c r="D376"/>
      <c r="E376"/>
    </row>
    <row r="377" spans="4:5" x14ac:dyDescent="0.25">
      <c r="D377"/>
      <c r="E377"/>
    </row>
    <row r="378" spans="4:5" x14ac:dyDescent="0.25">
      <c r="D378"/>
      <c r="E378"/>
    </row>
    <row r="379" spans="4:5" x14ac:dyDescent="0.25">
      <c r="D379"/>
      <c r="E379"/>
    </row>
    <row r="380" spans="4:5" x14ac:dyDescent="0.25">
      <c r="D380"/>
      <c r="E380"/>
    </row>
    <row r="381" spans="4:5" x14ac:dyDescent="0.25">
      <c r="D381"/>
      <c r="E381"/>
    </row>
    <row r="382" spans="4:5" x14ac:dyDescent="0.25">
      <c r="D382"/>
      <c r="E382"/>
    </row>
    <row r="383" spans="4:5" x14ac:dyDescent="0.25">
      <c r="D383"/>
      <c r="E383"/>
    </row>
    <row r="384" spans="4:5" x14ac:dyDescent="0.25">
      <c r="D384"/>
      <c r="E384"/>
    </row>
    <row r="385" spans="4:5" x14ac:dyDescent="0.25">
      <c r="D385"/>
      <c r="E385"/>
    </row>
    <row r="386" spans="4:5" x14ac:dyDescent="0.25">
      <c r="D386"/>
      <c r="E386"/>
    </row>
    <row r="387" spans="4:5" x14ac:dyDescent="0.25">
      <c r="D387"/>
      <c r="E387"/>
    </row>
    <row r="388" spans="4:5" x14ac:dyDescent="0.25">
      <c r="D388"/>
      <c r="E388"/>
    </row>
    <row r="389" spans="4:5" x14ac:dyDescent="0.25">
      <c r="D389"/>
      <c r="E389"/>
    </row>
    <row r="390" spans="4:5" x14ac:dyDescent="0.25">
      <c r="D390"/>
      <c r="E390"/>
    </row>
    <row r="391" spans="4:5" x14ac:dyDescent="0.25">
      <c r="D391"/>
      <c r="E391"/>
    </row>
    <row r="392" spans="4:5" x14ac:dyDescent="0.25">
      <c r="D392"/>
      <c r="E392"/>
    </row>
    <row r="393" spans="4:5" x14ac:dyDescent="0.25">
      <c r="D393"/>
      <c r="E393"/>
    </row>
    <row r="394" spans="4:5" x14ac:dyDescent="0.25">
      <c r="D394"/>
      <c r="E394"/>
    </row>
    <row r="395" spans="4:5" x14ac:dyDescent="0.25">
      <c r="D395"/>
      <c r="E395"/>
    </row>
    <row r="396" spans="4:5" x14ac:dyDescent="0.25">
      <c r="D396"/>
      <c r="E396"/>
    </row>
    <row r="397" spans="4:5" x14ac:dyDescent="0.25">
      <c r="D397"/>
      <c r="E397"/>
    </row>
    <row r="398" spans="4:5" x14ac:dyDescent="0.25">
      <c r="D398"/>
      <c r="E398"/>
    </row>
    <row r="399" spans="4:5" x14ac:dyDescent="0.25">
      <c r="D399"/>
      <c r="E399"/>
    </row>
    <row r="400" spans="4:5" x14ac:dyDescent="0.25">
      <c r="D400"/>
      <c r="E400"/>
    </row>
    <row r="401" spans="4:5" x14ac:dyDescent="0.25">
      <c r="D401"/>
      <c r="E401"/>
    </row>
    <row r="402" spans="4:5" x14ac:dyDescent="0.25">
      <c r="D402"/>
      <c r="E402"/>
    </row>
    <row r="403" spans="4:5" x14ac:dyDescent="0.25">
      <c r="D403"/>
      <c r="E403"/>
    </row>
    <row r="404" spans="4:5" x14ac:dyDescent="0.25">
      <c r="D404"/>
      <c r="E404"/>
    </row>
    <row r="405" spans="4:5" x14ac:dyDescent="0.25">
      <c r="D405"/>
      <c r="E405"/>
    </row>
    <row r="406" spans="4:5" x14ac:dyDescent="0.25">
      <c r="D406"/>
      <c r="E406"/>
    </row>
    <row r="407" spans="4:5" x14ac:dyDescent="0.25">
      <c r="D407"/>
      <c r="E407"/>
    </row>
    <row r="408" spans="4:5" x14ac:dyDescent="0.25">
      <c r="D408"/>
      <c r="E408"/>
    </row>
    <row r="409" spans="4:5" x14ac:dyDescent="0.25">
      <c r="D409"/>
      <c r="E409"/>
    </row>
    <row r="410" spans="4:5" x14ac:dyDescent="0.25">
      <c r="D410"/>
      <c r="E410"/>
    </row>
    <row r="411" spans="4:5" x14ac:dyDescent="0.25">
      <c r="D411"/>
      <c r="E411"/>
    </row>
    <row r="412" spans="4:5" x14ac:dyDescent="0.25">
      <c r="D412"/>
      <c r="E412"/>
    </row>
    <row r="413" spans="4:5" x14ac:dyDescent="0.25">
      <c r="D413"/>
      <c r="E413"/>
    </row>
    <row r="414" spans="4:5" x14ac:dyDescent="0.25">
      <c r="D414"/>
      <c r="E414"/>
    </row>
    <row r="415" spans="4:5" x14ac:dyDescent="0.25">
      <c r="D415"/>
      <c r="E415"/>
    </row>
    <row r="416" spans="4:5" x14ac:dyDescent="0.25">
      <c r="D416"/>
      <c r="E416"/>
    </row>
    <row r="417" spans="4:5" x14ac:dyDescent="0.25">
      <c r="D417"/>
      <c r="E417"/>
    </row>
    <row r="418" spans="4:5" x14ac:dyDescent="0.25">
      <c r="D418"/>
      <c r="E418"/>
    </row>
    <row r="419" spans="4:5" x14ac:dyDescent="0.25">
      <c r="D419"/>
      <c r="E419"/>
    </row>
    <row r="420" spans="4:5" x14ac:dyDescent="0.25">
      <c r="D420"/>
      <c r="E420"/>
    </row>
    <row r="421" spans="4:5" x14ac:dyDescent="0.25">
      <c r="D421"/>
      <c r="E421"/>
    </row>
    <row r="422" spans="4:5" x14ac:dyDescent="0.25">
      <c r="D422"/>
      <c r="E422"/>
    </row>
    <row r="423" spans="4:5" x14ac:dyDescent="0.25">
      <c r="D423"/>
      <c r="E423"/>
    </row>
    <row r="424" spans="4:5" x14ac:dyDescent="0.25">
      <c r="D424"/>
      <c r="E424"/>
    </row>
    <row r="425" spans="4:5" x14ac:dyDescent="0.25">
      <c r="D425"/>
      <c r="E425"/>
    </row>
    <row r="426" spans="4:5" x14ac:dyDescent="0.25">
      <c r="D426"/>
      <c r="E426"/>
    </row>
    <row r="427" spans="4:5" x14ac:dyDescent="0.25">
      <c r="D427"/>
      <c r="E427"/>
    </row>
    <row r="428" spans="4:5" x14ac:dyDescent="0.25">
      <c r="D428"/>
      <c r="E428"/>
    </row>
    <row r="429" spans="4:5" x14ac:dyDescent="0.25">
      <c r="D429"/>
      <c r="E429"/>
    </row>
    <row r="430" spans="4:5" x14ac:dyDescent="0.25">
      <c r="D430"/>
      <c r="E430"/>
    </row>
    <row r="431" spans="4:5" x14ac:dyDescent="0.25">
      <c r="D431"/>
      <c r="E431"/>
    </row>
    <row r="432" spans="4:5" x14ac:dyDescent="0.25">
      <c r="D432"/>
      <c r="E432"/>
    </row>
    <row r="433" spans="4:5" x14ac:dyDescent="0.25">
      <c r="D433"/>
      <c r="E433"/>
    </row>
    <row r="434" spans="4:5" x14ac:dyDescent="0.25">
      <c r="D434"/>
      <c r="E434"/>
    </row>
    <row r="435" spans="4:5" x14ac:dyDescent="0.25">
      <c r="D435"/>
      <c r="E435"/>
    </row>
    <row r="436" spans="4:5" x14ac:dyDescent="0.25">
      <c r="D436"/>
      <c r="E436"/>
    </row>
    <row r="437" spans="4:5" x14ac:dyDescent="0.25">
      <c r="D437"/>
      <c r="E437"/>
    </row>
    <row r="438" spans="4:5" x14ac:dyDescent="0.25">
      <c r="D438"/>
      <c r="E438"/>
    </row>
    <row r="439" spans="4:5" x14ac:dyDescent="0.25">
      <c r="D439"/>
      <c r="E439"/>
    </row>
    <row r="440" spans="4:5" x14ac:dyDescent="0.25">
      <c r="D440"/>
      <c r="E440"/>
    </row>
    <row r="441" spans="4:5" x14ac:dyDescent="0.25">
      <c r="D441"/>
      <c r="E441"/>
    </row>
    <row r="442" spans="4:5" x14ac:dyDescent="0.25">
      <c r="D442"/>
      <c r="E442"/>
    </row>
    <row r="443" spans="4:5" x14ac:dyDescent="0.25">
      <c r="D443"/>
      <c r="E443"/>
    </row>
    <row r="444" spans="4:5" x14ac:dyDescent="0.25">
      <c r="D444"/>
      <c r="E444"/>
    </row>
    <row r="445" spans="4:5" x14ac:dyDescent="0.25">
      <c r="D445"/>
      <c r="E445"/>
    </row>
    <row r="446" spans="4:5" x14ac:dyDescent="0.25">
      <c r="D446"/>
      <c r="E446"/>
    </row>
    <row r="447" spans="4:5" x14ac:dyDescent="0.25">
      <c r="D447"/>
      <c r="E447"/>
    </row>
    <row r="448" spans="4:5" x14ac:dyDescent="0.25">
      <c r="D448"/>
      <c r="E448"/>
    </row>
    <row r="449" spans="4:5" x14ac:dyDescent="0.25">
      <c r="D449"/>
      <c r="E449"/>
    </row>
    <row r="450" spans="4:5" x14ac:dyDescent="0.25">
      <c r="D450"/>
      <c r="E450"/>
    </row>
    <row r="451" spans="4:5" x14ac:dyDescent="0.25">
      <c r="D451"/>
      <c r="E451"/>
    </row>
    <row r="452" spans="4:5" x14ac:dyDescent="0.25">
      <c r="D452"/>
      <c r="E452"/>
    </row>
    <row r="453" spans="4:5" x14ac:dyDescent="0.25">
      <c r="D453"/>
      <c r="E453"/>
    </row>
    <row r="454" spans="4:5" x14ac:dyDescent="0.25">
      <c r="D454"/>
      <c r="E454"/>
    </row>
    <row r="455" spans="4:5" x14ac:dyDescent="0.25">
      <c r="D455"/>
      <c r="E455"/>
    </row>
    <row r="456" spans="4:5" x14ac:dyDescent="0.25">
      <c r="D456"/>
      <c r="E456"/>
    </row>
    <row r="457" spans="4:5" x14ac:dyDescent="0.25">
      <c r="D457"/>
      <c r="E457"/>
    </row>
    <row r="458" spans="4:5" x14ac:dyDescent="0.25">
      <c r="D458"/>
      <c r="E458"/>
    </row>
    <row r="459" spans="4:5" x14ac:dyDescent="0.25">
      <c r="D459"/>
      <c r="E459"/>
    </row>
    <row r="460" spans="4:5" x14ac:dyDescent="0.25">
      <c r="D460"/>
      <c r="E460"/>
    </row>
    <row r="461" spans="4:5" x14ac:dyDescent="0.25">
      <c r="D461"/>
      <c r="E461"/>
    </row>
    <row r="462" spans="4:5" x14ac:dyDescent="0.25">
      <c r="D462"/>
      <c r="E462"/>
    </row>
    <row r="463" spans="4:5" x14ac:dyDescent="0.25">
      <c r="D463"/>
      <c r="E463"/>
    </row>
    <row r="464" spans="4:5" x14ac:dyDescent="0.25">
      <c r="D464"/>
      <c r="E464"/>
    </row>
    <row r="465" spans="4:5" x14ac:dyDescent="0.25">
      <c r="D465"/>
      <c r="E465"/>
    </row>
    <row r="466" spans="4:5" x14ac:dyDescent="0.25">
      <c r="D466"/>
      <c r="E466"/>
    </row>
    <row r="467" spans="4:5" x14ac:dyDescent="0.25">
      <c r="D467"/>
      <c r="E467"/>
    </row>
    <row r="468" spans="4:5" x14ac:dyDescent="0.25">
      <c r="D468"/>
      <c r="E468"/>
    </row>
    <row r="469" spans="4:5" x14ac:dyDescent="0.25">
      <c r="D469"/>
      <c r="E469"/>
    </row>
    <row r="470" spans="4:5" x14ac:dyDescent="0.25">
      <c r="D470"/>
      <c r="E470"/>
    </row>
    <row r="471" spans="4:5" x14ac:dyDescent="0.25">
      <c r="D471"/>
      <c r="E471"/>
    </row>
    <row r="472" spans="4:5" x14ac:dyDescent="0.25">
      <c r="D472"/>
      <c r="E472"/>
    </row>
    <row r="473" spans="4:5" x14ac:dyDescent="0.25">
      <c r="D473"/>
      <c r="E473"/>
    </row>
    <row r="474" spans="4:5" x14ac:dyDescent="0.25">
      <c r="D474"/>
      <c r="E474"/>
    </row>
    <row r="475" spans="4:5" x14ac:dyDescent="0.25">
      <c r="D475"/>
      <c r="E475"/>
    </row>
    <row r="476" spans="4:5" x14ac:dyDescent="0.25">
      <c r="D476"/>
      <c r="E476"/>
    </row>
    <row r="477" spans="4:5" x14ac:dyDescent="0.25">
      <c r="D477"/>
      <c r="E477"/>
    </row>
    <row r="478" spans="4:5" x14ac:dyDescent="0.25">
      <c r="D478"/>
      <c r="E478"/>
    </row>
    <row r="479" spans="4:5" x14ac:dyDescent="0.25">
      <c r="D479"/>
      <c r="E479"/>
    </row>
    <row r="480" spans="4:5" x14ac:dyDescent="0.25">
      <c r="D480"/>
      <c r="E480"/>
    </row>
    <row r="481" spans="4:5" x14ac:dyDescent="0.25">
      <c r="D481"/>
      <c r="E481"/>
    </row>
    <row r="482" spans="4:5" x14ac:dyDescent="0.25">
      <c r="D482"/>
      <c r="E482"/>
    </row>
    <row r="483" spans="4:5" x14ac:dyDescent="0.25">
      <c r="D483"/>
      <c r="E483"/>
    </row>
    <row r="484" spans="4:5" x14ac:dyDescent="0.25">
      <c r="D484"/>
      <c r="E484"/>
    </row>
    <row r="485" spans="4:5" x14ac:dyDescent="0.25">
      <c r="D485"/>
      <c r="E485"/>
    </row>
    <row r="486" spans="4:5" x14ac:dyDescent="0.25">
      <c r="D486"/>
      <c r="E486"/>
    </row>
    <row r="487" spans="4:5" x14ac:dyDescent="0.25">
      <c r="D487"/>
      <c r="E487"/>
    </row>
    <row r="488" spans="4:5" x14ac:dyDescent="0.25">
      <c r="D488"/>
      <c r="E488"/>
    </row>
    <row r="489" spans="4:5" x14ac:dyDescent="0.25">
      <c r="D489"/>
      <c r="E489"/>
    </row>
    <row r="490" spans="4:5" x14ac:dyDescent="0.25">
      <c r="D490"/>
      <c r="E490"/>
    </row>
    <row r="491" spans="4:5" x14ac:dyDescent="0.25">
      <c r="D491"/>
      <c r="E491"/>
    </row>
    <row r="492" spans="4:5" x14ac:dyDescent="0.25">
      <c r="D492"/>
      <c r="E492"/>
    </row>
    <row r="493" spans="4:5" x14ac:dyDescent="0.25">
      <c r="D493"/>
      <c r="E493"/>
    </row>
    <row r="494" spans="4:5" x14ac:dyDescent="0.25">
      <c r="D494"/>
      <c r="E494"/>
    </row>
    <row r="495" spans="4:5" x14ac:dyDescent="0.25">
      <c r="D495"/>
      <c r="E495"/>
    </row>
    <row r="496" spans="4:5" x14ac:dyDescent="0.25">
      <c r="D496"/>
      <c r="E496"/>
    </row>
    <row r="497" spans="4:5" x14ac:dyDescent="0.25">
      <c r="D497"/>
      <c r="E497"/>
    </row>
    <row r="498" spans="4:5" x14ac:dyDescent="0.25">
      <c r="D498"/>
      <c r="E498"/>
    </row>
    <row r="499" spans="4:5" x14ac:dyDescent="0.25">
      <c r="D499"/>
      <c r="E499"/>
    </row>
    <row r="500" spans="4:5" x14ac:dyDescent="0.25">
      <c r="D500"/>
      <c r="E500"/>
    </row>
    <row r="501" spans="4:5" x14ac:dyDescent="0.25">
      <c r="D501"/>
      <c r="E501"/>
    </row>
    <row r="502" spans="4:5" x14ac:dyDescent="0.25">
      <c r="D502"/>
      <c r="E502"/>
    </row>
    <row r="503" spans="4:5" x14ac:dyDescent="0.25">
      <c r="D503"/>
      <c r="E503"/>
    </row>
    <row r="504" spans="4:5" x14ac:dyDescent="0.25">
      <c r="D504"/>
      <c r="E504"/>
    </row>
    <row r="505" spans="4:5" x14ac:dyDescent="0.25">
      <c r="D505"/>
      <c r="E505"/>
    </row>
    <row r="506" spans="4:5" x14ac:dyDescent="0.25">
      <c r="D506"/>
      <c r="E506"/>
    </row>
    <row r="507" spans="4:5" x14ac:dyDescent="0.25">
      <c r="D507"/>
      <c r="E507"/>
    </row>
    <row r="508" spans="4:5" x14ac:dyDescent="0.25">
      <c r="D508"/>
      <c r="E508"/>
    </row>
    <row r="509" spans="4:5" x14ac:dyDescent="0.25">
      <c r="D509"/>
      <c r="E509"/>
    </row>
    <row r="510" spans="4:5" x14ac:dyDescent="0.25">
      <c r="D510"/>
      <c r="E510"/>
    </row>
    <row r="511" spans="4:5" x14ac:dyDescent="0.25">
      <c r="D511"/>
      <c r="E511"/>
    </row>
    <row r="512" spans="4:5" x14ac:dyDescent="0.25">
      <c r="D512"/>
      <c r="E512"/>
    </row>
    <row r="513" spans="4:5" x14ac:dyDescent="0.25">
      <c r="D513"/>
      <c r="E513"/>
    </row>
    <row r="514" spans="4:5" x14ac:dyDescent="0.25">
      <c r="D514"/>
      <c r="E514"/>
    </row>
    <row r="515" spans="4:5" x14ac:dyDescent="0.25">
      <c r="D515"/>
      <c r="E515"/>
    </row>
    <row r="516" spans="4:5" x14ac:dyDescent="0.25">
      <c r="D516"/>
      <c r="E516"/>
    </row>
    <row r="517" spans="4:5" x14ac:dyDescent="0.25">
      <c r="D517"/>
      <c r="E517"/>
    </row>
    <row r="518" spans="4:5" x14ac:dyDescent="0.25">
      <c r="D518"/>
      <c r="E518"/>
    </row>
    <row r="519" spans="4:5" x14ac:dyDescent="0.25">
      <c r="D519"/>
      <c r="E519"/>
    </row>
    <row r="520" spans="4:5" x14ac:dyDescent="0.25">
      <c r="D520"/>
      <c r="E520"/>
    </row>
    <row r="521" spans="4:5" x14ac:dyDescent="0.25">
      <c r="D521"/>
      <c r="E521"/>
    </row>
    <row r="522" spans="4:5" x14ac:dyDescent="0.25">
      <c r="D522"/>
      <c r="E522"/>
    </row>
    <row r="523" spans="4:5" x14ac:dyDescent="0.25">
      <c r="D523"/>
      <c r="E523"/>
    </row>
    <row r="524" spans="4:5" x14ac:dyDescent="0.25">
      <c r="D524"/>
      <c r="E524"/>
    </row>
    <row r="525" spans="4:5" x14ac:dyDescent="0.25">
      <c r="D525"/>
      <c r="E525"/>
    </row>
    <row r="526" spans="4:5" x14ac:dyDescent="0.25">
      <c r="D526"/>
      <c r="E526"/>
    </row>
    <row r="527" spans="4:5" x14ac:dyDescent="0.25">
      <c r="D527"/>
      <c r="E527"/>
    </row>
    <row r="528" spans="4:5" x14ac:dyDescent="0.25">
      <c r="D528"/>
      <c r="E528"/>
    </row>
    <row r="529" spans="4:5" x14ac:dyDescent="0.25">
      <c r="D529"/>
      <c r="E529"/>
    </row>
    <row r="530" spans="4:5" x14ac:dyDescent="0.25">
      <c r="D530"/>
      <c r="E530"/>
    </row>
    <row r="531" spans="4:5" x14ac:dyDescent="0.25">
      <c r="D531"/>
      <c r="E531"/>
    </row>
    <row r="532" spans="4:5" x14ac:dyDescent="0.25">
      <c r="D532"/>
      <c r="E532"/>
    </row>
    <row r="533" spans="4:5" x14ac:dyDescent="0.25">
      <c r="D533"/>
      <c r="E533"/>
    </row>
    <row r="534" spans="4:5" x14ac:dyDescent="0.25">
      <c r="D534"/>
      <c r="E534"/>
    </row>
    <row r="535" spans="4:5" x14ac:dyDescent="0.25">
      <c r="D535"/>
      <c r="E535"/>
    </row>
    <row r="536" spans="4:5" x14ac:dyDescent="0.25">
      <c r="D536"/>
      <c r="E536"/>
    </row>
    <row r="537" spans="4:5" x14ac:dyDescent="0.25">
      <c r="D537"/>
      <c r="E537"/>
    </row>
    <row r="538" spans="4:5" x14ac:dyDescent="0.25">
      <c r="D538"/>
      <c r="E538"/>
    </row>
    <row r="539" spans="4:5" x14ac:dyDescent="0.25">
      <c r="D539"/>
      <c r="E539"/>
    </row>
    <row r="540" spans="4:5" x14ac:dyDescent="0.25">
      <c r="D540"/>
      <c r="E540"/>
    </row>
    <row r="541" spans="4:5" x14ac:dyDescent="0.25">
      <c r="D541"/>
      <c r="E541"/>
    </row>
    <row r="542" spans="4:5" x14ac:dyDescent="0.25">
      <c r="D542"/>
      <c r="E542"/>
    </row>
    <row r="543" spans="4:5" x14ac:dyDescent="0.25">
      <c r="D543"/>
      <c r="E543"/>
    </row>
    <row r="544" spans="4:5" x14ac:dyDescent="0.25">
      <c r="D544"/>
      <c r="E544"/>
    </row>
    <row r="545" spans="4:5" x14ac:dyDescent="0.25">
      <c r="D545"/>
      <c r="E545"/>
    </row>
    <row r="546" spans="4:5" x14ac:dyDescent="0.25">
      <c r="D546"/>
      <c r="E546"/>
    </row>
    <row r="547" spans="4:5" x14ac:dyDescent="0.25">
      <c r="D547"/>
      <c r="E547"/>
    </row>
    <row r="548" spans="4:5" x14ac:dyDescent="0.25">
      <c r="D548"/>
      <c r="E548"/>
    </row>
    <row r="549" spans="4:5" x14ac:dyDescent="0.25">
      <c r="D549"/>
      <c r="E549"/>
    </row>
  </sheetData>
  <mergeCells count="3">
    <mergeCell ref="V15:Z15"/>
    <mergeCell ref="V7:Z7"/>
    <mergeCell ref="N7:R7"/>
  </mergeCells>
  <pageMargins left="0.7" right="0.7" top="0.75" bottom="0.75" header="0.3" footer="0.3"/>
  <pageSetup orientation="portrait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G144"/>
  <sheetViews>
    <sheetView showGridLines="0" workbookViewId="0">
      <selection activeCell="P30" sqref="P30"/>
    </sheetView>
  </sheetViews>
  <sheetFormatPr defaultColWidth="8.85546875" defaultRowHeight="15" x14ac:dyDescent="0.25"/>
  <cols>
    <col min="1" max="1" width="1.42578125" customWidth="1"/>
    <col min="2" max="2" width="15" style="97" customWidth="1"/>
    <col min="3" max="3" width="5.7109375" style="103" customWidth="1"/>
    <col min="4" max="7" width="5.7109375" style="89" customWidth="1"/>
    <col min="8" max="8" width="7.140625" style="87" customWidth="1"/>
    <col min="9" max="9" width="15" style="97" customWidth="1"/>
    <col min="10" max="10" width="5.7109375" style="103" customWidth="1"/>
    <col min="11" max="14" width="5.7109375" style="89" customWidth="1"/>
    <col min="15" max="15" width="7.140625" customWidth="1"/>
    <col min="16" max="16" width="15" style="97" customWidth="1"/>
    <col min="17" max="17" width="5.7109375" style="103" customWidth="1"/>
    <col min="18" max="21" width="5.7109375" style="89" customWidth="1"/>
  </cols>
  <sheetData>
    <row r="1" spans="2:33" ht="7.5" customHeight="1" x14ac:dyDescent="0.25"/>
    <row r="2" spans="2:33" ht="26.25" x14ac:dyDescent="0.4">
      <c r="B2" s="90" t="s">
        <v>844</v>
      </c>
      <c r="I2" s="90"/>
      <c r="P2" s="90"/>
    </row>
    <row r="3" spans="2:33" ht="15" customHeight="1" x14ac:dyDescent="0.4">
      <c r="B3" s="90"/>
      <c r="I3" s="90"/>
      <c r="P3" s="90"/>
    </row>
    <row r="4" spans="2:33" ht="15" customHeight="1" x14ac:dyDescent="0.4">
      <c r="B4" s="90"/>
      <c r="I4" s="90"/>
      <c r="P4" s="90"/>
    </row>
    <row r="5" spans="2:33" x14ac:dyDescent="0.25">
      <c r="B5" s="91" t="s">
        <v>10</v>
      </c>
      <c r="C5" s="77" t="s">
        <v>48</v>
      </c>
      <c r="I5" s="91" t="s">
        <v>11</v>
      </c>
      <c r="J5" s="76" t="s">
        <v>48</v>
      </c>
      <c r="P5" s="91" t="s">
        <v>710</v>
      </c>
      <c r="Q5" s="97" t="s">
        <v>48</v>
      </c>
    </row>
    <row r="6" spans="2:33" x14ac:dyDescent="0.25">
      <c r="C6" s="159" t="s">
        <v>438</v>
      </c>
      <c r="D6" s="159"/>
      <c r="E6" s="159"/>
      <c r="F6" s="159"/>
      <c r="G6" s="159"/>
      <c r="H6" s="121"/>
      <c r="J6" s="159" t="s">
        <v>438</v>
      </c>
      <c r="K6" s="159"/>
      <c r="L6" s="159"/>
      <c r="M6" s="159"/>
      <c r="N6" s="159"/>
      <c r="Q6" s="159" t="s">
        <v>438</v>
      </c>
      <c r="R6" s="159"/>
      <c r="S6" s="159"/>
      <c r="T6" s="159"/>
      <c r="U6" s="159"/>
      <c r="X6" s="141"/>
      <c r="Y6" s="141"/>
      <c r="Z6" s="141"/>
      <c r="AA6" s="141"/>
      <c r="AB6" s="141"/>
      <c r="AC6" s="141"/>
      <c r="AD6" s="141"/>
      <c r="AE6" s="141"/>
      <c r="AF6" s="141"/>
      <c r="AG6" s="141"/>
    </row>
    <row r="7" spans="2:33" x14ac:dyDescent="0.25">
      <c r="B7" s="122" t="s">
        <v>439</v>
      </c>
      <c r="C7" s="89" t="s">
        <v>220</v>
      </c>
      <c r="D7" s="89" t="s">
        <v>221</v>
      </c>
      <c r="E7" s="89" t="s">
        <v>222</v>
      </c>
      <c r="F7" s="89" t="s">
        <v>223</v>
      </c>
      <c r="G7" s="89" t="s">
        <v>224</v>
      </c>
      <c r="H7"/>
      <c r="I7" s="122" t="s">
        <v>439</v>
      </c>
      <c r="J7" s="112" t="s">
        <v>220</v>
      </c>
      <c r="K7" s="112" t="s">
        <v>221</v>
      </c>
      <c r="L7" s="112" t="s">
        <v>222</v>
      </c>
      <c r="M7" s="112" t="s">
        <v>223</v>
      </c>
      <c r="N7" s="112" t="s">
        <v>224</v>
      </c>
      <c r="P7" s="122" t="s">
        <v>439</v>
      </c>
      <c r="Q7" s="112" t="s">
        <v>220</v>
      </c>
      <c r="R7" s="112" t="s">
        <v>221</v>
      </c>
      <c r="S7" s="112" t="s">
        <v>222</v>
      </c>
      <c r="T7" s="112" t="s">
        <v>223</v>
      </c>
      <c r="U7" s="112" t="s">
        <v>224</v>
      </c>
      <c r="X7" s="141"/>
      <c r="Y7" s="141"/>
      <c r="Z7" s="141"/>
      <c r="AA7" s="141"/>
      <c r="AB7" s="141"/>
      <c r="AC7" s="141"/>
      <c r="AD7" s="141"/>
      <c r="AE7" s="141"/>
      <c r="AF7" s="141"/>
      <c r="AG7" s="141"/>
    </row>
    <row r="8" spans="2:33" s="77" customFormat="1" ht="12.75" x14ac:dyDescent="0.2">
      <c r="B8" s="111">
        <v>151</v>
      </c>
      <c r="C8" s="89">
        <v>11.24</v>
      </c>
      <c r="D8" s="89">
        <v>11.086999999999998</v>
      </c>
      <c r="E8" s="89">
        <v>23.373000000000001</v>
      </c>
      <c r="F8" s="89">
        <v>97.3</v>
      </c>
      <c r="G8" s="89">
        <v>8</v>
      </c>
      <c r="I8" s="111">
        <v>14</v>
      </c>
      <c r="J8" s="112">
        <v>1.6666666666666665</v>
      </c>
      <c r="K8" s="112">
        <v>2.333333333333333</v>
      </c>
      <c r="L8" s="112">
        <v>1</v>
      </c>
      <c r="M8" s="112">
        <v>5</v>
      </c>
      <c r="N8" s="112">
        <v>4</v>
      </c>
      <c r="P8" s="111">
        <v>81</v>
      </c>
      <c r="Q8" s="112">
        <v>2.6749999999999998</v>
      </c>
      <c r="R8" s="112">
        <v>11.324999999999999</v>
      </c>
      <c r="S8" s="112">
        <v>16</v>
      </c>
      <c r="T8" s="112">
        <v>39</v>
      </c>
      <c r="U8" s="112">
        <v>12</v>
      </c>
      <c r="X8" s="142">
        <f>3.8/35</f>
        <v>0.10857142857142857</v>
      </c>
      <c r="Y8" s="142">
        <f>7.2/35</f>
        <v>0.20571428571428571</v>
      </c>
      <c r="Z8" s="142">
        <f>7/35</f>
        <v>0.2</v>
      </c>
      <c r="AA8" s="142">
        <f>13/35</f>
        <v>0.37142857142857144</v>
      </c>
      <c r="AB8" s="142">
        <f>4/35</f>
        <v>0.11428571428571428</v>
      </c>
      <c r="AC8" s="142"/>
      <c r="AD8" s="142"/>
      <c r="AE8" s="142"/>
      <c r="AF8" s="142"/>
      <c r="AG8" s="142"/>
    </row>
    <row r="9" spans="2:33" x14ac:dyDescent="0.25">
      <c r="C9" s="126">
        <f>C8/SUM($C8:$G8)</f>
        <v>7.4437086092715238E-2</v>
      </c>
      <c r="D9" s="126">
        <f>D8/SUM($C8:$G8)</f>
        <v>7.3423841059602632E-2</v>
      </c>
      <c r="E9" s="126">
        <f>E8/SUM($C8:$G8)</f>
        <v>0.15478807947019868</v>
      </c>
      <c r="F9" s="126">
        <f>F8/SUM($C8:$G8)</f>
        <v>0.64437086092715234</v>
      </c>
      <c r="G9" s="126">
        <f>G8/SUM($C8:$G8)</f>
        <v>5.2980132450331126E-2</v>
      </c>
      <c r="H9"/>
      <c r="J9" s="126">
        <f>J8/SUM($J8:$N8)</f>
        <v>0.11904761904761904</v>
      </c>
      <c r="K9" s="126">
        <f>K8/SUM($J8:$N8)</f>
        <v>0.16666666666666666</v>
      </c>
      <c r="L9" s="126">
        <f>L8/SUM($J8:$N8)</f>
        <v>7.1428571428571425E-2</v>
      </c>
      <c r="M9" s="126">
        <f>M8/SUM($J8:$N8)</f>
        <v>0.35714285714285715</v>
      </c>
      <c r="N9" s="126">
        <f>N8/SUM($J8:$N8)</f>
        <v>0.2857142857142857</v>
      </c>
      <c r="Q9" s="126">
        <f>Q8/SUM($Q8:$U8)</f>
        <v>3.3024691358024688E-2</v>
      </c>
      <c r="R9" s="126">
        <f t="shared" ref="R9:T9" si="0">R8/SUM($Q8:$U8)</f>
        <v>0.13981481481481481</v>
      </c>
      <c r="S9" s="126">
        <f t="shared" si="0"/>
        <v>0.19753086419753085</v>
      </c>
      <c r="T9" s="126">
        <f t="shared" si="0"/>
        <v>0.48148148148148145</v>
      </c>
      <c r="U9" s="126">
        <f>U8/SUM($Q8:$U8)</f>
        <v>0.14814814814814814</v>
      </c>
      <c r="X9" s="141"/>
      <c r="Y9" s="141"/>
      <c r="Z9" s="141"/>
      <c r="AA9" s="141"/>
      <c r="AB9" s="141"/>
      <c r="AC9" s="141"/>
      <c r="AD9" s="141"/>
      <c r="AE9" s="141"/>
      <c r="AF9" s="141"/>
      <c r="AG9" s="141"/>
    </row>
    <row r="10" spans="2:33" x14ac:dyDescent="0.25"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</row>
    <row r="11" spans="2:33" x14ac:dyDescent="0.25">
      <c r="H11" s="121"/>
    </row>
    <row r="12" spans="2:33" x14ac:dyDescent="0.25">
      <c r="B12" s="91" t="s">
        <v>12</v>
      </c>
      <c r="C12" s="77" t="s">
        <v>48</v>
      </c>
      <c r="H12"/>
      <c r="I12" s="91" t="s">
        <v>49</v>
      </c>
      <c r="J12" s="77" t="s">
        <v>48</v>
      </c>
      <c r="O12" s="124"/>
      <c r="P12" s="91" t="s">
        <v>714</v>
      </c>
      <c r="Q12" s="97" t="s">
        <v>48</v>
      </c>
      <c r="V12" s="128"/>
    </row>
    <row r="13" spans="2:33" s="77" customFormat="1" x14ac:dyDescent="0.25">
      <c r="B13" s="97"/>
      <c r="C13" s="159" t="s">
        <v>438</v>
      </c>
      <c r="D13" s="159"/>
      <c r="E13" s="159"/>
      <c r="F13" s="159"/>
      <c r="G13" s="159"/>
      <c r="I13" s="97"/>
      <c r="J13" s="159" t="s">
        <v>438</v>
      </c>
      <c r="K13" s="159"/>
      <c r="L13" s="159"/>
      <c r="M13" s="159"/>
      <c r="N13" s="159"/>
      <c r="O13" s="125"/>
      <c r="P13" s="97"/>
      <c r="Q13" s="159" t="s">
        <v>438</v>
      </c>
      <c r="R13" s="159"/>
      <c r="S13" s="159"/>
      <c r="T13" s="159"/>
      <c r="U13" s="159"/>
      <c r="V13" s="127"/>
    </row>
    <row r="14" spans="2:33" x14ac:dyDescent="0.25">
      <c r="B14" s="122" t="s">
        <v>439</v>
      </c>
      <c r="C14" s="89" t="s">
        <v>220</v>
      </c>
      <c r="D14" s="89" t="s">
        <v>221</v>
      </c>
      <c r="E14" s="89" t="s">
        <v>222</v>
      </c>
      <c r="F14" s="89" t="s">
        <v>223</v>
      </c>
      <c r="G14" s="89" t="s">
        <v>224</v>
      </c>
      <c r="H14"/>
      <c r="I14" s="122" t="s">
        <v>439</v>
      </c>
      <c r="J14" s="89" t="s">
        <v>220</v>
      </c>
      <c r="K14" s="89" t="s">
        <v>221</v>
      </c>
      <c r="L14" s="89" t="s">
        <v>222</v>
      </c>
      <c r="M14" s="89" t="s">
        <v>223</v>
      </c>
      <c r="N14" s="89" t="s">
        <v>224</v>
      </c>
      <c r="O14" s="124"/>
      <c r="P14" s="122" t="s">
        <v>439</v>
      </c>
      <c r="Q14" s="112" t="s">
        <v>220</v>
      </c>
      <c r="R14" s="112" t="s">
        <v>221</v>
      </c>
      <c r="S14" s="112" t="s">
        <v>222</v>
      </c>
      <c r="T14" s="112" t="s">
        <v>223</v>
      </c>
      <c r="U14" s="112" t="s">
        <v>224</v>
      </c>
      <c r="V14" s="128"/>
    </row>
    <row r="15" spans="2:33" x14ac:dyDescent="0.25">
      <c r="B15" s="111">
        <v>298</v>
      </c>
      <c r="C15" s="89">
        <v>9.3296666666666663</v>
      </c>
      <c r="D15" s="89">
        <v>23.580730158730155</v>
      </c>
      <c r="E15" s="89">
        <v>57.44</v>
      </c>
      <c r="F15" s="89">
        <v>165.64960317460316</v>
      </c>
      <c r="G15" s="89">
        <v>36</v>
      </c>
      <c r="I15" s="111">
        <v>27</v>
      </c>
      <c r="J15" s="89">
        <v>3.4666666666666668</v>
      </c>
      <c r="K15" s="89">
        <v>5.5333333333333332</v>
      </c>
      <c r="L15" s="89">
        <v>6</v>
      </c>
      <c r="M15" s="89">
        <v>9</v>
      </c>
      <c r="N15" s="89">
        <v>3</v>
      </c>
      <c r="O15" s="124"/>
      <c r="P15" s="111">
        <v>85</v>
      </c>
      <c r="Q15" s="112"/>
      <c r="R15" s="112">
        <v>3</v>
      </c>
      <c r="S15" s="112">
        <v>15</v>
      </c>
      <c r="T15" s="112">
        <v>57</v>
      </c>
      <c r="U15" s="112">
        <v>10</v>
      </c>
      <c r="V15" s="128"/>
    </row>
    <row r="16" spans="2:33" x14ac:dyDescent="0.25">
      <c r="C16" s="126">
        <f>C15/SUM($C15:$G15)</f>
        <v>3.1950913242009132E-2</v>
      </c>
      <c r="D16" s="126">
        <f>D15/SUM($C15:$G15)</f>
        <v>8.0755925201130674E-2</v>
      </c>
      <c r="E16" s="126">
        <f>E15/SUM($C15:$G15)</f>
        <v>0.19671232876712327</v>
      </c>
      <c r="F16" s="126">
        <f>F15/SUM($C15:$G15)</f>
        <v>0.56729316155686016</v>
      </c>
      <c r="G16" s="126">
        <f>G15/SUM($C15:$G15)</f>
        <v>0.12328767123287671</v>
      </c>
      <c r="H16" s="121"/>
      <c r="J16" s="126">
        <f>J15/SUM($J15:$N15)</f>
        <v>0.12839506172839507</v>
      </c>
      <c r="K16" s="126">
        <f>K15/SUM($J15:$N15)</f>
        <v>0.20493827160493827</v>
      </c>
      <c r="L16" s="126">
        <f>L15/SUM($J15:$N15)</f>
        <v>0.22222222222222221</v>
      </c>
      <c r="M16" s="126">
        <f>M15/SUM($J15:$N15)</f>
        <v>0.33333333333333331</v>
      </c>
      <c r="N16" s="126">
        <f>N15/SUM($J15:$N15)</f>
        <v>0.1111111111111111</v>
      </c>
      <c r="O16" s="124"/>
      <c r="Q16" s="126">
        <f>Q15/SUM($Q15:$U15)</f>
        <v>0</v>
      </c>
      <c r="R16" s="126">
        <f t="shared" ref="R16" si="1">R15/SUM($Q15:$U15)</f>
        <v>3.5294117647058823E-2</v>
      </c>
      <c r="S16" s="126">
        <f t="shared" ref="S16" si="2">S15/SUM($Q15:$U15)</f>
        <v>0.17647058823529413</v>
      </c>
      <c r="T16" s="126">
        <f t="shared" ref="T16" si="3">T15/SUM($Q15:$U15)</f>
        <v>0.6705882352941176</v>
      </c>
      <c r="U16" s="126">
        <f>U15/SUM($Q15:$U15)</f>
        <v>0.11764705882352941</v>
      </c>
      <c r="V16" s="128"/>
    </row>
    <row r="17" spans="2:22" x14ac:dyDescent="0.25">
      <c r="H17"/>
      <c r="I17" s="122"/>
      <c r="J17" s="123"/>
      <c r="K17" s="123"/>
      <c r="L17" s="123"/>
      <c r="M17" s="123"/>
      <c r="N17" s="123"/>
      <c r="O17" s="124"/>
      <c r="P17" s="122"/>
      <c r="Q17" s="123"/>
      <c r="R17" s="123"/>
      <c r="S17" s="123"/>
      <c r="T17" s="123"/>
      <c r="U17" s="123"/>
      <c r="V17" s="128"/>
    </row>
    <row r="18" spans="2:22" s="77" customFormat="1" x14ac:dyDescent="0.25">
      <c r="I18" s="111"/>
      <c r="J18" s="123"/>
      <c r="K18" s="123"/>
      <c r="L18" s="123"/>
      <c r="M18" s="123"/>
      <c r="N18" s="123"/>
      <c r="O18" s="125"/>
      <c r="P18"/>
      <c r="Q18"/>
      <c r="R18" s="92"/>
      <c r="S18" s="92"/>
      <c r="T18" s="92"/>
      <c r="U18" s="92"/>
      <c r="V18" s="127"/>
    </row>
    <row r="19" spans="2:22" x14ac:dyDescent="0.25">
      <c r="B19" s="91" t="s">
        <v>268</v>
      </c>
      <c r="C19" s="77" t="s">
        <v>48</v>
      </c>
      <c r="H19"/>
      <c r="I19" s="91" t="s">
        <v>17</v>
      </c>
      <c r="J19" s="77" t="s">
        <v>48</v>
      </c>
      <c r="O19" s="124"/>
      <c r="P19" s="91" t="s">
        <v>19</v>
      </c>
      <c r="Q19" t="s">
        <v>48</v>
      </c>
      <c r="V19" s="128"/>
    </row>
    <row r="20" spans="2:22" x14ac:dyDescent="0.25">
      <c r="C20" s="159" t="s">
        <v>438</v>
      </c>
      <c r="D20" s="159"/>
      <c r="E20" s="159"/>
      <c r="F20" s="159"/>
      <c r="G20" s="159"/>
      <c r="J20" s="159" t="s">
        <v>438</v>
      </c>
      <c r="K20" s="159"/>
      <c r="L20" s="159"/>
      <c r="M20" s="159"/>
      <c r="N20" s="159"/>
      <c r="O20" s="124"/>
      <c r="Q20" s="159" t="s">
        <v>438</v>
      </c>
      <c r="R20" s="159"/>
      <c r="S20" s="159"/>
      <c r="T20" s="159"/>
      <c r="U20" s="159"/>
      <c r="V20" s="128"/>
    </row>
    <row r="21" spans="2:22" x14ac:dyDescent="0.25">
      <c r="B21" s="122" t="s">
        <v>439</v>
      </c>
      <c r="C21" s="89" t="s">
        <v>220</v>
      </c>
      <c r="D21" s="89" t="s">
        <v>221</v>
      </c>
      <c r="E21" s="89" t="s">
        <v>222</v>
      </c>
      <c r="F21" s="89" t="s">
        <v>223</v>
      </c>
      <c r="G21" s="89" t="s">
        <v>224</v>
      </c>
      <c r="H21" s="121"/>
      <c r="I21" s="122" t="s">
        <v>439</v>
      </c>
      <c r="J21" s="89" t="s">
        <v>220</v>
      </c>
      <c r="K21" s="89" t="s">
        <v>221</v>
      </c>
      <c r="L21" s="89" t="s">
        <v>222</v>
      </c>
      <c r="M21" s="89" t="s">
        <v>223</v>
      </c>
      <c r="N21" s="89" t="s">
        <v>224</v>
      </c>
      <c r="O21" s="124"/>
      <c r="P21" s="122" t="s">
        <v>439</v>
      </c>
      <c r="Q21" s="89" t="s">
        <v>220</v>
      </c>
      <c r="R21" s="89" t="s">
        <v>221</v>
      </c>
      <c r="S21" s="89" t="s">
        <v>222</v>
      </c>
      <c r="T21" s="89" t="s">
        <v>223</v>
      </c>
      <c r="U21" s="89" t="s">
        <v>224</v>
      </c>
      <c r="V21" s="128"/>
    </row>
    <row r="22" spans="2:22" x14ac:dyDescent="0.25">
      <c r="B22" s="111">
        <v>24</v>
      </c>
      <c r="C22" s="89">
        <v>3.375</v>
      </c>
      <c r="D22" s="89">
        <v>2.125</v>
      </c>
      <c r="E22" s="89">
        <v>2.5</v>
      </c>
      <c r="F22" s="89">
        <v>13</v>
      </c>
      <c r="G22" s="89">
        <v>2</v>
      </c>
      <c r="H22"/>
      <c r="I22" s="111">
        <v>25</v>
      </c>
      <c r="J22" s="89"/>
      <c r="L22" s="89">
        <v>4</v>
      </c>
      <c r="M22" s="89">
        <v>17</v>
      </c>
      <c r="N22" s="89">
        <v>4</v>
      </c>
      <c r="O22" s="124"/>
      <c r="P22" s="111">
        <v>15</v>
      </c>
      <c r="Q22" s="89"/>
      <c r="R22" s="89">
        <v>3</v>
      </c>
      <c r="S22" s="89">
        <v>1</v>
      </c>
      <c r="T22" s="89">
        <v>8</v>
      </c>
      <c r="U22" s="89">
        <v>3</v>
      </c>
      <c r="V22" s="128"/>
    </row>
    <row r="23" spans="2:22" s="77" customFormat="1" x14ac:dyDescent="0.25">
      <c r="C23" s="126">
        <f>C22/SUM($C22:$G22)</f>
        <v>0.14673913043478262</v>
      </c>
      <c r="D23" s="126">
        <f>D22/SUM($C22:$G22)</f>
        <v>9.2391304347826081E-2</v>
      </c>
      <c r="E23" s="126">
        <f>E22/SUM($C22:$G22)</f>
        <v>0.10869565217391304</v>
      </c>
      <c r="F23" s="126">
        <f>F22/SUM($C22:$G22)</f>
        <v>0.56521739130434778</v>
      </c>
      <c r="G23" s="126">
        <f>G22/SUM($C22:$G22)</f>
        <v>8.6956521739130432E-2</v>
      </c>
      <c r="I23" s="111"/>
      <c r="J23" s="126">
        <f>J22/SUM($J22:$N22)</f>
        <v>0</v>
      </c>
      <c r="K23" s="126">
        <f>K22/SUM($J22:$N22)</f>
        <v>0</v>
      </c>
      <c r="L23" s="126">
        <f>L22/SUM($J22:$N22)</f>
        <v>0.16</v>
      </c>
      <c r="M23" s="126">
        <f>M22/SUM($J22:$N22)</f>
        <v>0.68</v>
      </c>
      <c r="N23" s="126">
        <f>N22/SUM($J22:$N22)</f>
        <v>0.16</v>
      </c>
      <c r="O23" s="125"/>
      <c r="P23" s="97"/>
      <c r="Q23" s="126">
        <f>Q22/SUM($Q22:$U22)</f>
        <v>0</v>
      </c>
      <c r="R23" s="126">
        <f>R22/SUM($Q22:$U22)</f>
        <v>0.2</v>
      </c>
      <c r="S23" s="126">
        <f t="shared" ref="S23:T23" si="4">S22/SUM($Q22:$U22)</f>
        <v>6.6666666666666666E-2</v>
      </c>
      <c r="T23" s="126">
        <f t="shared" si="4"/>
        <v>0.53333333333333333</v>
      </c>
      <c r="U23" s="126">
        <f>U22/SUM($Q22:$U22)</f>
        <v>0.2</v>
      </c>
      <c r="V23" s="127"/>
    </row>
    <row r="24" spans="2:22" x14ac:dyDescent="0.25">
      <c r="C24" s="77"/>
      <c r="D24" s="77"/>
      <c r="E24" s="77"/>
      <c r="F24" s="77"/>
      <c r="G24" s="77"/>
      <c r="H24"/>
      <c r="J24" s="125"/>
      <c r="K24" s="125"/>
      <c r="L24" s="125"/>
      <c r="M24" s="125"/>
      <c r="N24" s="125"/>
      <c r="O24" s="124"/>
      <c r="P24" s="131"/>
      <c r="Q24" s="127"/>
      <c r="R24" s="127"/>
      <c r="S24" s="127"/>
      <c r="T24" s="127"/>
      <c r="U24" s="127"/>
      <c r="V24" s="128"/>
    </row>
    <row r="25" spans="2:22" x14ac:dyDescent="0.25">
      <c r="C25" s="77"/>
      <c r="D25" s="77"/>
      <c r="E25" s="77"/>
      <c r="F25" s="77"/>
      <c r="G25" s="77"/>
      <c r="H25" s="128"/>
      <c r="I25"/>
      <c r="J25"/>
      <c r="K25" s="125"/>
      <c r="L25" s="125"/>
      <c r="M25" s="125"/>
      <c r="N25" s="125"/>
      <c r="O25" s="124"/>
      <c r="Q25" s="125"/>
      <c r="R25" s="125"/>
      <c r="S25" s="125"/>
      <c r="T25" s="125"/>
      <c r="U25" s="125"/>
      <c r="V25" s="128"/>
    </row>
    <row r="26" spans="2:22" x14ac:dyDescent="0.25">
      <c r="B26" s="91" t="s">
        <v>16</v>
      </c>
      <c r="C26" s="77" t="s">
        <v>48</v>
      </c>
      <c r="H26" s="129"/>
      <c r="I26" s="91" t="s">
        <v>18</v>
      </c>
      <c r="J26" t="s">
        <v>48</v>
      </c>
      <c r="O26" s="124"/>
      <c r="Q26" s="125"/>
      <c r="R26" s="123"/>
      <c r="S26" s="123"/>
      <c r="T26" s="123"/>
      <c r="U26" s="123"/>
      <c r="V26" s="128"/>
    </row>
    <row r="27" spans="2:22" x14ac:dyDescent="0.25">
      <c r="C27" s="159" t="s">
        <v>438</v>
      </c>
      <c r="D27" s="159"/>
      <c r="E27" s="159"/>
      <c r="F27" s="159"/>
      <c r="G27" s="159"/>
      <c r="H27" s="130"/>
      <c r="J27" s="159" t="s">
        <v>438</v>
      </c>
      <c r="K27" s="159"/>
      <c r="L27" s="159"/>
      <c r="M27" s="159"/>
      <c r="N27" s="159"/>
      <c r="O27" s="124"/>
      <c r="Q27" s="160"/>
      <c r="R27" s="160"/>
      <c r="S27" s="160"/>
      <c r="T27" s="160"/>
      <c r="U27" s="160"/>
    </row>
    <row r="28" spans="2:22" x14ac:dyDescent="0.25">
      <c r="B28" s="122" t="s">
        <v>439</v>
      </c>
      <c r="C28" s="89" t="s">
        <v>220</v>
      </c>
      <c r="D28" s="89" t="s">
        <v>221</v>
      </c>
      <c r="E28" s="89" t="s">
        <v>222</v>
      </c>
      <c r="F28" s="89" t="s">
        <v>223</v>
      </c>
      <c r="G28" s="89" t="s">
        <v>224</v>
      </c>
      <c r="H28" s="128"/>
      <c r="I28" s="122" t="s">
        <v>439</v>
      </c>
      <c r="J28" s="89" t="s">
        <v>220</v>
      </c>
      <c r="K28" s="89" t="s">
        <v>221</v>
      </c>
      <c r="L28" s="89" t="s">
        <v>222</v>
      </c>
      <c r="M28" s="89" t="s">
        <v>223</v>
      </c>
      <c r="N28" s="89" t="s">
        <v>224</v>
      </c>
      <c r="O28" s="124"/>
      <c r="P28" s="122"/>
      <c r="Q28" s="123"/>
      <c r="R28" s="123"/>
      <c r="S28" s="123"/>
      <c r="T28" s="123"/>
      <c r="U28" s="123"/>
    </row>
    <row r="29" spans="2:22" s="77" customFormat="1" ht="12.75" x14ac:dyDescent="0.2">
      <c r="B29" s="111">
        <v>17</v>
      </c>
      <c r="C29" s="89"/>
      <c r="D29" s="89"/>
      <c r="E29" s="89">
        <v>3</v>
      </c>
      <c r="F29" s="89">
        <v>11</v>
      </c>
      <c r="G29" s="89">
        <v>3</v>
      </c>
      <c r="H29" s="127"/>
      <c r="I29" s="111">
        <v>8</v>
      </c>
      <c r="J29" s="89"/>
      <c r="K29" s="89"/>
      <c r="L29" s="89">
        <v>2</v>
      </c>
      <c r="M29" s="89">
        <v>4</v>
      </c>
      <c r="N29" s="89">
        <v>2</v>
      </c>
      <c r="O29" s="125"/>
      <c r="P29" s="111"/>
      <c r="Q29" s="123"/>
      <c r="R29" s="123"/>
      <c r="S29" s="123"/>
      <c r="T29" s="123"/>
      <c r="U29" s="123"/>
    </row>
    <row r="30" spans="2:22" x14ac:dyDescent="0.25">
      <c r="C30" s="126">
        <f>C29/SUM($C29:$G29)</f>
        <v>0</v>
      </c>
      <c r="D30" s="126">
        <f>D29/SUM($C29:$G29)</f>
        <v>0</v>
      </c>
      <c r="E30" s="126">
        <f>E29/SUM($C29:$G29)</f>
        <v>0.17647058823529413</v>
      </c>
      <c r="F30" s="126">
        <f>F29/SUM($C29:$G29)</f>
        <v>0.6470588235294118</v>
      </c>
      <c r="G30" s="126">
        <f>G29/SUM($C29:$G29)</f>
        <v>0.17647058823529413</v>
      </c>
      <c r="H30" s="128"/>
      <c r="J30" s="126">
        <f t="shared" ref="J30:K30" si="5">J29/SUM($J29:$N29)</f>
        <v>0</v>
      </c>
      <c r="K30" s="126">
        <f t="shared" si="5"/>
        <v>0</v>
      </c>
      <c r="L30" s="126">
        <f>L29/SUM($J29:$N29)</f>
        <v>0.25</v>
      </c>
      <c r="M30" s="126">
        <f>M29/SUM($J29:$N29)</f>
        <v>0.5</v>
      </c>
      <c r="N30" s="126">
        <f>N29/SUM($J29:$N29)</f>
        <v>0.25</v>
      </c>
      <c r="O30" s="124"/>
      <c r="Q30" s="125"/>
      <c r="R30" s="125"/>
      <c r="S30" s="125"/>
      <c r="T30" s="125"/>
      <c r="U30" s="125"/>
    </row>
    <row r="31" spans="2:22" x14ac:dyDescent="0.25">
      <c r="C31" s="77"/>
      <c r="D31" s="77"/>
      <c r="E31" s="77"/>
      <c r="F31" s="77"/>
      <c r="G31" s="77"/>
      <c r="H31" s="128"/>
      <c r="J31" s="77"/>
      <c r="K31" s="77"/>
      <c r="L31" s="77"/>
      <c r="M31" s="77"/>
      <c r="N31" s="77"/>
      <c r="Q31" s="77"/>
      <c r="R31" s="77"/>
      <c r="S31" s="77"/>
      <c r="T31" s="77"/>
      <c r="U31" s="77"/>
    </row>
    <row r="32" spans="2:22" x14ac:dyDescent="0.25">
      <c r="C32" s="77"/>
      <c r="D32" s="77"/>
      <c r="E32" s="77"/>
      <c r="F32" s="77"/>
      <c r="G32" s="77"/>
      <c r="H32" s="128"/>
      <c r="J32" s="77"/>
      <c r="K32" s="77"/>
      <c r="L32" s="77"/>
      <c r="M32" s="77"/>
      <c r="N32" s="77"/>
      <c r="Q32" s="77"/>
      <c r="R32" s="77"/>
      <c r="S32" s="77"/>
      <c r="T32" s="77"/>
      <c r="U32" s="77"/>
    </row>
    <row r="33" spans="3:21" x14ac:dyDescent="0.25">
      <c r="C33" s="77"/>
      <c r="D33" s="77"/>
      <c r="E33" s="77"/>
      <c r="F33" s="77"/>
      <c r="G33" s="77"/>
      <c r="H33"/>
      <c r="J33" s="77"/>
      <c r="K33" s="77"/>
      <c r="L33" s="77"/>
      <c r="M33" s="77"/>
      <c r="N33" s="77"/>
      <c r="Q33" s="77"/>
      <c r="R33" s="77"/>
      <c r="S33" s="77"/>
      <c r="T33" s="77"/>
      <c r="U33" s="77"/>
    </row>
    <row r="34" spans="3:21" x14ac:dyDescent="0.25">
      <c r="C34" s="77"/>
      <c r="D34" s="77"/>
      <c r="E34" s="77"/>
      <c r="F34" s="77"/>
      <c r="G34" s="77"/>
      <c r="H34"/>
      <c r="J34" s="77"/>
      <c r="K34" s="77"/>
      <c r="L34" s="77"/>
      <c r="M34" s="77"/>
      <c r="N34" s="77"/>
      <c r="Q34" s="77"/>
      <c r="R34" s="77"/>
      <c r="S34" s="77"/>
      <c r="T34" s="77"/>
      <c r="U34" s="77"/>
    </row>
    <row r="35" spans="3:21" x14ac:dyDescent="0.25">
      <c r="C35" s="77"/>
      <c r="D35" s="77"/>
      <c r="E35" s="77"/>
      <c r="F35" s="77"/>
      <c r="G35" s="77"/>
      <c r="H35"/>
      <c r="J35" s="77"/>
      <c r="K35" s="77"/>
      <c r="L35" s="77"/>
      <c r="M35" s="77"/>
      <c r="N35" s="77"/>
      <c r="Q35" s="77"/>
      <c r="R35" s="77"/>
      <c r="S35" s="77"/>
      <c r="T35" s="77"/>
      <c r="U35" s="77"/>
    </row>
    <row r="36" spans="3:21" x14ac:dyDescent="0.25">
      <c r="C36" s="77"/>
      <c r="D36" s="77"/>
      <c r="E36" s="77"/>
      <c r="F36" s="77"/>
      <c r="G36" s="77"/>
      <c r="H36"/>
      <c r="J36" s="77"/>
      <c r="K36" s="77"/>
      <c r="L36" s="77"/>
      <c r="M36" s="77"/>
      <c r="N36" s="77"/>
      <c r="Q36" s="77"/>
      <c r="R36" s="77"/>
      <c r="S36" s="77"/>
      <c r="T36" s="77"/>
      <c r="U36" s="77"/>
    </row>
    <row r="37" spans="3:21" x14ac:dyDescent="0.25">
      <c r="C37" s="77"/>
      <c r="D37" s="77"/>
      <c r="E37" s="77"/>
      <c r="F37" s="77"/>
      <c r="G37" s="77"/>
      <c r="H37"/>
      <c r="J37" s="77"/>
      <c r="K37" s="77"/>
      <c r="L37" s="77"/>
      <c r="M37" s="77"/>
      <c r="N37" s="77"/>
      <c r="Q37" s="77"/>
      <c r="R37" s="77"/>
      <c r="S37" s="77"/>
      <c r="T37" s="77"/>
      <c r="U37" s="77"/>
    </row>
    <row r="38" spans="3:21" x14ac:dyDescent="0.25">
      <c r="C38" s="77"/>
      <c r="D38" s="77"/>
      <c r="E38" s="77"/>
      <c r="F38" s="77"/>
      <c r="G38" s="77"/>
      <c r="H38"/>
      <c r="J38" s="77"/>
      <c r="K38" s="77"/>
      <c r="L38" s="77"/>
      <c r="M38" s="77"/>
      <c r="N38" s="77"/>
      <c r="Q38" s="77"/>
      <c r="R38" s="77"/>
      <c r="S38" s="77"/>
      <c r="T38" s="77"/>
      <c r="U38" s="77"/>
    </row>
    <row r="39" spans="3:21" x14ac:dyDescent="0.25">
      <c r="C39" s="77"/>
      <c r="D39" s="77"/>
      <c r="E39" s="77"/>
      <c r="F39" s="77"/>
      <c r="G39" s="77"/>
      <c r="H39"/>
      <c r="J39" s="77"/>
      <c r="K39" s="77"/>
      <c r="L39" s="77"/>
      <c r="M39" s="77"/>
      <c r="N39" s="77"/>
      <c r="Q39" s="77"/>
      <c r="R39" s="77"/>
      <c r="S39" s="77"/>
      <c r="T39" s="77"/>
      <c r="U39" s="77"/>
    </row>
    <row r="40" spans="3:21" x14ac:dyDescent="0.25">
      <c r="C40" s="77"/>
      <c r="D40" s="77"/>
      <c r="E40" s="77"/>
      <c r="F40" s="77"/>
      <c r="G40" s="77"/>
      <c r="H40"/>
      <c r="J40" s="77"/>
      <c r="K40" s="77"/>
      <c r="L40" s="77"/>
      <c r="M40" s="77"/>
      <c r="N40" s="77"/>
      <c r="Q40" s="77"/>
      <c r="R40" s="77"/>
      <c r="S40" s="77"/>
      <c r="T40" s="77"/>
      <c r="U40" s="77"/>
    </row>
    <row r="41" spans="3:21" x14ac:dyDescent="0.25">
      <c r="C41" s="77"/>
      <c r="D41" s="77"/>
      <c r="E41" s="77"/>
      <c r="F41" s="77"/>
      <c r="G41" s="77"/>
      <c r="H41"/>
      <c r="J41" s="77"/>
      <c r="K41" s="77"/>
      <c r="L41" s="77"/>
      <c r="M41" s="77"/>
      <c r="N41" s="77"/>
      <c r="Q41" s="77"/>
      <c r="R41" s="77"/>
      <c r="S41" s="77"/>
      <c r="T41" s="77"/>
      <c r="U41" s="77"/>
    </row>
    <row r="42" spans="3:21" x14ac:dyDescent="0.25">
      <c r="C42" s="77"/>
      <c r="D42" s="77"/>
      <c r="E42" s="77"/>
      <c r="F42" s="77"/>
      <c r="G42" s="77"/>
      <c r="H42"/>
      <c r="J42" s="77"/>
      <c r="K42" s="77"/>
      <c r="L42" s="77"/>
      <c r="M42" s="77"/>
      <c r="N42" s="77"/>
      <c r="Q42" s="77"/>
      <c r="R42" s="77"/>
      <c r="S42" s="77"/>
      <c r="T42" s="77"/>
      <c r="U42" s="77"/>
    </row>
    <row r="43" spans="3:21" x14ac:dyDescent="0.25">
      <c r="C43" s="77"/>
      <c r="D43" s="77"/>
      <c r="E43" s="77"/>
      <c r="F43" s="77"/>
      <c r="G43" s="77"/>
      <c r="H43"/>
      <c r="J43" s="77"/>
      <c r="K43" s="77"/>
      <c r="L43" s="77"/>
      <c r="M43" s="77"/>
      <c r="N43" s="77"/>
      <c r="Q43" s="77"/>
      <c r="R43" s="77"/>
      <c r="S43" s="77"/>
      <c r="T43" s="77"/>
      <c r="U43" s="77"/>
    </row>
    <row r="44" spans="3:21" x14ac:dyDescent="0.25">
      <c r="C44" s="77"/>
      <c r="D44" s="77"/>
      <c r="E44" s="77"/>
      <c r="F44" s="77"/>
      <c r="G44" s="77"/>
      <c r="H44"/>
      <c r="J44" s="77"/>
      <c r="K44" s="77"/>
      <c r="L44" s="77"/>
      <c r="M44" s="77"/>
      <c r="N44" s="77"/>
      <c r="Q44" s="77"/>
      <c r="R44" s="77"/>
      <c r="S44" s="77"/>
      <c r="T44" s="77"/>
      <c r="U44" s="77"/>
    </row>
    <row r="45" spans="3:21" x14ac:dyDescent="0.25">
      <c r="C45" s="77"/>
      <c r="D45" s="77"/>
      <c r="E45" s="77"/>
      <c r="F45" s="77"/>
      <c r="G45" s="77"/>
      <c r="H45"/>
      <c r="J45" s="77"/>
      <c r="K45" s="77"/>
      <c r="L45" s="77"/>
      <c r="M45" s="77"/>
      <c r="N45" s="77"/>
      <c r="Q45" s="77"/>
      <c r="R45" s="77"/>
      <c r="S45" s="77"/>
      <c r="T45" s="77"/>
      <c r="U45" s="77"/>
    </row>
    <row r="46" spans="3:21" x14ac:dyDescent="0.25">
      <c r="C46" s="77"/>
      <c r="D46" s="77"/>
      <c r="E46" s="77"/>
      <c r="F46" s="77"/>
      <c r="G46" s="77"/>
      <c r="H46"/>
      <c r="J46" s="77"/>
      <c r="K46" s="77"/>
      <c r="L46" s="77"/>
      <c r="M46" s="77"/>
      <c r="N46" s="77"/>
      <c r="Q46" s="77"/>
      <c r="R46" s="77"/>
      <c r="S46" s="77"/>
      <c r="T46" s="77"/>
      <c r="U46" s="77"/>
    </row>
    <row r="47" spans="3:21" x14ac:dyDescent="0.25">
      <c r="C47" s="77"/>
      <c r="D47" s="77"/>
      <c r="E47" s="77"/>
      <c r="F47" s="77"/>
      <c r="G47" s="77"/>
      <c r="H47"/>
      <c r="J47" s="77"/>
      <c r="K47" s="77"/>
      <c r="L47" s="77"/>
      <c r="M47" s="77"/>
      <c r="N47" s="77"/>
      <c r="Q47" s="77"/>
      <c r="R47" s="77"/>
      <c r="S47" s="77"/>
      <c r="T47" s="77"/>
      <c r="U47" s="77"/>
    </row>
    <row r="48" spans="3:21" x14ac:dyDescent="0.25">
      <c r="C48" s="77"/>
      <c r="D48" s="77"/>
      <c r="E48" s="77"/>
      <c r="F48" s="77"/>
      <c r="G48" s="77"/>
      <c r="H48"/>
      <c r="J48" s="77"/>
      <c r="K48" s="77"/>
      <c r="L48" s="77"/>
      <c r="M48" s="77"/>
      <c r="N48" s="77"/>
      <c r="Q48" s="77"/>
      <c r="R48" s="77"/>
      <c r="S48" s="77"/>
      <c r="T48" s="77"/>
      <c r="U48" s="77"/>
    </row>
    <row r="49" spans="3:21" x14ac:dyDescent="0.25">
      <c r="C49" s="77"/>
      <c r="D49" s="77"/>
      <c r="E49" s="77"/>
      <c r="F49" s="77"/>
      <c r="G49" s="77"/>
      <c r="H49"/>
      <c r="J49" s="77"/>
      <c r="K49" s="77"/>
      <c r="L49" s="77"/>
      <c r="M49" s="77"/>
      <c r="N49" s="77"/>
      <c r="Q49" s="77"/>
      <c r="R49" s="77"/>
      <c r="S49" s="77"/>
      <c r="T49" s="77"/>
      <c r="U49" s="77"/>
    </row>
    <row r="50" spans="3:21" x14ac:dyDescent="0.25">
      <c r="C50" s="77"/>
      <c r="D50" s="77"/>
      <c r="E50" s="77"/>
      <c r="F50" s="77"/>
      <c r="G50" s="77"/>
      <c r="H50"/>
      <c r="J50" s="77"/>
      <c r="K50" s="77"/>
      <c r="L50" s="77"/>
      <c r="M50" s="77"/>
      <c r="N50" s="77"/>
      <c r="Q50" s="77"/>
      <c r="R50" s="77"/>
      <c r="S50" s="77"/>
      <c r="T50" s="77"/>
      <c r="U50" s="77"/>
    </row>
    <row r="51" spans="3:21" x14ac:dyDescent="0.25">
      <c r="C51" s="77"/>
      <c r="D51" s="77"/>
      <c r="E51" s="77"/>
      <c r="F51" s="77"/>
      <c r="G51" s="77"/>
      <c r="H51"/>
      <c r="J51" s="77"/>
      <c r="K51" s="77"/>
      <c r="L51" s="77"/>
      <c r="M51" s="77"/>
      <c r="N51" s="77"/>
      <c r="Q51" s="77"/>
      <c r="R51" s="77"/>
      <c r="S51" s="77"/>
      <c r="T51" s="77"/>
      <c r="U51" s="77"/>
    </row>
    <row r="52" spans="3:21" x14ac:dyDescent="0.25">
      <c r="C52" s="77"/>
      <c r="D52" s="77"/>
      <c r="E52" s="77"/>
      <c r="F52" s="77"/>
      <c r="G52" s="77"/>
      <c r="H52"/>
      <c r="J52" s="77"/>
      <c r="K52" s="77"/>
      <c r="L52" s="77"/>
      <c r="M52" s="77"/>
      <c r="N52" s="77"/>
      <c r="Q52" s="77"/>
      <c r="R52" s="77"/>
      <c r="S52" s="77"/>
      <c r="T52" s="77"/>
      <c r="U52" s="77"/>
    </row>
    <row r="53" spans="3:21" x14ac:dyDescent="0.25">
      <c r="C53" s="77"/>
      <c r="D53" s="77"/>
      <c r="E53" s="77"/>
      <c r="F53" s="77"/>
      <c r="G53" s="77"/>
      <c r="H53"/>
      <c r="J53" s="77"/>
      <c r="K53" s="77"/>
      <c r="L53" s="77"/>
      <c r="M53" s="77"/>
      <c r="N53" s="77"/>
      <c r="Q53" s="77"/>
      <c r="R53" s="77"/>
      <c r="S53" s="77"/>
      <c r="T53" s="77"/>
      <c r="U53" s="77"/>
    </row>
    <row r="54" spans="3:21" x14ac:dyDescent="0.25">
      <c r="C54" s="77"/>
      <c r="D54" s="77"/>
      <c r="E54" s="77"/>
      <c r="F54" s="77"/>
      <c r="G54" s="77"/>
      <c r="H54"/>
      <c r="J54" s="77"/>
      <c r="K54" s="77"/>
      <c r="L54" s="77"/>
      <c r="M54" s="77"/>
      <c r="N54" s="77"/>
      <c r="Q54" s="77"/>
      <c r="R54" s="77"/>
      <c r="S54" s="77"/>
      <c r="T54" s="77"/>
      <c r="U54" s="77"/>
    </row>
    <row r="55" spans="3:21" x14ac:dyDescent="0.25">
      <c r="C55" s="77"/>
      <c r="D55" s="77"/>
      <c r="E55" s="77"/>
      <c r="F55" s="77"/>
      <c r="G55" s="77"/>
      <c r="H55"/>
      <c r="J55" s="77"/>
      <c r="K55" s="77"/>
      <c r="L55" s="77"/>
      <c r="M55" s="77"/>
      <c r="N55" s="77"/>
      <c r="Q55" s="77"/>
      <c r="R55" s="77"/>
      <c r="S55" s="77"/>
      <c r="T55" s="77"/>
      <c r="U55" s="77"/>
    </row>
    <row r="56" spans="3:21" x14ac:dyDescent="0.25">
      <c r="C56" s="77"/>
      <c r="D56" s="77"/>
      <c r="E56" s="77"/>
      <c r="F56" s="77"/>
      <c r="G56" s="77"/>
      <c r="H56"/>
      <c r="J56" s="77"/>
      <c r="K56" s="77"/>
      <c r="L56" s="77"/>
      <c r="M56" s="77"/>
      <c r="N56" s="77"/>
      <c r="Q56" s="77"/>
      <c r="R56" s="77"/>
      <c r="S56" s="77"/>
      <c r="T56" s="77"/>
      <c r="U56" s="77"/>
    </row>
    <row r="57" spans="3:21" x14ac:dyDescent="0.25">
      <c r="C57" s="77"/>
      <c r="D57" s="77"/>
      <c r="E57" s="77"/>
      <c r="F57" s="77"/>
      <c r="G57" s="77"/>
      <c r="H57"/>
      <c r="J57" s="77"/>
      <c r="K57" s="77"/>
      <c r="L57" s="77"/>
      <c r="M57" s="77"/>
      <c r="N57" s="77"/>
      <c r="Q57" s="77"/>
      <c r="R57" s="77"/>
      <c r="S57" s="77"/>
      <c r="T57" s="77"/>
      <c r="U57" s="77"/>
    </row>
    <row r="58" spans="3:21" x14ac:dyDescent="0.25">
      <c r="C58" s="77"/>
      <c r="D58" s="77"/>
      <c r="E58" s="77"/>
      <c r="F58" s="77"/>
      <c r="G58" s="77"/>
      <c r="H58"/>
      <c r="J58" s="77"/>
      <c r="K58" s="77"/>
      <c r="L58" s="77"/>
      <c r="M58" s="77"/>
      <c r="N58" s="77"/>
      <c r="Q58" s="77"/>
      <c r="R58" s="77"/>
      <c r="S58" s="77"/>
      <c r="T58" s="77"/>
      <c r="U58" s="77"/>
    </row>
    <row r="59" spans="3:21" x14ac:dyDescent="0.25">
      <c r="C59" s="77"/>
      <c r="D59" s="77"/>
      <c r="E59" s="77"/>
      <c r="F59" s="77"/>
      <c r="G59" s="77"/>
      <c r="H59"/>
      <c r="J59" s="77"/>
      <c r="K59" s="77"/>
      <c r="L59" s="77"/>
      <c r="M59" s="77"/>
      <c r="N59" s="77"/>
      <c r="Q59" s="77"/>
      <c r="R59" s="77"/>
      <c r="S59" s="77"/>
      <c r="T59" s="77"/>
      <c r="U59" s="77"/>
    </row>
    <row r="60" spans="3:21" x14ac:dyDescent="0.25">
      <c r="C60" s="77"/>
      <c r="D60" s="77"/>
      <c r="E60" s="77"/>
      <c r="F60" s="77"/>
      <c r="G60" s="77"/>
      <c r="H60"/>
      <c r="J60" s="77"/>
      <c r="K60" s="77"/>
      <c r="L60" s="77"/>
      <c r="M60" s="77"/>
      <c r="N60" s="77"/>
      <c r="Q60" s="77"/>
      <c r="R60" s="77"/>
      <c r="S60" s="77"/>
      <c r="T60" s="77"/>
      <c r="U60" s="77"/>
    </row>
    <row r="61" spans="3:21" x14ac:dyDescent="0.25">
      <c r="C61" s="77"/>
      <c r="D61" s="77"/>
      <c r="E61" s="77"/>
      <c r="F61" s="77"/>
      <c r="G61" s="77"/>
      <c r="H61"/>
      <c r="J61" s="77"/>
      <c r="K61" s="77"/>
      <c r="L61" s="77"/>
      <c r="M61" s="77"/>
      <c r="N61" s="77"/>
      <c r="Q61" s="77"/>
      <c r="R61" s="77"/>
      <c r="S61" s="77"/>
      <c r="T61" s="77"/>
      <c r="U61" s="77"/>
    </row>
    <row r="62" spans="3:21" x14ac:dyDescent="0.25">
      <c r="C62" s="77"/>
      <c r="D62" s="77"/>
      <c r="E62" s="77"/>
      <c r="F62" s="77"/>
      <c r="G62" s="77"/>
      <c r="H62"/>
      <c r="J62" s="77"/>
      <c r="K62" s="77"/>
      <c r="L62" s="77"/>
      <c r="M62" s="77"/>
      <c r="N62" s="77"/>
      <c r="Q62" s="77"/>
      <c r="R62" s="77"/>
      <c r="S62" s="77"/>
      <c r="T62" s="77"/>
      <c r="U62" s="77"/>
    </row>
    <row r="63" spans="3:21" x14ac:dyDescent="0.25">
      <c r="C63" s="77"/>
      <c r="D63" s="77"/>
      <c r="E63" s="77"/>
      <c r="F63" s="77"/>
      <c r="G63" s="77"/>
      <c r="H63"/>
      <c r="J63" s="77"/>
      <c r="K63" s="77"/>
      <c r="L63" s="77"/>
      <c r="M63" s="77"/>
      <c r="N63" s="77"/>
      <c r="Q63" s="77"/>
      <c r="R63" s="77"/>
      <c r="S63" s="77"/>
      <c r="T63" s="77"/>
      <c r="U63" s="77"/>
    </row>
    <row r="64" spans="3:21" x14ac:dyDescent="0.25">
      <c r="C64" s="77"/>
      <c r="D64" s="77"/>
      <c r="E64" s="77"/>
      <c r="F64" s="77"/>
      <c r="G64" s="77"/>
      <c r="H64"/>
      <c r="J64" s="77"/>
      <c r="K64" s="77"/>
      <c r="L64" s="77"/>
      <c r="M64" s="77"/>
      <c r="N64" s="77"/>
      <c r="Q64" s="77"/>
      <c r="R64" s="77"/>
      <c r="S64" s="77"/>
      <c r="T64" s="77"/>
      <c r="U64" s="77"/>
    </row>
    <row r="65" spans="3:21" x14ac:dyDescent="0.25">
      <c r="C65" s="77"/>
      <c r="D65" s="77"/>
      <c r="E65" s="77"/>
      <c r="F65" s="77"/>
      <c r="G65" s="77"/>
      <c r="H65"/>
      <c r="J65" s="77"/>
      <c r="K65" s="77"/>
      <c r="L65" s="77"/>
      <c r="M65" s="77"/>
      <c r="N65" s="77"/>
      <c r="Q65" s="77"/>
      <c r="R65" s="77"/>
      <c r="S65" s="77"/>
      <c r="T65" s="77"/>
      <c r="U65" s="77"/>
    </row>
    <row r="66" spans="3:21" x14ac:dyDescent="0.25">
      <c r="C66" s="77"/>
      <c r="D66" s="77"/>
      <c r="E66" s="77"/>
      <c r="F66" s="77"/>
      <c r="G66" s="77"/>
      <c r="H66"/>
      <c r="J66" s="77"/>
      <c r="K66" s="77"/>
      <c r="L66" s="77"/>
      <c r="M66" s="77"/>
      <c r="N66" s="77"/>
      <c r="Q66" s="77"/>
      <c r="R66" s="77"/>
      <c r="S66" s="77"/>
      <c r="T66" s="77"/>
      <c r="U66" s="77"/>
    </row>
    <row r="67" spans="3:21" x14ac:dyDescent="0.25">
      <c r="C67" s="77"/>
      <c r="D67" s="77"/>
      <c r="E67" s="77"/>
      <c r="F67" s="77"/>
      <c r="G67" s="77"/>
      <c r="H67"/>
      <c r="J67" s="77"/>
      <c r="K67" s="77"/>
      <c r="L67" s="77"/>
      <c r="M67" s="77"/>
      <c r="N67" s="77"/>
      <c r="Q67" s="77"/>
      <c r="R67" s="77"/>
      <c r="S67" s="77"/>
      <c r="T67" s="77"/>
      <c r="U67" s="77"/>
    </row>
    <row r="68" spans="3:21" x14ac:dyDescent="0.25">
      <c r="C68" s="77"/>
      <c r="D68" s="77"/>
      <c r="E68" s="77"/>
      <c r="F68" s="77"/>
      <c r="G68" s="77"/>
      <c r="H68"/>
      <c r="J68" s="77"/>
      <c r="K68" s="77"/>
      <c r="L68" s="77"/>
      <c r="M68" s="77"/>
      <c r="N68" s="77"/>
      <c r="Q68" s="77"/>
      <c r="R68" s="77"/>
      <c r="S68" s="77"/>
      <c r="T68" s="77"/>
      <c r="U68" s="77"/>
    </row>
    <row r="69" spans="3:21" x14ac:dyDescent="0.25">
      <c r="C69" s="77"/>
      <c r="D69" s="77"/>
      <c r="E69" s="77"/>
      <c r="F69" s="77"/>
      <c r="G69" s="77"/>
      <c r="H69"/>
      <c r="J69" s="77"/>
      <c r="K69" s="77"/>
      <c r="L69" s="77"/>
      <c r="M69" s="77"/>
      <c r="N69" s="77"/>
      <c r="Q69" s="77"/>
      <c r="R69" s="77"/>
      <c r="S69" s="77"/>
      <c r="T69" s="77"/>
      <c r="U69" s="77"/>
    </row>
    <row r="70" spans="3:21" x14ac:dyDescent="0.25">
      <c r="C70" s="77"/>
      <c r="D70" s="77"/>
      <c r="E70" s="77"/>
      <c r="F70" s="77"/>
      <c r="G70" s="77"/>
      <c r="H70"/>
      <c r="J70" s="77"/>
      <c r="K70" s="77"/>
      <c r="L70" s="77"/>
      <c r="M70" s="77"/>
      <c r="N70" s="77"/>
      <c r="Q70" s="77"/>
      <c r="R70" s="77"/>
      <c r="S70" s="77"/>
      <c r="T70" s="77"/>
      <c r="U70" s="77"/>
    </row>
    <row r="71" spans="3:21" x14ac:dyDescent="0.25">
      <c r="C71" s="77"/>
      <c r="D71" s="77"/>
      <c r="E71" s="77"/>
      <c r="F71" s="77"/>
      <c r="G71" s="77"/>
      <c r="H71"/>
      <c r="J71" s="77"/>
      <c r="K71" s="77"/>
      <c r="L71" s="77"/>
      <c r="M71" s="77"/>
      <c r="N71" s="77"/>
      <c r="Q71" s="77"/>
      <c r="R71" s="77"/>
      <c r="S71" s="77"/>
      <c r="T71" s="77"/>
      <c r="U71" s="77"/>
    </row>
    <row r="72" spans="3:21" x14ac:dyDescent="0.25">
      <c r="C72" s="77"/>
      <c r="D72" s="77"/>
      <c r="E72" s="77"/>
      <c r="F72" s="77"/>
      <c r="G72" s="77"/>
      <c r="H72"/>
      <c r="J72" s="77"/>
      <c r="K72" s="77"/>
      <c r="L72" s="77"/>
      <c r="M72" s="77"/>
      <c r="N72" s="77"/>
      <c r="Q72" s="77"/>
      <c r="R72" s="77"/>
      <c r="S72" s="77"/>
      <c r="T72" s="77"/>
      <c r="U72" s="77"/>
    </row>
    <row r="73" spans="3:21" x14ac:dyDescent="0.25">
      <c r="C73" s="77"/>
      <c r="D73" s="77"/>
      <c r="E73" s="77"/>
      <c r="F73" s="77"/>
      <c r="G73" s="77"/>
      <c r="H73"/>
      <c r="J73" s="77"/>
      <c r="K73" s="77"/>
      <c r="L73" s="77"/>
      <c r="M73" s="77"/>
      <c r="N73" s="77"/>
      <c r="Q73" s="77"/>
      <c r="R73" s="77"/>
      <c r="S73" s="77"/>
      <c r="T73" s="77"/>
      <c r="U73" s="77"/>
    </row>
    <row r="74" spans="3:21" x14ac:dyDescent="0.25">
      <c r="C74" s="77"/>
      <c r="D74" s="77"/>
      <c r="E74" s="77"/>
      <c r="F74" s="77"/>
      <c r="G74" s="77"/>
      <c r="H74"/>
      <c r="J74" s="77"/>
      <c r="K74" s="77"/>
      <c r="L74" s="77"/>
      <c r="M74" s="77"/>
      <c r="N74" s="77"/>
      <c r="Q74" s="77"/>
      <c r="R74" s="77"/>
      <c r="S74" s="77"/>
      <c r="T74" s="77"/>
      <c r="U74" s="77"/>
    </row>
    <row r="75" spans="3:21" x14ac:dyDescent="0.25">
      <c r="C75" s="77"/>
      <c r="D75" s="77"/>
      <c r="E75" s="77"/>
      <c r="F75" s="77"/>
      <c r="G75" s="77"/>
      <c r="H75"/>
      <c r="J75" s="77"/>
      <c r="K75" s="77"/>
      <c r="L75" s="77"/>
      <c r="M75" s="77"/>
      <c r="N75" s="77"/>
      <c r="Q75" s="77"/>
      <c r="R75" s="77"/>
      <c r="S75" s="77"/>
      <c r="T75" s="77"/>
      <c r="U75" s="77"/>
    </row>
    <row r="76" spans="3:21" x14ac:dyDescent="0.25">
      <c r="C76" s="77"/>
      <c r="D76" s="77"/>
      <c r="E76" s="77"/>
      <c r="F76" s="77"/>
      <c r="G76" s="77"/>
      <c r="H76"/>
      <c r="J76" s="77"/>
      <c r="K76" s="77"/>
      <c r="L76" s="77"/>
      <c r="M76" s="77"/>
      <c r="N76" s="77"/>
      <c r="Q76" s="77"/>
      <c r="R76" s="77"/>
      <c r="S76" s="77"/>
      <c r="T76" s="77"/>
      <c r="U76" s="77"/>
    </row>
    <row r="77" spans="3:21" x14ac:dyDescent="0.25">
      <c r="C77" s="77"/>
      <c r="D77" s="77"/>
      <c r="E77" s="77"/>
      <c r="F77" s="77"/>
      <c r="G77" s="77"/>
      <c r="H77"/>
      <c r="J77" s="77"/>
      <c r="K77" s="77"/>
      <c r="L77" s="77"/>
      <c r="M77" s="77"/>
      <c r="N77" s="77"/>
      <c r="Q77" s="77"/>
      <c r="R77" s="77"/>
      <c r="S77" s="77"/>
      <c r="T77" s="77"/>
      <c r="U77" s="77"/>
    </row>
    <row r="78" spans="3:21" x14ac:dyDescent="0.25">
      <c r="C78" s="77"/>
      <c r="D78" s="77"/>
      <c r="E78" s="77"/>
      <c r="F78" s="77"/>
      <c r="G78" s="77"/>
      <c r="H78"/>
      <c r="J78" s="77"/>
      <c r="K78" s="77"/>
      <c r="L78" s="77"/>
      <c r="M78" s="77"/>
      <c r="N78" s="77"/>
      <c r="Q78" s="77"/>
      <c r="R78" s="77"/>
      <c r="S78" s="77"/>
      <c r="T78" s="77"/>
      <c r="U78" s="77"/>
    </row>
    <row r="79" spans="3:21" x14ac:dyDescent="0.25">
      <c r="C79" s="77"/>
      <c r="D79" s="77"/>
      <c r="E79" s="77"/>
      <c r="F79" s="77"/>
      <c r="G79" s="77"/>
      <c r="H79"/>
      <c r="J79" s="77"/>
      <c r="K79" s="77"/>
      <c r="L79" s="77"/>
      <c r="M79" s="77"/>
      <c r="N79" s="77"/>
      <c r="Q79" s="77"/>
      <c r="R79" s="77"/>
      <c r="S79" s="77"/>
      <c r="T79" s="77"/>
      <c r="U79" s="77"/>
    </row>
    <row r="80" spans="3:21" x14ac:dyDescent="0.25">
      <c r="C80" s="77"/>
      <c r="D80" s="77"/>
      <c r="E80" s="77"/>
      <c r="F80" s="77"/>
      <c r="G80" s="77"/>
      <c r="H80"/>
      <c r="J80" s="77"/>
      <c r="K80" s="77"/>
      <c r="L80" s="77"/>
      <c r="M80" s="77"/>
      <c r="N80" s="77"/>
      <c r="Q80" s="77"/>
      <c r="R80" s="77"/>
      <c r="S80" s="77"/>
      <c r="T80" s="77"/>
      <c r="U80" s="77"/>
    </row>
    <row r="81" spans="3:21" x14ac:dyDescent="0.25">
      <c r="C81" s="77"/>
      <c r="D81" s="77"/>
      <c r="E81" s="77"/>
      <c r="F81" s="77"/>
      <c r="G81" s="77"/>
      <c r="H81"/>
      <c r="J81" s="77"/>
      <c r="K81" s="77"/>
      <c r="L81" s="77"/>
      <c r="M81" s="77"/>
      <c r="N81" s="77"/>
      <c r="Q81" s="77"/>
      <c r="R81" s="77"/>
      <c r="S81" s="77"/>
      <c r="T81" s="77"/>
      <c r="U81" s="77"/>
    </row>
    <row r="82" spans="3:21" x14ac:dyDescent="0.25">
      <c r="C82" s="77"/>
      <c r="D82" s="77"/>
      <c r="E82" s="77"/>
      <c r="F82" s="77"/>
      <c r="G82" s="77"/>
      <c r="H82"/>
      <c r="J82" s="77"/>
      <c r="K82" s="77"/>
      <c r="L82" s="77"/>
      <c r="M82" s="77"/>
      <c r="N82" s="77"/>
      <c r="Q82" s="77"/>
      <c r="R82" s="77"/>
      <c r="S82" s="77"/>
      <c r="T82" s="77"/>
      <c r="U82" s="77"/>
    </row>
    <row r="83" spans="3:21" x14ac:dyDescent="0.25">
      <c r="C83" s="77"/>
      <c r="D83" s="77"/>
      <c r="E83" s="77"/>
      <c r="F83" s="77"/>
      <c r="G83" s="77"/>
      <c r="H83"/>
      <c r="J83" s="77"/>
      <c r="K83" s="77"/>
      <c r="L83" s="77"/>
      <c r="M83" s="77"/>
      <c r="N83" s="77"/>
      <c r="Q83" s="77"/>
      <c r="R83" s="77"/>
      <c r="S83" s="77"/>
      <c r="T83" s="77"/>
      <c r="U83" s="77"/>
    </row>
    <row r="84" spans="3:21" x14ac:dyDescent="0.25">
      <c r="C84" s="77"/>
      <c r="D84" s="77"/>
      <c r="E84" s="77"/>
      <c r="F84" s="77"/>
      <c r="G84" s="77"/>
      <c r="H84"/>
      <c r="J84" s="77"/>
      <c r="K84" s="77"/>
      <c r="L84" s="77"/>
      <c r="M84" s="77"/>
      <c r="N84" s="77"/>
      <c r="Q84" s="77"/>
      <c r="R84" s="77"/>
      <c r="S84" s="77"/>
      <c r="T84" s="77"/>
      <c r="U84" s="77"/>
    </row>
    <row r="85" spans="3:21" x14ac:dyDescent="0.25">
      <c r="C85" s="77"/>
      <c r="D85" s="77"/>
      <c r="E85" s="77"/>
      <c r="F85" s="77"/>
      <c r="G85" s="77"/>
      <c r="H85"/>
      <c r="J85" s="77"/>
      <c r="K85" s="77"/>
      <c r="L85" s="77"/>
      <c r="M85" s="77"/>
      <c r="N85" s="77"/>
      <c r="Q85" s="77"/>
      <c r="R85" s="77"/>
      <c r="S85" s="77"/>
      <c r="T85" s="77"/>
      <c r="U85" s="77"/>
    </row>
    <row r="86" spans="3:21" x14ac:dyDescent="0.25">
      <c r="C86" s="77"/>
      <c r="D86" s="77"/>
      <c r="E86" s="77"/>
      <c r="F86" s="77"/>
      <c r="G86" s="77"/>
      <c r="H86"/>
      <c r="J86" s="77"/>
      <c r="K86" s="77"/>
      <c r="L86" s="77"/>
      <c r="M86" s="77"/>
      <c r="N86" s="77"/>
      <c r="Q86" s="77"/>
      <c r="R86" s="77"/>
      <c r="S86" s="77"/>
      <c r="T86" s="77"/>
      <c r="U86" s="77"/>
    </row>
    <row r="87" spans="3:21" x14ac:dyDescent="0.25">
      <c r="C87" s="77"/>
      <c r="D87" s="77"/>
      <c r="E87" s="77"/>
      <c r="F87" s="77"/>
      <c r="G87" s="77"/>
      <c r="H87"/>
      <c r="J87" s="77"/>
      <c r="K87" s="77"/>
      <c r="L87" s="77"/>
      <c r="M87" s="77"/>
      <c r="N87" s="77"/>
      <c r="Q87" s="77"/>
      <c r="R87" s="77"/>
      <c r="S87" s="77"/>
      <c r="T87" s="77"/>
      <c r="U87" s="77"/>
    </row>
    <row r="88" spans="3:21" x14ac:dyDescent="0.25">
      <c r="C88" s="77"/>
      <c r="D88" s="77"/>
      <c r="E88" s="77"/>
      <c r="F88" s="77"/>
      <c r="G88" s="77"/>
      <c r="H88"/>
      <c r="J88" s="77"/>
      <c r="K88" s="77"/>
      <c r="L88" s="77"/>
      <c r="M88" s="77"/>
      <c r="N88" s="77"/>
      <c r="Q88" s="77"/>
      <c r="R88" s="77"/>
      <c r="S88" s="77"/>
      <c r="T88" s="77"/>
      <c r="U88" s="77"/>
    </row>
    <row r="89" spans="3:21" x14ac:dyDescent="0.25">
      <c r="C89" s="77"/>
      <c r="D89" s="77"/>
      <c r="E89" s="77"/>
      <c r="F89" s="77"/>
      <c r="G89" s="77"/>
      <c r="H89"/>
      <c r="J89" s="77"/>
      <c r="K89" s="77"/>
      <c r="L89" s="77"/>
      <c r="M89" s="77"/>
      <c r="N89" s="77"/>
      <c r="Q89" s="77"/>
      <c r="R89" s="77"/>
      <c r="S89" s="77"/>
      <c r="T89" s="77"/>
      <c r="U89" s="77"/>
    </row>
    <row r="90" spans="3:21" x14ac:dyDescent="0.25">
      <c r="C90" s="77"/>
      <c r="D90" s="77"/>
      <c r="E90" s="77"/>
      <c r="F90" s="77"/>
      <c r="G90" s="77"/>
      <c r="H90"/>
      <c r="J90" s="77"/>
      <c r="K90" s="77"/>
      <c r="L90" s="77"/>
      <c r="M90" s="77"/>
      <c r="N90" s="77"/>
      <c r="Q90" s="77"/>
      <c r="R90" s="77"/>
      <c r="S90" s="77"/>
      <c r="T90" s="77"/>
      <c r="U90" s="77"/>
    </row>
    <row r="91" spans="3:21" x14ac:dyDescent="0.25">
      <c r="C91" s="77"/>
      <c r="D91" s="77"/>
      <c r="E91" s="77"/>
      <c r="F91" s="77"/>
      <c r="G91" s="77"/>
      <c r="H91"/>
      <c r="J91" s="77"/>
      <c r="K91" s="77"/>
      <c r="L91" s="77"/>
      <c r="M91" s="77"/>
      <c r="N91" s="77"/>
      <c r="Q91" s="77"/>
      <c r="R91" s="77"/>
      <c r="S91" s="77"/>
      <c r="T91" s="77"/>
      <c r="U91" s="77"/>
    </row>
    <row r="92" spans="3:21" x14ac:dyDescent="0.25">
      <c r="C92" s="77"/>
      <c r="D92" s="77"/>
      <c r="E92" s="77"/>
      <c r="F92" s="77"/>
      <c r="G92" s="77"/>
      <c r="H92"/>
      <c r="J92" s="77"/>
      <c r="K92" s="77"/>
      <c r="L92" s="77"/>
      <c r="M92" s="77"/>
      <c r="N92" s="77"/>
      <c r="Q92" s="77"/>
      <c r="R92" s="77"/>
      <c r="S92" s="77"/>
      <c r="T92" s="77"/>
      <c r="U92" s="77"/>
    </row>
    <row r="93" spans="3:21" x14ac:dyDescent="0.25">
      <c r="C93" s="77"/>
      <c r="D93" s="77"/>
      <c r="E93" s="77"/>
      <c r="F93" s="77"/>
      <c r="G93" s="77"/>
      <c r="H93"/>
      <c r="J93" s="77"/>
      <c r="K93" s="77"/>
      <c r="L93" s="77"/>
      <c r="M93" s="77"/>
      <c r="N93" s="77"/>
      <c r="Q93" s="77"/>
      <c r="R93" s="77"/>
      <c r="S93" s="77"/>
      <c r="T93" s="77"/>
      <c r="U93" s="77"/>
    </row>
    <row r="94" spans="3:21" x14ac:dyDescent="0.25">
      <c r="C94" s="77"/>
      <c r="D94" s="77"/>
      <c r="E94" s="77"/>
      <c r="F94" s="77"/>
      <c r="G94" s="77"/>
      <c r="H94"/>
      <c r="J94" s="77"/>
      <c r="K94" s="77"/>
      <c r="L94" s="77"/>
      <c r="M94" s="77"/>
      <c r="N94" s="77"/>
      <c r="Q94" s="77"/>
      <c r="R94" s="77"/>
      <c r="S94" s="77"/>
      <c r="T94" s="77"/>
      <c r="U94" s="77"/>
    </row>
    <row r="95" spans="3:21" x14ac:dyDescent="0.25">
      <c r="C95" s="77"/>
      <c r="D95" s="77"/>
      <c r="E95" s="77"/>
      <c r="F95" s="77"/>
      <c r="G95" s="77"/>
      <c r="H95"/>
      <c r="J95" s="77"/>
      <c r="K95" s="77"/>
      <c r="L95" s="77"/>
      <c r="M95" s="77"/>
      <c r="N95" s="77"/>
      <c r="Q95" s="77"/>
      <c r="R95" s="77"/>
      <c r="S95" s="77"/>
      <c r="T95" s="77"/>
      <c r="U95" s="77"/>
    </row>
    <row r="96" spans="3:21" x14ac:dyDescent="0.25">
      <c r="C96" s="77"/>
      <c r="D96" s="77"/>
      <c r="E96" s="77"/>
      <c r="F96" s="77"/>
      <c r="G96" s="77"/>
      <c r="H96"/>
      <c r="J96" s="77"/>
      <c r="K96" s="77"/>
      <c r="L96" s="77"/>
      <c r="M96" s="77"/>
      <c r="N96" s="77"/>
      <c r="Q96" s="77"/>
      <c r="R96" s="77"/>
      <c r="S96" s="77"/>
      <c r="T96" s="77"/>
      <c r="U96" s="77"/>
    </row>
    <row r="97" spans="3:21" x14ac:dyDescent="0.25">
      <c r="C97" s="77"/>
      <c r="D97" s="77"/>
      <c r="E97" s="77"/>
      <c r="F97" s="77"/>
      <c r="G97" s="77"/>
      <c r="H97"/>
      <c r="J97" s="77"/>
      <c r="K97" s="77"/>
      <c r="L97" s="77"/>
      <c r="M97" s="77"/>
      <c r="N97" s="77"/>
      <c r="Q97" s="77"/>
      <c r="R97" s="77"/>
      <c r="S97" s="77"/>
      <c r="T97" s="77"/>
      <c r="U97" s="77"/>
    </row>
    <row r="98" spans="3:21" x14ac:dyDescent="0.25">
      <c r="C98" s="77"/>
      <c r="D98" s="77"/>
      <c r="E98" s="77"/>
      <c r="F98" s="77"/>
      <c r="G98" s="77"/>
      <c r="H98"/>
      <c r="J98" s="77"/>
      <c r="K98" s="77"/>
      <c r="L98" s="77"/>
      <c r="M98" s="77"/>
      <c r="N98" s="77"/>
      <c r="Q98" s="77"/>
      <c r="R98" s="77"/>
      <c r="S98" s="77"/>
      <c r="T98" s="77"/>
      <c r="U98" s="77"/>
    </row>
    <row r="99" spans="3:21" x14ac:dyDescent="0.25">
      <c r="C99" s="77"/>
      <c r="D99" s="77"/>
      <c r="E99" s="77"/>
      <c r="F99" s="77"/>
      <c r="G99" s="77"/>
      <c r="H99"/>
      <c r="J99" s="77"/>
      <c r="K99" s="77"/>
      <c r="L99" s="77"/>
      <c r="M99" s="77"/>
      <c r="N99" s="77"/>
      <c r="Q99" s="77"/>
      <c r="R99" s="77"/>
      <c r="S99" s="77"/>
      <c r="T99" s="77"/>
      <c r="U99" s="77"/>
    </row>
    <row r="100" spans="3:21" x14ac:dyDescent="0.25">
      <c r="C100" s="77"/>
      <c r="D100" s="77"/>
      <c r="E100" s="77"/>
      <c r="F100" s="77"/>
      <c r="G100" s="77"/>
      <c r="H100"/>
      <c r="J100" s="77"/>
      <c r="K100" s="77"/>
      <c r="L100" s="77"/>
      <c r="M100" s="77"/>
      <c r="N100" s="77"/>
      <c r="Q100" s="77"/>
      <c r="R100" s="77"/>
      <c r="S100" s="77"/>
      <c r="T100" s="77"/>
      <c r="U100" s="77"/>
    </row>
    <row r="101" spans="3:21" x14ac:dyDescent="0.25">
      <c r="C101" s="77"/>
      <c r="D101" s="77"/>
      <c r="E101" s="77"/>
      <c r="F101" s="77"/>
      <c r="G101" s="77"/>
      <c r="H101"/>
      <c r="J101" s="77"/>
      <c r="K101" s="77"/>
      <c r="L101" s="77"/>
      <c r="M101" s="77"/>
      <c r="N101" s="77"/>
      <c r="Q101" s="77"/>
      <c r="R101" s="77"/>
      <c r="S101" s="77"/>
      <c r="T101" s="77"/>
      <c r="U101" s="77"/>
    </row>
    <row r="102" spans="3:21" x14ac:dyDescent="0.25">
      <c r="C102" s="77"/>
      <c r="D102" s="77"/>
      <c r="E102" s="77"/>
      <c r="F102" s="77"/>
      <c r="G102" s="77"/>
      <c r="H102"/>
      <c r="J102" s="77"/>
      <c r="K102" s="77"/>
      <c r="L102" s="77"/>
      <c r="M102" s="77"/>
      <c r="N102" s="77"/>
      <c r="Q102" s="77"/>
      <c r="R102" s="77"/>
      <c r="S102" s="77"/>
      <c r="T102" s="77"/>
      <c r="U102" s="77"/>
    </row>
    <row r="103" spans="3:21" x14ac:dyDescent="0.25">
      <c r="C103" s="77"/>
      <c r="D103" s="77"/>
      <c r="E103" s="77"/>
      <c r="F103" s="77"/>
      <c r="G103" s="77"/>
      <c r="H103"/>
      <c r="J103" s="77"/>
      <c r="K103" s="77"/>
      <c r="L103" s="77"/>
      <c r="M103" s="77"/>
      <c r="N103" s="77"/>
      <c r="Q103" s="77"/>
      <c r="R103" s="77"/>
      <c r="S103" s="77"/>
      <c r="T103" s="77"/>
      <c r="U103" s="77"/>
    </row>
    <row r="104" spans="3:21" x14ac:dyDescent="0.25">
      <c r="C104" s="77"/>
      <c r="D104" s="77"/>
      <c r="E104" s="77"/>
      <c r="F104" s="77"/>
      <c r="G104" s="77"/>
      <c r="H104"/>
      <c r="J104" s="77"/>
      <c r="K104" s="77"/>
      <c r="L104" s="77"/>
      <c r="M104" s="77"/>
      <c r="N104" s="77"/>
      <c r="Q104" s="77"/>
      <c r="R104" s="77"/>
      <c r="S104" s="77"/>
      <c r="T104" s="77"/>
      <c r="U104" s="77"/>
    </row>
    <row r="105" spans="3:21" x14ac:dyDescent="0.25">
      <c r="C105" s="77"/>
      <c r="D105" s="77"/>
      <c r="E105" s="77"/>
      <c r="F105" s="77"/>
      <c r="G105" s="77"/>
      <c r="H105"/>
      <c r="J105" s="77"/>
      <c r="K105" s="77"/>
      <c r="L105" s="77"/>
      <c r="M105" s="77"/>
      <c r="N105" s="77"/>
      <c r="Q105" s="77"/>
      <c r="R105" s="77"/>
      <c r="S105" s="77"/>
      <c r="T105" s="77"/>
      <c r="U105" s="77"/>
    </row>
    <row r="106" spans="3:21" x14ac:dyDescent="0.25">
      <c r="C106" s="77"/>
      <c r="D106" s="77"/>
      <c r="E106" s="77"/>
      <c r="F106" s="77"/>
      <c r="G106" s="77"/>
      <c r="H106"/>
      <c r="J106" s="77"/>
      <c r="K106" s="77"/>
      <c r="L106" s="77"/>
      <c r="M106" s="77"/>
      <c r="N106" s="77"/>
      <c r="Q106" s="77"/>
      <c r="R106" s="77"/>
      <c r="S106" s="77"/>
      <c r="T106" s="77"/>
      <c r="U106" s="77"/>
    </row>
    <row r="107" spans="3:21" x14ac:dyDescent="0.25">
      <c r="C107" s="77"/>
      <c r="D107" s="77"/>
      <c r="E107" s="77"/>
      <c r="F107" s="77"/>
      <c r="G107" s="77"/>
      <c r="H107"/>
      <c r="J107" s="77"/>
      <c r="K107" s="77"/>
      <c r="L107" s="77"/>
      <c r="M107" s="77"/>
      <c r="N107" s="77"/>
      <c r="Q107" s="77"/>
      <c r="R107" s="77"/>
      <c r="S107" s="77"/>
      <c r="T107" s="77"/>
      <c r="U107" s="77"/>
    </row>
    <row r="108" spans="3:21" x14ac:dyDescent="0.25">
      <c r="C108" s="77"/>
      <c r="D108" s="77"/>
      <c r="E108" s="77"/>
      <c r="F108" s="77"/>
      <c r="G108" s="77"/>
      <c r="H108"/>
      <c r="J108" s="77"/>
      <c r="K108" s="77"/>
      <c r="L108" s="77"/>
      <c r="M108" s="77"/>
      <c r="N108" s="77"/>
      <c r="Q108" s="77"/>
      <c r="R108" s="77"/>
      <c r="S108" s="77"/>
      <c r="T108" s="77"/>
      <c r="U108" s="77"/>
    </row>
    <row r="109" spans="3:21" x14ac:dyDescent="0.25">
      <c r="C109" s="77"/>
      <c r="D109" s="77"/>
      <c r="E109" s="77"/>
      <c r="F109" s="77"/>
      <c r="G109" s="77"/>
      <c r="H109"/>
      <c r="J109" s="77"/>
      <c r="K109" s="77"/>
      <c r="L109" s="77"/>
      <c r="M109" s="77"/>
      <c r="N109" s="77"/>
      <c r="Q109" s="77"/>
      <c r="R109" s="77"/>
      <c r="S109" s="77"/>
      <c r="T109" s="77"/>
      <c r="U109" s="77"/>
    </row>
    <row r="110" spans="3:21" x14ac:dyDescent="0.25">
      <c r="C110" s="77"/>
      <c r="D110" s="77"/>
      <c r="E110" s="77"/>
      <c r="F110" s="77"/>
      <c r="G110" s="77"/>
      <c r="H110"/>
      <c r="J110" s="77"/>
      <c r="K110" s="77"/>
      <c r="L110" s="77"/>
      <c r="M110" s="77"/>
      <c r="N110" s="77"/>
      <c r="Q110" s="77"/>
      <c r="R110" s="77"/>
      <c r="S110" s="77"/>
      <c r="T110" s="77"/>
      <c r="U110" s="77"/>
    </row>
    <row r="111" spans="3:21" x14ac:dyDescent="0.25">
      <c r="C111" s="77"/>
      <c r="D111" s="77"/>
      <c r="E111" s="77"/>
      <c r="F111" s="77"/>
      <c r="G111" s="77"/>
      <c r="H111"/>
      <c r="J111" s="77"/>
      <c r="K111" s="77"/>
      <c r="L111" s="77"/>
      <c r="M111" s="77"/>
      <c r="N111" s="77"/>
      <c r="Q111" s="77"/>
      <c r="R111" s="77"/>
      <c r="S111" s="77"/>
      <c r="T111" s="77"/>
      <c r="U111" s="77"/>
    </row>
    <row r="112" spans="3:21" x14ac:dyDescent="0.25">
      <c r="C112" s="77"/>
      <c r="D112" s="77"/>
      <c r="E112" s="77"/>
      <c r="F112" s="77"/>
      <c r="G112" s="77"/>
      <c r="H112"/>
      <c r="J112" s="77"/>
      <c r="K112" s="77"/>
      <c r="L112" s="77"/>
      <c r="M112" s="77"/>
      <c r="N112" s="77"/>
      <c r="Q112" s="77"/>
      <c r="R112" s="77"/>
      <c r="S112" s="77"/>
      <c r="T112" s="77"/>
      <c r="U112" s="77"/>
    </row>
    <row r="113" spans="3:21" x14ac:dyDescent="0.25">
      <c r="C113" s="77"/>
      <c r="D113" s="77"/>
      <c r="E113" s="77"/>
      <c r="F113" s="77"/>
      <c r="G113" s="77"/>
      <c r="H113"/>
      <c r="J113" s="77"/>
      <c r="K113" s="77"/>
      <c r="L113" s="77"/>
      <c r="M113" s="77"/>
      <c r="N113" s="77"/>
      <c r="Q113" s="77"/>
      <c r="R113" s="77"/>
      <c r="S113" s="77"/>
      <c r="T113" s="77"/>
      <c r="U113" s="77"/>
    </row>
    <row r="114" spans="3:21" x14ac:dyDescent="0.25">
      <c r="C114" s="77"/>
      <c r="D114" s="77"/>
      <c r="E114" s="77"/>
      <c r="F114" s="77"/>
      <c r="G114" s="77"/>
      <c r="H114"/>
      <c r="J114" s="77"/>
      <c r="K114" s="77"/>
      <c r="L114" s="77"/>
      <c r="M114" s="77"/>
      <c r="N114" s="77"/>
      <c r="Q114" s="77"/>
      <c r="R114" s="77"/>
      <c r="S114" s="77"/>
      <c r="T114" s="77"/>
      <c r="U114" s="77"/>
    </row>
    <row r="115" spans="3:21" x14ac:dyDescent="0.25">
      <c r="C115" s="77"/>
      <c r="D115" s="77"/>
      <c r="E115" s="77"/>
      <c r="F115" s="77"/>
      <c r="G115" s="77"/>
      <c r="H115"/>
      <c r="J115" s="77"/>
      <c r="K115" s="77"/>
      <c r="L115" s="77"/>
      <c r="M115" s="77"/>
      <c r="N115" s="77"/>
      <c r="Q115" s="77"/>
      <c r="R115" s="77"/>
      <c r="S115" s="77"/>
      <c r="T115" s="77"/>
      <c r="U115" s="77"/>
    </row>
    <row r="116" spans="3:21" x14ac:dyDescent="0.25">
      <c r="C116" s="77"/>
      <c r="D116" s="77"/>
      <c r="E116" s="77"/>
      <c r="F116" s="77"/>
      <c r="G116" s="77"/>
      <c r="H116"/>
      <c r="J116" s="77"/>
      <c r="K116" s="77"/>
      <c r="L116" s="77"/>
      <c r="M116" s="77"/>
      <c r="N116" s="77"/>
      <c r="Q116" s="77"/>
      <c r="R116" s="77"/>
      <c r="S116" s="77"/>
      <c r="T116" s="77"/>
      <c r="U116" s="77"/>
    </row>
    <row r="117" spans="3:21" x14ac:dyDescent="0.25">
      <c r="C117" s="77"/>
      <c r="D117" s="77"/>
      <c r="E117" s="77"/>
      <c r="F117" s="77"/>
      <c r="G117" s="77"/>
      <c r="H117"/>
      <c r="J117" s="77"/>
      <c r="K117" s="77"/>
      <c r="L117" s="77"/>
      <c r="M117" s="77"/>
      <c r="N117" s="77"/>
      <c r="Q117" s="77"/>
      <c r="R117" s="77"/>
      <c r="S117" s="77"/>
      <c r="T117" s="77"/>
      <c r="U117" s="77"/>
    </row>
    <row r="118" spans="3:21" x14ac:dyDescent="0.25">
      <c r="C118" s="77"/>
      <c r="D118" s="77"/>
      <c r="E118" s="77"/>
      <c r="F118" s="77"/>
      <c r="G118" s="77"/>
      <c r="H118"/>
      <c r="J118" s="77"/>
      <c r="K118" s="77"/>
      <c r="L118" s="77"/>
      <c r="M118" s="77"/>
      <c r="N118" s="77"/>
      <c r="Q118" s="77"/>
      <c r="R118" s="77"/>
      <c r="S118" s="77"/>
      <c r="T118" s="77"/>
      <c r="U118" s="77"/>
    </row>
    <row r="119" spans="3:21" x14ac:dyDescent="0.25">
      <c r="C119" s="77"/>
      <c r="D119" s="77"/>
      <c r="E119" s="77"/>
      <c r="F119" s="77"/>
      <c r="G119" s="77"/>
      <c r="H119"/>
      <c r="J119" s="77"/>
      <c r="K119" s="77"/>
      <c r="L119" s="77"/>
      <c r="M119" s="77"/>
      <c r="N119" s="77"/>
      <c r="Q119" s="77"/>
      <c r="R119" s="77"/>
      <c r="S119" s="77"/>
      <c r="T119" s="77"/>
      <c r="U119" s="77"/>
    </row>
    <row r="120" spans="3:21" x14ac:dyDescent="0.25">
      <c r="C120" s="77"/>
      <c r="D120" s="77"/>
      <c r="E120" s="77"/>
      <c r="F120" s="77"/>
      <c r="G120" s="77"/>
      <c r="H120"/>
      <c r="J120" s="77"/>
      <c r="K120" s="77"/>
      <c r="L120" s="77"/>
      <c r="M120" s="77"/>
      <c r="N120" s="77"/>
      <c r="Q120" s="77"/>
      <c r="R120" s="77"/>
      <c r="S120" s="77"/>
      <c r="T120" s="77"/>
      <c r="U120" s="77"/>
    </row>
    <row r="121" spans="3:21" x14ac:dyDescent="0.25">
      <c r="C121" s="77"/>
      <c r="D121" s="77"/>
      <c r="E121" s="77"/>
      <c r="F121" s="77"/>
      <c r="G121" s="77"/>
      <c r="H121"/>
      <c r="J121" s="77"/>
      <c r="K121" s="77"/>
      <c r="L121" s="77"/>
      <c r="M121" s="77"/>
      <c r="N121" s="77"/>
      <c r="Q121" s="77"/>
      <c r="R121" s="77"/>
      <c r="S121" s="77"/>
      <c r="T121" s="77"/>
      <c r="U121" s="77"/>
    </row>
    <row r="122" spans="3:21" x14ac:dyDescent="0.25">
      <c r="C122" s="77"/>
      <c r="D122" s="77"/>
      <c r="E122" s="77"/>
      <c r="F122" s="77"/>
      <c r="G122" s="77"/>
      <c r="H122"/>
      <c r="J122" s="77"/>
      <c r="K122" s="77"/>
      <c r="L122" s="77"/>
      <c r="M122" s="77"/>
      <c r="N122" s="77"/>
      <c r="Q122" s="77"/>
      <c r="R122" s="77"/>
      <c r="S122" s="77"/>
      <c r="T122" s="77"/>
      <c r="U122" s="77"/>
    </row>
    <row r="123" spans="3:21" x14ac:dyDescent="0.25">
      <c r="C123" s="77"/>
      <c r="D123" s="77"/>
      <c r="E123" s="77"/>
      <c r="F123" s="77"/>
      <c r="G123" s="77"/>
      <c r="H123"/>
      <c r="J123" s="77"/>
      <c r="K123" s="77"/>
      <c r="L123" s="77"/>
      <c r="M123" s="77"/>
      <c r="N123" s="77"/>
      <c r="Q123" s="77"/>
      <c r="R123" s="77"/>
      <c r="S123" s="77"/>
      <c r="T123" s="77"/>
      <c r="U123" s="77"/>
    </row>
    <row r="124" spans="3:21" x14ac:dyDescent="0.25">
      <c r="C124" s="77"/>
      <c r="D124" s="77"/>
      <c r="E124" s="77"/>
      <c r="F124" s="77"/>
      <c r="G124" s="77"/>
      <c r="H124"/>
      <c r="J124" s="77"/>
      <c r="K124" s="77"/>
      <c r="L124" s="77"/>
      <c r="M124" s="77"/>
      <c r="N124" s="77"/>
      <c r="Q124" s="77"/>
      <c r="R124" s="77"/>
      <c r="S124" s="77"/>
      <c r="T124" s="77"/>
      <c r="U124" s="77"/>
    </row>
    <row r="125" spans="3:21" x14ac:dyDescent="0.25">
      <c r="C125" s="77"/>
      <c r="D125" s="77"/>
      <c r="E125" s="77"/>
      <c r="F125" s="77"/>
      <c r="G125" s="77"/>
      <c r="H125"/>
      <c r="J125" s="77"/>
      <c r="K125" s="77"/>
      <c r="L125" s="77"/>
      <c r="M125" s="77"/>
      <c r="N125" s="77"/>
      <c r="Q125" s="77"/>
      <c r="R125" s="77"/>
      <c r="S125" s="77"/>
      <c r="T125" s="77"/>
      <c r="U125" s="77"/>
    </row>
    <row r="126" spans="3:21" x14ac:dyDescent="0.25">
      <c r="C126" s="77"/>
      <c r="D126" s="77"/>
      <c r="E126" s="77"/>
      <c r="F126" s="77"/>
      <c r="G126" s="77"/>
      <c r="H126"/>
      <c r="J126" s="77"/>
      <c r="K126" s="77"/>
      <c r="L126" s="77"/>
      <c r="M126" s="77"/>
      <c r="N126" s="77"/>
      <c r="Q126" s="77"/>
      <c r="R126" s="77"/>
      <c r="S126" s="77"/>
      <c r="T126" s="77"/>
      <c r="U126" s="77"/>
    </row>
    <row r="127" spans="3:21" x14ac:dyDescent="0.25">
      <c r="C127" s="77"/>
      <c r="D127" s="77"/>
      <c r="E127" s="77"/>
      <c r="F127" s="77"/>
      <c r="G127" s="77"/>
      <c r="H127"/>
      <c r="J127" s="77"/>
      <c r="K127" s="77"/>
      <c r="L127" s="77"/>
      <c r="M127" s="77"/>
      <c r="N127" s="77"/>
      <c r="Q127" s="77"/>
      <c r="R127" s="77"/>
      <c r="S127" s="77"/>
      <c r="T127" s="77"/>
      <c r="U127" s="77"/>
    </row>
    <row r="128" spans="3:21" x14ac:dyDescent="0.25">
      <c r="C128" s="77"/>
      <c r="D128" s="77"/>
      <c r="E128" s="77"/>
      <c r="F128" s="77"/>
      <c r="G128" s="77"/>
      <c r="H128"/>
      <c r="J128" s="77"/>
      <c r="K128" s="77"/>
      <c r="L128" s="77"/>
      <c r="M128" s="77"/>
      <c r="N128" s="77"/>
      <c r="Q128" s="77"/>
      <c r="R128" s="77"/>
      <c r="S128" s="77"/>
      <c r="T128" s="77"/>
      <c r="U128" s="77"/>
    </row>
    <row r="129" spans="3:21" x14ac:dyDescent="0.25">
      <c r="C129" s="77"/>
      <c r="D129" s="77"/>
      <c r="E129" s="77"/>
      <c r="F129" s="77"/>
      <c r="G129" s="77"/>
      <c r="H129"/>
      <c r="J129" s="77"/>
      <c r="K129" s="77"/>
      <c r="L129" s="77"/>
      <c r="M129" s="77"/>
      <c r="N129" s="77"/>
      <c r="Q129" s="77"/>
      <c r="R129" s="77"/>
      <c r="S129" s="77"/>
      <c r="T129" s="77"/>
      <c r="U129" s="77"/>
    </row>
    <row r="130" spans="3:21" x14ac:dyDescent="0.25">
      <c r="C130" s="77"/>
      <c r="D130" s="77"/>
      <c r="E130" s="77"/>
      <c r="F130" s="77"/>
      <c r="G130" s="77"/>
      <c r="H130"/>
      <c r="J130" s="77"/>
      <c r="K130" s="77"/>
      <c r="L130" s="77"/>
      <c r="M130" s="77"/>
      <c r="N130" s="77"/>
      <c r="Q130" s="77"/>
      <c r="R130" s="77"/>
      <c r="S130" s="77"/>
      <c r="T130" s="77"/>
      <c r="U130" s="77"/>
    </row>
    <row r="131" spans="3:21" x14ac:dyDescent="0.25">
      <c r="C131" s="77"/>
      <c r="D131" s="77"/>
      <c r="E131" s="77"/>
      <c r="F131" s="77"/>
      <c r="G131" s="77"/>
      <c r="H131"/>
      <c r="J131" s="77"/>
      <c r="K131" s="77"/>
      <c r="L131" s="77"/>
      <c r="M131" s="77"/>
      <c r="N131" s="77"/>
      <c r="Q131" s="77"/>
      <c r="R131" s="77"/>
      <c r="S131" s="77"/>
      <c r="T131" s="77"/>
      <c r="U131" s="77"/>
    </row>
    <row r="132" spans="3:21" x14ac:dyDescent="0.25">
      <c r="C132" s="77"/>
      <c r="D132" s="77"/>
      <c r="E132" s="77"/>
      <c r="F132" s="77"/>
      <c r="G132" s="77"/>
      <c r="H132"/>
      <c r="J132" s="77"/>
      <c r="K132" s="77"/>
      <c r="L132" s="77"/>
      <c r="M132" s="77"/>
      <c r="N132" s="77"/>
      <c r="Q132" s="77"/>
      <c r="R132" s="77"/>
      <c r="S132" s="77"/>
      <c r="T132" s="77"/>
      <c r="U132" s="77"/>
    </row>
    <row r="133" spans="3:21" x14ac:dyDescent="0.25">
      <c r="C133" s="77"/>
      <c r="D133" s="77"/>
      <c r="E133" s="77"/>
      <c r="F133" s="77"/>
      <c r="G133" s="77"/>
      <c r="H133"/>
      <c r="J133" s="77"/>
      <c r="K133" s="77"/>
      <c r="L133" s="77"/>
      <c r="M133" s="77"/>
      <c r="N133" s="77"/>
      <c r="Q133" s="77"/>
      <c r="R133" s="77"/>
      <c r="S133" s="77"/>
      <c r="T133" s="77"/>
      <c r="U133" s="77"/>
    </row>
    <row r="134" spans="3:21" x14ac:dyDescent="0.25">
      <c r="C134" s="77"/>
      <c r="D134" s="77"/>
      <c r="E134" s="77"/>
      <c r="F134" s="77"/>
      <c r="G134" s="77"/>
      <c r="H134"/>
      <c r="J134" s="77"/>
      <c r="K134" s="77"/>
      <c r="L134" s="77"/>
      <c r="M134" s="77"/>
      <c r="N134" s="77"/>
      <c r="Q134" s="77"/>
      <c r="R134" s="77"/>
      <c r="S134" s="77"/>
      <c r="T134" s="77"/>
      <c r="U134" s="77"/>
    </row>
    <row r="135" spans="3:21" x14ac:dyDescent="0.25">
      <c r="C135" s="77"/>
      <c r="D135" s="77"/>
      <c r="E135" s="77"/>
      <c r="F135" s="77"/>
      <c r="G135" s="77"/>
      <c r="H135"/>
      <c r="J135" s="77"/>
      <c r="K135" s="77"/>
      <c r="L135" s="77"/>
      <c r="M135" s="77"/>
      <c r="N135" s="77"/>
      <c r="Q135" s="77"/>
      <c r="R135" s="77"/>
      <c r="S135" s="77"/>
      <c r="T135" s="77"/>
      <c r="U135" s="77"/>
    </row>
    <row r="136" spans="3:21" x14ac:dyDescent="0.25">
      <c r="C136" s="77"/>
      <c r="D136" s="77"/>
      <c r="E136" s="77"/>
      <c r="F136" s="77"/>
      <c r="G136" s="77"/>
      <c r="H136"/>
      <c r="J136" s="77"/>
      <c r="K136" s="77"/>
      <c r="L136" s="77"/>
      <c r="M136" s="77"/>
      <c r="N136" s="77"/>
      <c r="Q136" s="77"/>
      <c r="R136" s="77"/>
      <c r="S136" s="77"/>
      <c r="T136" s="77"/>
      <c r="U136" s="77"/>
    </row>
    <row r="137" spans="3:21" x14ac:dyDescent="0.25">
      <c r="C137" s="77"/>
      <c r="D137" s="77"/>
      <c r="E137" s="77"/>
      <c r="F137" s="77"/>
      <c r="G137" s="77"/>
      <c r="H137"/>
      <c r="J137" s="77"/>
      <c r="K137" s="77"/>
      <c r="L137" s="77"/>
      <c r="M137" s="77"/>
      <c r="N137" s="77"/>
      <c r="Q137" s="77"/>
      <c r="R137" s="77"/>
      <c r="S137" s="77"/>
      <c r="T137" s="77"/>
      <c r="U137" s="77"/>
    </row>
    <row r="138" spans="3:21" x14ac:dyDescent="0.25">
      <c r="C138" s="77"/>
      <c r="D138" s="77"/>
      <c r="E138" s="77"/>
      <c r="F138" s="77"/>
      <c r="G138" s="77"/>
      <c r="H138"/>
      <c r="J138" s="77"/>
      <c r="K138" s="77"/>
      <c r="L138" s="77"/>
      <c r="M138" s="77"/>
      <c r="N138" s="77"/>
      <c r="Q138" s="77"/>
      <c r="R138" s="77"/>
      <c r="S138" s="77"/>
      <c r="T138" s="77"/>
      <c r="U138" s="77"/>
    </row>
    <row r="139" spans="3:21" x14ac:dyDescent="0.25">
      <c r="C139" s="77"/>
      <c r="D139" s="77"/>
      <c r="E139" s="77"/>
      <c r="F139" s="77"/>
      <c r="G139" s="77"/>
      <c r="H139"/>
      <c r="J139" s="77"/>
      <c r="K139" s="77"/>
      <c r="L139" s="77"/>
      <c r="M139" s="77"/>
      <c r="N139" s="77"/>
      <c r="Q139" s="77"/>
      <c r="R139" s="77"/>
      <c r="S139" s="77"/>
      <c r="T139" s="77"/>
      <c r="U139" s="77"/>
    </row>
    <row r="140" spans="3:21" x14ac:dyDescent="0.25">
      <c r="C140" s="77"/>
      <c r="D140" s="77"/>
      <c r="E140" s="77"/>
      <c r="F140" s="77"/>
      <c r="G140" s="77"/>
      <c r="H140"/>
      <c r="J140" s="77"/>
      <c r="K140" s="77"/>
      <c r="L140" s="77"/>
      <c r="M140" s="77"/>
      <c r="N140" s="77"/>
      <c r="Q140" s="77"/>
      <c r="R140" s="77"/>
      <c r="S140" s="77"/>
      <c r="T140" s="77"/>
      <c r="U140" s="77"/>
    </row>
    <row r="141" spans="3:21" x14ac:dyDescent="0.25">
      <c r="C141" s="77"/>
      <c r="D141" s="77"/>
      <c r="E141" s="77"/>
      <c r="F141" s="77"/>
      <c r="G141" s="77"/>
      <c r="H141"/>
      <c r="J141" s="77"/>
      <c r="K141" s="77"/>
      <c r="L141" s="77"/>
      <c r="M141" s="77"/>
      <c r="N141" s="77"/>
      <c r="Q141" s="77"/>
      <c r="R141" s="77"/>
      <c r="S141" s="77"/>
      <c r="T141" s="77"/>
      <c r="U141" s="77"/>
    </row>
    <row r="142" spans="3:21" x14ac:dyDescent="0.25">
      <c r="C142" s="77"/>
      <c r="D142" s="77"/>
      <c r="E142" s="77"/>
      <c r="F142" s="77"/>
      <c r="G142" s="77"/>
      <c r="H142"/>
      <c r="J142" s="77"/>
      <c r="K142" s="77"/>
      <c r="L142" s="77"/>
      <c r="M142" s="77"/>
      <c r="N142" s="77"/>
      <c r="Q142" s="77"/>
      <c r="R142" s="77"/>
      <c r="S142" s="77"/>
      <c r="T142" s="77"/>
      <c r="U142" s="77"/>
    </row>
    <row r="143" spans="3:21" x14ac:dyDescent="0.25">
      <c r="C143" s="77"/>
      <c r="D143" s="77"/>
      <c r="E143" s="77"/>
      <c r="F143" s="77"/>
      <c r="G143" s="77"/>
      <c r="H143"/>
      <c r="J143" s="77"/>
      <c r="K143" s="77"/>
      <c r="L143" s="77"/>
      <c r="M143" s="77"/>
      <c r="N143" s="77"/>
      <c r="Q143" s="77"/>
      <c r="R143" s="77"/>
      <c r="S143" s="77"/>
      <c r="T143" s="77"/>
      <c r="U143" s="77"/>
    </row>
    <row r="144" spans="3:21" x14ac:dyDescent="0.25">
      <c r="C144" s="77"/>
      <c r="D144" s="77"/>
      <c r="E144" s="77"/>
      <c r="F144" s="77"/>
      <c r="G144" s="77"/>
      <c r="H144"/>
      <c r="J144" s="77"/>
      <c r="K144" s="77"/>
      <c r="L144" s="77"/>
      <c r="M144" s="77"/>
      <c r="N144" s="77"/>
      <c r="Q144" s="77"/>
      <c r="R144" s="77"/>
      <c r="S144" s="77"/>
      <c r="T144" s="77"/>
      <c r="U144" s="77"/>
    </row>
  </sheetData>
  <mergeCells count="12">
    <mergeCell ref="Q6:U6"/>
    <mergeCell ref="Q13:U13"/>
    <mergeCell ref="Q20:U20"/>
    <mergeCell ref="Q27:U27"/>
    <mergeCell ref="C27:G27"/>
    <mergeCell ref="C6:G6"/>
    <mergeCell ref="J6:N6"/>
    <mergeCell ref="J13:N13"/>
    <mergeCell ref="C13:G13"/>
    <mergeCell ref="C20:G20"/>
    <mergeCell ref="J20:N20"/>
    <mergeCell ref="J27:N27"/>
  </mergeCells>
  <pageMargins left="0.7" right="0.7" top="0.75" bottom="0.75" header="0.3" footer="0.3"/>
  <pageSetup orientation="portrait" r:id="rId1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L99"/>
  <sheetViews>
    <sheetView workbookViewId="0">
      <selection activeCell="N21" sqref="N21"/>
    </sheetView>
  </sheetViews>
  <sheetFormatPr defaultColWidth="8.85546875" defaultRowHeight="15" x14ac:dyDescent="0.25"/>
  <cols>
    <col min="1" max="1" width="1.42578125" customWidth="1"/>
    <col min="3" max="3" width="58.28515625" customWidth="1"/>
    <col min="4" max="4" width="16" customWidth="1"/>
    <col min="5" max="5" width="7.140625" customWidth="1"/>
    <col min="6" max="6" width="35.140625" customWidth="1"/>
    <col min="7" max="7" width="16" customWidth="1"/>
    <col min="8" max="9" width="10" customWidth="1"/>
    <col min="10" max="10" width="26.7109375" customWidth="1"/>
    <col min="11" max="11" width="16" customWidth="1"/>
    <col min="12" max="13" width="10" customWidth="1"/>
    <col min="14" max="14" width="38.42578125" bestFit="1" customWidth="1"/>
    <col min="22" max="22" width="7.28515625" customWidth="1"/>
    <col min="23" max="23" width="6.85546875" customWidth="1"/>
    <col min="24" max="24" width="7.42578125" customWidth="1"/>
  </cols>
  <sheetData>
    <row r="1" spans="2:12" ht="7.5" customHeight="1" x14ac:dyDescent="0.25"/>
    <row r="2" spans="2:12" ht="26.25" x14ac:dyDescent="0.4">
      <c r="B2" s="90" t="s">
        <v>1247</v>
      </c>
    </row>
    <row r="4" spans="2:12" ht="15.75" x14ac:dyDescent="0.25">
      <c r="C4" s="140" t="s">
        <v>1176</v>
      </c>
      <c r="D4" s="77" t="s">
        <v>1174</v>
      </c>
      <c r="E4" s="95"/>
      <c r="F4" s="140" t="s">
        <v>1250</v>
      </c>
      <c r="G4" s="77" t="s">
        <v>1174</v>
      </c>
      <c r="H4" s="77"/>
      <c r="I4" s="77"/>
      <c r="J4" s="140" t="s">
        <v>1249</v>
      </c>
      <c r="K4" s="77" t="s">
        <v>1174</v>
      </c>
      <c r="L4" s="77"/>
    </row>
    <row r="5" spans="2:12" x14ac:dyDescent="0.25">
      <c r="C5" s="103"/>
      <c r="D5" s="89"/>
      <c r="E5" s="95"/>
      <c r="F5" s="103"/>
      <c r="G5" s="89"/>
      <c r="H5" s="89"/>
      <c r="I5" s="89"/>
      <c r="J5" s="103"/>
      <c r="K5" s="89"/>
      <c r="L5" s="89"/>
    </row>
    <row r="6" spans="2:12" x14ac:dyDescent="0.25">
      <c r="C6" s="106" t="s">
        <v>82</v>
      </c>
      <c r="D6" s="138" t="s">
        <v>1175</v>
      </c>
      <c r="F6" s="144" t="s">
        <v>1255</v>
      </c>
      <c r="G6" s="144" t="s">
        <v>1248</v>
      </c>
      <c r="H6" s="77"/>
      <c r="J6" s="144" t="s">
        <v>1255</v>
      </c>
      <c r="K6" s="143" t="s">
        <v>1248</v>
      </c>
      <c r="L6" s="77"/>
    </row>
    <row r="7" spans="2:12" x14ac:dyDescent="0.25">
      <c r="C7" s="104" t="s">
        <v>28</v>
      </c>
      <c r="D7" s="105">
        <v>2.44</v>
      </c>
      <c r="F7" s="143" t="s">
        <v>82</v>
      </c>
      <c r="G7" s="77" t="s">
        <v>48</v>
      </c>
      <c r="H7" s="77" t="s">
        <v>83</v>
      </c>
      <c r="J7" s="143" t="s">
        <v>82</v>
      </c>
      <c r="K7" s="77" t="s">
        <v>48</v>
      </c>
      <c r="L7" s="77" t="s">
        <v>83</v>
      </c>
    </row>
    <row r="8" spans="2:12" x14ac:dyDescent="0.25">
      <c r="C8" s="137" t="s">
        <v>25</v>
      </c>
      <c r="D8" s="105">
        <v>0.44</v>
      </c>
      <c r="F8" s="104" t="s">
        <v>502</v>
      </c>
      <c r="G8" s="105">
        <v>0.6</v>
      </c>
      <c r="H8" s="105">
        <v>0.6</v>
      </c>
      <c r="J8" s="104" t="s">
        <v>769</v>
      </c>
      <c r="K8" s="105">
        <v>1</v>
      </c>
      <c r="L8" s="105">
        <v>1</v>
      </c>
    </row>
    <row r="9" spans="2:12" x14ac:dyDescent="0.25">
      <c r="C9" s="139" t="s">
        <v>26</v>
      </c>
      <c r="D9" s="105">
        <v>0.44</v>
      </c>
      <c r="F9" s="104" t="s">
        <v>1147</v>
      </c>
      <c r="G9" s="105">
        <v>1</v>
      </c>
      <c r="H9" s="105">
        <v>1</v>
      </c>
      <c r="J9" s="104" t="s">
        <v>83</v>
      </c>
      <c r="K9" s="105">
        <v>1</v>
      </c>
      <c r="L9" s="105">
        <v>1</v>
      </c>
    </row>
    <row r="10" spans="2:12" x14ac:dyDescent="0.25">
      <c r="C10" s="137" t="s">
        <v>1280</v>
      </c>
      <c r="D10" s="105">
        <v>1</v>
      </c>
      <c r="F10" s="104" t="s">
        <v>870</v>
      </c>
      <c r="G10" s="105">
        <v>0.13</v>
      </c>
      <c r="H10" s="105">
        <v>0.13</v>
      </c>
    </row>
    <row r="11" spans="2:12" x14ac:dyDescent="0.25">
      <c r="C11" s="139" t="s">
        <v>290</v>
      </c>
      <c r="D11" s="105">
        <v>1</v>
      </c>
      <c r="F11" s="104" t="s">
        <v>873</v>
      </c>
      <c r="G11" s="105">
        <v>1</v>
      </c>
      <c r="H11" s="105">
        <v>1</v>
      </c>
    </row>
    <row r="12" spans="2:12" ht="15.75" x14ac:dyDescent="0.25">
      <c r="C12" s="137" t="s">
        <v>1278</v>
      </c>
      <c r="D12" s="105">
        <v>1</v>
      </c>
      <c r="F12" s="104" t="s">
        <v>872</v>
      </c>
      <c r="G12" s="105">
        <v>0.76</v>
      </c>
      <c r="H12" s="105">
        <v>0.76</v>
      </c>
      <c r="J12" s="140" t="s">
        <v>1252</v>
      </c>
      <c r="K12" s="77" t="s">
        <v>1174</v>
      </c>
      <c r="L12" s="77"/>
    </row>
    <row r="13" spans="2:12" x14ac:dyDescent="0.25">
      <c r="C13" s="139" t="s">
        <v>290</v>
      </c>
      <c r="D13" s="105">
        <v>1</v>
      </c>
      <c r="F13" s="104" t="s">
        <v>1081</v>
      </c>
      <c r="G13" s="105">
        <v>0.1</v>
      </c>
      <c r="H13" s="105">
        <v>0.1</v>
      </c>
      <c r="J13" s="103"/>
      <c r="K13" s="89"/>
      <c r="L13" s="89"/>
    </row>
    <row r="14" spans="2:12" x14ac:dyDescent="0.25">
      <c r="C14" s="104" t="s">
        <v>47</v>
      </c>
      <c r="D14" s="105">
        <v>29.573</v>
      </c>
      <c r="F14" s="104" t="s">
        <v>1156</v>
      </c>
      <c r="G14" s="105">
        <v>1</v>
      </c>
      <c r="H14" s="105">
        <v>1</v>
      </c>
      <c r="J14" s="144" t="s">
        <v>1255</v>
      </c>
      <c r="K14" s="143" t="s">
        <v>1248</v>
      </c>
      <c r="L14" s="77"/>
    </row>
    <row r="15" spans="2:12" x14ac:dyDescent="0.25">
      <c r="C15" s="137" t="s">
        <v>502</v>
      </c>
      <c r="D15" s="105">
        <v>0.6</v>
      </c>
      <c r="F15" s="104" t="s">
        <v>503</v>
      </c>
      <c r="G15" s="105">
        <v>0.1</v>
      </c>
      <c r="H15" s="105">
        <v>0.1</v>
      </c>
      <c r="J15" s="143" t="s">
        <v>82</v>
      </c>
      <c r="K15" s="77" t="s">
        <v>48</v>
      </c>
      <c r="L15" s="77" t="s">
        <v>83</v>
      </c>
    </row>
    <row r="16" spans="2:12" x14ac:dyDescent="0.25">
      <c r="C16" s="139" t="s">
        <v>46</v>
      </c>
      <c r="D16" s="105">
        <v>0.1</v>
      </c>
      <c r="F16" s="104" t="s">
        <v>501</v>
      </c>
      <c r="G16" s="105">
        <v>1.1000000000000001</v>
      </c>
      <c r="H16" s="105">
        <v>1.1000000000000001</v>
      </c>
      <c r="J16" s="104" t="s">
        <v>207</v>
      </c>
      <c r="K16" s="105">
        <v>0.89999999999999991</v>
      </c>
      <c r="L16" s="105">
        <v>0.89999999999999991</v>
      </c>
    </row>
    <row r="17" spans="3:12" x14ac:dyDescent="0.25">
      <c r="C17" s="139" t="s">
        <v>380</v>
      </c>
      <c r="D17" s="105">
        <v>0.5</v>
      </c>
      <c r="F17" s="104" t="s">
        <v>505</v>
      </c>
      <c r="G17" s="105">
        <v>0.2</v>
      </c>
      <c r="H17" s="105">
        <v>0.2</v>
      </c>
      <c r="J17" s="104" t="s">
        <v>269</v>
      </c>
      <c r="K17" s="105">
        <v>1.9</v>
      </c>
      <c r="L17" s="105">
        <v>1.9</v>
      </c>
    </row>
    <row r="18" spans="3:12" x14ac:dyDescent="0.25">
      <c r="C18" s="137" t="s">
        <v>1147</v>
      </c>
      <c r="D18" s="105">
        <v>1</v>
      </c>
      <c r="F18" s="104" t="s">
        <v>1082</v>
      </c>
      <c r="G18" s="105">
        <v>0.75</v>
      </c>
      <c r="H18" s="105">
        <v>0.75</v>
      </c>
      <c r="J18" s="104" t="s">
        <v>83</v>
      </c>
      <c r="K18" s="105">
        <v>2.8</v>
      </c>
      <c r="L18" s="105">
        <v>2.8</v>
      </c>
    </row>
    <row r="19" spans="3:12" x14ac:dyDescent="0.25">
      <c r="C19" s="139" t="s">
        <v>44</v>
      </c>
      <c r="D19" s="105">
        <v>1</v>
      </c>
      <c r="F19" s="104" t="s">
        <v>917</v>
      </c>
      <c r="G19" s="105">
        <v>0.5</v>
      </c>
      <c r="H19" s="105">
        <v>0.5</v>
      </c>
    </row>
    <row r="20" spans="3:12" x14ac:dyDescent="0.25">
      <c r="C20" s="137" t="s">
        <v>1015</v>
      </c>
      <c r="D20" s="105">
        <v>0.1</v>
      </c>
      <c r="F20" s="104" t="s">
        <v>1151</v>
      </c>
      <c r="G20" s="105">
        <v>1</v>
      </c>
      <c r="H20" s="105">
        <v>1</v>
      </c>
    </row>
    <row r="21" spans="3:12" ht="15.75" x14ac:dyDescent="0.25">
      <c r="C21" s="139" t="s">
        <v>1014</v>
      </c>
      <c r="D21" s="105">
        <v>0.1</v>
      </c>
      <c r="F21" s="104" t="s">
        <v>1150</v>
      </c>
      <c r="G21" s="105">
        <v>1</v>
      </c>
      <c r="H21" s="105">
        <v>1</v>
      </c>
      <c r="J21" s="140" t="s">
        <v>1254</v>
      </c>
      <c r="K21" s="77" t="s">
        <v>1174</v>
      </c>
      <c r="L21" s="77"/>
    </row>
    <row r="22" spans="3:12" x14ac:dyDescent="0.25">
      <c r="C22" s="137" t="s">
        <v>110</v>
      </c>
      <c r="D22" s="105">
        <v>2</v>
      </c>
      <c r="F22" s="104" t="s">
        <v>1149</v>
      </c>
      <c r="G22" s="105">
        <v>1</v>
      </c>
      <c r="H22" s="105">
        <v>1</v>
      </c>
      <c r="J22" s="103"/>
      <c r="K22" s="89"/>
      <c r="L22" s="89"/>
    </row>
    <row r="23" spans="3:12" x14ac:dyDescent="0.25">
      <c r="C23" s="139" t="s">
        <v>114</v>
      </c>
      <c r="D23" s="105">
        <v>1</v>
      </c>
      <c r="F23" s="104" t="s">
        <v>1580</v>
      </c>
      <c r="G23" s="105">
        <v>1</v>
      </c>
      <c r="H23" s="105">
        <v>1</v>
      </c>
      <c r="J23" s="144" t="s">
        <v>1255</v>
      </c>
      <c r="K23" s="143" t="s">
        <v>1248</v>
      </c>
      <c r="L23" s="77"/>
    </row>
    <row r="24" spans="3:12" x14ac:dyDescent="0.25">
      <c r="C24" s="139" t="s">
        <v>113</v>
      </c>
      <c r="D24" s="105">
        <v>1</v>
      </c>
      <c r="F24" s="104" t="s">
        <v>83</v>
      </c>
      <c r="G24" s="105">
        <v>11.239999999999998</v>
      </c>
      <c r="H24" s="105">
        <v>11.239999999999998</v>
      </c>
      <c r="J24" s="143" t="s">
        <v>82</v>
      </c>
      <c r="K24" s="77" t="s">
        <v>48</v>
      </c>
      <c r="L24" s="77" t="s">
        <v>83</v>
      </c>
    </row>
    <row r="25" spans="3:12" ht="15.75" x14ac:dyDescent="0.25">
      <c r="C25" s="137" t="s">
        <v>207</v>
      </c>
      <c r="D25" s="105">
        <v>0.89999999999999991</v>
      </c>
      <c r="F25" s="140" t="s">
        <v>1251</v>
      </c>
      <c r="G25" s="77" t="s">
        <v>1174</v>
      </c>
      <c r="H25" s="77"/>
      <c r="J25" s="104" t="s">
        <v>110</v>
      </c>
      <c r="K25" s="105">
        <v>2</v>
      </c>
      <c r="L25" s="105">
        <v>2</v>
      </c>
    </row>
    <row r="26" spans="3:12" x14ac:dyDescent="0.25">
      <c r="C26" s="139" t="s">
        <v>44</v>
      </c>
      <c r="D26" s="105">
        <v>0.3</v>
      </c>
      <c r="F26" s="103"/>
      <c r="G26" s="89"/>
      <c r="H26" s="89"/>
      <c r="J26" s="104" t="s">
        <v>319</v>
      </c>
      <c r="K26" s="105">
        <v>0.5</v>
      </c>
      <c r="L26" s="105">
        <v>0.5</v>
      </c>
    </row>
    <row r="27" spans="3:12" x14ac:dyDescent="0.25">
      <c r="C27" s="139" t="s">
        <v>45</v>
      </c>
      <c r="D27" s="105">
        <v>0.6</v>
      </c>
      <c r="F27" s="144" t="s">
        <v>1253</v>
      </c>
      <c r="G27" s="143" t="s">
        <v>1248</v>
      </c>
      <c r="H27" s="77"/>
      <c r="J27" s="104" t="s">
        <v>83</v>
      </c>
      <c r="K27" s="105">
        <v>2.5</v>
      </c>
      <c r="L27" s="105">
        <v>2.5</v>
      </c>
    </row>
    <row r="28" spans="3:12" x14ac:dyDescent="0.25">
      <c r="C28" s="137" t="s">
        <v>419</v>
      </c>
      <c r="D28" s="105">
        <v>0.7330000000000001</v>
      </c>
      <c r="F28" s="143" t="s">
        <v>82</v>
      </c>
      <c r="G28" s="77" t="s">
        <v>48</v>
      </c>
      <c r="H28" s="77" t="s">
        <v>83</v>
      </c>
    </row>
    <row r="29" spans="3:12" x14ac:dyDescent="0.25">
      <c r="C29" s="139" t="s">
        <v>46</v>
      </c>
      <c r="D29" s="105">
        <v>0.33300000000000002</v>
      </c>
      <c r="F29" s="104" t="s">
        <v>207</v>
      </c>
      <c r="G29" s="105">
        <v>0.89999999999999991</v>
      </c>
      <c r="H29" s="105">
        <v>0.89999999999999991</v>
      </c>
    </row>
    <row r="30" spans="3:12" ht="15.75" x14ac:dyDescent="0.25">
      <c r="C30" s="139" t="s">
        <v>380</v>
      </c>
      <c r="D30" s="105">
        <v>0.2</v>
      </c>
      <c r="F30" s="104" t="s">
        <v>419</v>
      </c>
      <c r="G30" s="105">
        <v>0.7330000000000001</v>
      </c>
      <c r="H30" s="105">
        <v>0.7330000000000001</v>
      </c>
      <c r="J30" s="140" t="s">
        <v>1260</v>
      </c>
      <c r="K30" s="77" t="s">
        <v>1174</v>
      </c>
    </row>
    <row r="31" spans="3:12" x14ac:dyDescent="0.25">
      <c r="C31" s="139" t="s">
        <v>44</v>
      </c>
      <c r="D31" s="105">
        <v>0.2</v>
      </c>
      <c r="F31" s="104" t="s">
        <v>870</v>
      </c>
      <c r="G31" s="105">
        <v>0.13</v>
      </c>
      <c r="H31" s="105">
        <v>0.13</v>
      </c>
      <c r="J31" s="103"/>
      <c r="K31" s="89"/>
    </row>
    <row r="32" spans="3:12" x14ac:dyDescent="0.25">
      <c r="C32" s="137" t="s">
        <v>870</v>
      </c>
      <c r="D32" s="105">
        <v>0.13</v>
      </c>
      <c r="F32" s="104" t="s">
        <v>86</v>
      </c>
      <c r="G32" s="105">
        <v>2</v>
      </c>
      <c r="H32" s="105">
        <v>2</v>
      </c>
      <c r="J32" s="144" t="s">
        <v>1255</v>
      </c>
      <c r="K32" s="143" t="s">
        <v>1248</v>
      </c>
      <c r="L32" s="77"/>
    </row>
    <row r="33" spans="3:12" x14ac:dyDescent="0.25">
      <c r="C33" s="139" t="s">
        <v>44</v>
      </c>
      <c r="D33" s="105">
        <v>0.13</v>
      </c>
      <c r="F33" s="104" t="s">
        <v>873</v>
      </c>
      <c r="G33" s="105">
        <v>1</v>
      </c>
      <c r="H33" s="105">
        <v>1</v>
      </c>
      <c r="J33" s="143" t="s">
        <v>82</v>
      </c>
      <c r="K33" s="77" t="s">
        <v>48</v>
      </c>
      <c r="L33" s="77" t="s">
        <v>83</v>
      </c>
    </row>
    <row r="34" spans="3:12" x14ac:dyDescent="0.25">
      <c r="C34" s="137" t="s">
        <v>86</v>
      </c>
      <c r="D34" s="105">
        <v>2</v>
      </c>
      <c r="F34" s="104" t="s">
        <v>269</v>
      </c>
      <c r="G34" s="105">
        <v>1.9</v>
      </c>
      <c r="H34" s="105">
        <v>1.9</v>
      </c>
      <c r="J34" s="104" t="s">
        <v>1500</v>
      </c>
      <c r="K34" s="105">
        <v>1</v>
      </c>
      <c r="L34" s="105">
        <v>1</v>
      </c>
    </row>
    <row r="35" spans="3:12" x14ac:dyDescent="0.25">
      <c r="C35" s="139" t="s">
        <v>114</v>
      </c>
      <c r="D35" s="105">
        <v>1</v>
      </c>
      <c r="F35" s="104" t="s">
        <v>1278</v>
      </c>
      <c r="G35" s="105">
        <v>1</v>
      </c>
      <c r="H35" s="105">
        <v>1</v>
      </c>
      <c r="J35" s="104" t="s">
        <v>83</v>
      </c>
      <c r="K35" s="105">
        <v>1</v>
      </c>
      <c r="L35" s="105">
        <v>1</v>
      </c>
    </row>
    <row r="36" spans="3:12" x14ac:dyDescent="0.25">
      <c r="C36" s="139" t="s">
        <v>113</v>
      </c>
      <c r="D36" s="105">
        <v>1</v>
      </c>
      <c r="F36" s="104" t="s">
        <v>1360</v>
      </c>
      <c r="G36" s="105">
        <v>1</v>
      </c>
      <c r="H36" s="105">
        <v>1</v>
      </c>
    </row>
    <row r="37" spans="3:12" x14ac:dyDescent="0.25">
      <c r="C37" s="137" t="s">
        <v>500</v>
      </c>
      <c r="D37" s="105">
        <v>0.1</v>
      </c>
      <c r="F37" s="104" t="s">
        <v>83</v>
      </c>
      <c r="G37" s="105">
        <v>8.6630000000000003</v>
      </c>
      <c r="H37" s="105">
        <v>8.6630000000000003</v>
      </c>
    </row>
    <row r="38" spans="3:12" ht="15.75" x14ac:dyDescent="0.25">
      <c r="C38" s="139" t="s">
        <v>380</v>
      </c>
      <c r="D38" s="105">
        <v>0.1</v>
      </c>
      <c r="F38" s="140" t="s">
        <v>1258</v>
      </c>
      <c r="G38" s="77" t="s">
        <v>1174</v>
      </c>
      <c r="J38" s="140" t="s">
        <v>1256</v>
      </c>
      <c r="K38" s="77" t="s">
        <v>1174</v>
      </c>
    </row>
    <row r="39" spans="3:12" x14ac:dyDescent="0.25">
      <c r="C39" s="137" t="s">
        <v>873</v>
      </c>
      <c r="D39" s="105">
        <v>1</v>
      </c>
      <c r="F39" s="103"/>
      <c r="G39" s="89"/>
      <c r="J39" s="103"/>
      <c r="K39" s="89"/>
    </row>
    <row r="40" spans="3:12" x14ac:dyDescent="0.25">
      <c r="C40" s="139" t="s">
        <v>44</v>
      </c>
      <c r="D40" s="105">
        <v>1</v>
      </c>
      <c r="F40" s="144" t="s">
        <v>1255</v>
      </c>
      <c r="G40" s="143" t="s">
        <v>1248</v>
      </c>
      <c r="J40" s="144" t="s">
        <v>1255</v>
      </c>
      <c r="K40" s="143" t="s">
        <v>1248</v>
      </c>
    </row>
    <row r="41" spans="3:12" x14ac:dyDescent="0.25">
      <c r="C41" s="137" t="s">
        <v>872</v>
      </c>
      <c r="D41" s="105">
        <v>0.76</v>
      </c>
      <c r="F41" s="143" t="s">
        <v>82</v>
      </c>
      <c r="G41" s="77" t="s">
        <v>83</v>
      </c>
      <c r="J41" s="143" t="s">
        <v>82</v>
      </c>
      <c r="K41" s="77" t="s">
        <v>83</v>
      </c>
    </row>
    <row r="42" spans="3:12" x14ac:dyDescent="0.25">
      <c r="C42" s="139" t="s">
        <v>46</v>
      </c>
      <c r="D42" s="105">
        <v>0.13</v>
      </c>
      <c r="F42" s="104" t="s">
        <v>83</v>
      </c>
      <c r="G42" s="105"/>
      <c r="J42" s="104" t="s">
        <v>83</v>
      </c>
      <c r="K42" s="105"/>
    </row>
    <row r="43" spans="3:12" x14ac:dyDescent="0.25">
      <c r="C43" s="139" t="s">
        <v>44</v>
      </c>
      <c r="D43" s="105">
        <v>0.63</v>
      </c>
    </row>
    <row r="44" spans="3:12" x14ac:dyDescent="0.25">
      <c r="C44" s="137" t="s">
        <v>504</v>
      </c>
      <c r="D44" s="105">
        <v>0.1</v>
      </c>
    </row>
    <row r="45" spans="3:12" ht="15.75" x14ac:dyDescent="0.25">
      <c r="C45" s="139" t="s">
        <v>380</v>
      </c>
      <c r="D45" s="105">
        <v>0.1</v>
      </c>
      <c r="F45" s="140" t="s">
        <v>1259</v>
      </c>
      <c r="G45" s="77" t="s">
        <v>1174</v>
      </c>
      <c r="J45" s="140" t="s">
        <v>1257</v>
      </c>
      <c r="K45" s="77" t="s">
        <v>1174</v>
      </c>
    </row>
    <row r="46" spans="3:12" x14ac:dyDescent="0.25">
      <c r="C46" s="137" t="s">
        <v>319</v>
      </c>
      <c r="D46" s="105">
        <v>0.5</v>
      </c>
      <c r="F46" s="103"/>
      <c r="G46" s="89"/>
      <c r="J46" s="103"/>
      <c r="K46" s="89"/>
    </row>
    <row r="47" spans="3:12" x14ac:dyDescent="0.25">
      <c r="C47" s="139" t="s">
        <v>320</v>
      </c>
      <c r="D47" s="105">
        <v>0.5</v>
      </c>
      <c r="F47" s="144" t="s">
        <v>1255</v>
      </c>
      <c r="G47" s="143" t="s">
        <v>1248</v>
      </c>
      <c r="J47" s="144" t="s">
        <v>1255</v>
      </c>
      <c r="K47" s="143" t="s">
        <v>1248</v>
      </c>
    </row>
    <row r="48" spans="3:12" x14ac:dyDescent="0.25">
      <c r="C48" s="137" t="s">
        <v>1081</v>
      </c>
      <c r="D48" s="105">
        <v>0.1</v>
      </c>
      <c r="F48" s="143" t="s">
        <v>82</v>
      </c>
      <c r="G48" s="77" t="s">
        <v>83</v>
      </c>
      <c r="J48" s="143" t="s">
        <v>82</v>
      </c>
      <c r="K48" s="77" t="s">
        <v>83</v>
      </c>
    </row>
    <row r="49" spans="3:11" x14ac:dyDescent="0.25">
      <c r="C49" s="139" t="s">
        <v>44</v>
      </c>
      <c r="D49" s="105">
        <v>0.1</v>
      </c>
      <c r="F49" s="104" t="s">
        <v>83</v>
      </c>
      <c r="G49" s="105"/>
      <c r="J49" s="104" t="s">
        <v>83</v>
      </c>
      <c r="K49" s="105"/>
    </row>
    <row r="50" spans="3:11" x14ac:dyDescent="0.25">
      <c r="C50" s="137" t="s">
        <v>1156</v>
      </c>
      <c r="D50" s="105">
        <v>1</v>
      </c>
    </row>
    <row r="51" spans="3:11" x14ac:dyDescent="0.25">
      <c r="C51" s="139" t="s">
        <v>485</v>
      </c>
      <c r="D51" s="105">
        <v>1</v>
      </c>
    </row>
    <row r="52" spans="3:11" ht="15.75" x14ac:dyDescent="0.25">
      <c r="C52" s="137" t="s">
        <v>503</v>
      </c>
      <c r="D52" s="105">
        <v>0.1</v>
      </c>
      <c r="F52" s="140" t="s">
        <v>1261</v>
      </c>
      <c r="G52" s="77" t="s">
        <v>1174</v>
      </c>
    </row>
    <row r="53" spans="3:11" x14ac:dyDescent="0.25">
      <c r="C53" s="139" t="s">
        <v>380</v>
      </c>
      <c r="D53" s="105">
        <v>0.1</v>
      </c>
      <c r="F53" s="103"/>
      <c r="G53" s="89"/>
    </row>
    <row r="54" spans="3:11" x14ac:dyDescent="0.25">
      <c r="C54" s="137" t="s">
        <v>501</v>
      </c>
      <c r="D54" s="105">
        <v>1.1000000000000001</v>
      </c>
      <c r="F54" s="144" t="s">
        <v>1255</v>
      </c>
      <c r="G54" s="143" t="s">
        <v>1248</v>
      </c>
    </row>
    <row r="55" spans="3:11" x14ac:dyDescent="0.25">
      <c r="C55" s="139" t="s">
        <v>46</v>
      </c>
      <c r="D55" s="105">
        <v>0.2</v>
      </c>
      <c r="F55" s="143" t="s">
        <v>82</v>
      </c>
      <c r="G55" s="77" t="s">
        <v>83</v>
      </c>
    </row>
    <row r="56" spans="3:11" x14ac:dyDescent="0.25">
      <c r="C56" s="139" t="s">
        <v>380</v>
      </c>
      <c r="D56" s="105">
        <v>0.9</v>
      </c>
      <c r="F56" s="104" t="s">
        <v>83</v>
      </c>
      <c r="G56" s="105"/>
    </row>
    <row r="57" spans="3:11" x14ac:dyDescent="0.25">
      <c r="C57" s="137" t="s">
        <v>505</v>
      </c>
      <c r="D57" s="105">
        <v>0.2</v>
      </c>
    </row>
    <row r="58" spans="3:11" x14ac:dyDescent="0.25">
      <c r="C58" s="139" t="s">
        <v>46</v>
      </c>
      <c r="D58" s="105">
        <v>0.1</v>
      </c>
    </row>
    <row r="59" spans="3:11" x14ac:dyDescent="0.25">
      <c r="C59" s="139" t="s">
        <v>380</v>
      </c>
      <c r="D59" s="105">
        <v>0.1</v>
      </c>
    </row>
    <row r="60" spans="3:11" x14ac:dyDescent="0.25">
      <c r="C60" s="137" t="s">
        <v>769</v>
      </c>
      <c r="D60" s="105">
        <v>1</v>
      </c>
    </row>
    <row r="61" spans="3:11" x14ac:dyDescent="0.25">
      <c r="C61" s="139" t="s">
        <v>766</v>
      </c>
      <c r="D61" s="105">
        <v>1</v>
      </c>
    </row>
    <row r="62" spans="3:11" x14ac:dyDescent="0.25">
      <c r="C62" s="137" t="s">
        <v>514</v>
      </c>
      <c r="D62" s="105">
        <v>1</v>
      </c>
    </row>
    <row r="63" spans="3:11" x14ac:dyDescent="0.25">
      <c r="C63" s="139" t="s">
        <v>46</v>
      </c>
      <c r="D63" s="105">
        <v>1</v>
      </c>
    </row>
    <row r="64" spans="3:11" x14ac:dyDescent="0.25">
      <c r="C64" s="137" t="s">
        <v>516</v>
      </c>
      <c r="D64" s="105">
        <v>1</v>
      </c>
    </row>
    <row r="65" spans="3:4" x14ac:dyDescent="0.25">
      <c r="C65" s="139" t="s">
        <v>46</v>
      </c>
      <c r="D65" s="105">
        <v>1</v>
      </c>
    </row>
    <row r="66" spans="3:4" x14ac:dyDescent="0.25">
      <c r="C66" s="137" t="s">
        <v>515</v>
      </c>
      <c r="D66" s="105">
        <v>1</v>
      </c>
    </row>
    <row r="67" spans="3:4" x14ac:dyDescent="0.25">
      <c r="C67" s="139" t="s">
        <v>46</v>
      </c>
      <c r="D67" s="105">
        <v>1</v>
      </c>
    </row>
    <row r="68" spans="3:4" x14ac:dyDescent="0.25">
      <c r="C68" s="137" t="s">
        <v>1082</v>
      </c>
      <c r="D68" s="105">
        <v>0.75</v>
      </c>
    </row>
    <row r="69" spans="3:4" x14ac:dyDescent="0.25">
      <c r="C69" s="139" t="s">
        <v>44</v>
      </c>
      <c r="D69" s="105">
        <v>0.75</v>
      </c>
    </row>
    <row r="70" spans="3:4" x14ac:dyDescent="0.25">
      <c r="C70" s="137" t="s">
        <v>269</v>
      </c>
      <c r="D70" s="105">
        <v>1.9</v>
      </c>
    </row>
    <row r="71" spans="3:4" x14ac:dyDescent="0.25">
      <c r="C71" s="139" t="s">
        <v>44</v>
      </c>
      <c r="D71" s="105">
        <v>0.9</v>
      </c>
    </row>
    <row r="72" spans="3:4" x14ac:dyDescent="0.25">
      <c r="C72" s="139" t="s">
        <v>45</v>
      </c>
      <c r="D72" s="105">
        <v>1</v>
      </c>
    </row>
    <row r="73" spans="3:4" x14ac:dyDescent="0.25">
      <c r="C73" s="137" t="s">
        <v>56</v>
      </c>
      <c r="D73" s="105">
        <v>0.1</v>
      </c>
    </row>
    <row r="74" spans="3:4" x14ac:dyDescent="0.25">
      <c r="C74" s="139" t="s">
        <v>45</v>
      </c>
      <c r="D74" s="105">
        <v>0.1</v>
      </c>
    </row>
    <row r="75" spans="3:4" x14ac:dyDescent="0.25">
      <c r="C75" s="137" t="s">
        <v>917</v>
      </c>
      <c r="D75" s="105">
        <v>0.5</v>
      </c>
    </row>
    <row r="76" spans="3:4" x14ac:dyDescent="0.25">
      <c r="C76" s="139" t="s">
        <v>57</v>
      </c>
      <c r="D76" s="105">
        <v>0.5</v>
      </c>
    </row>
    <row r="77" spans="3:4" x14ac:dyDescent="0.25">
      <c r="C77" s="137" t="s">
        <v>1151</v>
      </c>
      <c r="D77" s="105">
        <v>1</v>
      </c>
    </row>
    <row r="78" spans="3:4" x14ac:dyDescent="0.25">
      <c r="C78" s="139" t="s">
        <v>44</v>
      </c>
      <c r="D78" s="105">
        <v>1</v>
      </c>
    </row>
    <row r="79" spans="3:4" x14ac:dyDescent="0.25">
      <c r="C79" s="137" t="s">
        <v>1150</v>
      </c>
      <c r="D79" s="105">
        <v>1</v>
      </c>
    </row>
    <row r="80" spans="3:4" x14ac:dyDescent="0.25">
      <c r="C80" s="139" t="s">
        <v>44</v>
      </c>
      <c r="D80" s="105">
        <v>1</v>
      </c>
    </row>
    <row r="81" spans="3:4" x14ac:dyDescent="0.25">
      <c r="C81" s="137" t="s">
        <v>1149</v>
      </c>
      <c r="D81" s="105">
        <v>1</v>
      </c>
    </row>
    <row r="82" spans="3:4" x14ac:dyDescent="0.25">
      <c r="C82" s="139" t="s">
        <v>44</v>
      </c>
      <c r="D82" s="105">
        <v>1</v>
      </c>
    </row>
    <row r="83" spans="3:4" x14ac:dyDescent="0.25">
      <c r="C83" s="137" t="s">
        <v>1266</v>
      </c>
      <c r="D83" s="105">
        <v>1</v>
      </c>
    </row>
    <row r="84" spans="3:4" x14ac:dyDescent="0.25">
      <c r="C84" s="139" t="s">
        <v>940</v>
      </c>
      <c r="D84" s="105">
        <v>1</v>
      </c>
    </row>
    <row r="85" spans="3:4" x14ac:dyDescent="0.25">
      <c r="C85" s="137" t="s">
        <v>1360</v>
      </c>
      <c r="D85" s="105">
        <v>1</v>
      </c>
    </row>
    <row r="86" spans="3:4" x14ac:dyDescent="0.25">
      <c r="C86" s="139" t="s">
        <v>1357</v>
      </c>
      <c r="D86" s="105">
        <v>1</v>
      </c>
    </row>
    <row r="87" spans="3:4" x14ac:dyDescent="0.25">
      <c r="C87" s="137" t="s">
        <v>1419</v>
      </c>
      <c r="D87" s="105">
        <v>0.6</v>
      </c>
    </row>
    <row r="88" spans="3:4" x14ac:dyDescent="0.25">
      <c r="C88" s="139" t="s">
        <v>1305</v>
      </c>
      <c r="D88" s="105">
        <v>0.6</v>
      </c>
    </row>
    <row r="89" spans="3:4" x14ac:dyDescent="0.25">
      <c r="C89" s="137" t="s">
        <v>1420</v>
      </c>
      <c r="D89" s="105">
        <v>0.3</v>
      </c>
    </row>
    <row r="90" spans="3:4" x14ac:dyDescent="0.25">
      <c r="C90" s="139" t="s">
        <v>1305</v>
      </c>
      <c r="D90" s="105">
        <v>0.3</v>
      </c>
    </row>
    <row r="91" spans="3:4" x14ac:dyDescent="0.25">
      <c r="C91" s="137" t="s">
        <v>1500</v>
      </c>
      <c r="D91" s="105">
        <v>1</v>
      </c>
    </row>
    <row r="92" spans="3:4" x14ac:dyDescent="0.25">
      <c r="C92" s="139" t="s">
        <v>1496</v>
      </c>
      <c r="D92" s="105">
        <v>1</v>
      </c>
    </row>
    <row r="93" spans="3:4" x14ac:dyDescent="0.25">
      <c r="C93" s="137" t="s">
        <v>1564</v>
      </c>
      <c r="D93" s="105">
        <v>1</v>
      </c>
    </row>
    <row r="94" spans="3:4" x14ac:dyDescent="0.25">
      <c r="C94" s="139" t="s">
        <v>44</v>
      </c>
      <c r="D94" s="105">
        <v>1</v>
      </c>
    </row>
    <row r="95" spans="3:4" x14ac:dyDescent="0.25">
      <c r="C95" s="137" t="s">
        <v>1565</v>
      </c>
      <c r="D95" s="105">
        <v>1</v>
      </c>
    </row>
    <row r="96" spans="3:4" x14ac:dyDescent="0.25">
      <c r="C96" s="139" t="s">
        <v>44</v>
      </c>
      <c r="D96" s="105">
        <v>1</v>
      </c>
    </row>
    <row r="97" spans="3:4" x14ac:dyDescent="0.25">
      <c r="C97" s="137" t="s">
        <v>1580</v>
      </c>
      <c r="D97" s="105">
        <v>1</v>
      </c>
    </row>
    <row r="98" spans="3:4" x14ac:dyDescent="0.25">
      <c r="C98" s="139" t="s">
        <v>44</v>
      </c>
      <c r="D98" s="105">
        <v>1</v>
      </c>
    </row>
    <row r="99" spans="3:4" x14ac:dyDescent="0.25">
      <c r="C99" s="104" t="s">
        <v>83</v>
      </c>
      <c r="D99" s="105">
        <v>32.013000000000005</v>
      </c>
    </row>
  </sheetData>
  <pageMargins left="0.7" right="0.7" top="0.75" bottom="0.75" header="0.3" footer="0.3"/>
  <pageSetup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Results Database</vt:lpstr>
      <vt:lpstr>Summary - Literature Review</vt:lpstr>
      <vt:lpstr>Summary - By Cell Line &amp; Model</vt:lpstr>
      <vt:lpstr>Summary - By Treatment</vt:lpstr>
      <vt:lpstr>Summary - Tumor Response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Schaal</dc:creator>
  <cp:lastModifiedBy>Jeff Schaal</cp:lastModifiedBy>
  <dcterms:created xsi:type="dcterms:W3CDTF">2017-04-08T17:11:45Z</dcterms:created>
  <dcterms:modified xsi:type="dcterms:W3CDTF">2022-07-11T18:52:34Z</dcterms:modified>
</cp:coreProperties>
</file>