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0730" windowHeight="11760" activeTab="8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8" sheetId="7" r:id="rId7"/>
    <sheet name="Sup Fig. 1" sheetId="8" r:id="rId8"/>
    <sheet name="Sup Fig. 2 " sheetId="9" r:id="rId9"/>
    <sheet name="Sup Fig. 4" sheetId="10" r:id="rId10"/>
    <sheet name="Sup Fig. 5" sheetId="11" r:id="rId11"/>
    <sheet name="Sup Fig. 6" sheetId="12" r:id="rId12"/>
    <sheet name="Sup Fig. 7" sheetId="13" r:id="rId13"/>
    <sheet name="Sup Fig. 8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5" i="3" l="1"/>
  <c r="P135" i="3"/>
  <c r="O136" i="3"/>
  <c r="P136" i="3"/>
  <c r="H84" i="14" l="1"/>
  <c r="G84" i="14"/>
  <c r="F84" i="14"/>
  <c r="E84" i="14"/>
  <c r="D84" i="14"/>
  <c r="C84" i="14"/>
  <c r="H83" i="14"/>
  <c r="G83" i="14"/>
  <c r="F83" i="14"/>
  <c r="E83" i="14"/>
  <c r="D83" i="14"/>
  <c r="C83" i="14"/>
  <c r="AJ66" i="14"/>
  <c r="AI66" i="14"/>
  <c r="AH66" i="14"/>
  <c r="AG66" i="14"/>
  <c r="AF66" i="14"/>
  <c r="AE66" i="14"/>
  <c r="AD66" i="14"/>
  <c r="AC66" i="14"/>
  <c r="AB66" i="14"/>
  <c r="AA66" i="14"/>
  <c r="Z66" i="14"/>
  <c r="Y66" i="14"/>
  <c r="X66" i="14"/>
  <c r="W66" i="14"/>
  <c r="V66" i="14"/>
  <c r="U66" i="14"/>
  <c r="AJ65" i="14"/>
  <c r="AI65" i="14"/>
  <c r="AH65" i="14"/>
  <c r="AG65" i="14"/>
  <c r="AF65" i="14"/>
  <c r="AE65" i="14"/>
  <c r="AD65" i="14"/>
  <c r="AC65" i="14"/>
  <c r="AB65" i="14"/>
  <c r="AA65" i="14"/>
  <c r="Z65" i="14"/>
  <c r="Y65" i="14"/>
  <c r="X65" i="14"/>
  <c r="W65" i="14"/>
  <c r="V65" i="14"/>
  <c r="U65" i="14"/>
  <c r="L66" i="14"/>
  <c r="I66" i="14"/>
  <c r="R66" i="14"/>
  <c r="Q66" i="14"/>
  <c r="P66" i="14"/>
  <c r="O66" i="14"/>
  <c r="N66" i="14"/>
  <c r="M66" i="14"/>
  <c r="K66" i="14"/>
  <c r="J66" i="14"/>
  <c r="H66" i="14"/>
  <c r="G66" i="14"/>
  <c r="F66" i="14"/>
  <c r="E66" i="14"/>
  <c r="D66" i="14"/>
  <c r="C66" i="14"/>
  <c r="R65" i="14"/>
  <c r="Q65" i="14"/>
  <c r="P65" i="14"/>
  <c r="O65" i="14"/>
  <c r="N65" i="14"/>
  <c r="M65" i="14"/>
  <c r="K65" i="14"/>
  <c r="J65" i="14"/>
  <c r="I65" i="14"/>
  <c r="H65" i="14"/>
  <c r="G65" i="14"/>
  <c r="F65" i="14"/>
  <c r="E65" i="14"/>
  <c r="D65" i="14"/>
  <c r="C65" i="14"/>
  <c r="L65" i="14" l="1"/>
  <c r="K16" i="14"/>
  <c r="L16" i="14"/>
  <c r="M16" i="14"/>
  <c r="K17" i="14"/>
  <c r="L17" i="14"/>
  <c r="M17" i="14"/>
  <c r="P50" i="14"/>
  <c r="O50" i="14"/>
  <c r="N50" i="14"/>
  <c r="M50" i="14"/>
  <c r="L50" i="14"/>
  <c r="K50" i="14"/>
  <c r="H50" i="14"/>
  <c r="G50" i="14"/>
  <c r="F50" i="14"/>
  <c r="E50" i="14"/>
  <c r="D50" i="14"/>
  <c r="C50" i="14"/>
  <c r="P49" i="14"/>
  <c r="O49" i="14"/>
  <c r="N49" i="14"/>
  <c r="M49" i="14"/>
  <c r="L49" i="14"/>
  <c r="K49" i="14"/>
  <c r="H49" i="14"/>
  <c r="G49" i="14"/>
  <c r="F49" i="14"/>
  <c r="E49" i="14"/>
  <c r="D49" i="14"/>
  <c r="C49" i="14"/>
  <c r="P34" i="14"/>
  <c r="O34" i="14"/>
  <c r="N34" i="14"/>
  <c r="M34" i="14"/>
  <c r="L34" i="14"/>
  <c r="K34" i="14"/>
  <c r="P33" i="14"/>
  <c r="O33" i="14"/>
  <c r="N33" i="14"/>
  <c r="M33" i="14"/>
  <c r="L33" i="14"/>
  <c r="K33" i="14"/>
  <c r="D33" i="14"/>
  <c r="E33" i="14"/>
  <c r="F33" i="14"/>
  <c r="G33" i="14"/>
  <c r="H33" i="14"/>
  <c r="D34" i="14"/>
  <c r="E34" i="14"/>
  <c r="F34" i="14"/>
  <c r="G34" i="14"/>
  <c r="H34" i="14"/>
  <c r="C34" i="14"/>
  <c r="C33" i="14"/>
  <c r="G16" i="14" l="1"/>
  <c r="H16" i="14"/>
  <c r="G17" i="14"/>
  <c r="H17" i="14"/>
  <c r="D16" i="14"/>
  <c r="D17" i="14"/>
  <c r="C17" i="14"/>
  <c r="C16" i="14"/>
  <c r="H16" i="13"/>
  <c r="H17" i="13"/>
  <c r="G17" i="13"/>
  <c r="G16" i="13"/>
  <c r="D16" i="13"/>
  <c r="D17" i="13"/>
  <c r="C17" i="13"/>
  <c r="C16" i="13"/>
  <c r="K32" i="12"/>
  <c r="L32" i="12"/>
  <c r="K33" i="12"/>
  <c r="L33" i="12"/>
  <c r="H32" i="12"/>
  <c r="H33" i="12"/>
  <c r="G33" i="12"/>
  <c r="G32" i="12"/>
  <c r="D32" i="12"/>
  <c r="D33" i="12"/>
  <c r="C33" i="12"/>
  <c r="C32" i="12"/>
  <c r="D8" i="12" l="1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C9" i="12"/>
  <c r="C8" i="12"/>
  <c r="W50" i="11" l="1"/>
  <c r="X50" i="11"/>
  <c r="Y50" i="11"/>
  <c r="Z50" i="11"/>
  <c r="W51" i="11"/>
  <c r="X51" i="11"/>
  <c r="Y51" i="11"/>
  <c r="Z51" i="11"/>
  <c r="T50" i="11" l="1"/>
  <c r="T51" i="11"/>
  <c r="K50" i="11"/>
  <c r="L50" i="11"/>
  <c r="M50" i="11"/>
  <c r="N50" i="11"/>
  <c r="Q50" i="11"/>
  <c r="R50" i="11"/>
  <c r="S50" i="11"/>
  <c r="K51" i="11"/>
  <c r="L51" i="11"/>
  <c r="M51" i="11"/>
  <c r="N51" i="11"/>
  <c r="Q51" i="11"/>
  <c r="R51" i="11"/>
  <c r="S51" i="11"/>
  <c r="D50" i="11" l="1"/>
  <c r="E50" i="11"/>
  <c r="F50" i="11"/>
  <c r="G50" i="11"/>
  <c r="H50" i="11"/>
  <c r="D51" i="11"/>
  <c r="E51" i="11"/>
  <c r="F51" i="11"/>
  <c r="G51" i="11"/>
  <c r="H51" i="11"/>
  <c r="C51" i="11"/>
  <c r="C50" i="11"/>
  <c r="I9" i="11"/>
  <c r="J9" i="11"/>
  <c r="K9" i="11"/>
  <c r="L9" i="11"/>
  <c r="O9" i="11"/>
  <c r="P9" i="11"/>
  <c r="Q9" i="11"/>
  <c r="R9" i="11"/>
  <c r="I10" i="11"/>
  <c r="J10" i="11"/>
  <c r="K10" i="11"/>
  <c r="L10" i="11"/>
  <c r="O10" i="11"/>
  <c r="P10" i="11"/>
  <c r="Q10" i="11"/>
  <c r="R10" i="11"/>
  <c r="D9" i="11" l="1"/>
  <c r="E9" i="11"/>
  <c r="F9" i="11"/>
  <c r="D10" i="11"/>
  <c r="E10" i="11"/>
  <c r="F10" i="11"/>
  <c r="C10" i="11"/>
  <c r="C9" i="11"/>
  <c r="E32" i="10" l="1"/>
  <c r="E33" i="10"/>
  <c r="D33" i="10"/>
  <c r="D32" i="10"/>
  <c r="J43" i="10" l="1"/>
  <c r="K43" i="10"/>
  <c r="L43" i="10"/>
  <c r="J44" i="10"/>
  <c r="K44" i="10"/>
  <c r="L44" i="10"/>
  <c r="I44" i="10"/>
  <c r="I43" i="10"/>
  <c r="J27" i="10" l="1"/>
  <c r="K27" i="10"/>
  <c r="L27" i="10"/>
  <c r="M27" i="10"/>
  <c r="N27" i="10"/>
  <c r="O27" i="10"/>
  <c r="P27" i="10"/>
  <c r="J28" i="10"/>
  <c r="K28" i="10"/>
  <c r="L28" i="10"/>
  <c r="M28" i="10"/>
  <c r="N28" i="10"/>
  <c r="O28" i="10"/>
  <c r="P28" i="10"/>
  <c r="I28" i="10"/>
  <c r="I27" i="10"/>
  <c r="D74" i="9" l="1"/>
  <c r="E74" i="9"/>
  <c r="F74" i="9"/>
  <c r="G74" i="9"/>
  <c r="H74" i="9"/>
  <c r="D75" i="9"/>
  <c r="E75" i="9"/>
  <c r="F75" i="9"/>
  <c r="G75" i="9"/>
  <c r="H75" i="9"/>
  <c r="C75" i="9"/>
  <c r="C74" i="9"/>
  <c r="J49" i="9" l="1"/>
  <c r="K49" i="9"/>
  <c r="L49" i="9"/>
  <c r="I49" i="9"/>
  <c r="W24" i="9" l="1"/>
  <c r="X24" i="9"/>
  <c r="Y24" i="9"/>
  <c r="W25" i="9"/>
  <c r="X25" i="9"/>
  <c r="Y25" i="9"/>
  <c r="V25" i="9"/>
  <c r="V24" i="9"/>
  <c r="S36" i="9"/>
  <c r="S42" i="9" s="1"/>
  <c r="R36" i="9"/>
  <c r="R42" i="9" s="1"/>
  <c r="Q36" i="9"/>
  <c r="Q42" i="9" s="1"/>
  <c r="P36" i="9"/>
  <c r="P42" i="9" s="1"/>
  <c r="S35" i="9"/>
  <c r="S41" i="9" s="1"/>
  <c r="R35" i="9"/>
  <c r="R41" i="9" s="1"/>
  <c r="Q35" i="9"/>
  <c r="Q41" i="9" s="1"/>
  <c r="P35" i="9"/>
  <c r="P41" i="9" s="1"/>
  <c r="S34" i="9"/>
  <c r="S40" i="9" s="1"/>
  <c r="R34" i="9"/>
  <c r="R40" i="9" s="1"/>
  <c r="Q34" i="9"/>
  <c r="Q40" i="9" s="1"/>
  <c r="P34" i="9"/>
  <c r="P40" i="9" s="1"/>
  <c r="D31" i="9" l="1"/>
  <c r="E31" i="9"/>
  <c r="F31" i="9"/>
  <c r="G31" i="9"/>
  <c r="H31" i="9"/>
  <c r="I31" i="9"/>
  <c r="J31" i="9"/>
  <c r="K31" i="9"/>
  <c r="L31" i="9"/>
  <c r="D32" i="9"/>
  <c r="E32" i="9"/>
  <c r="F32" i="9"/>
  <c r="G32" i="9"/>
  <c r="H32" i="9"/>
  <c r="I32" i="9"/>
  <c r="J32" i="9"/>
  <c r="K32" i="9"/>
  <c r="L32" i="9"/>
  <c r="C32" i="9"/>
  <c r="C31" i="9"/>
  <c r="L11" i="9"/>
  <c r="M11" i="9"/>
  <c r="N11" i="9"/>
  <c r="O11" i="9"/>
  <c r="L12" i="9"/>
  <c r="M12" i="9"/>
  <c r="N12" i="9"/>
  <c r="O12" i="9"/>
  <c r="D11" i="9"/>
  <c r="E11" i="9"/>
  <c r="F11" i="9"/>
  <c r="G11" i="9"/>
  <c r="H11" i="9"/>
  <c r="I11" i="9"/>
  <c r="D12" i="9"/>
  <c r="E12" i="9"/>
  <c r="F12" i="9"/>
  <c r="G12" i="9"/>
  <c r="H12" i="9"/>
  <c r="I12" i="9"/>
  <c r="C12" i="9"/>
  <c r="C11" i="9"/>
  <c r="D9" i="8" l="1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C10" i="8"/>
  <c r="C9" i="8"/>
  <c r="E119" i="7" l="1"/>
  <c r="D119" i="7"/>
  <c r="E117" i="7"/>
  <c r="D117" i="7"/>
  <c r="E115" i="7"/>
  <c r="C115" i="7"/>
  <c r="E114" i="7"/>
  <c r="E118" i="7" s="1"/>
  <c r="C114" i="7"/>
  <c r="D118" i="7" s="1"/>
  <c r="E113" i="7"/>
  <c r="C113" i="7"/>
  <c r="E112" i="7"/>
  <c r="K107" i="7"/>
  <c r="H107" i="7"/>
  <c r="E107" i="7"/>
  <c r="J107" i="7" s="1"/>
  <c r="K106" i="7"/>
  <c r="H106" i="7"/>
  <c r="E106" i="7"/>
  <c r="J106" i="7" s="1"/>
  <c r="K105" i="7"/>
  <c r="H105" i="7"/>
  <c r="E105" i="7"/>
  <c r="J105" i="7" s="1"/>
  <c r="K104" i="7"/>
  <c r="H104" i="7"/>
  <c r="E104" i="7"/>
  <c r="J104" i="7" s="1"/>
  <c r="K103" i="7"/>
  <c r="H103" i="7"/>
  <c r="E103" i="7"/>
  <c r="J103" i="7" s="1"/>
  <c r="K102" i="7"/>
  <c r="H102" i="7"/>
  <c r="E102" i="7"/>
  <c r="J102" i="7" s="1"/>
  <c r="K101" i="7"/>
  <c r="H101" i="7"/>
  <c r="E101" i="7"/>
  <c r="J101" i="7" s="1"/>
  <c r="K100" i="7"/>
  <c r="H100" i="7"/>
  <c r="E100" i="7"/>
  <c r="J100" i="7" s="1"/>
  <c r="K99" i="7"/>
  <c r="H99" i="7"/>
  <c r="E99" i="7"/>
  <c r="J99" i="7" s="1"/>
  <c r="K98" i="7"/>
  <c r="H98" i="7"/>
  <c r="E98" i="7"/>
  <c r="J98" i="7" s="1"/>
  <c r="K97" i="7"/>
  <c r="H97" i="7"/>
  <c r="E97" i="7"/>
  <c r="J97" i="7" s="1"/>
  <c r="K96" i="7"/>
  <c r="H96" i="7"/>
  <c r="E96" i="7"/>
  <c r="J96" i="7" s="1"/>
  <c r="K95" i="7"/>
  <c r="H95" i="7"/>
  <c r="E95" i="7"/>
  <c r="J95" i="7" s="1"/>
  <c r="K94" i="7"/>
  <c r="H94" i="7"/>
  <c r="E94" i="7"/>
  <c r="J94" i="7" s="1"/>
  <c r="K93" i="7"/>
  <c r="H93" i="7"/>
  <c r="E93" i="7"/>
  <c r="J93" i="7" s="1"/>
  <c r="K92" i="7"/>
  <c r="H92" i="7"/>
  <c r="E92" i="7"/>
  <c r="J92" i="7" s="1"/>
  <c r="K91" i="7"/>
  <c r="H91" i="7"/>
  <c r="E91" i="7"/>
  <c r="J91" i="7" s="1"/>
  <c r="K90" i="7"/>
  <c r="H90" i="7"/>
  <c r="E90" i="7"/>
  <c r="J90" i="7" s="1"/>
  <c r="K89" i="7"/>
  <c r="H89" i="7"/>
  <c r="E89" i="7"/>
  <c r="J89" i="7" s="1"/>
  <c r="K88" i="7"/>
  <c r="H88" i="7"/>
  <c r="E88" i="7"/>
  <c r="J88" i="7" s="1"/>
  <c r="K87" i="7"/>
  <c r="H87" i="7"/>
  <c r="E87" i="7"/>
  <c r="J87" i="7" s="1"/>
  <c r="K86" i="7"/>
  <c r="H86" i="7"/>
  <c r="E86" i="7"/>
  <c r="J86" i="7" s="1"/>
  <c r="K85" i="7"/>
  <c r="H85" i="7"/>
  <c r="E85" i="7"/>
  <c r="J85" i="7" s="1"/>
  <c r="K84" i="7"/>
  <c r="H84" i="7"/>
  <c r="E84" i="7"/>
  <c r="J84" i="7" s="1"/>
  <c r="K83" i="7"/>
  <c r="H83" i="7"/>
  <c r="E83" i="7"/>
  <c r="J83" i="7" s="1"/>
  <c r="K82" i="7"/>
  <c r="H82" i="7"/>
  <c r="E82" i="7"/>
  <c r="J82" i="7" s="1"/>
  <c r="K81" i="7"/>
  <c r="H81" i="7"/>
  <c r="E81" i="7"/>
  <c r="J81" i="7" s="1"/>
  <c r="K80" i="7"/>
  <c r="H80" i="7"/>
  <c r="E80" i="7"/>
  <c r="J80" i="7" s="1"/>
  <c r="K79" i="7"/>
  <c r="H79" i="7"/>
  <c r="E79" i="7"/>
  <c r="J79" i="7" s="1"/>
  <c r="K78" i="7"/>
  <c r="H78" i="7"/>
  <c r="E78" i="7"/>
  <c r="J78" i="7" s="1"/>
  <c r="K77" i="7"/>
  <c r="H77" i="7"/>
  <c r="E77" i="7"/>
  <c r="J77" i="7" s="1"/>
  <c r="K76" i="7"/>
  <c r="H76" i="7"/>
  <c r="E76" i="7"/>
  <c r="J76" i="7" s="1"/>
  <c r="K75" i="7"/>
  <c r="H75" i="7"/>
  <c r="E75" i="7"/>
  <c r="J75" i="7" s="1"/>
  <c r="K74" i="7"/>
  <c r="K109" i="7" s="1"/>
  <c r="H74" i="7"/>
  <c r="E74" i="7"/>
  <c r="J74" i="7" s="1"/>
  <c r="E120" i="7" l="1"/>
  <c r="D120" i="7"/>
  <c r="J109" i="7"/>
  <c r="J112" i="7"/>
  <c r="K112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C61" i="7"/>
  <c r="C60" i="7"/>
  <c r="D44" i="7" l="1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C45" i="7"/>
  <c r="C44" i="7"/>
  <c r="R28" i="7" l="1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C11" i="7"/>
  <c r="C10" i="7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P170" i="4" l="1"/>
  <c r="O170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C169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C153" i="4"/>
  <c r="C152" i="4"/>
  <c r="D135" i="4" l="1"/>
  <c r="E135" i="4"/>
  <c r="F135" i="4"/>
  <c r="D136" i="4"/>
  <c r="E136" i="4"/>
  <c r="F136" i="4"/>
  <c r="C136" i="4"/>
  <c r="C135" i="4"/>
  <c r="K118" i="4" l="1"/>
  <c r="L118" i="4"/>
  <c r="M118" i="4"/>
  <c r="N118" i="4"/>
  <c r="O118" i="4"/>
  <c r="P118" i="4"/>
  <c r="Q118" i="4"/>
  <c r="K119" i="4"/>
  <c r="L119" i="4"/>
  <c r="M119" i="4"/>
  <c r="N119" i="4"/>
  <c r="O119" i="4"/>
  <c r="P119" i="4"/>
  <c r="Q119" i="4"/>
  <c r="D119" i="4"/>
  <c r="E119" i="4"/>
  <c r="F119" i="4"/>
  <c r="G119" i="4"/>
  <c r="H119" i="4"/>
  <c r="I119" i="4"/>
  <c r="C119" i="4"/>
  <c r="D118" i="4"/>
  <c r="E118" i="4"/>
  <c r="F118" i="4"/>
  <c r="G118" i="4"/>
  <c r="H118" i="4"/>
  <c r="I118" i="4"/>
  <c r="C118" i="4"/>
  <c r="D117" i="3" l="1"/>
  <c r="E117" i="3"/>
  <c r="F117" i="3"/>
  <c r="G117" i="3"/>
  <c r="H117" i="3"/>
  <c r="I117" i="3"/>
  <c r="K117" i="3"/>
  <c r="L117" i="3"/>
  <c r="M117" i="3"/>
  <c r="N117" i="3"/>
  <c r="O117" i="3"/>
  <c r="P117" i="3"/>
  <c r="Q117" i="3"/>
  <c r="D118" i="3"/>
  <c r="E118" i="3"/>
  <c r="F118" i="3"/>
  <c r="G118" i="3"/>
  <c r="H118" i="3"/>
  <c r="I118" i="3"/>
  <c r="K118" i="3"/>
  <c r="L118" i="3"/>
  <c r="M118" i="3"/>
  <c r="N118" i="3"/>
  <c r="O118" i="3"/>
  <c r="P118" i="3"/>
  <c r="Q118" i="3"/>
  <c r="C118" i="3"/>
  <c r="C117" i="3"/>
  <c r="D98" i="3" l="1"/>
  <c r="E98" i="3"/>
  <c r="F98" i="3"/>
  <c r="G98" i="3"/>
  <c r="H98" i="3"/>
  <c r="I98" i="3"/>
  <c r="J98" i="3"/>
  <c r="K98" i="3"/>
  <c r="L98" i="3"/>
  <c r="D99" i="3"/>
  <c r="E99" i="3"/>
  <c r="F99" i="3"/>
  <c r="G99" i="3"/>
  <c r="H99" i="3"/>
  <c r="I99" i="3"/>
  <c r="J99" i="3"/>
  <c r="K99" i="3"/>
  <c r="L99" i="3"/>
  <c r="C99" i="3"/>
  <c r="C98" i="3"/>
  <c r="D80" i="3"/>
  <c r="E80" i="3"/>
  <c r="F80" i="3"/>
  <c r="H80" i="3"/>
  <c r="I80" i="3"/>
  <c r="J80" i="3"/>
  <c r="K80" i="3"/>
  <c r="M80" i="3"/>
  <c r="N80" i="3"/>
  <c r="O80" i="3"/>
  <c r="P80" i="3"/>
  <c r="R80" i="3"/>
  <c r="S80" i="3"/>
  <c r="T80" i="3"/>
  <c r="U80" i="3"/>
  <c r="W80" i="3"/>
  <c r="X80" i="3"/>
  <c r="Y80" i="3"/>
  <c r="Z80" i="3"/>
  <c r="D81" i="3"/>
  <c r="E81" i="3"/>
  <c r="F81" i="3"/>
  <c r="H81" i="3"/>
  <c r="I81" i="3"/>
  <c r="J81" i="3"/>
  <c r="K81" i="3"/>
  <c r="M81" i="3"/>
  <c r="N81" i="3"/>
  <c r="O81" i="3"/>
  <c r="P81" i="3"/>
  <c r="R81" i="3"/>
  <c r="S81" i="3"/>
  <c r="T81" i="3"/>
  <c r="U81" i="3"/>
  <c r="W81" i="3"/>
  <c r="X81" i="3"/>
  <c r="Y81" i="3"/>
  <c r="Z81" i="3"/>
  <c r="C81" i="3"/>
  <c r="C80" i="3"/>
  <c r="N63" i="3"/>
  <c r="O63" i="3"/>
  <c r="P63" i="3"/>
  <c r="Q63" i="3"/>
  <c r="S63" i="3"/>
  <c r="T63" i="3"/>
  <c r="U63" i="3"/>
  <c r="V63" i="3"/>
  <c r="W63" i="3"/>
  <c r="N64" i="3"/>
  <c r="O64" i="3"/>
  <c r="P64" i="3"/>
  <c r="Q64" i="3"/>
  <c r="S64" i="3"/>
  <c r="T64" i="3"/>
  <c r="U64" i="3"/>
  <c r="V64" i="3"/>
  <c r="W64" i="3"/>
  <c r="D64" i="3" l="1"/>
  <c r="E64" i="3"/>
  <c r="F64" i="3"/>
  <c r="H64" i="3"/>
  <c r="I64" i="3"/>
  <c r="J64" i="3"/>
  <c r="K64" i="3"/>
  <c r="C64" i="3"/>
  <c r="H63" i="3"/>
  <c r="I63" i="3"/>
  <c r="J63" i="3"/>
  <c r="K63" i="3"/>
  <c r="D63" i="3"/>
  <c r="E63" i="3"/>
  <c r="F63" i="3"/>
  <c r="C63" i="3"/>
  <c r="O45" i="3"/>
  <c r="P45" i="3"/>
  <c r="R45" i="3"/>
  <c r="S45" i="3"/>
  <c r="O46" i="3"/>
  <c r="P46" i="3"/>
  <c r="R46" i="3"/>
  <c r="S46" i="3"/>
  <c r="H45" i="3"/>
  <c r="I45" i="3"/>
  <c r="J45" i="3"/>
  <c r="K45" i="3"/>
  <c r="H46" i="3"/>
  <c r="I46" i="3"/>
  <c r="J46" i="3"/>
  <c r="K46" i="3"/>
  <c r="D46" i="3"/>
  <c r="E46" i="3"/>
  <c r="F46" i="3"/>
  <c r="C46" i="3"/>
  <c r="D45" i="3"/>
  <c r="E45" i="3"/>
  <c r="F45" i="3"/>
  <c r="C45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C28" i="3"/>
  <c r="C27" i="3"/>
  <c r="D9" i="3" l="1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C9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C8" i="3"/>
  <c r="D9" i="2" l="1"/>
  <c r="E9" i="2"/>
  <c r="F9" i="2"/>
  <c r="G9" i="2"/>
  <c r="H9" i="2"/>
  <c r="I9" i="2"/>
  <c r="D10" i="2"/>
  <c r="E10" i="2"/>
  <c r="F10" i="2"/>
  <c r="G10" i="2"/>
  <c r="H10" i="2"/>
  <c r="I10" i="2"/>
  <c r="C10" i="2"/>
  <c r="C9" i="2"/>
  <c r="E11" i="1" l="1"/>
  <c r="F11" i="1"/>
  <c r="G11" i="1"/>
  <c r="H11" i="1"/>
  <c r="I11" i="1"/>
  <c r="J11" i="1"/>
  <c r="K11" i="1"/>
  <c r="L11" i="1"/>
  <c r="M11" i="1"/>
  <c r="N11" i="1"/>
  <c r="O11" i="1"/>
  <c r="P11" i="1"/>
  <c r="E12" i="1"/>
  <c r="F12" i="1"/>
  <c r="G12" i="1"/>
  <c r="H12" i="1"/>
  <c r="I12" i="1"/>
  <c r="J12" i="1"/>
  <c r="K12" i="1"/>
  <c r="L12" i="1"/>
  <c r="M12" i="1"/>
  <c r="N12" i="1"/>
  <c r="O12" i="1"/>
  <c r="P12" i="1"/>
  <c r="D12" i="1"/>
  <c r="D11" i="1"/>
</calcChain>
</file>

<file path=xl/sharedStrings.xml><?xml version="1.0" encoding="utf-8"?>
<sst xmlns="http://schemas.openxmlformats.org/spreadsheetml/2006/main" count="2536" uniqueCount="518">
  <si>
    <t>FHC</t>
  </si>
  <si>
    <t>CCD841</t>
  </si>
  <si>
    <t>DLD1</t>
  </si>
  <si>
    <t>KM12</t>
  </si>
  <si>
    <t>HCT15</t>
  </si>
  <si>
    <t>HT29</t>
  </si>
  <si>
    <t>HCT116</t>
  </si>
  <si>
    <t>LS174T</t>
  </si>
  <si>
    <t>COLO205</t>
  </si>
  <si>
    <t>H508</t>
  </si>
  <si>
    <t>SW620</t>
  </si>
  <si>
    <t>HCC2998</t>
  </si>
  <si>
    <t>RKO</t>
  </si>
  <si>
    <t>Average</t>
  </si>
  <si>
    <t>SD</t>
  </si>
  <si>
    <t>Fig 1d</t>
  </si>
  <si>
    <t>Fig 2o</t>
  </si>
  <si>
    <t>Vec</t>
  </si>
  <si>
    <t>FL</t>
  </si>
  <si>
    <t>delta CPI</t>
  </si>
  <si>
    <t>M1</t>
  </si>
  <si>
    <t>M2</t>
  </si>
  <si>
    <t>M3</t>
  </si>
  <si>
    <t>M4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</si>
  <si>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</si>
  <si>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</si>
  <si>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</si>
  <si>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</si>
  <si>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</si>
  <si>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</si>
  <si>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</si>
  <si>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</si>
  <si>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t=5.126 df=4</t>
  </si>
  <si>
    <t>***</t>
  </si>
  <si>
    <t>t=11.98 df=4</t>
  </si>
  <si>
    <t>t=9.34 df=4</t>
  </si>
  <si>
    <t>&lt;0.0001</t>
  </si>
  <si>
    <t>****</t>
  </si>
  <si>
    <t>t=17.31 df=4</t>
  </si>
  <si>
    <t>t=12.75 df=4</t>
  </si>
  <si>
    <t>Unpaired t test</t>
  </si>
  <si>
    <t>ns</t>
  </si>
  <si>
    <t>No</t>
  </si>
  <si>
    <t>t=0.7758 df=4</t>
  </si>
  <si>
    <t>t=30.39 df=4</t>
  </si>
  <si>
    <t>t=19.72 df=4</t>
  </si>
  <si>
    <t>t=10.25 df=4</t>
  </si>
  <si>
    <t>t=40.84 df=4</t>
  </si>
  <si>
    <t>t=36.68 df=4</t>
  </si>
  <si>
    <t>t=96.65 df=4</t>
  </si>
  <si>
    <t>t=37.43 df=4</t>
  </si>
  <si>
    <t>t=4.918 df=4</t>
  </si>
  <si>
    <t>t=1.107 df=4</t>
  </si>
  <si>
    <t>t=2.42 df=4</t>
  </si>
  <si>
    <t>*</t>
  </si>
  <si>
    <t>t=2.934 df=4</t>
  </si>
  <si>
    <t>t=2.994 df=4</t>
  </si>
  <si>
    <t>CTGF</t>
  </si>
  <si>
    <t>CYR61</t>
  </si>
  <si>
    <t>HES1</t>
  </si>
  <si>
    <t>HEY1</t>
  </si>
  <si>
    <t>GLI1</t>
  </si>
  <si>
    <t>PTHLH</t>
  </si>
  <si>
    <t>PTCH1</t>
  </si>
  <si>
    <t>RUNX2</t>
  </si>
  <si>
    <t>AXIN2</t>
  </si>
  <si>
    <t>CD44</t>
  </si>
  <si>
    <t>Fig. 3a</t>
  </si>
  <si>
    <t>t=0.4857 df=4</t>
  </si>
  <si>
    <t>t=1.015 df=4</t>
  </si>
  <si>
    <t>t=3.069 df=4</t>
  </si>
  <si>
    <t>t=0.5603 df=4</t>
  </si>
  <si>
    <t>t=1.29 df=4</t>
  </si>
  <si>
    <t>t=3.718 df=4</t>
  </si>
  <si>
    <t>t=5.814 df=4</t>
  </si>
  <si>
    <t>t=5.421 df=4</t>
  </si>
  <si>
    <t>Fig. 3b</t>
  </si>
  <si>
    <t>t=1.453 df=4</t>
  </si>
  <si>
    <t>t=1.79 df=4</t>
  </si>
  <si>
    <t>t=1.691 df=4</t>
  </si>
  <si>
    <t>t=3.616 df=4</t>
  </si>
  <si>
    <t>t=7.209 df=4</t>
  </si>
  <si>
    <t>t=0.4585 df=4</t>
  </si>
  <si>
    <t>t=0.6657 df=4</t>
  </si>
  <si>
    <t>t=4.261 df=4</t>
  </si>
  <si>
    <t>t=3.261 df=4</t>
  </si>
  <si>
    <t>t=3.01 df=4</t>
  </si>
  <si>
    <t>Fig. 3c</t>
  </si>
  <si>
    <t>shctrl-top</t>
  </si>
  <si>
    <t>shcrad-top</t>
  </si>
  <si>
    <t>shctrl-fop</t>
  </si>
  <si>
    <t>shcrad-fop</t>
  </si>
  <si>
    <t>t=3.018 df=4</t>
  </si>
  <si>
    <t>Fig. 3d</t>
  </si>
  <si>
    <t>shctrl</t>
  </si>
  <si>
    <t>chcrad</t>
  </si>
  <si>
    <t>shcrad</t>
  </si>
  <si>
    <t>t=8.101 df=4</t>
  </si>
  <si>
    <t>t=3.546 df=4</t>
  </si>
  <si>
    <t>t=6.521 df=4</t>
  </si>
  <si>
    <t>t=6.534 df=4</t>
  </si>
  <si>
    <t>icrt</t>
  </si>
  <si>
    <t>Fig. 3f</t>
  </si>
  <si>
    <t>t=3.997 df=4</t>
  </si>
  <si>
    <t>vec</t>
  </si>
  <si>
    <t xml:space="preserve">eng </t>
  </si>
  <si>
    <t>eng</t>
  </si>
  <si>
    <t>t=2.988 df=4</t>
  </si>
  <si>
    <t>Fig. 3g</t>
  </si>
  <si>
    <t>t=2.858 df=4</t>
  </si>
  <si>
    <t>t=6.007 df=4</t>
  </si>
  <si>
    <t>t=3.994 df=4</t>
  </si>
  <si>
    <t>t=2.928 df=4</t>
  </si>
  <si>
    <t>t=3.014 df=4</t>
  </si>
  <si>
    <t>crad</t>
  </si>
  <si>
    <t>top</t>
  </si>
  <si>
    <t>fop</t>
  </si>
  <si>
    <t>Fig. 3h</t>
  </si>
  <si>
    <t>km12</t>
  </si>
  <si>
    <t>hct15</t>
  </si>
  <si>
    <t>hct116</t>
  </si>
  <si>
    <t>sw620</t>
  </si>
  <si>
    <t>hcc2998</t>
  </si>
  <si>
    <t>t=14.46 df=4</t>
  </si>
  <si>
    <t>t=3.72 df=4</t>
  </si>
  <si>
    <t>t=3.098 df=4</t>
  </si>
  <si>
    <t>t=4.56 df=4</t>
  </si>
  <si>
    <t>t=33.01 df=4</t>
  </si>
  <si>
    <t>Fig. 3i</t>
  </si>
  <si>
    <t>fl</t>
  </si>
  <si>
    <t>m1</t>
  </si>
  <si>
    <t>m2</t>
  </si>
  <si>
    <t>m3</t>
  </si>
  <si>
    <t>m4</t>
  </si>
  <si>
    <t>delta-cpi</t>
  </si>
  <si>
    <t>Fig. 3k</t>
  </si>
  <si>
    <t>t=9.834 df=4</t>
  </si>
  <si>
    <t>t=1.144 df=4</t>
  </si>
  <si>
    <t>t=5.581 df=4</t>
  </si>
  <si>
    <t>t=13.45 df=4</t>
  </si>
  <si>
    <t>t=8.618 df=4</t>
  </si>
  <si>
    <t>t=0.1994 df=4</t>
  </si>
  <si>
    <t>t=14.21 df=4</t>
  </si>
  <si>
    <t>t=0.08719 df=4</t>
  </si>
  <si>
    <t>t=7.618 df=4</t>
  </si>
  <si>
    <t>t=14.61 df=4</t>
  </si>
  <si>
    <t>t=5.788 df=4</t>
  </si>
  <si>
    <t>t=0.6623 df=4</t>
  </si>
  <si>
    <t>t=33.82 df=4</t>
  </si>
  <si>
    <t>t=2.121 df=4</t>
  </si>
  <si>
    <t>t=1.907 df=4</t>
  </si>
  <si>
    <t>t=5.105 df=4</t>
  </si>
  <si>
    <t>t=28.69 df=4</t>
  </si>
  <si>
    <t>t=35.53 df=4</t>
  </si>
  <si>
    <t>t=16.8 df=4</t>
  </si>
  <si>
    <t>t=2.537 df=4</t>
  </si>
  <si>
    <t>t=2.219 df=4</t>
  </si>
  <si>
    <t>t=9.284 df=4</t>
  </si>
  <si>
    <t>t=14.48 df=4</t>
  </si>
  <si>
    <t>t=15.1 df=4</t>
  </si>
  <si>
    <t>Fig. 4f</t>
  </si>
  <si>
    <t>Fig. 4g</t>
  </si>
  <si>
    <t>delta</t>
  </si>
  <si>
    <t>Fig. 4h</t>
  </si>
  <si>
    <t>t=8.036 df=4</t>
  </si>
  <si>
    <t>t=0.9118 df=4</t>
  </si>
  <si>
    <t>t=7.023 df=4</t>
  </si>
  <si>
    <t>ev</t>
  </si>
  <si>
    <t>delta-dpi</t>
  </si>
  <si>
    <t>Fig. 4i</t>
  </si>
  <si>
    <t>t=7.756 df=4</t>
  </si>
  <si>
    <t>t=1.011 df=4</t>
  </si>
  <si>
    <t>t=0.7039 df=4</t>
  </si>
  <si>
    <t>t=3.136 df=4</t>
  </si>
  <si>
    <t>t=9.441 df=4</t>
  </si>
  <si>
    <t>t=6.085 df=4</t>
  </si>
  <si>
    <t>Fig. 4j</t>
  </si>
  <si>
    <t>t=4.241 df=4</t>
  </si>
  <si>
    <t>t=0.2228 df=4</t>
  </si>
  <si>
    <t>t=0.7101 df=4</t>
  </si>
  <si>
    <t>t=3.288 df=4</t>
  </si>
  <si>
    <t>t=2.847 df=4</t>
  </si>
  <si>
    <t>t=3.15 df=4</t>
  </si>
  <si>
    <t>WT</t>
  </si>
  <si>
    <t xml:space="preserve"> KO3</t>
  </si>
  <si>
    <t>KO4</t>
  </si>
  <si>
    <t>KO5</t>
  </si>
  <si>
    <t>KO6</t>
  </si>
  <si>
    <t>KO8</t>
  </si>
  <si>
    <t>KO12</t>
  </si>
  <si>
    <t>Fig. 5d</t>
  </si>
  <si>
    <t>CRAD-/-</t>
  </si>
  <si>
    <t>Fig. 5n</t>
  </si>
  <si>
    <t>Normalized</t>
  </si>
  <si>
    <t>Fig. 6c</t>
  </si>
  <si>
    <t>CRAD HE</t>
  </si>
  <si>
    <t>APC</t>
  </si>
  <si>
    <t>APC CRAD HE</t>
  </si>
  <si>
    <t>Fig. 6k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</si>
  <si>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</si>
  <si>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</si>
  <si>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</si>
  <si>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</si>
  <si>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</si>
  <si>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</si>
  <si>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</si>
  <si>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</si>
  <si>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</si>
  <si>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</si>
  <si>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</si>
  <si>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</si>
  <si>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</si>
  <si>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</si>
  <si>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</si>
  <si>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</si>
  <si>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t=0.3489 df=4</t>
  </si>
  <si>
    <t>t=0.9713 df=4</t>
  </si>
  <si>
    <t>t=0.7799 df=4</t>
  </si>
  <si>
    <t>t=0.23 df=4</t>
  </si>
  <si>
    <t>t=0.7332 df=4</t>
  </si>
  <si>
    <t>t=3.033 df=4</t>
  </si>
  <si>
    <t>t=17.68 df=4</t>
  </si>
  <si>
    <t>t=14.19 df=4</t>
  </si>
  <si>
    <t>t=4.327 df=4</t>
  </si>
  <si>
    <t>t=29.47 df=4</t>
  </si>
  <si>
    <t>t=9.719 df=4</t>
  </si>
  <si>
    <t>t=25.91 df=4</t>
  </si>
  <si>
    <t>t=106.7 df=4</t>
  </si>
  <si>
    <t>t=6.961 df=4</t>
  </si>
  <si>
    <t>t=5.467 df=4</t>
  </si>
  <si>
    <t>t=2.093 df=4</t>
  </si>
  <si>
    <t>t=2.54 df=4</t>
  </si>
  <si>
    <t>t=9.458 df=4</t>
  </si>
  <si>
    <t>t=16.03 df=4</t>
  </si>
  <si>
    <t>t=10.18 df=4</t>
  </si>
  <si>
    <t>t=2.815 df=4</t>
  </si>
  <si>
    <t>t=4.415 df=4</t>
  </si>
  <si>
    <t>t=5.527 df=4</t>
  </si>
  <si>
    <t>t=2.337 df=4</t>
  </si>
  <si>
    <t>t=9.231 df=4</t>
  </si>
  <si>
    <t>t=3.511 df=4</t>
  </si>
  <si>
    <t>t=7.258 df=4</t>
  </si>
  <si>
    <t>t=6.213 df=4</t>
  </si>
  <si>
    <t>t=15.58 df=4</t>
  </si>
  <si>
    <t>t=1.786 df=4</t>
  </si>
  <si>
    <t>t=3.024 df=4</t>
  </si>
  <si>
    <t>t=0.6707 df=4</t>
  </si>
  <si>
    <t>t=2.954 df=4</t>
  </si>
  <si>
    <t>t=3.641 df=4</t>
  </si>
  <si>
    <t>t=1.342 df=4</t>
  </si>
  <si>
    <t>t=9.46 df=4</t>
  </si>
  <si>
    <t>t=3.76 df=4</t>
  </si>
  <si>
    <t>t=11.78 df=4</t>
  </si>
  <si>
    <t>t=27.13 df=4</t>
  </si>
  <si>
    <t>t=17.59 df=4</t>
  </si>
  <si>
    <t>t=4.932 df=4</t>
  </si>
  <si>
    <t>t=3.847 df=4</t>
  </si>
  <si>
    <t>t=4.334 df=4</t>
  </si>
  <si>
    <t>t=4.346 df=4</t>
  </si>
  <si>
    <t>t=0.197 df=4</t>
  </si>
  <si>
    <t>t=1.388 df=4</t>
  </si>
  <si>
    <t>t=0.6597 df=4</t>
  </si>
  <si>
    <t>t=1.57 df=4</t>
  </si>
  <si>
    <t>t=1.004 df=4</t>
  </si>
  <si>
    <t>t=8.016 df=4</t>
  </si>
  <si>
    <t>t=10.4 df=4</t>
  </si>
  <si>
    <t>t=9.94 df=4</t>
  </si>
  <si>
    <t>t=24.01 df=4</t>
  </si>
  <si>
    <t>t=4.385 df=4</t>
  </si>
  <si>
    <t>t=7.877 df=4</t>
  </si>
  <si>
    <t>t=5.393 df=4</t>
  </si>
  <si>
    <t>t=27.86 df=4</t>
  </si>
  <si>
    <t>t=10.08 df=4</t>
  </si>
  <si>
    <t>t=5.435 df=4</t>
  </si>
  <si>
    <t>IHC score</t>
  </si>
  <si>
    <t>normal</t>
  </si>
  <si>
    <t>mc</t>
  </si>
  <si>
    <t>grade</t>
  </si>
  <si>
    <t xml:space="preserve">% </t>
  </si>
  <si>
    <t>%</t>
  </si>
  <si>
    <t>grade x %</t>
  </si>
  <si>
    <t>grade number/total number</t>
  </si>
  <si>
    <t>grade1</t>
  </si>
  <si>
    <t>grade2</t>
  </si>
  <si>
    <t>grade3</t>
  </si>
  <si>
    <t>grade number/total number*100</t>
  </si>
  <si>
    <t>H score</t>
  </si>
  <si>
    <t>Fig. S1c</t>
  </si>
  <si>
    <t>ctrl</t>
  </si>
  <si>
    <t>5aza</t>
  </si>
  <si>
    <t>dld-1</t>
  </si>
  <si>
    <t>ht29</t>
  </si>
  <si>
    <t>ls174t</t>
  </si>
  <si>
    <t>colo205</t>
  </si>
  <si>
    <t>h508</t>
  </si>
  <si>
    <t>rko</t>
  </si>
  <si>
    <t>t=7.906 df=4</t>
  </si>
  <si>
    <t>t=8.841 df=4</t>
  </si>
  <si>
    <t>t=8.883 df=4</t>
  </si>
  <si>
    <t>t=6.28 df=4</t>
  </si>
  <si>
    <t>t=9.691 df=4</t>
  </si>
  <si>
    <t>t=11.4 df=4</t>
  </si>
  <si>
    <t>t=23.08 df=4</t>
  </si>
  <si>
    <t>t=8.067 df=4</t>
  </si>
  <si>
    <t>t=0.8172 df=4</t>
  </si>
  <si>
    <t>t=7.04 df=4</t>
  </si>
  <si>
    <t>t=9.12 df=4</t>
  </si>
  <si>
    <t>fhc</t>
  </si>
  <si>
    <t>ccd841</t>
  </si>
  <si>
    <t>Fig. S2b</t>
  </si>
  <si>
    <t>t=0.8125 df=8</t>
  </si>
  <si>
    <t>t=9.765 df=8</t>
  </si>
  <si>
    <t>t=9.547 df=8</t>
  </si>
  <si>
    <t>t=9.436 df=8</t>
  </si>
  <si>
    <t>t=9.952 df=8</t>
  </si>
  <si>
    <t>Fig. S2f</t>
  </si>
  <si>
    <t>t=5.735 df=8</t>
  </si>
  <si>
    <t>t=2.344 df=8</t>
  </si>
  <si>
    <t>Fig. S2i</t>
  </si>
  <si>
    <t>t=3.337 df=8</t>
  </si>
  <si>
    <t>t=7.614 df=8</t>
  </si>
  <si>
    <t>t=7.292 df=8</t>
  </si>
  <si>
    <t>t=7.704 df=8</t>
  </si>
  <si>
    <t>t=3.248 df=8</t>
  </si>
  <si>
    <t>f-actin</t>
  </si>
  <si>
    <t>g-actin</t>
  </si>
  <si>
    <t>normalized</t>
  </si>
  <si>
    <t>Fig. S2m</t>
  </si>
  <si>
    <t>t=13.3 df=4</t>
  </si>
  <si>
    <t>t=48.77 df=4</t>
  </si>
  <si>
    <t>f/g</t>
  </si>
  <si>
    <t>t=8.132 df=4</t>
  </si>
  <si>
    <t>t=16.17 df=4</t>
  </si>
  <si>
    <t>Fig. S2o</t>
  </si>
  <si>
    <t>ip</t>
  </si>
  <si>
    <t>input</t>
  </si>
  <si>
    <t>ip/input</t>
  </si>
  <si>
    <t>Fig. S2q</t>
  </si>
  <si>
    <t>t=11.32 df=4</t>
  </si>
  <si>
    <t>t=23.58 df=4</t>
  </si>
  <si>
    <t>t=19.78 df=4</t>
  </si>
  <si>
    <t>a511v</t>
  </si>
  <si>
    <t>Fig. S2r</t>
  </si>
  <si>
    <t>t=18.74 df=4</t>
  </si>
  <si>
    <t>t=0.3233 df=4</t>
  </si>
  <si>
    <t>t=12.62 df=4</t>
  </si>
  <si>
    <t>t=1.123 df=4</t>
  </si>
  <si>
    <t>cyto</t>
  </si>
  <si>
    <t>latrun</t>
  </si>
  <si>
    <t>jasp</t>
  </si>
  <si>
    <t>t=14.03 df=4</t>
  </si>
  <si>
    <t>t=11.26 df=4</t>
  </si>
  <si>
    <t>t=4.625 df=4</t>
  </si>
  <si>
    <t>t=5.896 df=4</t>
  </si>
  <si>
    <t>t=3.355 df=4</t>
  </si>
  <si>
    <t>t=4.442 df=4</t>
  </si>
  <si>
    <t>nucleus</t>
  </si>
  <si>
    <t>nucleus/wcl</t>
  </si>
  <si>
    <t>wcl</t>
  </si>
  <si>
    <t>t=3.671 df=4</t>
  </si>
  <si>
    <t>t=4.382 df=4</t>
  </si>
  <si>
    <t>Input</t>
  </si>
  <si>
    <t>IP</t>
  </si>
  <si>
    <t>t=8.259 df=4</t>
  </si>
  <si>
    <t>t=7.389 df=4</t>
  </si>
  <si>
    <t>t=6.336 df=16</t>
  </si>
  <si>
    <t>Fig. 4a</t>
  </si>
  <si>
    <t>t=13.86 df=4</t>
  </si>
  <si>
    <t>t=9.017 df=4</t>
  </si>
  <si>
    <t>841CoN</t>
  </si>
  <si>
    <t>Fig. 4b</t>
  </si>
  <si>
    <t>shctrl icrt</t>
  </si>
  <si>
    <t>shcrad icrt</t>
  </si>
  <si>
    <t>t=11.76 df=4</t>
  </si>
  <si>
    <t>t=5.539 df=4</t>
  </si>
  <si>
    <t>t=12.16 df=4</t>
  </si>
  <si>
    <t>t=5.84 df=4</t>
  </si>
  <si>
    <t>Fig. 4c</t>
  </si>
  <si>
    <t>eng-lef</t>
  </si>
  <si>
    <t>shcrad eng-lef</t>
  </si>
  <si>
    <t>t=2.334 df=4</t>
  </si>
  <si>
    <t>t=11.22 df=4</t>
  </si>
  <si>
    <t>t=4.452 df=4</t>
  </si>
  <si>
    <t>t=0.133 df=4</t>
  </si>
  <si>
    <t>t=7.663 df=4</t>
  </si>
  <si>
    <t>t=5.376 df=4</t>
  </si>
  <si>
    <t>t=5.412 df=4</t>
  </si>
  <si>
    <t>Fig. 4d</t>
  </si>
  <si>
    <t>t=4.265 df=4</t>
  </si>
  <si>
    <t>Fig. 4e</t>
  </si>
  <si>
    <t>bcat</t>
  </si>
  <si>
    <t>crad bcat</t>
  </si>
  <si>
    <t>t=6.572 df=4</t>
  </si>
  <si>
    <t>t=6.261 df=4</t>
  </si>
  <si>
    <t>t=4.843 df=4</t>
  </si>
  <si>
    <t>t=0.8537 df=4</t>
  </si>
  <si>
    <t>t=7.212 df=4</t>
  </si>
  <si>
    <t>t=14.93 df=4</t>
  </si>
  <si>
    <t>t=3.134 df=4</t>
  </si>
  <si>
    <t>Fig. S4e</t>
  </si>
  <si>
    <t>t=21.31 df=4</t>
  </si>
  <si>
    <t>t=0.7988 df=4</t>
  </si>
  <si>
    <t>t=8.556 df=4</t>
  </si>
  <si>
    <t>t=5.729 df=4</t>
  </si>
  <si>
    <t>Fig. S4h</t>
  </si>
  <si>
    <t>t=4.117 df=4</t>
  </si>
  <si>
    <t>t=3.709 df=4</t>
  </si>
  <si>
    <t>t=14.87 df=4</t>
  </si>
  <si>
    <t>ved</t>
  </si>
  <si>
    <t>t=2.576 df=4</t>
  </si>
  <si>
    <t>t=6.465 df=4</t>
  </si>
  <si>
    <t>t=6.728 df=4</t>
  </si>
  <si>
    <t>t=0.543 df=4</t>
  </si>
  <si>
    <t>t=1.8 df=4</t>
  </si>
  <si>
    <t>t=6.214 df=4</t>
  </si>
  <si>
    <t>t=8.563 df=4</t>
  </si>
  <si>
    <t>Fig. S5e</t>
  </si>
  <si>
    <t>t=1.446 df=4</t>
  </si>
  <si>
    <t>t=1.771 df=4</t>
  </si>
  <si>
    <t>t=1.943 df=4</t>
  </si>
  <si>
    <t>t=3.378 df=4</t>
  </si>
  <si>
    <t>t=2.863 df=4</t>
  </si>
  <si>
    <t>t=2.591 df=4</t>
  </si>
  <si>
    <t>t=0.04029 df=4</t>
  </si>
  <si>
    <t>t=0.2388 df=4</t>
  </si>
  <si>
    <t>t=3.155 df=4</t>
  </si>
  <si>
    <t>t=6.617 df=4</t>
  </si>
  <si>
    <t>KO</t>
  </si>
  <si>
    <t>Fig. S5j</t>
  </si>
  <si>
    <t>Fig. S5l</t>
  </si>
  <si>
    <t>t=11.88 df=18</t>
  </si>
  <si>
    <t>t=2.256 df=14</t>
  </si>
  <si>
    <t>t=8.757 df=18</t>
  </si>
  <si>
    <t>apc</t>
  </si>
  <si>
    <t>apc crad he</t>
  </si>
  <si>
    <t>t=4.867 df=16</t>
  </si>
  <si>
    <t>t=5.851 df=18</t>
  </si>
  <si>
    <t>Fig. S6e</t>
  </si>
  <si>
    <t>wt</t>
  </si>
  <si>
    <t>ko</t>
  </si>
  <si>
    <t>t=10.37 df=18</t>
  </si>
  <si>
    <t>t=8.662 df=18</t>
  </si>
  <si>
    <t>Fig. S7c</t>
  </si>
  <si>
    <t>muc1</t>
  </si>
  <si>
    <t>t=1.199 df=4</t>
  </si>
  <si>
    <t>t=1.304 df=4</t>
  </si>
  <si>
    <t>t=8.196 df=4</t>
  </si>
  <si>
    <t>muc2</t>
  </si>
  <si>
    <t>t=0.7273 df=4</t>
  </si>
  <si>
    <t>t=2.242 df=4</t>
  </si>
  <si>
    <t>t=4.659 df=4</t>
  </si>
  <si>
    <t>muc4</t>
  </si>
  <si>
    <t>t=1.149 df=4</t>
  </si>
  <si>
    <t>t=3.049 df=4</t>
  </si>
  <si>
    <t>muc5ac</t>
  </si>
  <si>
    <t>t=0.9247 df=4</t>
  </si>
  <si>
    <t>t=4.51 df=4</t>
  </si>
  <si>
    <t>t=14.49 df=4</t>
  </si>
  <si>
    <t>crad ko</t>
  </si>
  <si>
    <t>t=1.016 df=18</t>
  </si>
  <si>
    <t>t=7.818 df=18</t>
  </si>
  <si>
    <t>t=1.252 df=4</t>
  </si>
  <si>
    <t>t=0.1725 df=4</t>
  </si>
  <si>
    <t>t=4.864 df=4</t>
  </si>
  <si>
    <t>t=0.4687 df=4</t>
  </si>
  <si>
    <t>t=5.243 df=4</t>
  </si>
  <si>
    <t>t=8.073 df=4</t>
  </si>
  <si>
    <t>t=3.118 df=4</t>
  </si>
  <si>
    <t>t=1.795 df=4</t>
  </si>
  <si>
    <t>t=7.796 df=4</t>
  </si>
  <si>
    <t>t=2.566 df=4</t>
  </si>
  <si>
    <t>t=2.982 df=4</t>
  </si>
  <si>
    <t>t=5.202 df=4</t>
  </si>
  <si>
    <t>t=5.125 df=4</t>
  </si>
  <si>
    <t>t=4.94 df=4</t>
  </si>
  <si>
    <t>t=1.684 df=4</t>
  </si>
  <si>
    <t>t=1.052 df=4</t>
  </si>
  <si>
    <t>t=3.681 df=4</t>
  </si>
  <si>
    <t>t=17.87 df=4</t>
  </si>
  <si>
    <t>t=5.272 df=4</t>
  </si>
  <si>
    <t>t=0.3063 df=4</t>
  </si>
  <si>
    <t>t=9.378 df=4</t>
  </si>
  <si>
    <t>t=22.22 df=4</t>
  </si>
  <si>
    <t>t=3.004 df=4</t>
  </si>
  <si>
    <t>t=3.113 df=4</t>
  </si>
  <si>
    <t>t=1.206 df=4</t>
  </si>
  <si>
    <t>t=5.332 df=4</t>
  </si>
  <si>
    <t>t=4.233 df=4</t>
  </si>
  <si>
    <t>t=3.531 df=4</t>
  </si>
  <si>
    <t>t=7.515 df=4</t>
  </si>
  <si>
    <t>t=2.971 df=4</t>
  </si>
  <si>
    <t>t=13.36 df=4</t>
  </si>
  <si>
    <t>Sig. S4g</t>
  </si>
  <si>
    <t>Fig. 3l</t>
  </si>
  <si>
    <t>Fig. 3m</t>
  </si>
  <si>
    <t>Fig. 8d left</t>
  </si>
  <si>
    <t>Fig. 8d right</t>
  </si>
  <si>
    <t>Fig. 8e</t>
  </si>
  <si>
    <t>Fig. 8f</t>
  </si>
  <si>
    <t>Fig. 8i, 8j</t>
  </si>
  <si>
    <t>Sig. S4f</t>
  </si>
  <si>
    <t>Fig. S4i</t>
  </si>
  <si>
    <t>Fig. S5b</t>
  </si>
  <si>
    <t>Fig. S5d</t>
  </si>
  <si>
    <t>Fig. S5f</t>
  </si>
  <si>
    <t>Fig. S5h</t>
  </si>
  <si>
    <t>Fig. S5n</t>
  </si>
  <si>
    <t>Fig. S5o</t>
  </si>
  <si>
    <t>Fig. S6j</t>
  </si>
  <si>
    <t>Fig. S6l</t>
  </si>
  <si>
    <t>Fig. S6m</t>
  </si>
  <si>
    <t>Fig. S7e</t>
  </si>
  <si>
    <t>Fig. S8a</t>
  </si>
  <si>
    <t>Fig. S8b</t>
  </si>
  <si>
    <t>Fig. S8d</t>
  </si>
  <si>
    <t>Fig. S8c</t>
  </si>
  <si>
    <t xml:space="preserve">Fig. S8e </t>
  </si>
  <si>
    <t>Fig. S8g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</si>
</sst>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P19"/>
  <sheetViews>
    <sheetView workbookViewId="0">
      <selection activeCell="C7" sqref="C7"/>
    </sheetView>
  </sheetViews>
  <sheetFormatPr defaultColWidth="10.875" defaultRowHeight="15" x14ac:dyDescent="0.2"/>
  <cols>
    <col min="1" max="1" width="5.125" style="5" customWidth="1"/>
    <col min="2" max="2" width="11.875" style="5" customWidth="1"/>
    <col min="3" max="3" width="12.625" style="5" customWidth="1"/>
    <col min="4" max="4" width="9.625" style="5" customWidth="1"/>
    <col min="5" max="16384" width="10.875" style="5"/>
  </cols>
  <sheetData>
    <row r="5" spans="3:16" x14ac:dyDescent="0.2">
      <c r="C5" s="5" t="s">
        <v>15</v>
      </c>
    </row>
    <row r="6" spans="3:16" x14ac:dyDescent="0.2">
      <c r="D6" s="5" t="s">
        <v>0</v>
      </c>
      <c r="E6" s="5" t="s">
        <v>1</v>
      </c>
      <c r="F6" s="5" t="s">
        <v>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5" t="s">
        <v>10</v>
      </c>
      <c r="O6" s="5" t="s">
        <v>11</v>
      </c>
      <c r="P6" s="5" t="s">
        <v>12</v>
      </c>
    </row>
    <row r="7" spans="3:16" x14ac:dyDescent="0.2">
      <c r="D7" s="3">
        <v>1</v>
      </c>
      <c r="E7" s="3">
        <v>1.0063158999999999</v>
      </c>
      <c r="F7" s="3">
        <v>0.59935455999999998</v>
      </c>
      <c r="G7" s="3">
        <v>0.41056488000000002</v>
      </c>
      <c r="H7" s="3">
        <v>6.3338770000000003E-2</v>
      </c>
      <c r="I7" s="3">
        <v>0.3298874</v>
      </c>
      <c r="J7" s="3">
        <v>0.20976664</v>
      </c>
      <c r="K7" s="3">
        <v>0.32755433</v>
      </c>
      <c r="L7" s="3">
        <v>0.64014514</v>
      </c>
      <c r="M7" s="3">
        <v>0.19336849</v>
      </c>
      <c r="N7" s="3">
        <v>0.16338796999999999</v>
      </c>
      <c r="O7" s="3">
        <v>0.18996114</v>
      </c>
      <c r="P7" s="3">
        <v>0.18006345000000001</v>
      </c>
    </row>
    <row r="8" spans="3:16" x14ac:dyDescent="0.2">
      <c r="D8" s="3">
        <v>1</v>
      </c>
      <c r="E8" s="3">
        <v>1.1166878899999999</v>
      </c>
      <c r="F8" s="3">
        <v>0.69965763000000003</v>
      </c>
      <c r="G8" s="3">
        <v>0.59366540000000001</v>
      </c>
      <c r="H8" s="3">
        <v>0.21553159999999999</v>
      </c>
      <c r="I8" s="3">
        <v>0.20669863999999999</v>
      </c>
      <c r="J8" s="3">
        <v>0.13488873000000001</v>
      </c>
      <c r="K8" s="3">
        <v>0.19993484</v>
      </c>
      <c r="L8" s="3">
        <v>0.50687963999999996</v>
      </c>
      <c r="M8" s="3">
        <v>0.23774154</v>
      </c>
      <c r="N8" s="3">
        <v>0.23778563999999999</v>
      </c>
      <c r="O8" s="3">
        <v>0.21187650999999999</v>
      </c>
      <c r="P8" s="3">
        <v>0.11133578</v>
      </c>
    </row>
    <row r="9" spans="3:16" x14ac:dyDescent="0.2">
      <c r="D9" s="3">
        <v>1</v>
      </c>
      <c r="E9" s="3">
        <v>0.97632147000000002</v>
      </c>
      <c r="F9" s="3">
        <v>0.62745165000000003</v>
      </c>
      <c r="G9" s="3">
        <v>0.51195007000000003</v>
      </c>
      <c r="H9" s="3">
        <v>6.0367049999999998E-2</v>
      </c>
      <c r="I9" s="3">
        <v>0.11841111999999999</v>
      </c>
      <c r="J9" s="3">
        <v>0.11985348999999999</v>
      </c>
      <c r="K9" s="3">
        <v>0.23887412</v>
      </c>
      <c r="L9" s="3">
        <v>0.51188747000000001</v>
      </c>
      <c r="M9" s="3">
        <v>0.25711113000000002</v>
      </c>
      <c r="N9" s="3">
        <v>0.21006987999999999</v>
      </c>
      <c r="O9" s="3">
        <v>0.21663315999999999</v>
      </c>
      <c r="P9" s="3">
        <v>0.10996876</v>
      </c>
    </row>
    <row r="11" spans="3:16" x14ac:dyDescent="0.2">
      <c r="C11" s="5" t="s">
        <v>13</v>
      </c>
      <c r="D11" s="5">
        <f>AVERAGE(D7:D9)</f>
        <v>1</v>
      </c>
      <c r="E11" s="5">
        <f t="shared" ref="E11:P11" si="0">AVERAGE(E7:E9)</f>
        <v>1.0331084199999998</v>
      </c>
      <c r="F11" s="5">
        <f t="shared" si="0"/>
        <v>0.64215461333333335</v>
      </c>
      <c r="G11" s="5">
        <f t="shared" si="0"/>
        <v>0.50539345000000002</v>
      </c>
      <c r="H11" s="5">
        <f t="shared" si="0"/>
        <v>0.11307913999999998</v>
      </c>
      <c r="I11" s="5">
        <f t="shared" si="0"/>
        <v>0.21833238666666666</v>
      </c>
      <c r="J11" s="5">
        <f t="shared" si="0"/>
        <v>0.15483628666666668</v>
      </c>
      <c r="K11" s="5">
        <f t="shared" si="0"/>
        <v>0.25545442999999995</v>
      </c>
      <c r="L11" s="5">
        <f t="shared" si="0"/>
        <v>0.55297074999999996</v>
      </c>
      <c r="M11" s="5">
        <f t="shared" si="0"/>
        <v>0.22940705333333336</v>
      </c>
      <c r="N11" s="5">
        <f t="shared" si="0"/>
        <v>0.20374782999999996</v>
      </c>
      <c r="O11" s="5">
        <f t="shared" si="0"/>
        <v>0.20615693666666668</v>
      </c>
      <c r="P11" s="5">
        <f t="shared" si="0"/>
        <v>0.13378933000000001</v>
      </c>
    </row>
    <row r="12" spans="3:16" x14ac:dyDescent="0.2">
      <c r="C12" s="5" t="s">
        <v>14</v>
      </c>
      <c r="D12" s="5">
        <f>STDEV(D7:D9)</f>
        <v>0</v>
      </c>
      <c r="E12" s="5">
        <f t="shared" ref="E12:P12" si="1">STDEV(E7:E9)</f>
        <v>7.3919295937305118E-2</v>
      </c>
      <c r="F12" s="5">
        <f t="shared" si="1"/>
        <v>5.1742722299297661E-2</v>
      </c>
      <c r="G12" s="5">
        <f t="shared" si="1"/>
        <v>9.172617977129488E-2</v>
      </c>
      <c r="H12" s="5">
        <f t="shared" si="1"/>
        <v>8.873887366863692E-2</v>
      </c>
      <c r="I12" s="5">
        <f t="shared" si="1"/>
        <v>0.10621705275890368</v>
      </c>
      <c r="J12" s="5">
        <f t="shared" si="1"/>
        <v>4.8161420228830749E-2</v>
      </c>
      <c r="K12" s="5">
        <f t="shared" si="1"/>
        <v>6.5405378729406674E-2</v>
      </c>
      <c r="L12" s="5">
        <f t="shared" si="1"/>
        <v>7.5536747972303087E-2</v>
      </c>
      <c r="M12" s="5">
        <f t="shared" si="1"/>
        <v>3.2678414734194569E-2</v>
      </c>
      <c r="N12" s="5">
        <f t="shared" si="1"/>
        <v>3.7599595243953426E-2</v>
      </c>
      <c r="O12" s="5">
        <f t="shared" si="1"/>
        <v>1.4226183678577793E-2</v>
      </c>
      <c r="P12" s="5">
        <f t="shared" si="1"/>
        <v>4.0080391992231124E-2</v>
      </c>
    </row>
    <row r="14" spans="3:16" x14ac:dyDescent="0.2">
      <c r="C14" s="4" t="s">
        <v>40</v>
      </c>
    </row>
    <row r="15" spans="3:16" x14ac:dyDescent="0.2">
      <c r="C15" s="4" t="s">
        <v>24</v>
      </c>
      <c r="D15" s="3"/>
      <c r="E15" s="3">
        <v>0.48120000000000002</v>
      </c>
      <c r="F15" s="3">
        <v>2.9999999999999997E-4</v>
      </c>
      <c r="G15" s="3">
        <v>6.9999999999999999E-4</v>
      </c>
      <c r="H15" s="3" t="s">
        <v>36</v>
      </c>
      <c r="I15" s="3">
        <v>2.0000000000000001E-4</v>
      </c>
      <c r="J15" s="3" t="s">
        <v>36</v>
      </c>
      <c r="K15" s="3" t="s">
        <v>36</v>
      </c>
      <c r="L15" s="3">
        <v>5.0000000000000001E-4</v>
      </c>
      <c r="M15" s="3" t="s">
        <v>36</v>
      </c>
      <c r="N15" s="3" t="s">
        <v>36</v>
      </c>
      <c r="O15" s="3" t="s">
        <v>36</v>
      </c>
      <c r="P15" s="3" t="s">
        <v>36</v>
      </c>
    </row>
    <row r="16" spans="3:16" x14ac:dyDescent="0.2">
      <c r="C16" s="4" t="s">
        <v>25</v>
      </c>
      <c r="D16" s="3"/>
      <c r="E16" s="3" t="s">
        <v>41</v>
      </c>
      <c r="F16" s="3" t="s">
        <v>33</v>
      </c>
      <c r="G16" s="3" t="s">
        <v>33</v>
      </c>
      <c r="H16" s="3" t="s">
        <v>37</v>
      </c>
      <c r="I16" s="3" t="s">
        <v>33</v>
      </c>
      <c r="J16" s="3" t="s">
        <v>37</v>
      </c>
      <c r="K16" s="3" t="s">
        <v>37</v>
      </c>
      <c r="L16" s="3" t="s">
        <v>33</v>
      </c>
      <c r="M16" s="3" t="s">
        <v>37</v>
      </c>
      <c r="N16" s="3" t="s">
        <v>37</v>
      </c>
      <c r="O16" s="3" t="s">
        <v>37</v>
      </c>
      <c r="P16" s="3" t="s">
        <v>37</v>
      </c>
    </row>
    <row r="17" spans="3:16" x14ac:dyDescent="0.2">
      <c r="C17" s="4" t="s">
        <v>27</v>
      </c>
      <c r="D17" s="3"/>
      <c r="E17" s="3" t="s">
        <v>42</v>
      </c>
      <c r="F17" s="3" t="s">
        <v>28</v>
      </c>
      <c r="G17" s="3" t="s">
        <v>28</v>
      </c>
      <c r="H17" s="3" t="s">
        <v>28</v>
      </c>
      <c r="I17" s="3" t="s">
        <v>28</v>
      </c>
      <c r="J17" s="3" t="s">
        <v>28</v>
      </c>
      <c r="K17" s="3" t="s">
        <v>28</v>
      </c>
      <c r="L17" s="3" t="s">
        <v>28</v>
      </c>
      <c r="M17" s="3" t="s">
        <v>28</v>
      </c>
      <c r="N17" s="3" t="s">
        <v>28</v>
      </c>
      <c r="O17" s="3" t="s">
        <v>28</v>
      </c>
      <c r="P17" s="3" t="s">
        <v>28</v>
      </c>
    </row>
    <row r="18" spans="3:16" x14ac:dyDescent="0.2">
      <c r="C18" s="4" t="s">
        <v>29</v>
      </c>
      <c r="D18" s="3"/>
      <c r="E18" s="3" t="s">
        <v>30</v>
      </c>
      <c r="F18" s="3" t="s">
        <v>30</v>
      </c>
      <c r="G18" s="3" t="s">
        <v>30</v>
      </c>
      <c r="H18" s="3" t="s">
        <v>30</v>
      </c>
      <c r="I18" s="3" t="s">
        <v>30</v>
      </c>
      <c r="J18" s="3" t="s">
        <v>30</v>
      </c>
      <c r="K18" s="3" t="s">
        <v>30</v>
      </c>
      <c r="L18" s="3" t="s">
        <v>30</v>
      </c>
      <c r="M18" s="3" t="s">
        <v>30</v>
      </c>
      <c r="N18" s="3" t="s">
        <v>30</v>
      </c>
      <c r="O18" s="3" t="s">
        <v>30</v>
      </c>
      <c r="P18" s="3" t="s">
        <v>30</v>
      </c>
    </row>
    <row r="19" spans="3:16" x14ac:dyDescent="0.2">
      <c r="C19" s="4" t="s">
        <v>31</v>
      </c>
      <c r="D19" s="3"/>
      <c r="E19" s="3" t="s">
        <v>43</v>
      </c>
      <c r="F19" s="3" t="s">
        <v>34</v>
      </c>
      <c r="G19" s="3" t="s">
        <v>35</v>
      </c>
      <c r="H19" s="3" t="s">
        <v>38</v>
      </c>
      <c r="I19" s="3" t="s">
        <v>39</v>
      </c>
      <c r="J19" s="3" t="s">
        <v>44</v>
      </c>
      <c r="K19" s="3" t="s">
        <v>45</v>
      </c>
      <c r="L19" s="3" t="s">
        <v>46</v>
      </c>
      <c r="M19" s="3" t="s">
        <v>47</v>
      </c>
      <c r="N19" s="3" t="s">
        <v>48</v>
      </c>
      <c r="O19" s="3" t="s">
        <v>49</v>
      </c>
      <c r="P19" s="3" t="s">
        <v>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51"/>
  <sheetViews>
    <sheetView topLeftCell="A10" workbookViewId="0">
      <selection activeCell="H38" sqref="H38"/>
    </sheetView>
  </sheetViews>
  <sheetFormatPr defaultColWidth="11" defaultRowHeight="15.75" x14ac:dyDescent="0.25"/>
  <sheetData>
    <row r="3" spans="2:17" x14ac:dyDescent="0.25">
      <c r="B3" t="s">
        <v>399</v>
      </c>
      <c r="C3" t="s">
        <v>335</v>
      </c>
      <c r="G3" t="s">
        <v>334</v>
      </c>
      <c r="K3" t="s">
        <v>500</v>
      </c>
      <c r="L3" t="s">
        <v>361</v>
      </c>
      <c r="P3" t="s">
        <v>362</v>
      </c>
    </row>
    <row r="4" spans="2:17" x14ac:dyDescent="0.25">
      <c r="C4" t="s">
        <v>94</v>
      </c>
      <c r="D4" t="s">
        <v>96</v>
      </c>
      <c r="G4" t="s">
        <v>94</v>
      </c>
      <c r="H4" t="s">
        <v>96</v>
      </c>
      <c r="L4" t="s">
        <v>167</v>
      </c>
      <c r="M4" t="s">
        <v>114</v>
      </c>
      <c r="P4" t="s">
        <v>167</v>
      </c>
      <c r="Q4" t="s">
        <v>114</v>
      </c>
    </row>
    <row r="5" spans="2:17" x14ac:dyDescent="0.25">
      <c r="C5">
        <v>8</v>
      </c>
      <c r="D5">
        <v>25</v>
      </c>
      <c r="G5">
        <v>68</v>
      </c>
      <c r="H5">
        <v>7</v>
      </c>
      <c r="L5">
        <v>34</v>
      </c>
      <c r="M5">
        <v>29</v>
      </c>
      <c r="P5">
        <v>11</v>
      </c>
      <c r="Q5">
        <v>45</v>
      </c>
    </row>
    <row r="6" spans="2:17" x14ac:dyDescent="0.25">
      <c r="C6">
        <v>11</v>
      </c>
      <c r="D6">
        <v>27</v>
      </c>
      <c r="G6">
        <v>59</v>
      </c>
      <c r="H6">
        <v>9</v>
      </c>
      <c r="L6">
        <v>41</v>
      </c>
      <c r="M6">
        <v>24</v>
      </c>
      <c r="P6">
        <v>9</v>
      </c>
      <c r="Q6">
        <v>53</v>
      </c>
    </row>
    <row r="7" spans="2:17" x14ac:dyDescent="0.25">
      <c r="C7">
        <v>7</v>
      </c>
      <c r="D7">
        <v>34</v>
      </c>
      <c r="G7">
        <v>53</v>
      </c>
      <c r="H7">
        <v>6</v>
      </c>
      <c r="L7">
        <v>48</v>
      </c>
      <c r="M7">
        <v>23</v>
      </c>
      <c r="P7">
        <v>7</v>
      </c>
      <c r="Q7">
        <v>48</v>
      </c>
    </row>
    <row r="9" spans="2:17" x14ac:dyDescent="0.25">
      <c r="C9" t="s">
        <v>94</v>
      </c>
      <c r="D9" t="s">
        <v>96</v>
      </c>
      <c r="K9" t="s">
        <v>336</v>
      </c>
      <c r="L9" t="s">
        <v>167</v>
      </c>
      <c r="M9" t="s">
        <v>114</v>
      </c>
      <c r="O9" t="s">
        <v>13</v>
      </c>
      <c r="P9">
        <v>0.22962498007333018</v>
      </c>
      <c r="Q9">
        <v>1.9490046643344996</v>
      </c>
    </row>
    <row r="10" spans="2:17" x14ac:dyDescent="0.25">
      <c r="B10" t="s">
        <v>336</v>
      </c>
      <c r="C10">
        <v>8.5</v>
      </c>
      <c r="D10">
        <v>0.28000000000000003</v>
      </c>
      <c r="F10" t="s">
        <v>13</v>
      </c>
      <c r="G10">
        <v>7.1450216450216457</v>
      </c>
      <c r="H10">
        <v>0.26326797385620915</v>
      </c>
      <c r="L10">
        <v>0.3235294117647059</v>
      </c>
      <c r="M10">
        <v>1.5517241379310345</v>
      </c>
      <c r="O10" t="s">
        <v>14</v>
      </c>
      <c r="P10">
        <v>8.9278639030155149E-2</v>
      </c>
      <c r="Q10">
        <v>0.34936649108458295</v>
      </c>
    </row>
    <row r="11" spans="2:17" x14ac:dyDescent="0.25">
      <c r="C11">
        <v>5.3636363636363633</v>
      </c>
      <c r="D11">
        <v>0.33333333333333331</v>
      </c>
      <c r="F11" t="s">
        <v>14</v>
      </c>
      <c r="G11">
        <v>1.611074599465175</v>
      </c>
      <c r="H11">
        <v>7.9758703124364477E-2</v>
      </c>
      <c r="L11">
        <v>0.21951219512195122</v>
      </c>
      <c r="M11">
        <v>2.2083333333333335</v>
      </c>
    </row>
    <row r="12" spans="2:17" x14ac:dyDescent="0.25">
      <c r="C12">
        <v>7.5714285714285712</v>
      </c>
      <c r="D12">
        <v>0.17647058823529413</v>
      </c>
      <c r="L12">
        <v>0.14583333333333334</v>
      </c>
      <c r="M12">
        <v>2.0869565217391304</v>
      </c>
      <c r="O12" s="4" t="s">
        <v>40</v>
      </c>
    </row>
    <row r="13" spans="2:17" x14ac:dyDescent="0.25">
      <c r="F13" s="4" t="s">
        <v>40</v>
      </c>
      <c r="H13" s="3">
        <v>1.8E-3</v>
      </c>
      <c r="O13" s="4" t="s">
        <v>24</v>
      </c>
      <c r="Q13" s="3">
        <v>1.1999999999999999E-3</v>
      </c>
    </row>
    <row r="14" spans="2:17" x14ac:dyDescent="0.25">
      <c r="F14" s="4" t="s">
        <v>24</v>
      </c>
      <c r="H14" s="3" t="s">
        <v>26</v>
      </c>
      <c r="O14" s="4" t="s">
        <v>25</v>
      </c>
      <c r="Q14" s="3" t="s">
        <v>26</v>
      </c>
    </row>
    <row r="15" spans="2:17" x14ac:dyDescent="0.25">
      <c r="F15" s="4" t="s">
        <v>25</v>
      </c>
      <c r="H15" s="3" t="s">
        <v>28</v>
      </c>
      <c r="O15" s="4" t="s">
        <v>27</v>
      </c>
      <c r="Q15" s="3" t="s">
        <v>28</v>
      </c>
    </row>
    <row r="16" spans="2:17" x14ac:dyDescent="0.25">
      <c r="F16" s="4" t="s">
        <v>27</v>
      </c>
      <c r="H16" s="3" t="s">
        <v>30</v>
      </c>
      <c r="O16" s="4" t="s">
        <v>29</v>
      </c>
      <c r="Q16" s="3" t="s">
        <v>30</v>
      </c>
    </row>
    <row r="17" spans="2:17" x14ac:dyDescent="0.25">
      <c r="F17" s="4" t="s">
        <v>29</v>
      </c>
      <c r="H17" s="3" t="s">
        <v>364</v>
      </c>
      <c r="O17" s="4" t="s">
        <v>31</v>
      </c>
      <c r="Q17" s="3" t="s">
        <v>363</v>
      </c>
    </row>
    <row r="18" spans="2:17" x14ac:dyDescent="0.25">
      <c r="F18" s="4" t="s">
        <v>31</v>
      </c>
    </row>
    <row r="21" spans="2:17" x14ac:dyDescent="0.25">
      <c r="B21" t="s">
        <v>492</v>
      </c>
      <c r="D21" t="s">
        <v>167</v>
      </c>
      <c r="E21" t="s">
        <v>114</v>
      </c>
      <c r="H21" t="s">
        <v>404</v>
      </c>
      <c r="I21" t="s">
        <v>288</v>
      </c>
      <c r="K21" t="s">
        <v>347</v>
      </c>
      <c r="M21" t="s">
        <v>348</v>
      </c>
      <c r="O21" t="s">
        <v>349</v>
      </c>
    </row>
    <row r="22" spans="2:17" x14ac:dyDescent="0.25">
      <c r="D22">
        <v>74.456000000000003</v>
      </c>
      <c r="E22">
        <v>307.74599999999998</v>
      </c>
      <c r="I22" t="s">
        <v>115</v>
      </c>
      <c r="J22" t="s">
        <v>116</v>
      </c>
      <c r="K22" t="s">
        <v>115</v>
      </c>
      <c r="L22" t="s">
        <v>116</v>
      </c>
      <c r="M22" t="s">
        <v>115</v>
      </c>
      <c r="N22" t="s">
        <v>116</v>
      </c>
      <c r="O22" t="s">
        <v>115</v>
      </c>
      <c r="P22" t="s">
        <v>116</v>
      </c>
    </row>
    <row r="23" spans="2:17" x14ac:dyDescent="0.25">
      <c r="D23">
        <v>66.796000000000006</v>
      </c>
      <c r="E23">
        <v>411.63400000000001</v>
      </c>
      <c r="I23" s="5">
        <v>7.584905660377359</v>
      </c>
      <c r="J23" s="5">
        <v>1.2549019607843139</v>
      </c>
      <c r="K23" s="5">
        <v>15.90566037735849</v>
      </c>
      <c r="L23" s="5">
        <v>1.8627450980392157</v>
      </c>
      <c r="M23" s="5">
        <v>16.214285714285715</v>
      </c>
      <c r="N23" s="5">
        <v>0.90384615384615385</v>
      </c>
      <c r="O23" s="5">
        <v>5.8518518518518521</v>
      </c>
      <c r="P23" s="5">
        <v>1.0588235294117647</v>
      </c>
    </row>
    <row r="24" spans="2:17" x14ac:dyDescent="0.25">
      <c r="D24">
        <v>143.46299999999999</v>
      </c>
      <c r="E24">
        <v>305.78100000000001</v>
      </c>
      <c r="I24" s="5">
        <v>7.8867924528301883</v>
      </c>
      <c r="J24" s="5">
        <v>1.2830188679245285</v>
      </c>
      <c r="K24" s="5">
        <v>17.814814814814813</v>
      </c>
      <c r="L24" s="5">
        <v>1.4313725490196079</v>
      </c>
      <c r="M24" s="5">
        <v>18.111111111111111</v>
      </c>
      <c r="N24" s="5">
        <v>1.2452830188679247</v>
      </c>
      <c r="O24" s="5">
        <v>6.1481481481481488</v>
      </c>
      <c r="P24" s="5">
        <v>0.74545454545454548</v>
      </c>
    </row>
    <row r="25" spans="2:17" x14ac:dyDescent="0.25">
      <c r="D25">
        <v>133.779</v>
      </c>
      <c r="E25">
        <v>194.34100000000001</v>
      </c>
      <c r="I25" s="5">
        <v>8.384615384615385</v>
      </c>
      <c r="J25" s="5">
        <v>1.8461538461538463</v>
      </c>
      <c r="K25" s="5">
        <v>16.345454545454547</v>
      </c>
      <c r="L25" s="5">
        <v>0.60377358490566035</v>
      </c>
      <c r="M25" s="5">
        <v>15.679245283018867</v>
      </c>
      <c r="N25" s="5">
        <v>0.98148148148148151</v>
      </c>
      <c r="O25" s="5">
        <v>6.8</v>
      </c>
      <c r="P25" s="5">
        <v>1.666666666666667</v>
      </c>
    </row>
    <row r="26" spans="2:17" x14ac:dyDescent="0.25">
      <c r="D26">
        <v>93.418000000000006</v>
      </c>
      <c r="E26">
        <v>203.77699999999999</v>
      </c>
    </row>
    <row r="27" spans="2:17" x14ac:dyDescent="0.25">
      <c r="D27">
        <v>203.714</v>
      </c>
      <c r="E27">
        <v>260.75400000000002</v>
      </c>
      <c r="H27" t="s">
        <v>13</v>
      </c>
      <c r="I27">
        <f>AVERAGE(I23:I25)</f>
        <v>7.9521044992743102</v>
      </c>
      <c r="J27">
        <f t="shared" ref="J27:P27" si="0">AVERAGE(J23:J25)</f>
        <v>1.4613582249542294</v>
      </c>
      <c r="K27">
        <f t="shared" si="0"/>
        <v>16.688643245875951</v>
      </c>
      <c r="L27">
        <f t="shared" si="0"/>
        <v>1.2992970773214945</v>
      </c>
      <c r="M27">
        <f t="shared" si="0"/>
        <v>16.668214036138561</v>
      </c>
      <c r="N27">
        <f t="shared" si="0"/>
        <v>1.0435368847318534</v>
      </c>
      <c r="O27">
        <f t="shared" si="0"/>
        <v>6.2666666666666666</v>
      </c>
      <c r="P27">
        <f t="shared" si="0"/>
        <v>1.1569815805109924</v>
      </c>
    </row>
    <row r="28" spans="2:17" x14ac:dyDescent="0.25">
      <c r="D28">
        <v>89.632999999999996</v>
      </c>
      <c r="E28">
        <v>229.49600000000001</v>
      </c>
      <c r="H28" t="s">
        <v>14</v>
      </c>
      <c r="I28">
        <f>STDEV(I23:I25)</f>
        <v>0.40383555851144948</v>
      </c>
      <c r="J28">
        <f t="shared" ref="J28:P28" si="1">STDEV(J23:J25)</f>
        <v>0.33353919213127298</v>
      </c>
      <c r="K28">
        <f t="shared" si="1"/>
        <v>0.99977573964739241</v>
      </c>
      <c r="L28">
        <f t="shared" si="1"/>
        <v>0.63979314265523213</v>
      </c>
      <c r="M28">
        <f t="shared" si="1"/>
        <v>1.2779010300081151</v>
      </c>
      <c r="N28">
        <f t="shared" si="1"/>
        <v>0.17897747903967853</v>
      </c>
      <c r="O28">
        <f t="shared" si="1"/>
        <v>0.48505794203688568</v>
      </c>
      <c r="P28">
        <f t="shared" si="1"/>
        <v>0.46838466596776307</v>
      </c>
    </row>
    <row r="29" spans="2:17" x14ac:dyDescent="0.25">
      <c r="D29">
        <v>77.174000000000007</v>
      </c>
      <c r="E29">
        <v>301.32499999999999</v>
      </c>
    </row>
    <row r="30" spans="2:17" x14ac:dyDescent="0.25">
      <c r="D30">
        <v>101.76</v>
      </c>
      <c r="E30">
        <v>281.964</v>
      </c>
      <c r="H30" s="4" t="s">
        <v>40</v>
      </c>
    </row>
    <row r="31" spans="2:17" x14ac:dyDescent="0.25">
      <c r="H31" s="4" t="s">
        <v>24</v>
      </c>
      <c r="K31" s="3">
        <v>1E-4</v>
      </c>
      <c r="M31" s="3">
        <v>4.0000000000000002E-4</v>
      </c>
      <c r="O31" s="3">
        <v>9.7999999999999997E-3</v>
      </c>
    </row>
    <row r="32" spans="2:17" x14ac:dyDescent="0.25">
      <c r="C32" t="s">
        <v>13</v>
      </c>
      <c r="D32">
        <f>AVERAGE(D22:D30)</f>
        <v>109.35477777777777</v>
      </c>
      <c r="E32">
        <f>AVERAGE(E22:E30)</f>
        <v>277.42422222222217</v>
      </c>
      <c r="H32" s="4" t="s">
        <v>25</v>
      </c>
      <c r="K32" s="3" t="s">
        <v>33</v>
      </c>
      <c r="M32" s="3" t="s">
        <v>33</v>
      </c>
      <c r="O32" s="3" t="s">
        <v>26</v>
      </c>
    </row>
    <row r="33" spans="3:15" x14ac:dyDescent="0.25">
      <c r="C33" t="s">
        <v>14</v>
      </c>
      <c r="D33">
        <f>STDEV(D22:D30)</f>
        <v>43.916060617892931</v>
      </c>
      <c r="E33">
        <f>STDEV(E22:E30)</f>
        <v>66.360176513813258</v>
      </c>
      <c r="H33" s="4" t="s">
        <v>27</v>
      </c>
      <c r="K33" s="3" t="s">
        <v>28</v>
      </c>
      <c r="M33" s="3" t="s">
        <v>28</v>
      </c>
      <c r="O33" s="3" t="s">
        <v>28</v>
      </c>
    </row>
    <row r="34" spans="3:15" x14ac:dyDescent="0.25">
      <c r="H34" s="4" t="s">
        <v>29</v>
      </c>
      <c r="K34" s="3" t="s">
        <v>30</v>
      </c>
      <c r="M34" s="3" t="s">
        <v>30</v>
      </c>
      <c r="O34" s="3" t="s">
        <v>30</v>
      </c>
    </row>
    <row r="35" spans="3:15" x14ac:dyDescent="0.25">
      <c r="D35" s="4" t="s">
        <v>40</v>
      </c>
      <c r="H35" s="4" t="s">
        <v>31</v>
      </c>
      <c r="K35" s="3" t="s">
        <v>350</v>
      </c>
      <c r="M35" s="3" t="s">
        <v>351</v>
      </c>
      <c r="O35" s="3" t="s">
        <v>352</v>
      </c>
    </row>
    <row r="36" spans="3:15" x14ac:dyDescent="0.25">
      <c r="D36" s="4" t="s">
        <v>24</v>
      </c>
      <c r="E36" s="3" t="s">
        <v>36</v>
      </c>
    </row>
    <row r="37" spans="3:15" x14ac:dyDescent="0.25">
      <c r="D37" s="4" t="s">
        <v>25</v>
      </c>
      <c r="E37" s="3" t="s">
        <v>37</v>
      </c>
    </row>
    <row r="38" spans="3:15" x14ac:dyDescent="0.25">
      <c r="D38" s="4" t="s">
        <v>27</v>
      </c>
      <c r="E38" s="3" t="s">
        <v>28</v>
      </c>
      <c r="H38" s="4" t="s">
        <v>501</v>
      </c>
      <c r="I38" t="s">
        <v>288</v>
      </c>
      <c r="J38" t="s">
        <v>347</v>
      </c>
      <c r="K38" s="3" t="s">
        <v>348</v>
      </c>
      <c r="L38" t="s">
        <v>349</v>
      </c>
    </row>
    <row r="39" spans="3:15" x14ac:dyDescent="0.25">
      <c r="D39" s="4" t="s">
        <v>29</v>
      </c>
      <c r="E39" s="3" t="s">
        <v>30</v>
      </c>
      <c r="I39" s="3">
        <v>1</v>
      </c>
      <c r="J39" s="3">
        <v>4.6452942999999998</v>
      </c>
      <c r="K39" s="3">
        <v>3.4913519599999998</v>
      </c>
      <c r="L39" s="3">
        <v>0.53065556000000003</v>
      </c>
    </row>
    <row r="40" spans="3:15" x14ac:dyDescent="0.25">
      <c r="D40" s="4" t="s">
        <v>31</v>
      </c>
      <c r="E40" s="3" t="s">
        <v>365</v>
      </c>
      <c r="I40" s="3">
        <v>1</v>
      </c>
      <c r="J40" s="3">
        <v>4.1809751799999999</v>
      </c>
      <c r="K40" s="3">
        <v>3.5104343899999999</v>
      </c>
      <c r="L40" s="3">
        <v>0.63674107999999996</v>
      </c>
    </row>
    <row r="41" spans="3:15" x14ac:dyDescent="0.25">
      <c r="I41" s="3">
        <v>1</v>
      </c>
      <c r="J41" s="3">
        <v>6.4574150499999998</v>
      </c>
      <c r="K41" s="3">
        <v>6.6862385499999997</v>
      </c>
      <c r="L41" s="3">
        <v>0.79779559</v>
      </c>
    </row>
    <row r="43" spans="3:15" x14ac:dyDescent="0.25">
      <c r="H43" t="s">
        <v>13</v>
      </c>
      <c r="I43">
        <f>AVERAGE(I39:I41)</f>
        <v>1</v>
      </c>
      <c r="J43">
        <f t="shared" ref="J43:L43" si="2">AVERAGE(J39:J41)</f>
        <v>5.0945615100000001</v>
      </c>
      <c r="K43">
        <f t="shared" si="2"/>
        <v>4.5626749666666662</v>
      </c>
      <c r="L43">
        <f t="shared" si="2"/>
        <v>0.65506407666666666</v>
      </c>
    </row>
    <row r="44" spans="3:15" x14ac:dyDescent="0.25">
      <c r="H44" t="s">
        <v>14</v>
      </c>
      <c r="I44">
        <f>STDEV(I39:I41)</f>
        <v>0</v>
      </c>
      <c r="J44">
        <f t="shared" ref="J44:L44" si="3">STDEV(J39:J41)</f>
        <v>1.2028821180470219</v>
      </c>
      <c r="K44">
        <f t="shared" si="3"/>
        <v>1.8390847599086646</v>
      </c>
      <c r="L44">
        <f t="shared" si="3"/>
        <v>0.13450928615614297</v>
      </c>
    </row>
    <row r="46" spans="3:15" x14ac:dyDescent="0.25">
      <c r="H46" s="4" t="s">
        <v>40</v>
      </c>
    </row>
    <row r="47" spans="3:15" x14ac:dyDescent="0.25">
      <c r="H47" s="4" t="s">
        <v>24</v>
      </c>
      <c r="J47" s="3">
        <v>4.1000000000000003E-3</v>
      </c>
      <c r="K47" s="3">
        <v>2.8400000000000002E-2</v>
      </c>
      <c r="L47" s="3">
        <v>1.1299999999999999E-2</v>
      </c>
    </row>
    <row r="48" spans="3:15" x14ac:dyDescent="0.25">
      <c r="H48" s="4" t="s">
        <v>25</v>
      </c>
      <c r="J48" s="3" t="s">
        <v>26</v>
      </c>
      <c r="K48" s="3" t="s">
        <v>54</v>
      </c>
      <c r="L48" s="3" t="s">
        <v>54</v>
      </c>
    </row>
    <row r="49" spans="8:12" x14ac:dyDescent="0.25">
      <c r="H49" s="4" t="s">
        <v>27</v>
      </c>
      <c r="J49" s="3" t="s">
        <v>28</v>
      </c>
      <c r="K49" s="3" t="s">
        <v>28</v>
      </c>
      <c r="L49" s="3" t="s">
        <v>28</v>
      </c>
    </row>
    <row r="50" spans="8:12" x14ac:dyDescent="0.25">
      <c r="H50" s="4" t="s">
        <v>29</v>
      </c>
      <c r="J50" s="3" t="s">
        <v>30</v>
      </c>
      <c r="K50" s="3" t="s">
        <v>30</v>
      </c>
      <c r="L50" s="3" t="s">
        <v>30</v>
      </c>
    </row>
    <row r="51" spans="8:12" x14ac:dyDescent="0.25">
      <c r="H51" s="4" t="s">
        <v>31</v>
      </c>
      <c r="J51" s="3" t="s">
        <v>353</v>
      </c>
      <c r="K51" s="3" t="s">
        <v>354</v>
      </c>
      <c r="L51" s="3" t="s">
        <v>355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95"/>
  <sheetViews>
    <sheetView topLeftCell="A37" workbookViewId="0">
      <selection activeCell="J64" sqref="J64"/>
    </sheetView>
  </sheetViews>
  <sheetFormatPr defaultColWidth="10.875" defaultRowHeight="15.75" x14ac:dyDescent="0.25"/>
  <cols>
    <col min="1" max="16384" width="10.875" style="6"/>
  </cols>
  <sheetData>
    <row r="3" spans="2:18" x14ac:dyDescent="0.25">
      <c r="B3" s="6" t="s">
        <v>502</v>
      </c>
      <c r="C3" s="6" t="s">
        <v>94</v>
      </c>
      <c r="E3" s="6" t="s">
        <v>96</v>
      </c>
      <c r="H3" s="6" t="s">
        <v>503</v>
      </c>
      <c r="I3" s="6" t="s">
        <v>94</v>
      </c>
      <c r="K3" s="6" t="s">
        <v>96</v>
      </c>
      <c r="N3" s="6" t="s">
        <v>416</v>
      </c>
      <c r="O3" s="6" t="s">
        <v>94</v>
      </c>
      <c r="Q3" s="6" t="s">
        <v>96</v>
      </c>
    </row>
    <row r="4" spans="2:18" x14ac:dyDescent="0.25">
      <c r="C4" s="6" t="s">
        <v>288</v>
      </c>
      <c r="D4" s="6" t="s">
        <v>101</v>
      </c>
      <c r="E4" s="6" t="s">
        <v>288</v>
      </c>
      <c r="F4" s="6" t="s">
        <v>101</v>
      </c>
      <c r="I4" s="6" t="s">
        <v>167</v>
      </c>
      <c r="J4" s="6" t="s">
        <v>106</v>
      </c>
      <c r="K4" s="6" t="s">
        <v>167</v>
      </c>
      <c r="L4" s="6" t="s">
        <v>106</v>
      </c>
      <c r="O4" s="6" t="s">
        <v>167</v>
      </c>
      <c r="P4" s="6" t="s">
        <v>106</v>
      </c>
      <c r="Q4" s="6" t="s">
        <v>167</v>
      </c>
      <c r="R4" s="6" t="s">
        <v>106</v>
      </c>
    </row>
    <row r="5" spans="2:18" x14ac:dyDescent="0.25">
      <c r="C5" s="3">
        <v>0.39500000000000002</v>
      </c>
      <c r="D5" s="3">
        <v>0.41699999999999998</v>
      </c>
      <c r="E5" s="3">
        <v>1.097</v>
      </c>
      <c r="F5" s="3">
        <v>0.58099999999999996</v>
      </c>
      <c r="I5" s="3">
        <v>0.3125</v>
      </c>
      <c r="J5" s="3">
        <v>0.83240000000000003</v>
      </c>
      <c r="K5" s="3">
        <v>0.32569999999999999</v>
      </c>
      <c r="L5" s="3">
        <v>0.42559999999999998</v>
      </c>
      <c r="O5" s="3">
        <v>0.26569999999999999</v>
      </c>
      <c r="P5" s="3">
        <v>0.84570000000000001</v>
      </c>
      <c r="Q5" s="3">
        <v>0.36209999999999998</v>
      </c>
      <c r="R5" s="3">
        <v>0.3125</v>
      </c>
    </row>
    <row r="6" spans="2:18" x14ac:dyDescent="0.25">
      <c r="C6" s="3">
        <v>0.45300000000000001</v>
      </c>
      <c r="D6" s="3">
        <v>0.31900000000000001</v>
      </c>
      <c r="E6" s="3">
        <v>0.89300000000000002</v>
      </c>
      <c r="F6" s="3">
        <v>0.54600000000000004</v>
      </c>
      <c r="I6" s="3">
        <v>0.32040000000000002</v>
      </c>
      <c r="J6" s="3">
        <v>0.91349999999999998</v>
      </c>
      <c r="K6" s="3">
        <v>0.27650000000000002</v>
      </c>
      <c r="L6" s="3">
        <v>0.36870000000000003</v>
      </c>
      <c r="O6" s="3">
        <v>0.2336</v>
      </c>
      <c r="P6" s="3">
        <v>0.90459999999999996</v>
      </c>
      <c r="Q6" s="3">
        <v>0.28449999999999998</v>
      </c>
      <c r="R6" s="3">
        <v>0.3332</v>
      </c>
    </row>
    <row r="7" spans="2:18" x14ac:dyDescent="0.25">
      <c r="C7" s="3">
        <v>0.36099999999999999</v>
      </c>
      <c r="D7" s="3">
        <v>0.373</v>
      </c>
      <c r="E7" s="3">
        <v>1.0189999999999999</v>
      </c>
      <c r="F7" s="3">
        <v>0.57499999999999996</v>
      </c>
      <c r="I7" s="3">
        <v>0.30070000000000002</v>
      </c>
      <c r="J7" s="3">
        <v>0.9677</v>
      </c>
      <c r="K7" s="3">
        <v>0.3241</v>
      </c>
      <c r="L7" s="3">
        <v>0.4869</v>
      </c>
      <c r="O7" s="3">
        <v>0.2114</v>
      </c>
      <c r="P7" s="3">
        <v>0.9365</v>
      </c>
      <c r="Q7" s="3">
        <v>0.2964</v>
      </c>
      <c r="R7" s="3">
        <v>0.36620000000000003</v>
      </c>
    </row>
    <row r="9" spans="2:18" x14ac:dyDescent="0.25">
      <c r="B9" s="6" t="s">
        <v>13</v>
      </c>
      <c r="C9" s="6">
        <f>AVERAGE(C5:C7)</f>
        <v>0.40300000000000002</v>
      </c>
      <c r="D9" s="6">
        <f t="shared" ref="D9:F9" si="0">AVERAGE(D5:D7)</f>
        <v>0.36966666666666664</v>
      </c>
      <c r="E9" s="6">
        <f t="shared" si="0"/>
        <v>1.0029999999999999</v>
      </c>
      <c r="F9" s="6">
        <f t="shared" si="0"/>
        <v>0.56733333333333336</v>
      </c>
      <c r="H9" s="6" t="s">
        <v>13</v>
      </c>
      <c r="I9" s="6">
        <f t="shared" ref="I9:R9" si="1">AVERAGE(I5:I7)</f>
        <v>0.31119999999999998</v>
      </c>
      <c r="J9" s="6">
        <f t="shared" si="1"/>
        <v>0.9045333333333333</v>
      </c>
      <c r="K9" s="6">
        <f t="shared" si="1"/>
        <v>0.30876666666666669</v>
      </c>
      <c r="L9" s="6">
        <f t="shared" si="1"/>
        <v>0.42706666666666671</v>
      </c>
      <c r="O9" s="6">
        <f t="shared" si="1"/>
        <v>0.2369</v>
      </c>
      <c r="P9" s="6">
        <f t="shared" si="1"/>
        <v>0.89559999999999995</v>
      </c>
      <c r="Q9" s="6">
        <f t="shared" si="1"/>
        <v>0.3143333333333333</v>
      </c>
      <c r="R9" s="6">
        <f t="shared" si="1"/>
        <v>0.33729999999999999</v>
      </c>
    </row>
    <row r="10" spans="2:18" x14ac:dyDescent="0.25">
      <c r="B10" s="6" t="s">
        <v>14</v>
      </c>
      <c r="C10" s="6">
        <f>STDEV(C5:C7)</f>
        <v>4.6518813398452041E-2</v>
      </c>
      <c r="D10" s="6">
        <f t="shared" ref="D10:F10" si="2">STDEV(D5:D7)</f>
        <v>4.9084960357866712E-2</v>
      </c>
      <c r="E10" s="6">
        <f t="shared" si="2"/>
        <v>0.10293687385966213</v>
      </c>
      <c r="F10" s="6">
        <f t="shared" si="2"/>
        <v>1.8717193521821895E-2</v>
      </c>
      <c r="H10" s="6" t="s">
        <v>14</v>
      </c>
      <c r="I10" s="6">
        <f t="shared" ref="I10:R10" si="3">STDEV(I5:I7)</f>
        <v>9.9141313285632804E-3</v>
      </c>
      <c r="J10" s="6">
        <f t="shared" si="3"/>
        <v>6.8094223935171852E-2</v>
      </c>
      <c r="K10" s="6">
        <f t="shared" si="3"/>
        <v>2.795520225885215E-2</v>
      </c>
      <c r="L10" s="6">
        <f t="shared" si="3"/>
        <v>5.9113647606396903E-2</v>
      </c>
      <c r="O10" s="6">
        <f t="shared" si="3"/>
        <v>2.7299999999999991E-2</v>
      </c>
      <c r="P10" s="6">
        <f t="shared" si="3"/>
        <v>4.6064194337901966E-2</v>
      </c>
      <c r="Q10" s="6">
        <f t="shared" si="3"/>
        <v>4.1792862229492314E-2</v>
      </c>
      <c r="R10" s="6">
        <f t="shared" si="3"/>
        <v>2.7083758971014359E-2</v>
      </c>
    </row>
    <row r="12" spans="2:18" x14ac:dyDescent="0.25">
      <c r="B12" s="4" t="s">
        <v>40</v>
      </c>
      <c r="H12" s="4" t="s">
        <v>40</v>
      </c>
      <c r="N12" s="4" t="s">
        <v>40</v>
      </c>
    </row>
    <row r="13" spans="2:18" x14ac:dyDescent="0.25">
      <c r="B13" s="4" t="s">
        <v>24</v>
      </c>
      <c r="D13" s="3">
        <v>0.44140000000000001</v>
      </c>
      <c r="F13" s="3">
        <v>2E-3</v>
      </c>
      <c r="H13" s="4" t="s">
        <v>24</v>
      </c>
      <c r="J13" s="3">
        <v>1E-4</v>
      </c>
      <c r="L13" s="3">
        <v>3.5099999999999999E-2</v>
      </c>
      <c r="N13" s="4" t="s">
        <v>24</v>
      </c>
      <c r="P13" s="3" t="s">
        <v>36</v>
      </c>
      <c r="R13" s="3">
        <v>0.46920000000000001</v>
      </c>
    </row>
    <row r="14" spans="2:18" x14ac:dyDescent="0.25">
      <c r="B14" s="4" t="s">
        <v>25</v>
      </c>
      <c r="D14" s="3" t="s">
        <v>41</v>
      </c>
      <c r="F14" s="3" t="s">
        <v>26</v>
      </c>
      <c r="H14" s="4" t="s">
        <v>25</v>
      </c>
      <c r="J14" s="3" t="s">
        <v>33</v>
      </c>
      <c r="L14" s="3" t="s">
        <v>54</v>
      </c>
      <c r="N14" s="4" t="s">
        <v>25</v>
      </c>
      <c r="P14" s="3" t="s">
        <v>37</v>
      </c>
      <c r="R14" s="3" t="s">
        <v>41</v>
      </c>
    </row>
    <row r="15" spans="2:18" x14ac:dyDescent="0.25">
      <c r="B15" s="4" t="s">
        <v>27</v>
      </c>
      <c r="D15" s="3" t="s">
        <v>42</v>
      </c>
      <c r="F15" s="3" t="s">
        <v>28</v>
      </c>
      <c r="H15" s="4" t="s">
        <v>27</v>
      </c>
      <c r="J15" s="3" t="s">
        <v>28</v>
      </c>
      <c r="L15" s="3" t="s">
        <v>28</v>
      </c>
      <c r="N15" s="4" t="s">
        <v>27</v>
      </c>
      <c r="P15" s="3" t="s">
        <v>28</v>
      </c>
      <c r="R15" s="3" t="s">
        <v>42</v>
      </c>
    </row>
    <row r="16" spans="2:18" x14ac:dyDescent="0.25">
      <c r="B16" s="4" t="s">
        <v>29</v>
      </c>
      <c r="D16" s="3" t="s">
        <v>30</v>
      </c>
      <c r="F16" s="3" t="s">
        <v>30</v>
      </c>
      <c r="H16" s="4" t="s">
        <v>29</v>
      </c>
      <c r="J16" s="3" t="s">
        <v>30</v>
      </c>
      <c r="L16" s="3" t="s">
        <v>30</v>
      </c>
      <c r="N16" s="4" t="s">
        <v>29</v>
      </c>
      <c r="P16" s="3" t="s">
        <v>30</v>
      </c>
      <c r="R16" s="3" t="s">
        <v>30</v>
      </c>
    </row>
    <row r="17" spans="2:18" x14ac:dyDescent="0.25">
      <c r="B17" s="4" t="s">
        <v>31</v>
      </c>
      <c r="D17" s="3" t="s">
        <v>395</v>
      </c>
      <c r="F17" s="3" t="s">
        <v>396</v>
      </c>
      <c r="H17" s="4" t="s">
        <v>31</v>
      </c>
      <c r="J17" s="3" t="s">
        <v>397</v>
      </c>
      <c r="L17" s="3" t="s">
        <v>398</v>
      </c>
      <c r="N17" s="4" t="s">
        <v>31</v>
      </c>
      <c r="P17" s="3" t="s">
        <v>400</v>
      </c>
      <c r="R17" s="3" t="s">
        <v>401</v>
      </c>
    </row>
    <row r="20" spans="2:18" x14ac:dyDescent="0.25">
      <c r="B20" s="4" t="s">
        <v>504</v>
      </c>
    </row>
    <row r="21" spans="2:18" x14ac:dyDescent="0.25">
      <c r="B21" s="4" t="s">
        <v>118</v>
      </c>
      <c r="C21" s="6">
        <v>0</v>
      </c>
      <c r="D21" s="6">
        <v>2</v>
      </c>
      <c r="E21" s="6">
        <v>4</v>
      </c>
      <c r="F21" s="6">
        <v>6</v>
      </c>
      <c r="H21" s="4" t="s">
        <v>121</v>
      </c>
      <c r="I21" s="6">
        <v>0</v>
      </c>
      <c r="J21" s="6">
        <v>2</v>
      </c>
      <c r="K21" s="6">
        <v>4</v>
      </c>
      <c r="L21" s="6">
        <v>6</v>
      </c>
      <c r="N21" s="6" t="s">
        <v>122</v>
      </c>
      <c r="O21" s="6">
        <v>0</v>
      </c>
      <c r="P21" s="6">
        <v>2</v>
      </c>
      <c r="Q21" s="6">
        <v>4</v>
      </c>
      <c r="R21" s="6">
        <v>6</v>
      </c>
    </row>
    <row r="22" spans="2:18" x14ac:dyDescent="0.25">
      <c r="C22" s="6">
        <v>4</v>
      </c>
      <c r="D22" s="6">
        <v>18</v>
      </c>
      <c r="E22" s="6">
        <v>52</v>
      </c>
      <c r="F22" s="6">
        <v>139</v>
      </c>
      <c r="I22" s="6">
        <v>4</v>
      </c>
      <c r="J22" s="6">
        <v>20</v>
      </c>
      <c r="K22" s="6">
        <v>42</v>
      </c>
      <c r="L22" s="6">
        <v>73</v>
      </c>
      <c r="O22" s="6">
        <v>4</v>
      </c>
      <c r="P22" s="6">
        <v>12</v>
      </c>
      <c r="Q22" s="6">
        <v>46</v>
      </c>
      <c r="R22" s="6">
        <v>94</v>
      </c>
    </row>
    <row r="23" spans="2:18" x14ac:dyDescent="0.25">
      <c r="C23" s="6">
        <v>4</v>
      </c>
      <c r="D23" s="6">
        <v>16</v>
      </c>
      <c r="E23" s="6">
        <v>56</v>
      </c>
      <c r="F23" s="6">
        <v>126</v>
      </c>
      <c r="I23" s="6">
        <v>4</v>
      </c>
      <c r="J23" s="6">
        <v>18</v>
      </c>
      <c r="K23" s="6">
        <v>51</v>
      </c>
      <c r="L23" s="6">
        <v>76</v>
      </c>
      <c r="O23" s="6">
        <v>4</v>
      </c>
      <c r="P23" s="6">
        <v>10</v>
      </c>
      <c r="Q23" s="6">
        <v>38</v>
      </c>
      <c r="R23" s="6">
        <v>83</v>
      </c>
    </row>
    <row r="24" spans="2:18" x14ac:dyDescent="0.25">
      <c r="C24" s="6">
        <v>4</v>
      </c>
      <c r="D24" s="6">
        <v>10</v>
      </c>
      <c r="E24" s="6">
        <v>63</v>
      </c>
      <c r="F24" s="6">
        <v>118</v>
      </c>
      <c r="I24" s="6">
        <v>4</v>
      </c>
      <c r="J24" s="6">
        <v>23</v>
      </c>
      <c r="K24" s="6">
        <v>40</v>
      </c>
      <c r="L24" s="6">
        <v>88</v>
      </c>
      <c r="O24" s="6">
        <v>4</v>
      </c>
      <c r="P24" s="6">
        <v>16</v>
      </c>
      <c r="Q24" s="6">
        <v>51</v>
      </c>
      <c r="R24" s="6">
        <v>97</v>
      </c>
    </row>
    <row r="26" spans="2:18" x14ac:dyDescent="0.25">
      <c r="C26" s="6">
        <v>4</v>
      </c>
      <c r="D26" s="6">
        <v>12</v>
      </c>
      <c r="E26" s="6">
        <v>38</v>
      </c>
      <c r="F26" s="6">
        <v>69</v>
      </c>
      <c r="I26" s="6">
        <v>4</v>
      </c>
      <c r="J26" s="6">
        <v>13</v>
      </c>
      <c r="K26" s="6">
        <v>36</v>
      </c>
      <c r="L26" s="6">
        <v>53</v>
      </c>
      <c r="O26" s="6">
        <v>4</v>
      </c>
      <c r="P26" s="6">
        <v>11</v>
      </c>
      <c r="Q26" s="6">
        <v>31</v>
      </c>
      <c r="R26" s="6">
        <v>61</v>
      </c>
    </row>
    <row r="27" spans="2:18" x14ac:dyDescent="0.25">
      <c r="C27" s="6">
        <v>4</v>
      </c>
      <c r="D27" s="6">
        <v>16</v>
      </c>
      <c r="E27" s="6">
        <v>31</v>
      </c>
      <c r="F27" s="6">
        <v>74</v>
      </c>
      <c r="I27" s="6">
        <v>4</v>
      </c>
      <c r="J27" s="6">
        <v>19</v>
      </c>
      <c r="K27" s="6">
        <v>32</v>
      </c>
      <c r="L27" s="6">
        <v>61</v>
      </c>
      <c r="O27" s="6">
        <v>4</v>
      </c>
      <c r="P27" s="6">
        <v>10</v>
      </c>
      <c r="Q27" s="6">
        <v>30</v>
      </c>
      <c r="R27" s="6">
        <v>54</v>
      </c>
    </row>
    <row r="28" spans="2:18" x14ac:dyDescent="0.25">
      <c r="C28" s="6">
        <v>4</v>
      </c>
      <c r="D28" s="6">
        <v>10</v>
      </c>
      <c r="E28" s="6">
        <v>36</v>
      </c>
      <c r="F28" s="6">
        <v>63</v>
      </c>
      <c r="I28" s="6">
        <v>4</v>
      </c>
      <c r="J28" s="6">
        <v>15</v>
      </c>
      <c r="K28" s="6">
        <v>38</v>
      </c>
      <c r="L28" s="6">
        <v>49</v>
      </c>
      <c r="O28" s="6">
        <v>4</v>
      </c>
      <c r="P28" s="6">
        <v>13</v>
      </c>
      <c r="Q28" s="6">
        <v>26</v>
      </c>
      <c r="R28" s="6">
        <v>43</v>
      </c>
    </row>
    <row r="30" spans="2:18" x14ac:dyDescent="0.25">
      <c r="B30" s="6" t="s">
        <v>13</v>
      </c>
      <c r="C30" s="6">
        <v>4</v>
      </c>
      <c r="D30" s="6">
        <v>14.666666666666666</v>
      </c>
      <c r="E30" s="6">
        <v>57</v>
      </c>
      <c r="F30" s="6">
        <v>127.66666666666667</v>
      </c>
      <c r="H30" s="6" t="s">
        <v>13</v>
      </c>
      <c r="I30" s="6">
        <v>4</v>
      </c>
      <c r="J30" s="6">
        <v>20.333333333333332</v>
      </c>
      <c r="K30" s="6">
        <v>44.333333333333336</v>
      </c>
      <c r="L30" s="6">
        <v>79</v>
      </c>
      <c r="N30" s="6" t="s">
        <v>13</v>
      </c>
      <c r="O30" s="6">
        <v>4</v>
      </c>
      <c r="P30" s="6">
        <v>12.666666666666666</v>
      </c>
      <c r="Q30" s="6">
        <v>45</v>
      </c>
      <c r="R30" s="6">
        <v>91.333333333333329</v>
      </c>
    </row>
    <row r="31" spans="2:18" x14ac:dyDescent="0.25">
      <c r="C31" s="6">
        <v>4</v>
      </c>
      <c r="D31" s="6">
        <v>12.666666666666666</v>
      </c>
      <c r="E31" s="6">
        <v>35</v>
      </c>
      <c r="F31" s="6">
        <v>68.666666666666671</v>
      </c>
      <c r="I31" s="6">
        <v>4</v>
      </c>
      <c r="J31" s="6">
        <v>15.666666666666666</v>
      </c>
      <c r="K31" s="6">
        <v>35.333333333333336</v>
      </c>
      <c r="L31" s="6">
        <v>54.333333333333336</v>
      </c>
      <c r="O31" s="6">
        <v>4</v>
      </c>
      <c r="P31" s="6">
        <v>11.333333333333334</v>
      </c>
      <c r="Q31" s="6">
        <v>29</v>
      </c>
      <c r="R31" s="6">
        <v>52.666666666666664</v>
      </c>
    </row>
    <row r="33" spans="2:26" x14ac:dyDescent="0.25">
      <c r="B33" s="6" t="s">
        <v>14</v>
      </c>
      <c r="C33" s="6">
        <v>0</v>
      </c>
      <c r="D33" s="6">
        <v>4.1633319989322635</v>
      </c>
      <c r="E33" s="6">
        <v>5.5677643628300215</v>
      </c>
      <c r="F33" s="6">
        <v>10.598742063723098</v>
      </c>
      <c r="H33" s="6" t="s">
        <v>14</v>
      </c>
      <c r="I33" s="6">
        <v>0</v>
      </c>
      <c r="J33" s="6">
        <v>2.5166114784235907</v>
      </c>
      <c r="K33" s="6">
        <v>5.8594652770823279</v>
      </c>
      <c r="L33" s="6">
        <v>7.9372539331937721</v>
      </c>
      <c r="N33" s="6" t="s">
        <v>14</v>
      </c>
      <c r="O33" s="6">
        <v>0</v>
      </c>
      <c r="P33" s="6">
        <v>3.0550504633038948</v>
      </c>
      <c r="Q33" s="6">
        <v>6.5574385243020004</v>
      </c>
      <c r="R33" s="6">
        <v>7.3711147958319945</v>
      </c>
    </row>
    <row r="34" spans="2:26" x14ac:dyDescent="0.25">
      <c r="C34" s="6">
        <v>0</v>
      </c>
      <c r="D34" s="6">
        <v>3.0550504633038948</v>
      </c>
      <c r="E34" s="6">
        <v>3.6055512754639891</v>
      </c>
      <c r="F34" s="6">
        <v>5.5075705472861021</v>
      </c>
      <c r="I34" s="6">
        <v>0</v>
      </c>
      <c r="J34" s="6">
        <v>3.0550504633038904</v>
      </c>
      <c r="K34" s="6">
        <v>3.0550504633038931</v>
      </c>
      <c r="L34" s="6">
        <v>6.110100926607787</v>
      </c>
      <c r="O34" s="6">
        <v>0</v>
      </c>
      <c r="P34" s="6">
        <v>1.5275252316519499</v>
      </c>
      <c r="Q34" s="6">
        <v>2.6457513110645907</v>
      </c>
      <c r="R34" s="6">
        <v>9.0737717258774495</v>
      </c>
    </row>
    <row r="36" spans="2:26" x14ac:dyDescent="0.25">
      <c r="B36" s="4" t="s">
        <v>40</v>
      </c>
      <c r="H36" s="4" t="s">
        <v>40</v>
      </c>
      <c r="N36" s="4" t="s">
        <v>40</v>
      </c>
    </row>
    <row r="37" spans="2:26" x14ac:dyDescent="0.25">
      <c r="B37" s="4" t="s">
        <v>24</v>
      </c>
      <c r="F37" s="3">
        <v>1E-3</v>
      </c>
      <c r="H37" s="4" t="s">
        <v>24</v>
      </c>
      <c r="L37" s="3">
        <v>1.2999999999999999E-2</v>
      </c>
      <c r="N37" s="4" t="s">
        <v>24</v>
      </c>
      <c r="R37" s="3">
        <v>4.5999999999999999E-3</v>
      </c>
    </row>
    <row r="38" spans="2:26" x14ac:dyDescent="0.25">
      <c r="B38" s="4" t="s">
        <v>25</v>
      </c>
      <c r="F38" s="3" t="s">
        <v>26</v>
      </c>
      <c r="H38" s="4" t="s">
        <v>25</v>
      </c>
      <c r="L38" s="3" t="s">
        <v>54</v>
      </c>
      <c r="N38" s="4" t="s">
        <v>25</v>
      </c>
      <c r="R38" s="3" t="s">
        <v>26</v>
      </c>
    </row>
    <row r="39" spans="2:26" x14ac:dyDescent="0.25">
      <c r="B39" s="4" t="s">
        <v>27</v>
      </c>
      <c r="F39" s="3" t="s">
        <v>28</v>
      </c>
      <c r="H39" s="4" t="s">
        <v>27</v>
      </c>
      <c r="L39" s="3" t="s">
        <v>28</v>
      </c>
      <c r="N39" s="4" t="s">
        <v>27</v>
      </c>
      <c r="R39" s="3" t="s">
        <v>28</v>
      </c>
    </row>
    <row r="40" spans="2:26" x14ac:dyDescent="0.25">
      <c r="B40" s="4" t="s">
        <v>29</v>
      </c>
      <c r="F40" s="3" t="s">
        <v>30</v>
      </c>
      <c r="H40" s="4" t="s">
        <v>29</v>
      </c>
      <c r="L40" s="3" t="s">
        <v>30</v>
      </c>
      <c r="N40" s="4" t="s">
        <v>29</v>
      </c>
      <c r="R40" s="3" t="s">
        <v>30</v>
      </c>
    </row>
    <row r="41" spans="2:26" x14ac:dyDescent="0.25">
      <c r="B41" s="4" t="s">
        <v>31</v>
      </c>
      <c r="F41" s="3" t="s">
        <v>402</v>
      </c>
      <c r="H41" s="4" t="s">
        <v>31</v>
      </c>
      <c r="L41" s="3" t="s">
        <v>388</v>
      </c>
      <c r="N41" s="4" t="s">
        <v>31</v>
      </c>
      <c r="R41" s="3" t="s">
        <v>403</v>
      </c>
    </row>
    <row r="44" spans="2:26" x14ac:dyDescent="0.25">
      <c r="B44" s="4" t="s">
        <v>505</v>
      </c>
      <c r="C44" s="6" t="s">
        <v>120</v>
      </c>
      <c r="E44" s="6" t="s">
        <v>122</v>
      </c>
      <c r="G44" s="6" t="s">
        <v>121</v>
      </c>
      <c r="J44" s="6" t="s">
        <v>428</v>
      </c>
      <c r="K44" s="6" t="s">
        <v>408</v>
      </c>
      <c r="M44" s="6" t="s">
        <v>114</v>
      </c>
      <c r="P44" s="6" t="s">
        <v>429</v>
      </c>
      <c r="Q44" s="6" t="s">
        <v>408</v>
      </c>
      <c r="S44" s="6" t="s">
        <v>114</v>
      </c>
      <c r="V44" s="6" t="s">
        <v>506</v>
      </c>
      <c r="W44" s="6" t="s">
        <v>408</v>
      </c>
      <c r="Y44" s="6" t="s">
        <v>114</v>
      </c>
    </row>
    <row r="45" spans="2:26" x14ac:dyDescent="0.25">
      <c r="C45" s="6" t="s">
        <v>104</v>
      </c>
      <c r="D45" s="6" t="s">
        <v>114</v>
      </c>
      <c r="E45" s="6" t="s">
        <v>104</v>
      </c>
      <c r="F45" s="6" t="s">
        <v>114</v>
      </c>
      <c r="G45" s="6" t="s">
        <v>104</v>
      </c>
      <c r="H45" s="6" t="s">
        <v>114</v>
      </c>
      <c r="K45" s="6" t="s">
        <v>104</v>
      </c>
      <c r="L45" s="6" t="s">
        <v>390</v>
      </c>
      <c r="M45" s="6" t="s">
        <v>104</v>
      </c>
      <c r="N45" s="6" t="s">
        <v>390</v>
      </c>
      <c r="Q45" s="6" t="s">
        <v>104</v>
      </c>
      <c r="R45" s="6" t="s">
        <v>390</v>
      </c>
      <c r="S45" s="6" t="s">
        <v>104</v>
      </c>
      <c r="T45" s="6" t="s">
        <v>390</v>
      </c>
      <c r="W45" s="6" t="s">
        <v>104</v>
      </c>
      <c r="X45" s="6" t="s">
        <v>390</v>
      </c>
      <c r="Y45" s="6" t="s">
        <v>104</v>
      </c>
      <c r="Z45" s="6" t="s">
        <v>390</v>
      </c>
    </row>
    <row r="46" spans="2:26" x14ac:dyDescent="0.25">
      <c r="C46" s="3">
        <v>0.97299999999999998</v>
      </c>
      <c r="D46" s="3">
        <v>0.57299999999999995</v>
      </c>
      <c r="E46" s="3">
        <v>0.59099999999999997</v>
      </c>
      <c r="F46" s="3">
        <v>0.47099999999999997</v>
      </c>
      <c r="G46" s="3">
        <v>0.81599999999999995</v>
      </c>
      <c r="H46" s="3">
        <v>0.59899999999999998</v>
      </c>
      <c r="K46" s="3">
        <v>0.4798</v>
      </c>
      <c r="L46" s="3">
        <v>0.54359999999999997</v>
      </c>
      <c r="M46" s="3">
        <v>0.28670000000000001</v>
      </c>
      <c r="N46" s="3">
        <v>0.4113</v>
      </c>
      <c r="Q46" s="3">
        <v>0.43569999999999998</v>
      </c>
      <c r="R46" s="3">
        <v>0.4834</v>
      </c>
      <c r="S46" s="3">
        <v>0.26939999999999997</v>
      </c>
      <c r="T46" s="3">
        <v>0.39660000000000001</v>
      </c>
      <c r="W46" s="3">
        <v>0.26600000000000001</v>
      </c>
      <c r="X46" s="3">
        <v>0.33600000000000002</v>
      </c>
      <c r="Y46" s="3">
        <v>0.10100000000000001</v>
      </c>
      <c r="Z46" s="3">
        <v>0.156</v>
      </c>
    </row>
    <row r="47" spans="2:26" x14ac:dyDescent="0.25">
      <c r="C47" s="3">
        <v>0.9</v>
      </c>
      <c r="D47" s="3">
        <v>0.70099999999999996</v>
      </c>
      <c r="E47" s="3">
        <v>0.60099999999999998</v>
      </c>
      <c r="F47" s="3">
        <v>0.44800000000000001</v>
      </c>
      <c r="G47" s="3">
        <v>0.86399999999999999</v>
      </c>
      <c r="H47" s="3">
        <v>0.61099999999999999</v>
      </c>
      <c r="K47" s="3">
        <v>0.4365</v>
      </c>
      <c r="L47" s="3">
        <v>0.51349999999999996</v>
      </c>
      <c r="M47" s="3">
        <v>0.2152</v>
      </c>
      <c r="N47" s="3">
        <v>0.48659999999999998</v>
      </c>
      <c r="Q47" s="3">
        <v>0.4153</v>
      </c>
      <c r="R47" s="3">
        <v>0.41560000000000002</v>
      </c>
      <c r="S47" s="3">
        <v>0.20150000000000001</v>
      </c>
      <c r="T47" s="3">
        <v>0.3715</v>
      </c>
      <c r="W47" s="3">
        <v>0.315</v>
      </c>
      <c r="X47" s="3">
        <v>0.39800000000000002</v>
      </c>
      <c r="Y47" s="3">
        <v>9.7000000000000003E-2</v>
      </c>
      <c r="Z47" s="3">
        <v>0.157</v>
      </c>
    </row>
    <row r="48" spans="2:26" x14ac:dyDescent="0.25">
      <c r="C48" s="3">
        <v>0.82799999999999996</v>
      </c>
      <c r="D48" s="3">
        <v>0.47899999999999998</v>
      </c>
      <c r="E48" s="3">
        <v>0.57099999999999995</v>
      </c>
      <c r="F48" s="3">
        <v>0.32300000000000001</v>
      </c>
      <c r="G48" s="3">
        <v>0.82299999999999995</v>
      </c>
      <c r="H48" s="3">
        <v>0.60699999999999998</v>
      </c>
      <c r="K48" s="3">
        <v>0.40150000000000002</v>
      </c>
      <c r="L48" s="3">
        <v>0.48249999999999998</v>
      </c>
      <c r="M48" s="3">
        <v>0.20780000000000001</v>
      </c>
      <c r="N48" s="3">
        <v>0.4632</v>
      </c>
      <c r="Q48" s="3">
        <v>0.47739999999999999</v>
      </c>
      <c r="R48" s="3">
        <v>0.47520000000000001</v>
      </c>
      <c r="S48" s="3">
        <v>0.19939999999999999</v>
      </c>
      <c r="T48" s="3">
        <v>0.39879999999999999</v>
      </c>
      <c r="W48" s="3">
        <v>0.308</v>
      </c>
      <c r="X48" s="3">
        <v>0.314</v>
      </c>
      <c r="Y48" s="3">
        <v>8.5999999999999993E-2</v>
      </c>
      <c r="Z48" s="3">
        <v>0.13400000000000001</v>
      </c>
    </row>
    <row r="50" spans="2:26" x14ac:dyDescent="0.25">
      <c r="B50" s="6" t="s">
        <v>13</v>
      </c>
      <c r="C50" s="6">
        <f>AVERAGE(C46:C48)</f>
        <v>0.90033333333333332</v>
      </c>
      <c r="D50" s="6">
        <f t="shared" ref="D50:H50" si="4">AVERAGE(D46:D48)</f>
        <v>0.58433333333333337</v>
      </c>
      <c r="E50" s="6">
        <f t="shared" si="4"/>
        <v>0.58766666666666667</v>
      </c>
      <c r="F50" s="6">
        <f t="shared" si="4"/>
        <v>0.41399999999999998</v>
      </c>
      <c r="G50" s="6">
        <f t="shared" si="4"/>
        <v>0.83433333333333337</v>
      </c>
      <c r="H50" s="6">
        <f t="shared" si="4"/>
        <v>0.60566666666666669</v>
      </c>
      <c r="J50" s="6" t="s">
        <v>13</v>
      </c>
      <c r="K50" s="6">
        <f t="shared" ref="K50:S50" si="5">AVERAGE(K46:K48)</f>
        <v>0.43926666666666669</v>
      </c>
      <c r="L50" s="6">
        <f t="shared" si="5"/>
        <v>0.51319999999999999</v>
      </c>
      <c r="M50" s="6">
        <f t="shared" si="5"/>
        <v>0.23656666666666668</v>
      </c>
      <c r="N50" s="6">
        <f t="shared" si="5"/>
        <v>0.45369999999999999</v>
      </c>
      <c r="P50" s="6" t="s">
        <v>13</v>
      </c>
      <c r="Q50" s="6">
        <f t="shared" si="5"/>
        <v>0.44280000000000003</v>
      </c>
      <c r="R50" s="6">
        <f t="shared" si="5"/>
        <v>0.45806666666666668</v>
      </c>
      <c r="S50" s="6">
        <f t="shared" si="5"/>
        <v>0.22343333333333334</v>
      </c>
      <c r="T50" s="6">
        <f t="shared" ref="T50:Z50" si="6">AVERAGE(T46:T48)</f>
        <v>0.38896666666666668</v>
      </c>
      <c r="V50" s="6" t="s">
        <v>13</v>
      </c>
      <c r="W50" s="6">
        <f t="shared" si="6"/>
        <v>0.29633333333333334</v>
      </c>
      <c r="X50" s="6">
        <f t="shared" si="6"/>
        <v>0.34933333333333333</v>
      </c>
      <c r="Y50" s="6">
        <f t="shared" si="6"/>
        <v>9.4666666666666677E-2</v>
      </c>
      <c r="Z50" s="6">
        <f t="shared" si="6"/>
        <v>0.14899999999999999</v>
      </c>
    </row>
    <row r="51" spans="2:26" x14ac:dyDescent="0.25">
      <c r="B51" s="6" t="s">
        <v>14</v>
      </c>
      <c r="C51" s="6">
        <f>STDEV(C46:C48)</f>
        <v>7.250057471036582E-2</v>
      </c>
      <c r="D51" s="6">
        <f t="shared" ref="D51:H51" si="7">STDEV(D46:D48)</f>
        <v>0.11143308904151032</v>
      </c>
      <c r="E51" s="6">
        <f t="shared" si="7"/>
        <v>1.527525231651948E-2</v>
      </c>
      <c r="F51" s="6">
        <f t="shared" si="7"/>
        <v>7.9642953235047997E-2</v>
      </c>
      <c r="G51" s="6">
        <f t="shared" si="7"/>
        <v>2.5929391302792561E-2</v>
      </c>
      <c r="H51" s="6">
        <f t="shared" si="7"/>
        <v>6.1101009266077916E-3</v>
      </c>
      <c r="J51" s="6" t="s">
        <v>14</v>
      </c>
      <c r="K51" s="6">
        <f t="shared" ref="K51:S51" si="8">STDEV(K46:K48)</f>
        <v>3.922324990784589E-2</v>
      </c>
      <c r="L51" s="6">
        <f t="shared" si="8"/>
        <v>3.055110472634336E-2</v>
      </c>
      <c r="M51" s="6">
        <f t="shared" si="8"/>
        <v>4.3574113110117739E-2</v>
      </c>
      <c r="N51" s="6">
        <f t="shared" si="8"/>
        <v>3.8538422385977336E-2</v>
      </c>
      <c r="P51" s="6" t="s">
        <v>14</v>
      </c>
      <c r="Q51" s="6">
        <f t="shared" si="8"/>
        <v>3.1652961946712029E-2</v>
      </c>
      <c r="R51" s="6">
        <f t="shared" si="8"/>
        <v>3.7005044701139495E-2</v>
      </c>
      <c r="S51" s="6">
        <f t="shared" si="8"/>
        <v>3.9822146267288631E-2</v>
      </c>
      <c r="T51" s="6">
        <f t="shared" ref="T51:Z51" si="9">STDEV(T46:T48)</f>
        <v>1.5166520145812398E-2</v>
      </c>
      <c r="V51" s="6" t="s">
        <v>14</v>
      </c>
      <c r="W51" s="6">
        <f t="shared" si="9"/>
        <v>2.6501572280401269E-2</v>
      </c>
      <c r="X51" s="6">
        <f t="shared" si="9"/>
        <v>4.3558389930452371E-2</v>
      </c>
      <c r="Y51" s="6">
        <f t="shared" si="9"/>
        <v>7.7674534651540365E-3</v>
      </c>
      <c r="Z51" s="6">
        <f t="shared" si="9"/>
        <v>1.2999999999999996E-2</v>
      </c>
    </row>
    <row r="53" spans="2:26" x14ac:dyDescent="0.25">
      <c r="B53" s="4" t="s">
        <v>40</v>
      </c>
      <c r="J53" s="4" t="s">
        <v>40</v>
      </c>
      <c r="P53" s="4" t="s">
        <v>40</v>
      </c>
      <c r="V53" s="4" t="s">
        <v>40</v>
      </c>
    </row>
    <row r="54" spans="2:26" x14ac:dyDescent="0.25">
      <c r="B54" s="4" t="s">
        <v>24</v>
      </c>
      <c r="D54" s="3">
        <v>1.46E-2</v>
      </c>
      <c r="F54" s="3">
        <v>2.07E-2</v>
      </c>
      <c r="H54" s="3">
        <v>1E-4</v>
      </c>
      <c r="J54" s="4" t="s">
        <v>24</v>
      </c>
      <c r="L54" s="3">
        <v>6.1600000000000002E-2</v>
      </c>
      <c r="N54" s="3">
        <v>2.8999999999999998E-3</v>
      </c>
      <c r="P54" s="4" t="s">
        <v>24</v>
      </c>
      <c r="R54" s="3">
        <v>0.61599999999999999</v>
      </c>
      <c r="T54" s="3">
        <v>2.5000000000000001E-3</v>
      </c>
      <c r="V54" s="4" t="s">
        <v>24</v>
      </c>
      <c r="X54" s="3">
        <v>0.1462</v>
      </c>
      <c r="Z54" s="3">
        <v>3.3999999999999998E-3</v>
      </c>
    </row>
    <row r="55" spans="2:26" x14ac:dyDescent="0.25">
      <c r="B55" s="4" t="s">
        <v>25</v>
      </c>
      <c r="D55" s="3" t="s">
        <v>54</v>
      </c>
      <c r="F55" s="3" t="s">
        <v>54</v>
      </c>
      <c r="H55" s="3" t="s">
        <v>33</v>
      </c>
      <c r="J55" s="4" t="s">
        <v>25</v>
      </c>
      <c r="L55" s="3" t="s">
        <v>41</v>
      </c>
      <c r="N55" s="3" t="s">
        <v>26</v>
      </c>
      <c r="P55" s="4" t="s">
        <v>25</v>
      </c>
      <c r="R55" s="3" t="s">
        <v>41</v>
      </c>
      <c r="T55" s="3" t="s">
        <v>26</v>
      </c>
      <c r="V55" s="4" t="s">
        <v>25</v>
      </c>
      <c r="X55" s="3" t="s">
        <v>41</v>
      </c>
      <c r="Z55" s="3" t="s">
        <v>26</v>
      </c>
    </row>
    <row r="56" spans="2:26" x14ac:dyDescent="0.25">
      <c r="B56" s="4" t="s">
        <v>27</v>
      </c>
      <c r="D56" s="3" t="s">
        <v>28</v>
      </c>
      <c r="F56" s="3" t="s">
        <v>28</v>
      </c>
      <c r="H56" s="3" t="s">
        <v>28</v>
      </c>
      <c r="J56" s="4" t="s">
        <v>27</v>
      </c>
      <c r="L56" s="3" t="s">
        <v>42</v>
      </c>
      <c r="N56" s="3" t="s">
        <v>28</v>
      </c>
      <c r="P56" s="4" t="s">
        <v>27</v>
      </c>
      <c r="R56" s="3" t="s">
        <v>42</v>
      </c>
      <c r="T56" s="3" t="s">
        <v>28</v>
      </c>
      <c r="V56" s="4" t="s">
        <v>27</v>
      </c>
      <c r="X56" s="3" t="s">
        <v>42</v>
      </c>
      <c r="Z56" s="3" t="s">
        <v>28</v>
      </c>
    </row>
    <row r="57" spans="2:26" x14ac:dyDescent="0.25">
      <c r="B57" s="4" t="s">
        <v>29</v>
      </c>
      <c r="D57" s="3" t="s">
        <v>30</v>
      </c>
      <c r="F57" s="3" t="s">
        <v>30</v>
      </c>
      <c r="H57" s="3" t="s">
        <v>30</v>
      </c>
      <c r="J57" s="4" t="s">
        <v>29</v>
      </c>
      <c r="L57" s="3" t="s">
        <v>30</v>
      </c>
      <c r="N57" s="3" t="s">
        <v>30</v>
      </c>
      <c r="P57" s="4" t="s">
        <v>29</v>
      </c>
      <c r="R57" s="3" t="s">
        <v>30</v>
      </c>
      <c r="T57" s="3" t="s">
        <v>30</v>
      </c>
      <c r="V57" s="4" t="s">
        <v>29</v>
      </c>
      <c r="X57" s="3" t="s">
        <v>30</v>
      </c>
      <c r="Z57" s="3" t="s">
        <v>30</v>
      </c>
    </row>
    <row r="58" spans="2:26" x14ac:dyDescent="0.25">
      <c r="B58" s="4" t="s">
        <v>31</v>
      </c>
      <c r="D58" s="3" t="s">
        <v>405</v>
      </c>
      <c r="F58" s="3" t="s">
        <v>406</v>
      </c>
      <c r="H58" s="3" t="s">
        <v>407</v>
      </c>
      <c r="J58" s="4" t="s">
        <v>31</v>
      </c>
      <c r="L58" s="3" t="s">
        <v>409</v>
      </c>
      <c r="N58" s="3" t="s">
        <v>410</v>
      </c>
      <c r="P58" s="4" t="s">
        <v>31</v>
      </c>
      <c r="R58" s="3" t="s">
        <v>412</v>
      </c>
      <c r="T58" s="3" t="s">
        <v>411</v>
      </c>
      <c r="V58" s="4" t="s">
        <v>31</v>
      </c>
      <c r="X58" s="3" t="s">
        <v>413</v>
      </c>
      <c r="Z58" s="3" t="s">
        <v>414</v>
      </c>
    </row>
    <row r="62" spans="2:26" x14ac:dyDescent="0.25">
      <c r="B62" s="5" t="s">
        <v>507</v>
      </c>
      <c r="C62" s="5"/>
      <c r="D62" s="5"/>
      <c r="E62" s="5"/>
      <c r="F62" s="5"/>
    </row>
    <row r="63" spans="2:26" x14ac:dyDescent="0.25">
      <c r="B63" s="5"/>
      <c r="C63" s="5">
        <v>0</v>
      </c>
      <c r="D63" s="5">
        <v>2</v>
      </c>
      <c r="E63" s="5">
        <v>4</v>
      </c>
      <c r="F63" s="5">
        <v>6</v>
      </c>
    </row>
    <row r="64" spans="2:26" x14ac:dyDescent="0.25">
      <c r="B64" s="5" t="s">
        <v>104</v>
      </c>
      <c r="C64" s="5">
        <v>4</v>
      </c>
      <c r="D64" s="5">
        <v>20</v>
      </c>
      <c r="E64" s="5">
        <v>48</v>
      </c>
      <c r="F64" s="5">
        <v>126</v>
      </c>
    </row>
    <row r="65" spans="2:6" x14ac:dyDescent="0.25">
      <c r="B65" s="5"/>
      <c r="C65" s="5">
        <v>4</v>
      </c>
      <c r="D65" s="5">
        <v>16</v>
      </c>
      <c r="E65" s="5">
        <v>53</v>
      </c>
      <c r="F65" s="5">
        <v>113</v>
      </c>
    </row>
    <row r="66" spans="2:6" x14ac:dyDescent="0.25">
      <c r="B66" s="5"/>
      <c r="C66" s="5">
        <v>4</v>
      </c>
      <c r="D66" s="5">
        <v>18</v>
      </c>
      <c r="E66" s="5">
        <v>59</v>
      </c>
      <c r="F66" s="5">
        <v>138</v>
      </c>
    </row>
    <row r="67" spans="2:6" x14ac:dyDescent="0.25">
      <c r="B67" s="5"/>
      <c r="C67" s="5"/>
      <c r="D67" s="5"/>
      <c r="E67" s="5"/>
      <c r="F67" s="5"/>
    </row>
    <row r="68" spans="2:6" x14ac:dyDescent="0.25">
      <c r="B68" s="5" t="s">
        <v>114</v>
      </c>
      <c r="C68" s="5">
        <v>4</v>
      </c>
      <c r="D68" s="5">
        <v>14</v>
      </c>
      <c r="E68" s="5">
        <v>45</v>
      </c>
      <c r="F68" s="5">
        <v>77</v>
      </c>
    </row>
    <row r="69" spans="2:6" x14ac:dyDescent="0.25">
      <c r="B69" s="5"/>
      <c r="C69" s="5">
        <v>4</v>
      </c>
      <c r="D69" s="5">
        <v>13</v>
      </c>
      <c r="E69" s="5">
        <v>43</v>
      </c>
      <c r="F69" s="5">
        <v>69</v>
      </c>
    </row>
    <row r="70" spans="2:6" x14ac:dyDescent="0.25">
      <c r="B70" s="5"/>
      <c r="C70" s="5">
        <v>4</v>
      </c>
      <c r="D70" s="5">
        <v>17</v>
      </c>
      <c r="E70" s="5">
        <v>36</v>
      </c>
      <c r="F70" s="5">
        <v>78</v>
      </c>
    </row>
    <row r="71" spans="2:6" x14ac:dyDescent="0.25">
      <c r="B71" s="5"/>
      <c r="C71" s="5"/>
      <c r="D71" s="5"/>
      <c r="E71" s="5"/>
      <c r="F71" s="5"/>
    </row>
    <row r="72" spans="2:6" x14ac:dyDescent="0.25">
      <c r="B72" s="5" t="s">
        <v>390</v>
      </c>
      <c r="C72" s="5">
        <v>4</v>
      </c>
      <c r="D72" s="5">
        <v>19</v>
      </c>
      <c r="E72" s="5">
        <v>53</v>
      </c>
      <c r="F72" s="5">
        <v>108</v>
      </c>
    </row>
    <row r="73" spans="2:6" x14ac:dyDescent="0.25">
      <c r="B73" s="5"/>
      <c r="C73" s="5">
        <v>4</v>
      </c>
      <c r="D73" s="5">
        <v>21</v>
      </c>
      <c r="E73" s="5">
        <v>61</v>
      </c>
      <c r="F73" s="5">
        <v>136</v>
      </c>
    </row>
    <row r="74" spans="2:6" x14ac:dyDescent="0.25">
      <c r="B74" s="5"/>
      <c r="C74" s="5">
        <v>4</v>
      </c>
      <c r="D74" s="5">
        <v>23</v>
      </c>
      <c r="E74" s="5">
        <v>50</v>
      </c>
      <c r="F74" s="5">
        <v>145</v>
      </c>
    </row>
    <row r="75" spans="2:6" x14ac:dyDescent="0.25">
      <c r="B75" s="5"/>
      <c r="C75" s="5"/>
      <c r="D75" s="5"/>
      <c r="E75" s="5"/>
      <c r="F75" s="5"/>
    </row>
    <row r="76" spans="2:6" x14ac:dyDescent="0.25">
      <c r="B76" s="5" t="s">
        <v>391</v>
      </c>
      <c r="C76" s="5">
        <v>4</v>
      </c>
      <c r="D76" s="5">
        <v>22</v>
      </c>
      <c r="E76" s="5">
        <v>53</v>
      </c>
      <c r="F76" s="5">
        <v>128</v>
      </c>
    </row>
    <row r="77" spans="2:6" x14ac:dyDescent="0.25">
      <c r="B77" s="5"/>
      <c r="C77" s="5">
        <v>4</v>
      </c>
      <c r="D77" s="5">
        <v>18</v>
      </c>
      <c r="E77" s="5">
        <v>48</v>
      </c>
      <c r="F77" s="5">
        <v>136</v>
      </c>
    </row>
    <row r="78" spans="2:6" x14ac:dyDescent="0.25">
      <c r="B78" s="5"/>
      <c r="C78" s="5">
        <v>4</v>
      </c>
      <c r="D78" s="5">
        <v>17</v>
      </c>
      <c r="E78" s="5">
        <v>46</v>
      </c>
      <c r="F78" s="5">
        <v>141</v>
      </c>
    </row>
    <row r="79" spans="2:6" x14ac:dyDescent="0.25">
      <c r="B79" s="5"/>
      <c r="C79" s="5"/>
      <c r="D79" s="5"/>
      <c r="E79" s="5"/>
      <c r="F79" s="5"/>
    </row>
    <row r="80" spans="2:6" x14ac:dyDescent="0.25">
      <c r="B80" s="5" t="s">
        <v>13</v>
      </c>
      <c r="C80" s="5">
        <v>4</v>
      </c>
      <c r="D80" s="5">
        <v>18</v>
      </c>
      <c r="E80" s="5">
        <v>53.333333333333336</v>
      </c>
      <c r="F80" s="5">
        <v>125.66666666666667</v>
      </c>
    </row>
    <row r="81" spans="2:6" x14ac:dyDescent="0.25">
      <c r="B81" s="5"/>
      <c r="C81" s="5">
        <v>4</v>
      </c>
      <c r="D81" s="5">
        <v>14.666666666666666</v>
      </c>
      <c r="E81" s="5">
        <v>41.333333333333336</v>
      </c>
      <c r="F81" s="5">
        <v>74.666666666666671</v>
      </c>
    </row>
    <row r="82" spans="2:6" x14ac:dyDescent="0.25">
      <c r="B82" s="5"/>
      <c r="C82" s="5">
        <v>4</v>
      </c>
      <c r="D82" s="5">
        <v>21</v>
      </c>
      <c r="E82" s="5">
        <v>54.666666666666664</v>
      </c>
      <c r="F82" s="5">
        <v>129.66666666666666</v>
      </c>
    </row>
    <row r="83" spans="2:6" x14ac:dyDescent="0.25">
      <c r="B83" s="5"/>
      <c r="C83" s="5">
        <v>4</v>
      </c>
      <c r="D83" s="5">
        <v>19</v>
      </c>
      <c r="E83" s="5">
        <v>49</v>
      </c>
      <c r="F83" s="5">
        <v>135</v>
      </c>
    </row>
    <row r="84" spans="2:6" x14ac:dyDescent="0.25">
      <c r="B84" s="5"/>
      <c r="C84" s="5"/>
      <c r="D84" s="5"/>
      <c r="E84" s="5"/>
      <c r="F84" s="5"/>
    </row>
    <row r="85" spans="2:6" x14ac:dyDescent="0.25">
      <c r="B85" s="5" t="s">
        <v>14</v>
      </c>
      <c r="C85" s="5">
        <v>0</v>
      </c>
      <c r="D85" s="5">
        <v>2</v>
      </c>
      <c r="E85" s="5">
        <v>5.5075705472861021</v>
      </c>
      <c r="F85" s="5">
        <v>12.503332889007368</v>
      </c>
    </row>
    <row r="86" spans="2:6" x14ac:dyDescent="0.25">
      <c r="B86" s="5"/>
      <c r="C86" s="5">
        <v>0</v>
      </c>
      <c r="D86" s="5">
        <v>2.0816659994661282</v>
      </c>
      <c r="E86" s="5">
        <v>4.7258156262526088</v>
      </c>
      <c r="F86" s="5">
        <v>4.9328828623162471</v>
      </c>
    </row>
    <row r="87" spans="2:6" x14ac:dyDescent="0.25">
      <c r="B87" s="5"/>
      <c r="C87" s="5">
        <v>0</v>
      </c>
      <c r="D87" s="5">
        <v>2</v>
      </c>
      <c r="E87" s="5">
        <v>5.6862407030773268</v>
      </c>
      <c r="F87" s="5">
        <v>19.295940851208375</v>
      </c>
    </row>
    <row r="88" spans="2:6" x14ac:dyDescent="0.25">
      <c r="B88" s="5"/>
      <c r="C88" s="5">
        <v>0</v>
      </c>
      <c r="D88" s="5">
        <v>2.6457513110645907</v>
      </c>
      <c r="E88" s="5">
        <v>3.6055512754639891</v>
      </c>
      <c r="F88" s="5">
        <v>6.5574385243020004</v>
      </c>
    </row>
    <row r="89" spans="2:6" x14ac:dyDescent="0.25">
      <c r="B89" s="5"/>
      <c r="C89" s="5"/>
      <c r="D89" s="5"/>
      <c r="E89" s="5"/>
      <c r="F89" s="5"/>
    </row>
    <row r="90" spans="2:6" x14ac:dyDescent="0.25">
      <c r="B90" s="4" t="s">
        <v>40</v>
      </c>
      <c r="C90" s="5"/>
      <c r="D90" s="5"/>
      <c r="E90" s="5"/>
      <c r="F90" s="5"/>
    </row>
    <row r="91" spans="2:6" x14ac:dyDescent="0.25">
      <c r="B91" s="4" t="s">
        <v>24</v>
      </c>
      <c r="C91" s="5"/>
      <c r="D91" s="5"/>
      <c r="E91" s="5"/>
      <c r="F91" s="3">
        <v>2.8E-3</v>
      </c>
    </row>
    <row r="92" spans="2:6" x14ac:dyDescent="0.25">
      <c r="B92" s="4" t="s">
        <v>25</v>
      </c>
      <c r="C92" s="5"/>
      <c r="D92" s="5"/>
      <c r="E92" s="5"/>
      <c r="F92" s="3" t="s">
        <v>26</v>
      </c>
    </row>
    <row r="93" spans="2:6" x14ac:dyDescent="0.25">
      <c r="B93" s="4" t="s">
        <v>27</v>
      </c>
      <c r="C93" s="5"/>
      <c r="D93" s="5"/>
      <c r="E93" s="5"/>
      <c r="F93" s="3" t="s">
        <v>28</v>
      </c>
    </row>
    <row r="94" spans="2:6" x14ac:dyDescent="0.25">
      <c r="B94" s="4" t="s">
        <v>29</v>
      </c>
      <c r="C94" s="5"/>
      <c r="D94" s="5"/>
      <c r="E94" s="5"/>
      <c r="F94" s="3" t="s">
        <v>30</v>
      </c>
    </row>
    <row r="95" spans="2:6" x14ac:dyDescent="0.25">
      <c r="B95" s="4" t="s">
        <v>31</v>
      </c>
      <c r="C95" s="5"/>
      <c r="D95" s="5"/>
      <c r="E95" s="5"/>
      <c r="F95" s="3" t="s">
        <v>392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40"/>
  <sheetViews>
    <sheetView workbookViewId="0">
      <selection activeCell="N20" sqref="N20"/>
    </sheetView>
  </sheetViews>
  <sheetFormatPr defaultColWidth="10.875" defaultRowHeight="15" x14ac:dyDescent="0.2"/>
  <cols>
    <col min="1" max="16384" width="10.875" style="5"/>
  </cols>
  <sheetData>
    <row r="3" spans="2:22" ht="15.95" x14ac:dyDescent="0.2">
      <c r="B3" s="5" t="s">
        <v>437</v>
      </c>
      <c r="C3" s="5" t="s">
        <v>57</v>
      </c>
      <c r="E3" s="5" t="s">
        <v>58</v>
      </c>
      <c r="G3" s="5" t="s">
        <v>59</v>
      </c>
      <c r="I3" s="5" t="s">
        <v>60</v>
      </c>
      <c r="K3" s="5" t="s">
        <v>61</v>
      </c>
      <c r="M3" s="5" t="s">
        <v>63</v>
      </c>
      <c r="O3" s="5" t="s">
        <v>62</v>
      </c>
      <c r="Q3" s="5" t="s">
        <v>64</v>
      </c>
      <c r="S3" s="5" t="s">
        <v>65</v>
      </c>
      <c r="U3" s="5" t="s">
        <v>66</v>
      </c>
    </row>
    <row r="4" spans="2:22" ht="15.95" x14ac:dyDescent="0.2">
      <c r="C4" s="3">
        <v>1</v>
      </c>
      <c r="D4" s="3">
        <v>1.5733079999999999</v>
      </c>
      <c r="E4" s="3">
        <v>1</v>
      </c>
      <c r="F4" s="3">
        <v>1.0076400000000001</v>
      </c>
      <c r="G4" s="3">
        <v>1</v>
      </c>
      <c r="H4" s="3">
        <v>0.99204300000000001</v>
      </c>
      <c r="I4" s="3">
        <v>1</v>
      </c>
      <c r="J4" s="3">
        <v>1.506853</v>
      </c>
      <c r="K4" s="3">
        <v>1</v>
      </c>
      <c r="L4" s="3">
        <v>0.86035899999999998</v>
      </c>
      <c r="M4" s="3">
        <v>1</v>
      </c>
      <c r="N4" s="3">
        <v>2.9100030000000001</v>
      </c>
      <c r="O4" s="3">
        <v>1</v>
      </c>
      <c r="P4" s="3">
        <v>0.890486</v>
      </c>
      <c r="Q4" s="3">
        <v>1</v>
      </c>
      <c r="R4" s="3">
        <v>1.3508039999999999</v>
      </c>
      <c r="S4" s="3">
        <v>1</v>
      </c>
      <c r="T4" s="3">
        <v>4.7512590000000001</v>
      </c>
      <c r="U4" s="3">
        <v>1</v>
      </c>
      <c r="V4" s="3">
        <v>4.9240180000000002</v>
      </c>
    </row>
    <row r="5" spans="2:22" ht="15.95" x14ac:dyDescent="0.2">
      <c r="C5" s="3">
        <v>1</v>
      </c>
      <c r="D5" s="3">
        <v>1.3516950000000001</v>
      </c>
      <c r="E5" s="3">
        <v>1</v>
      </c>
      <c r="F5" s="3">
        <v>0.83017700000000005</v>
      </c>
      <c r="G5" s="3">
        <v>1</v>
      </c>
      <c r="H5" s="3">
        <v>0.77327000000000001</v>
      </c>
      <c r="I5" s="3">
        <v>1</v>
      </c>
      <c r="J5" s="3">
        <v>2.032565</v>
      </c>
      <c r="K5" s="3">
        <v>1</v>
      </c>
      <c r="L5" s="3">
        <v>0.523281</v>
      </c>
      <c r="M5" s="3">
        <v>1</v>
      </c>
      <c r="N5" s="3">
        <v>3.1234310000000001</v>
      </c>
      <c r="O5" s="3">
        <v>1</v>
      </c>
      <c r="P5" s="3">
        <v>0.71582299999999999</v>
      </c>
      <c r="Q5" s="3">
        <v>1</v>
      </c>
      <c r="R5" s="3">
        <v>1.1844859999999999</v>
      </c>
      <c r="S5" s="3">
        <v>1</v>
      </c>
      <c r="T5" s="3">
        <v>7.5845549999999999</v>
      </c>
      <c r="U5" s="3">
        <v>1</v>
      </c>
      <c r="V5" s="3">
        <v>4.1453430000000004</v>
      </c>
    </row>
    <row r="6" spans="2:22" ht="15.95" x14ac:dyDescent="0.2">
      <c r="C6" s="3">
        <v>1</v>
      </c>
      <c r="D6" s="3">
        <v>0.91446099999999997</v>
      </c>
      <c r="E6" s="3">
        <v>1</v>
      </c>
      <c r="F6" s="3">
        <v>0.72757099999999997</v>
      </c>
      <c r="G6" s="3">
        <v>1</v>
      </c>
      <c r="H6" s="3">
        <v>0.64672099999999999</v>
      </c>
      <c r="I6" s="3">
        <v>1</v>
      </c>
      <c r="J6" s="3">
        <v>1.4134199999999999</v>
      </c>
      <c r="K6" s="3">
        <v>1</v>
      </c>
      <c r="L6" s="3">
        <v>0.36787599999999998</v>
      </c>
      <c r="M6" s="3">
        <v>1</v>
      </c>
      <c r="N6" s="3">
        <v>1.3393520000000001</v>
      </c>
      <c r="O6" s="3">
        <v>1</v>
      </c>
      <c r="P6" s="3">
        <v>1.370053</v>
      </c>
      <c r="Q6" s="3">
        <v>1</v>
      </c>
      <c r="R6" s="3">
        <v>0.62255700000000003</v>
      </c>
      <c r="S6" s="3">
        <v>1</v>
      </c>
      <c r="T6" s="3">
        <v>3.0875789999999999</v>
      </c>
      <c r="U6" s="3">
        <v>1</v>
      </c>
      <c r="V6" s="3">
        <v>3.2911410000000001</v>
      </c>
    </row>
    <row r="8" spans="2:22" ht="15.95" x14ac:dyDescent="0.2">
      <c r="B8" s="5" t="s">
        <v>13</v>
      </c>
      <c r="C8" s="5">
        <f>AVERAGE(C4:C6)</f>
        <v>1</v>
      </c>
      <c r="D8" s="5">
        <f t="shared" ref="D8:V8" si="0">AVERAGE(D4:D6)</f>
        <v>1.2798213333333335</v>
      </c>
      <c r="E8" s="5">
        <f t="shared" si="0"/>
        <v>1</v>
      </c>
      <c r="F8" s="5">
        <f t="shared" si="0"/>
        <v>0.85512933333333352</v>
      </c>
      <c r="G8" s="5">
        <f t="shared" si="0"/>
        <v>1</v>
      </c>
      <c r="H8" s="5">
        <f t="shared" si="0"/>
        <v>0.8040113333333333</v>
      </c>
      <c r="I8" s="5">
        <f t="shared" si="0"/>
        <v>1</v>
      </c>
      <c r="J8" s="5">
        <f t="shared" si="0"/>
        <v>1.650946</v>
      </c>
      <c r="K8" s="5">
        <f t="shared" si="0"/>
        <v>1</v>
      </c>
      <c r="L8" s="5">
        <f t="shared" si="0"/>
        <v>0.58383866666666673</v>
      </c>
      <c r="M8" s="5">
        <f t="shared" si="0"/>
        <v>1</v>
      </c>
      <c r="N8" s="5">
        <f t="shared" si="0"/>
        <v>2.4575953333333334</v>
      </c>
      <c r="O8" s="5">
        <f t="shared" si="0"/>
        <v>1</v>
      </c>
      <c r="P8" s="5">
        <f t="shared" si="0"/>
        <v>0.99212066666666665</v>
      </c>
      <c r="Q8" s="5">
        <f t="shared" si="0"/>
        <v>1</v>
      </c>
      <c r="R8" s="5">
        <f t="shared" si="0"/>
        <v>1.0526156666666666</v>
      </c>
      <c r="S8" s="5">
        <f t="shared" si="0"/>
        <v>1</v>
      </c>
      <c r="T8" s="5">
        <f t="shared" si="0"/>
        <v>5.1411309999999997</v>
      </c>
      <c r="U8" s="5">
        <f t="shared" si="0"/>
        <v>1</v>
      </c>
      <c r="V8" s="5">
        <f t="shared" si="0"/>
        <v>4.1201673333333337</v>
      </c>
    </row>
    <row r="9" spans="2:22" ht="15.95" x14ac:dyDescent="0.2">
      <c r="B9" s="5" t="s">
        <v>14</v>
      </c>
      <c r="C9" s="5">
        <f>STDEV(C4:C6)</f>
        <v>0</v>
      </c>
      <c r="D9" s="5">
        <f t="shared" ref="D9:V9" si="1">STDEV(D4:D6)</f>
        <v>0.33525245759327849</v>
      </c>
      <c r="E9" s="5">
        <f t="shared" si="1"/>
        <v>0</v>
      </c>
      <c r="F9" s="5">
        <f t="shared" si="1"/>
        <v>0.14169200892899075</v>
      </c>
      <c r="G9" s="5">
        <f t="shared" si="1"/>
        <v>0</v>
      </c>
      <c r="H9" s="5">
        <f t="shared" si="1"/>
        <v>0.17470143989771081</v>
      </c>
      <c r="I9" s="5">
        <f t="shared" si="1"/>
        <v>0</v>
      </c>
      <c r="J9" s="5">
        <f t="shared" si="1"/>
        <v>0.33377721198877586</v>
      </c>
      <c r="K9" s="5">
        <f t="shared" si="1"/>
        <v>0</v>
      </c>
      <c r="L9" s="5">
        <f t="shared" si="1"/>
        <v>0.25176437310774002</v>
      </c>
      <c r="M9" s="5">
        <f t="shared" si="1"/>
        <v>0</v>
      </c>
      <c r="N9" s="5">
        <f t="shared" si="1"/>
        <v>0.97428896750621885</v>
      </c>
      <c r="O9" s="5">
        <f t="shared" si="1"/>
        <v>0</v>
      </c>
      <c r="P9" s="5">
        <f t="shared" si="1"/>
        <v>0.33874980048161396</v>
      </c>
      <c r="Q9" s="5">
        <f t="shared" si="1"/>
        <v>0</v>
      </c>
      <c r="R9" s="5">
        <f t="shared" si="1"/>
        <v>0.38161271187204082</v>
      </c>
      <c r="S9" s="5">
        <f t="shared" si="1"/>
        <v>0</v>
      </c>
      <c r="T9" s="5">
        <f t="shared" si="1"/>
        <v>2.2736970815022861</v>
      </c>
      <c r="U9" s="5">
        <f t="shared" si="1"/>
        <v>0</v>
      </c>
      <c r="V9" s="5">
        <f t="shared" si="1"/>
        <v>0.8167295665802311</v>
      </c>
    </row>
    <row r="11" spans="2:22" ht="15.95" x14ac:dyDescent="0.2">
      <c r="B11" s="4" t="s">
        <v>40</v>
      </c>
    </row>
    <row r="12" spans="2:22" ht="15.95" x14ac:dyDescent="0.2">
      <c r="B12" s="4" t="s">
        <v>24</v>
      </c>
      <c r="D12" s="3">
        <v>0.2218</v>
      </c>
      <c r="F12" s="3">
        <v>0.15129999999999999</v>
      </c>
      <c r="H12" s="3">
        <v>0.1239</v>
      </c>
      <c r="J12" s="3">
        <v>2.7799999999999998E-2</v>
      </c>
      <c r="L12" s="3">
        <v>4.58E-2</v>
      </c>
      <c r="N12" s="3">
        <v>6.0600000000000001E-2</v>
      </c>
      <c r="P12" s="3">
        <v>0.9698</v>
      </c>
      <c r="R12" s="3">
        <v>0.82299999999999995</v>
      </c>
      <c r="T12" s="3">
        <v>3.44E-2</v>
      </c>
      <c r="V12" s="3">
        <v>2.7000000000000001E-3</v>
      </c>
    </row>
    <row r="13" spans="2:22" ht="15.95" x14ac:dyDescent="0.2">
      <c r="B13" s="4" t="s">
        <v>25</v>
      </c>
      <c r="D13" s="3" t="s">
        <v>41</v>
      </c>
      <c r="F13" s="3" t="s">
        <v>41</v>
      </c>
      <c r="H13" s="3" t="s">
        <v>41</v>
      </c>
      <c r="J13" s="3" t="s">
        <v>54</v>
      </c>
      <c r="L13" s="3" t="s">
        <v>54</v>
      </c>
      <c r="N13" s="3" t="s">
        <v>41</v>
      </c>
      <c r="P13" s="3" t="s">
        <v>41</v>
      </c>
      <c r="R13" s="3" t="s">
        <v>41</v>
      </c>
      <c r="T13" s="3" t="s">
        <v>54</v>
      </c>
      <c r="V13" s="3" t="s">
        <v>26</v>
      </c>
    </row>
    <row r="14" spans="2:22" ht="15.95" x14ac:dyDescent="0.2">
      <c r="B14" s="4" t="s">
        <v>27</v>
      </c>
      <c r="D14" s="3" t="s">
        <v>42</v>
      </c>
      <c r="F14" s="3" t="s">
        <v>42</v>
      </c>
      <c r="H14" s="3" t="s">
        <v>42</v>
      </c>
      <c r="J14" s="3" t="s">
        <v>28</v>
      </c>
      <c r="L14" s="3" t="s">
        <v>28</v>
      </c>
      <c r="N14" s="3" t="s">
        <v>42</v>
      </c>
      <c r="P14" s="3" t="s">
        <v>42</v>
      </c>
      <c r="R14" s="3" t="s">
        <v>42</v>
      </c>
      <c r="T14" s="3" t="s">
        <v>28</v>
      </c>
      <c r="V14" s="3" t="s">
        <v>28</v>
      </c>
    </row>
    <row r="15" spans="2:22" ht="15.95" x14ac:dyDescent="0.2">
      <c r="B15" s="4" t="s">
        <v>29</v>
      </c>
      <c r="D15" s="3" t="s">
        <v>30</v>
      </c>
      <c r="F15" s="3" t="s">
        <v>30</v>
      </c>
      <c r="H15" s="3" t="s">
        <v>30</v>
      </c>
      <c r="J15" s="3" t="s">
        <v>30</v>
      </c>
      <c r="L15" s="3" t="s">
        <v>30</v>
      </c>
      <c r="N15" s="3" t="s">
        <v>30</v>
      </c>
      <c r="P15" s="3" t="s">
        <v>30</v>
      </c>
      <c r="R15" s="3" t="s">
        <v>30</v>
      </c>
      <c r="T15" s="3" t="s">
        <v>30</v>
      </c>
      <c r="V15" s="3" t="s">
        <v>30</v>
      </c>
    </row>
    <row r="16" spans="2:22" ht="15.95" x14ac:dyDescent="0.2">
      <c r="B16" s="4" t="s">
        <v>31</v>
      </c>
      <c r="D16" s="3" t="s">
        <v>417</v>
      </c>
      <c r="F16" s="3" t="s">
        <v>418</v>
      </c>
      <c r="H16" s="3" t="s">
        <v>419</v>
      </c>
      <c r="J16" s="3" t="s">
        <v>420</v>
      </c>
      <c r="L16" s="3" t="s">
        <v>421</v>
      </c>
      <c r="N16" s="3" t="s">
        <v>422</v>
      </c>
      <c r="P16" s="3" t="s">
        <v>423</v>
      </c>
      <c r="R16" s="3" t="s">
        <v>424</v>
      </c>
      <c r="T16" s="3" t="s">
        <v>425</v>
      </c>
      <c r="V16" s="3" t="s">
        <v>426</v>
      </c>
    </row>
    <row r="20" spans="2:12" ht="15.95" x14ac:dyDescent="0.2">
      <c r="B20" s="5" t="s">
        <v>508</v>
      </c>
      <c r="C20" s="5" t="s">
        <v>183</v>
      </c>
      <c r="D20" s="5" t="s">
        <v>427</v>
      </c>
      <c r="F20" s="5" t="s">
        <v>509</v>
      </c>
      <c r="G20" s="5" t="s">
        <v>183</v>
      </c>
      <c r="H20" s="5" t="s">
        <v>427</v>
      </c>
      <c r="J20" s="5" t="s">
        <v>510</v>
      </c>
      <c r="K20" s="5" t="s">
        <v>183</v>
      </c>
      <c r="L20" s="5" t="s">
        <v>427</v>
      </c>
    </row>
    <row r="21" spans="2:12" ht="15.75" x14ac:dyDescent="0.25">
      <c r="C21" s="5">
        <v>1</v>
      </c>
      <c r="D21" s="5">
        <v>3</v>
      </c>
      <c r="G21" s="3">
        <v>2</v>
      </c>
      <c r="H21" s="3">
        <v>26</v>
      </c>
      <c r="K21">
        <v>20</v>
      </c>
      <c r="L21">
        <v>49</v>
      </c>
    </row>
    <row r="22" spans="2:12" ht="15.75" x14ac:dyDescent="0.25">
      <c r="C22" s="5">
        <v>0</v>
      </c>
      <c r="D22" s="5">
        <v>2</v>
      </c>
      <c r="G22" s="3">
        <v>2</v>
      </c>
      <c r="H22" s="3">
        <v>34</v>
      </c>
      <c r="K22">
        <v>23</v>
      </c>
      <c r="L22">
        <v>63</v>
      </c>
    </row>
    <row r="23" spans="2:12" ht="15.75" x14ac:dyDescent="0.25">
      <c r="C23" s="5">
        <v>3</v>
      </c>
      <c r="D23" s="5">
        <v>3</v>
      </c>
      <c r="G23" s="3">
        <v>3</v>
      </c>
      <c r="H23" s="3">
        <v>18</v>
      </c>
      <c r="K23">
        <v>23</v>
      </c>
      <c r="L23">
        <v>51</v>
      </c>
    </row>
    <row r="24" spans="2:12" ht="15.75" x14ac:dyDescent="0.25">
      <c r="C24" s="5">
        <v>1</v>
      </c>
      <c r="D24" s="5">
        <v>0</v>
      </c>
      <c r="G24" s="3">
        <v>1</v>
      </c>
      <c r="H24" s="3">
        <v>25</v>
      </c>
      <c r="K24">
        <v>20</v>
      </c>
      <c r="L24">
        <v>66</v>
      </c>
    </row>
    <row r="25" spans="2:12" ht="15.75" x14ac:dyDescent="0.25">
      <c r="C25" s="5">
        <v>1</v>
      </c>
      <c r="D25" s="5">
        <v>1</v>
      </c>
      <c r="G25" s="3">
        <v>2</v>
      </c>
      <c r="H25" s="3">
        <v>19</v>
      </c>
      <c r="K25">
        <v>24</v>
      </c>
      <c r="L25">
        <v>54</v>
      </c>
    </row>
    <row r="26" spans="2:12" ht="15.75" x14ac:dyDescent="0.25">
      <c r="C26" s="5">
        <v>1</v>
      </c>
      <c r="D26" s="5">
        <v>3</v>
      </c>
      <c r="G26" s="3">
        <v>3</v>
      </c>
      <c r="H26" s="3">
        <v>20</v>
      </c>
      <c r="K26">
        <v>26</v>
      </c>
      <c r="L26">
        <v>39</v>
      </c>
    </row>
    <row r="27" spans="2:12" ht="15.75" x14ac:dyDescent="0.25">
      <c r="C27" s="5">
        <v>0</v>
      </c>
      <c r="D27" s="5">
        <v>5</v>
      </c>
      <c r="G27" s="3">
        <v>1</v>
      </c>
      <c r="H27" s="3">
        <v>16</v>
      </c>
      <c r="K27">
        <v>20</v>
      </c>
      <c r="L27">
        <v>56</v>
      </c>
    </row>
    <row r="28" spans="2:12" ht="15.75" x14ac:dyDescent="0.25">
      <c r="C28" s="5">
        <v>2</v>
      </c>
      <c r="D28" s="5">
        <v>4</v>
      </c>
      <c r="G28" s="3">
        <v>3</v>
      </c>
      <c r="H28" s="3">
        <v>19</v>
      </c>
      <c r="K28">
        <v>19</v>
      </c>
      <c r="L28">
        <v>31</v>
      </c>
    </row>
    <row r="29" spans="2:12" ht="15.75" x14ac:dyDescent="0.25">
      <c r="G29" s="3">
        <v>3</v>
      </c>
      <c r="H29" s="3">
        <v>21</v>
      </c>
      <c r="K29">
        <v>18</v>
      </c>
      <c r="L29">
        <v>52</v>
      </c>
    </row>
    <row r="30" spans="2:12" ht="15.75" x14ac:dyDescent="0.25">
      <c r="G30" s="3">
        <v>2</v>
      </c>
      <c r="H30" s="3">
        <v>25</v>
      </c>
      <c r="K30">
        <v>23</v>
      </c>
      <c r="L30">
        <v>49</v>
      </c>
    </row>
    <row r="32" spans="2:12" ht="15.95" x14ac:dyDescent="0.2">
      <c r="B32" s="5" t="s">
        <v>13</v>
      </c>
      <c r="C32" s="5">
        <f>AVERAGE(C21:C28)</f>
        <v>1.125</v>
      </c>
      <c r="D32" s="5">
        <f>AVERAGE(D21:D28)</f>
        <v>2.625</v>
      </c>
      <c r="F32" s="5" t="s">
        <v>13</v>
      </c>
      <c r="G32" s="5">
        <f>AVERAGE(G21:G30)</f>
        <v>2.2000000000000002</v>
      </c>
      <c r="H32" s="5">
        <f>AVERAGE(H21:H30)</f>
        <v>22.3</v>
      </c>
      <c r="J32" s="5" t="s">
        <v>13</v>
      </c>
      <c r="K32" s="5">
        <f t="shared" ref="K32:L32" si="2">AVERAGE(K21:K30)</f>
        <v>21.6</v>
      </c>
      <c r="L32" s="5">
        <f t="shared" si="2"/>
        <v>51</v>
      </c>
    </row>
    <row r="33" spans="2:12" ht="15.95" x14ac:dyDescent="0.2">
      <c r="B33" s="5" t="s">
        <v>14</v>
      </c>
      <c r="C33" s="5">
        <f>STDEV(C21:C28)</f>
        <v>0.99103120896511487</v>
      </c>
      <c r="D33" s="5">
        <f>STDEV(D21:D28)</f>
        <v>1.5979898086569353</v>
      </c>
      <c r="F33" s="5" t="s">
        <v>14</v>
      </c>
      <c r="G33" s="5">
        <f>STDEV(G21:G30)</f>
        <v>0.78881063774661553</v>
      </c>
      <c r="H33" s="5">
        <f>STDEV(H21:H30)</f>
        <v>5.292552419306884</v>
      </c>
      <c r="J33" s="5" t="s">
        <v>14</v>
      </c>
      <c r="K33" s="5">
        <f t="shared" ref="K33:L33" si="3">STDEV(K21:K30)</f>
        <v>2.5473297566056985</v>
      </c>
      <c r="L33" s="5">
        <f t="shared" si="3"/>
        <v>10.306416555826871</v>
      </c>
    </row>
    <row r="35" spans="2:12" ht="15.95" x14ac:dyDescent="0.2">
      <c r="B35" s="4" t="s">
        <v>40</v>
      </c>
      <c r="F35" s="4" t="s">
        <v>40</v>
      </c>
      <c r="J35" s="4" t="s">
        <v>40</v>
      </c>
    </row>
    <row r="36" spans="2:12" ht="15.95" x14ac:dyDescent="0.2">
      <c r="B36" s="4" t="s">
        <v>24</v>
      </c>
      <c r="D36" s="3">
        <v>4.0599999999999997E-2</v>
      </c>
      <c r="F36" s="4" t="s">
        <v>24</v>
      </c>
      <c r="H36" s="3" t="s">
        <v>36</v>
      </c>
      <c r="J36" s="4" t="s">
        <v>24</v>
      </c>
      <c r="L36" s="3" t="s">
        <v>36</v>
      </c>
    </row>
    <row r="37" spans="2:12" x14ac:dyDescent="0.2">
      <c r="B37" s="4" t="s">
        <v>25</v>
      </c>
      <c r="D37" s="3" t="s">
        <v>54</v>
      </c>
      <c r="F37" s="4" t="s">
        <v>25</v>
      </c>
      <c r="H37" s="3" t="s">
        <v>37</v>
      </c>
      <c r="J37" s="4" t="s">
        <v>25</v>
      </c>
      <c r="L37" s="3" t="s">
        <v>37</v>
      </c>
    </row>
    <row r="38" spans="2:12" x14ac:dyDescent="0.2">
      <c r="B38" s="4" t="s">
        <v>27</v>
      </c>
      <c r="D38" s="3" t="s">
        <v>28</v>
      </c>
      <c r="F38" s="4" t="s">
        <v>27</v>
      </c>
      <c r="H38" s="3" t="s">
        <v>28</v>
      </c>
      <c r="J38" s="4" t="s">
        <v>27</v>
      </c>
      <c r="L38" s="3" t="s">
        <v>28</v>
      </c>
    </row>
    <row r="39" spans="2:12" x14ac:dyDescent="0.2">
      <c r="B39" s="4" t="s">
        <v>29</v>
      </c>
      <c r="D39" s="3" t="s">
        <v>30</v>
      </c>
      <c r="F39" s="4" t="s">
        <v>29</v>
      </c>
      <c r="H39" s="3" t="s">
        <v>30</v>
      </c>
      <c r="J39" s="4" t="s">
        <v>29</v>
      </c>
      <c r="L39" s="3" t="s">
        <v>30</v>
      </c>
    </row>
    <row r="40" spans="2:12" x14ac:dyDescent="0.2">
      <c r="B40" s="4" t="s">
        <v>31</v>
      </c>
      <c r="D40" s="3" t="s">
        <v>431</v>
      </c>
      <c r="F40" s="4" t="s">
        <v>31</v>
      </c>
      <c r="H40" s="3" t="s">
        <v>430</v>
      </c>
      <c r="J40" s="4" t="s">
        <v>31</v>
      </c>
      <c r="L40" s="3" t="s">
        <v>432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4"/>
  <sheetViews>
    <sheetView workbookViewId="0">
      <selection activeCell="K9" sqref="K9"/>
    </sheetView>
  </sheetViews>
  <sheetFormatPr defaultColWidth="10.875" defaultRowHeight="15" x14ac:dyDescent="0.2"/>
  <cols>
    <col min="1" max="16384" width="10.875" style="5"/>
  </cols>
  <sheetData>
    <row r="4" spans="2:8" x14ac:dyDescent="0.2">
      <c r="B4" s="5" t="s">
        <v>442</v>
      </c>
      <c r="C4" s="5" t="s">
        <v>433</v>
      </c>
      <c r="D4" s="5" t="s">
        <v>434</v>
      </c>
      <c r="F4" s="5" t="s">
        <v>511</v>
      </c>
      <c r="G4" s="5" t="s">
        <v>433</v>
      </c>
      <c r="H4" s="5" t="s">
        <v>434</v>
      </c>
    </row>
    <row r="5" spans="2:8" x14ac:dyDescent="0.2">
      <c r="C5" s="3">
        <v>7</v>
      </c>
      <c r="D5" s="3">
        <v>13</v>
      </c>
      <c r="G5" s="3">
        <v>15</v>
      </c>
      <c r="H5" s="3">
        <v>20</v>
      </c>
    </row>
    <row r="6" spans="2:8" x14ac:dyDescent="0.2">
      <c r="C6" s="3">
        <v>8</v>
      </c>
      <c r="D6" s="3">
        <v>15</v>
      </c>
      <c r="G6" s="3">
        <v>15</v>
      </c>
      <c r="H6" s="3">
        <v>23</v>
      </c>
    </row>
    <row r="7" spans="2:8" x14ac:dyDescent="0.2">
      <c r="C7" s="3">
        <v>5</v>
      </c>
      <c r="D7" s="3">
        <v>18</v>
      </c>
      <c r="G7" s="3">
        <v>16</v>
      </c>
      <c r="H7" s="3">
        <v>18</v>
      </c>
    </row>
    <row r="8" spans="2:8" x14ac:dyDescent="0.2">
      <c r="C8" s="3">
        <v>3</v>
      </c>
      <c r="D8" s="3">
        <v>12</v>
      </c>
      <c r="G8" s="3">
        <v>18</v>
      </c>
      <c r="H8" s="3">
        <v>16</v>
      </c>
    </row>
    <row r="9" spans="2:8" x14ac:dyDescent="0.2">
      <c r="C9" s="3">
        <v>2</v>
      </c>
      <c r="D9" s="3">
        <v>8</v>
      </c>
      <c r="G9" s="3">
        <v>13</v>
      </c>
      <c r="H9" s="3">
        <v>23</v>
      </c>
    </row>
    <row r="10" spans="2:8" x14ac:dyDescent="0.2">
      <c r="C10" s="3">
        <v>7</v>
      </c>
      <c r="D10" s="3">
        <v>6</v>
      </c>
      <c r="G10" s="3">
        <v>12</v>
      </c>
      <c r="H10" s="3">
        <v>24</v>
      </c>
    </row>
    <row r="11" spans="2:8" x14ac:dyDescent="0.2">
      <c r="C11" s="3">
        <v>8</v>
      </c>
      <c r="D11" s="3">
        <v>12</v>
      </c>
      <c r="G11" s="3">
        <v>15</v>
      </c>
      <c r="H11" s="3">
        <v>25</v>
      </c>
    </row>
    <row r="12" spans="2:8" x14ac:dyDescent="0.2">
      <c r="C12" s="3">
        <v>3</v>
      </c>
      <c r="D12" s="3">
        <v>13</v>
      </c>
      <c r="G12" s="3">
        <v>15</v>
      </c>
      <c r="H12" s="3">
        <v>20</v>
      </c>
    </row>
    <row r="13" spans="2:8" x14ac:dyDescent="0.2">
      <c r="C13" s="3">
        <v>6</v>
      </c>
      <c r="D13" s="3">
        <v>14</v>
      </c>
      <c r="G13" s="3">
        <v>13</v>
      </c>
      <c r="H13" s="3">
        <v>19</v>
      </c>
    </row>
    <row r="14" spans="2:8" x14ac:dyDescent="0.2">
      <c r="G14" s="3">
        <v>12</v>
      </c>
      <c r="H14" s="3">
        <v>26</v>
      </c>
    </row>
    <row r="16" spans="2:8" x14ac:dyDescent="0.2">
      <c r="B16" s="5" t="s">
        <v>13</v>
      </c>
      <c r="C16" s="5">
        <f>AVERAGE(C5:C13)</f>
        <v>5.4444444444444446</v>
      </c>
      <c r="D16" s="5">
        <f>AVERAGE(D5:D13)</f>
        <v>12.333333333333334</v>
      </c>
      <c r="F16" s="5" t="s">
        <v>13</v>
      </c>
      <c r="G16" s="5">
        <f>AVERAGE(G5:G14)</f>
        <v>14.4</v>
      </c>
      <c r="H16" s="5">
        <f>AVERAGE(H5:H14)</f>
        <v>21.4</v>
      </c>
    </row>
    <row r="17" spans="2:8" x14ac:dyDescent="0.2">
      <c r="B17" s="5" t="s">
        <v>14</v>
      </c>
      <c r="C17" s="5">
        <f>STDEV(C5:C13)</f>
        <v>2.2973414586817036</v>
      </c>
      <c r="D17" s="5">
        <f>STDEV(D5:D13)</f>
        <v>3.5707142142714252</v>
      </c>
      <c r="F17" s="5" t="s">
        <v>14</v>
      </c>
      <c r="G17" s="5">
        <f>STDEV(G5:G14)</f>
        <v>1.8973665961010304</v>
      </c>
      <c r="H17" s="5">
        <f>STDEV(H5:H14)</f>
        <v>3.2727833889689477</v>
      </c>
    </row>
    <row r="19" spans="2:8" x14ac:dyDescent="0.2">
      <c r="B19" s="4" t="s">
        <v>40</v>
      </c>
      <c r="F19" s="4" t="s">
        <v>40</v>
      </c>
    </row>
    <row r="20" spans="2:8" x14ac:dyDescent="0.2">
      <c r="B20" s="4" t="s">
        <v>24</v>
      </c>
      <c r="D20" s="3">
        <v>2.0000000000000001E-4</v>
      </c>
      <c r="F20" s="4" t="s">
        <v>24</v>
      </c>
      <c r="H20" s="3" t="s">
        <v>36</v>
      </c>
    </row>
    <row r="21" spans="2:8" x14ac:dyDescent="0.2">
      <c r="B21" s="4" t="s">
        <v>25</v>
      </c>
      <c r="D21" s="3" t="s">
        <v>33</v>
      </c>
      <c r="F21" s="4" t="s">
        <v>25</v>
      </c>
      <c r="H21" s="3" t="s">
        <v>37</v>
      </c>
    </row>
    <row r="22" spans="2:8" x14ac:dyDescent="0.2">
      <c r="B22" s="4" t="s">
        <v>27</v>
      </c>
      <c r="D22" s="3" t="s">
        <v>28</v>
      </c>
      <c r="F22" s="4" t="s">
        <v>27</v>
      </c>
      <c r="H22" s="3" t="s">
        <v>28</v>
      </c>
    </row>
    <row r="23" spans="2:8" x14ac:dyDescent="0.2">
      <c r="B23" s="4" t="s">
        <v>29</v>
      </c>
      <c r="D23" s="3" t="s">
        <v>30</v>
      </c>
      <c r="F23" s="4" t="s">
        <v>29</v>
      </c>
      <c r="H23" s="3" t="s">
        <v>30</v>
      </c>
    </row>
    <row r="24" spans="2:8" x14ac:dyDescent="0.2">
      <c r="B24" s="4" t="s">
        <v>31</v>
      </c>
      <c r="D24" s="3" t="s">
        <v>435</v>
      </c>
      <c r="F24" s="4" t="s">
        <v>31</v>
      </c>
      <c r="H24" s="3" t="s">
        <v>436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J91"/>
  <sheetViews>
    <sheetView workbookViewId="0">
      <selection activeCell="Q9" sqref="Q9"/>
    </sheetView>
  </sheetViews>
  <sheetFormatPr defaultColWidth="10.875" defaultRowHeight="15" x14ac:dyDescent="0.2"/>
  <cols>
    <col min="1" max="16384" width="10.875" style="5"/>
  </cols>
  <sheetData>
    <row r="4" spans="2:13" ht="15.95" x14ac:dyDescent="0.2">
      <c r="B4" s="5" t="s">
        <v>512</v>
      </c>
      <c r="C4" s="5" t="s">
        <v>438</v>
      </c>
      <c r="D4" s="5" t="s">
        <v>439</v>
      </c>
      <c r="F4" s="5" t="s">
        <v>513</v>
      </c>
      <c r="G4" s="5" t="s">
        <v>438</v>
      </c>
      <c r="H4" s="5" t="s">
        <v>439</v>
      </c>
      <c r="J4" s="5" t="s">
        <v>514</v>
      </c>
      <c r="K4" s="5" t="s">
        <v>438</v>
      </c>
      <c r="L4" s="5" t="s">
        <v>433</v>
      </c>
      <c r="M4" s="5" t="s">
        <v>458</v>
      </c>
    </row>
    <row r="5" spans="2:13" ht="15.95" x14ac:dyDescent="0.2">
      <c r="C5" s="3">
        <v>23</v>
      </c>
      <c r="D5" s="3">
        <v>113</v>
      </c>
      <c r="G5" s="3">
        <v>42</v>
      </c>
      <c r="H5" s="3">
        <v>79</v>
      </c>
      <c r="K5" s="3">
        <v>13</v>
      </c>
      <c r="L5" s="3">
        <v>14</v>
      </c>
      <c r="M5" s="3">
        <v>43</v>
      </c>
    </row>
    <row r="6" spans="2:13" ht="15.95" x14ac:dyDescent="0.2">
      <c r="C6" s="3">
        <v>23</v>
      </c>
      <c r="D6" s="3">
        <v>89</v>
      </c>
      <c r="G6" s="3">
        <v>46</v>
      </c>
      <c r="H6" s="3">
        <v>95</v>
      </c>
      <c r="K6" s="3">
        <v>10</v>
      </c>
      <c r="L6" s="3">
        <v>17</v>
      </c>
      <c r="M6" s="3">
        <v>53</v>
      </c>
    </row>
    <row r="7" spans="2:13" ht="15.95" x14ac:dyDescent="0.2">
      <c r="C7" s="3">
        <v>20</v>
      </c>
      <c r="D7" s="3">
        <v>117</v>
      </c>
      <c r="G7" s="3">
        <v>59</v>
      </c>
      <c r="H7" s="3">
        <v>84</v>
      </c>
      <c r="K7" s="3">
        <v>11</v>
      </c>
      <c r="L7" s="3">
        <v>18</v>
      </c>
      <c r="M7" s="3">
        <v>53</v>
      </c>
    </row>
    <row r="8" spans="2:13" ht="15.95" x14ac:dyDescent="0.2">
      <c r="C8" s="3">
        <v>19</v>
      </c>
      <c r="D8" s="3">
        <v>63</v>
      </c>
      <c r="G8" s="3">
        <v>20</v>
      </c>
      <c r="H8" s="3">
        <v>63</v>
      </c>
      <c r="K8" s="3">
        <v>10</v>
      </c>
      <c r="L8" s="3">
        <v>12</v>
      </c>
      <c r="M8" s="3">
        <v>59</v>
      </c>
    </row>
    <row r="9" spans="2:13" ht="15.75" x14ac:dyDescent="0.25">
      <c r="C9" s="3">
        <v>21</v>
      </c>
      <c r="D9" s="3">
        <v>74</v>
      </c>
      <c r="G9" s="3">
        <v>38</v>
      </c>
      <c r="H9" s="3">
        <v>89</v>
      </c>
      <c r="K9">
        <v>11</v>
      </c>
      <c r="L9">
        <v>15</v>
      </c>
      <c r="M9">
        <v>57</v>
      </c>
    </row>
    <row r="10" spans="2:13" ht="15.95" x14ac:dyDescent="0.2">
      <c r="C10" s="3">
        <v>28</v>
      </c>
      <c r="D10" s="3">
        <v>107</v>
      </c>
      <c r="G10" s="3">
        <v>33</v>
      </c>
      <c r="H10" s="3">
        <v>100</v>
      </c>
      <c r="K10" s="3">
        <v>11</v>
      </c>
      <c r="L10" s="3">
        <v>18</v>
      </c>
      <c r="M10" s="3">
        <v>37</v>
      </c>
    </row>
    <row r="11" spans="2:13" ht="15.95" x14ac:dyDescent="0.2">
      <c r="C11" s="3">
        <v>31</v>
      </c>
      <c r="D11" s="3">
        <v>110</v>
      </c>
      <c r="G11" s="3">
        <v>27</v>
      </c>
      <c r="H11" s="3">
        <v>88</v>
      </c>
      <c r="K11" s="3">
        <v>14</v>
      </c>
      <c r="L11" s="3">
        <v>17</v>
      </c>
      <c r="M11" s="3">
        <v>37</v>
      </c>
    </row>
    <row r="12" spans="2:13" ht="15.95" x14ac:dyDescent="0.2">
      <c r="C12" s="3">
        <v>32</v>
      </c>
      <c r="D12" s="3">
        <v>63</v>
      </c>
      <c r="G12" s="3">
        <v>23</v>
      </c>
      <c r="H12" s="3">
        <v>99</v>
      </c>
      <c r="K12" s="3">
        <v>8</v>
      </c>
      <c r="L12" s="3">
        <v>7</v>
      </c>
      <c r="M12" s="3">
        <v>28</v>
      </c>
    </row>
    <row r="13" spans="2:13" ht="15.95" x14ac:dyDescent="0.2">
      <c r="C13" s="3">
        <v>20</v>
      </c>
      <c r="D13" s="3">
        <v>89</v>
      </c>
      <c r="G13" s="3">
        <v>39</v>
      </c>
      <c r="H13" s="3">
        <v>76</v>
      </c>
      <c r="K13" s="3">
        <v>17</v>
      </c>
      <c r="L13" s="3">
        <v>9</v>
      </c>
      <c r="M13" s="3">
        <v>35</v>
      </c>
    </row>
    <row r="14" spans="2:13" ht="15.95" x14ac:dyDescent="0.2">
      <c r="C14" s="3">
        <v>21</v>
      </c>
      <c r="D14" s="3">
        <v>91</v>
      </c>
      <c r="G14" s="3">
        <v>43</v>
      </c>
      <c r="H14" s="3">
        <v>68</v>
      </c>
      <c r="K14" s="3">
        <v>14</v>
      </c>
      <c r="L14" s="3">
        <v>8</v>
      </c>
      <c r="M14" s="3">
        <v>25</v>
      </c>
    </row>
    <row r="16" spans="2:13" ht="15.95" x14ac:dyDescent="0.2">
      <c r="B16" s="5" t="s">
        <v>13</v>
      </c>
      <c r="C16" s="5">
        <f>AVERAGE(C5:C14)</f>
        <v>23.8</v>
      </c>
      <c r="D16" s="5">
        <f>AVERAGE(D5:D14)</f>
        <v>91.6</v>
      </c>
      <c r="F16" s="5" t="s">
        <v>13</v>
      </c>
      <c r="G16" s="5">
        <f t="shared" ref="G16:H16" si="0">AVERAGE(G5:G14)</f>
        <v>37</v>
      </c>
      <c r="H16" s="5">
        <f t="shared" si="0"/>
        <v>84.1</v>
      </c>
      <c r="J16" s="5" t="s">
        <v>13</v>
      </c>
      <c r="K16" s="5">
        <f t="shared" ref="K16:M16" si="1">AVERAGE(K5:K14)</f>
        <v>11.9</v>
      </c>
      <c r="L16" s="5">
        <f t="shared" si="1"/>
        <v>13.5</v>
      </c>
      <c r="M16" s="5">
        <f t="shared" si="1"/>
        <v>42.7</v>
      </c>
    </row>
    <row r="17" spans="2:16" ht="15.95" x14ac:dyDescent="0.2">
      <c r="B17" s="5" t="s">
        <v>14</v>
      </c>
      <c r="C17" s="5">
        <f>STDEV(C5:C14)</f>
        <v>4.7795862210493167</v>
      </c>
      <c r="D17" s="5">
        <f>STDEV(D5:D14)</f>
        <v>20.106383729220578</v>
      </c>
      <c r="F17" s="5" t="s">
        <v>14</v>
      </c>
      <c r="G17" s="5">
        <f t="shared" ref="G17:H17" si="2">STDEV(G5:G14)</f>
        <v>11.69995251652283</v>
      </c>
      <c r="H17" s="5">
        <f t="shared" si="2"/>
        <v>12.600264547487328</v>
      </c>
      <c r="J17" s="5" t="s">
        <v>14</v>
      </c>
      <c r="K17" s="5">
        <f t="shared" ref="K17:M17" si="3">STDEV(K5:K14)</f>
        <v>2.6012817353502249</v>
      </c>
      <c r="L17" s="5">
        <f t="shared" si="3"/>
        <v>4.2491829279939877</v>
      </c>
      <c r="M17" s="5">
        <f t="shared" si="3"/>
        <v>12.184233892845105</v>
      </c>
    </row>
    <row r="19" spans="2:16" ht="15.95" x14ac:dyDescent="0.2">
      <c r="B19" s="4" t="s">
        <v>40</v>
      </c>
      <c r="F19" s="4" t="s">
        <v>40</v>
      </c>
      <c r="J19" s="4" t="s">
        <v>40</v>
      </c>
    </row>
    <row r="20" spans="2:16" ht="15.95" x14ac:dyDescent="0.2">
      <c r="B20" s="4" t="s">
        <v>24</v>
      </c>
      <c r="D20" s="3" t="s">
        <v>36</v>
      </c>
      <c r="F20" s="4" t="s">
        <v>24</v>
      </c>
      <c r="H20" s="3" t="s">
        <v>36</v>
      </c>
      <c r="J20" s="4" t="s">
        <v>24</v>
      </c>
      <c r="L20" s="3">
        <v>0.32329999999999998</v>
      </c>
      <c r="M20" s="3" t="s">
        <v>36</v>
      </c>
    </row>
    <row r="21" spans="2:16" ht="15.95" x14ac:dyDescent="0.2">
      <c r="B21" s="4" t="s">
        <v>25</v>
      </c>
      <c r="D21" s="3" t="s">
        <v>37</v>
      </c>
      <c r="F21" s="4" t="s">
        <v>25</v>
      </c>
      <c r="H21" s="3" t="s">
        <v>37</v>
      </c>
      <c r="J21" s="4" t="s">
        <v>25</v>
      </c>
      <c r="L21" s="3" t="s">
        <v>41</v>
      </c>
      <c r="M21" s="3" t="s">
        <v>37</v>
      </c>
    </row>
    <row r="22" spans="2:16" ht="15.95" x14ac:dyDescent="0.2">
      <c r="B22" s="4" t="s">
        <v>27</v>
      </c>
      <c r="D22" s="3" t="s">
        <v>28</v>
      </c>
      <c r="F22" s="4" t="s">
        <v>27</v>
      </c>
      <c r="H22" s="3" t="s">
        <v>28</v>
      </c>
      <c r="J22" s="4" t="s">
        <v>27</v>
      </c>
      <c r="L22" s="3" t="s">
        <v>42</v>
      </c>
      <c r="M22" s="3" t="s">
        <v>28</v>
      </c>
    </row>
    <row r="23" spans="2:16" ht="15.95" x14ac:dyDescent="0.2">
      <c r="B23" s="4" t="s">
        <v>29</v>
      </c>
      <c r="D23" s="3" t="s">
        <v>30</v>
      </c>
      <c r="F23" s="4" t="s">
        <v>29</v>
      </c>
      <c r="H23" s="3" t="s">
        <v>30</v>
      </c>
      <c r="J23" s="4" t="s">
        <v>29</v>
      </c>
      <c r="L23" s="3" t="s">
        <v>30</v>
      </c>
      <c r="M23" s="3" t="s">
        <v>30</v>
      </c>
    </row>
    <row r="24" spans="2:16" ht="15.95" x14ac:dyDescent="0.2">
      <c r="B24" s="4" t="s">
        <v>31</v>
      </c>
      <c r="D24" s="3" t="s">
        <v>440</v>
      </c>
      <c r="F24" s="4" t="s">
        <v>31</v>
      </c>
      <c r="H24" s="3" t="s">
        <v>441</v>
      </c>
      <c r="J24" s="4" t="s">
        <v>31</v>
      </c>
      <c r="L24" s="3" t="s">
        <v>459</v>
      </c>
      <c r="M24" s="3" t="s">
        <v>460</v>
      </c>
    </row>
    <row r="27" spans="2:16" ht="15.95" x14ac:dyDescent="0.2">
      <c r="B27" s="5" t="s">
        <v>515</v>
      </c>
      <c r="C27" s="5" t="s">
        <v>443</v>
      </c>
      <c r="K27" s="5" t="s">
        <v>447</v>
      </c>
    </row>
    <row r="28" spans="2:16" ht="15.95" x14ac:dyDescent="0.2">
      <c r="C28" s="5" t="s">
        <v>438</v>
      </c>
      <c r="D28" s="3" t="s">
        <v>439</v>
      </c>
      <c r="E28" s="5" t="s">
        <v>438</v>
      </c>
      <c r="F28" s="4" t="s">
        <v>439</v>
      </c>
      <c r="G28" s="5" t="s">
        <v>438</v>
      </c>
      <c r="H28" s="3" t="s">
        <v>439</v>
      </c>
      <c r="K28" s="5" t="s">
        <v>438</v>
      </c>
      <c r="L28" s="3" t="s">
        <v>439</v>
      </c>
      <c r="M28" s="5" t="s">
        <v>438</v>
      </c>
      <c r="N28" s="4" t="s">
        <v>439</v>
      </c>
      <c r="O28" s="5" t="s">
        <v>438</v>
      </c>
      <c r="P28" s="3" t="s">
        <v>439</v>
      </c>
    </row>
    <row r="29" spans="2:16" ht="15.95" x14ac:dyDescent="0.2">
      <c r="C29" s="3">
        <v>1</v>
      </c>
      <c r="D29" s="3">
        <v>1.8863415400000001</v>
      </c>
      <c r="E29" s="3">
        <v>1</v>
      </c>
      <c r="F29" s="3">
        <v>2.39365177</v>
      </c>
      <c r="G29" s="3">
        <v>1</v>
      </c>
      <c r="H29" s="3">
        <v>14.926460000000001</v>
      </c>
      <c r="K29" s="3">
        <v>1</v>
      </c>
      <c r="L29" s="3">
        <v>1.8863415400000001</v>
      </c>
      <c r="M29" s="3">
        <v>1</v>
      </c>
      <c r="N29" s="3">
        <v>2.39365177</v>
      </c>
      <c r="O29" s="3">
        <v>1</v>
      </c>
      <c r="P29" s="3">
        <v>14.926460000000001</v>
      </c>
    </row>
    <row r="30" spans="2:16" ht="15.95" x14ac:dyDescent="0.2">
      <c r="C30" s="3">
        <v>1</v>
      </c>
      <c r="D30" s="3">
        <v>1.23364158</v>
      </c>
      <c r="E30" s="3">
        <v>1</v>
      </c>
      <c r="F30" s="3">
        <v>0.83615114999999995</v>
      </c>
      <c r="G30" s="3">
        <v>1</v>
      </c>
      <c r="H30" s="3">
        <v>13.635160000000001</v>
      </c>
      <c r="K30" s="3">
        <v>1</v>
      </c>
      <c r="L30" s="3">
        <v>1.23364158</v>
      </c>
      <c r="M30" s="3">
        <v>1</v>
      </c>
      <c r="N30" s="3">
        <v>0.83615114999999995</v>
      </c>
      <c r="O30" s="3">
        <v>1</v>
      </c>
      <c r="P30" s="3">
        <v>13.635160000000001</v>
      </c>
    </row>
    <row r="31" spans="2:16" ht="15.95" x14ac:dyDescent="0.2">
      <c r="C31" s="3">
        <v>1</v>
      </c>
      <c r="D31" s="3">
        <v>0.91154354999999998</v>
      </c>
      <c r="E31" s="3">
        <v>1</v>
      </c>
      <c r="F31" s="3">
        <v>1.5325463800000001</v>
      </c>
      <c r="G31" s="3">
        <v>1</v>
      </c>
      <c r="H31" s="3">
        <v>10.07851</v>
      </c>
      <c r="K31" s="3">
        <v>1</v>
      </c>
      <c r="L31" s="3">
        <v>0.91154354999999998</v>
      </c>
      <c r="M31" s="3">
        <v>1</v>
      </c>
      <c r="N31" s="3">
        <v>1.5325463800000001</v>
      </c>
      <c r="O31" s="3">
        <v>1</v>
      </c>
      <c r="P31" s="3">
        <v>10.07851</v>
      </c>
    </row>
    <row r="33" spans="2:16" ht="15.95" x14ac:dyDescent="0.2">
      <c r="B33" s="5" t="s">
        <v>13</v>
      </c>
      <c r="C33" s="5">
        <f>AVERAGE(C29:C31)</f>
        <v>1</v>
      </c>
      <c r="D33" s="5">
        <f t="shared" ref="D33:H33" si="4">AVERAGE(D29:D31)</f>
        <v>1.3438422233333334</v>
      </c>
      <c r="E33" s="5">
        <f t="shared" si="4"/>
        <v>1</v>
      </c>
      <c r="F33" s="5">
        <f t="shared" si="4"/>
        <v>1.5874497666666667</v>
      </c>
      <c r="G33" s="5">
        <f t="shared" si="4"/>
        <v>1</v>
      </c>
      <c r="H33" s="5">
        <f t="shared" si="4"/>
        <v>12.880043333333333</v>
      </c>
      <c r="J33" s="5" t="s">
        <v>13</v>
      </c>
      <c r="K33" s="5">
        <f>AVERAGE(K29:K31)</f>
        <v>1</v>
      </c>
      <c r="L33" s="5">
        <f t="shared" ref="L33:P33" si="5">AVERAGE(L29:L31)</f>
        <v>1.3438422233333334</v>
      </c>
      <c r="M33" s="5">
        <f t="shared" si="5"/>
        <v>1</v>
      </c>
      <c r="N33" s="5">
        <f t="shared" si="5"/>
        <v>1.5874497666666667</v>
      </c>
      <c r="O33" s="5">
        <f t="shared" si="5"/>
        <v>1</v>
      </c>
      <c r="P33" s="5">
        <f t="shared" si="5"/>
        <v>12.880043333333333</v>
      </c>
    </row>
    <row r="34" spans="2:16" ht="15.95" x14ac:dyDescent="0.2">
      <c r="B34" s="5" t="s">
        <v>14</v>
      </c>
      <c r="C34" s="5">
        <f>STDEV(C29:C31)</f>
        <v>0</v>
      </c>
      <c r="D34" s="5">
        <f t="shared" ref="D34:H34" si="6">STDEV(D29:D31)</f>
        <v>0.49665472581092057</v>
      </c>
      <c r="E34" s="5">
        <f t="shared" si="6"/>
        <v>0</v>
      </c>
      <c r="F34" s="5">
        <f t="shared" si="6"/>
        <v>0.78020050738620894</v>
      </c>
      <c r="G34" s="5">
        <f t="shared" si="6"/>
        <v>0</v>
      </c>
      <c r="H34" s="5">
        <f t="shared" si="6"/>
        <v>2.5106385016233124</v>
      </c>
      <c r="J34" s="5" t="s">
        <v>14</v>
      </c>
      <c r="K34" s="5">
        <f>STDEV(K29:K31)</f>
        <v>0</v>
      </c>
      <c r="L34" s="5">
        <f t="shared" ref="L34:P34" si="7">STDEV(L29:L31)</f>
        <v>0.49665472581092057</v>
      </c>
      <c r="M34" s="5">
        <f t="shared" si="7"/>
        <v>0</v>
      </c>
      <c r="N34" s="5">
        <f t="shared" si="7"/>
        <v>0.78020050738620894</v>
      </c>
      <c r="O34" s="5">
        <f t="shared" si="7"/>
        <v>0</v>
      </c>
      <c r="P34" s="5">
        <f t="shared" si="7"/>
        <v>2.5106385016233124</v>
      </c>
    </row>
    <row r="36" spans="2:16" ht="15.95" x14ac:dyDescent="0.2">
      <c r="B36" s="4" t="s">
        <v>40</v>
      </c>
      <c r="J36" s="4" t="s">
        <v>40</v>
      </c>
    </row>
    <row r="37" spans="2:16" x14ac:dyDescent="0.2">
      <c r="B37" s="4" t="s">
        <v>24</v>
      </c>
      <c r="D37" s="3">
        <v>0.29670000000000002</v>
      </c>
      <c r="F37" s="3">
        <v>0.26219999999999999</v>
      </c>
      <c r="H37" s="3">
        <v>1.1999999999999999E-3</v>
      </c>
      <c r="J37" s="4" t="s">
        <v>24</v>
      </c>
      <c r="L37" s="3">
        <v>0.50729999999999997</v>
      </c>
      <c r="N37" s="3">
        <v>8.8400000000000006E-2</v>
      </c>
      <c r="P37" s="3">
        <v>9.5999999999999992E-3</v>
      </c>
    </row>
    <row r="38" spans="2:16" x14ac:dyDescent="0.2">
      <c r="B38" s="4" t="s">
        <v>25</v>
      </c>
      <c r="D38" s="3" t="s">
        <v>41</v>
      </c>
      <c r="F38" s="3" t="s">
        <v>41</v>
      </c>
      <c r="H38" s="3" t="s">
        <v>26</v>
      </c>
      <c r="J38" s="4" t="s">
        <v>25</v>
      </c>
      <c r="L38" s="3" t="s">
        <v>41</v>
      </c>
      <c r="N38" s="3" t="s">
        <v>41</v>
      </c>
      <c r="P38" s="3" t="s">
        <v>26</v>
      </c>
    </row>
    <row r="39" spans="2:16" x14ac:dyDescent="0.2">
      <c r="B39" s="4" t="s">
        <v>27</v>
      </c>
      <c r="D39" s="3" t="s">
        <v>42</v>
      </c>
      <c r="F39" s="3" t="s">
        <v>42</v>
      </c>
      <c r="H39" s="3" t="s">
        <v>28</v>
      </c>
      <c r="J39" s="4" t="s">
        <v>27</v>
      </c>
      <c r="L39" s="3" t="s">
        <v>42</v>
      </c>
      <c r="N39" s="3" t="s">
        <v>42</v>
      </c>
      <c r="P39" s="3" t="s">
        <v>28</v>
      </c>
    </row>
    <row r="40" spans="2:16" x14ac:dyDescent="0.2">
      <c r="B40" s="4" t="s">
        <v>29</v>
      </c>
      <c r="D40" s="3" t="s">
        <v>30</v>
      </c>
      <c r="F40" s="3" t="s">
        <v>30</v>
      </c>
      <c r="H40" s="3" t="s">
        <v>30</v>
      </c>
      <c r="J40" s="4" t="s">
        <v>29</v>
      </c>
      <c r="L40" s="3" t="s">
        <v>30</v>
      </c>
      <c r="N40" s="3" t="s">
        <v>30</v>
      </c>
      <c r="P40" s="3" t="s">
        <v>30</v>
      </c>
    </row>
    <row r="41" spans="2:16" x14ac:dyDescent="0.2">
      <c r="B41" s="4" t="s">
        <v>31</v>
      </c>
      <c r="D41" s="3" t="s">
        <v>444</v>
      </c>
      <c r="F41" s="3" t="s">
        <v>445</v>
      </c>
      <c r="H41" s="3" t="s">
        <v>446</v>
      </c>
      <c r="J41" s="4" t="s">
        <v>31</v>
      </c>
      <c r="L41" s="3" t="s">
        <v>448</v>
      </c>
      <c r="N41" s="3" t="s">
        <v>449</v>
      </c>
      <c r="P41" s="3" t="s">
        <v>450</v>
      </c>
    </row>
    <row r="43" spans="2:16" x14ac:dyDescent="0.2">
      <c r="C43" s="5" t="s">
        <v>451</v>
      </c>
      <c r="K43" s="5" t="s">
        <v>454</v>
      </c>
    </row>
    <row r="44" spans="2:16" x14ac:dyDescent="0.2">
      <c r="C44" s="5" t="s">
        <v>438</v>
      </c>
      <c r="D44" s="3" t="s">
        <v>439</v>
      </c>
      <c r="E44" s="5" t="s">
        <v>438</v>
      </c>
      <c r="F44" s="4" t="s">
        <v>439</v>
      </c>
      <c r="G44" s="5" t="s">
        <v>438</v>
      </c>
      <c r="H44" s="3" t="s">
        <v>439</v>
      </c>
      <c r="K44" s="5" t="s">
        <v>438</v>
      </c>
      <c r="L44" s="3" t="s">
        <v>439</v>
      </c>
      <c r="M44" s="5" t="s">
        <v>438</v>
      </c>
      <c r="N44" s="4" t="s">
        <v>439</v>
      </c>
      <c r="O44" s="5" t="s">
        <v>438</v>
      </c>
      <c r="P44" s="3" t="s">
        <v>439</v>
      </c>
    </row>
    <row r="45" spans="2:16" x14ac:dyDescent="0.2">
      <c r="C45" s="3">
        <v>1</v>
      </c>
      <c r="D45" s="3">
        <v>1.0063850000000001</v>
      </c>
      <c r="E45" s="3">
        <v>1</v>
      </c>
      <c r="F45" s="3">
        <v>10.85366</v>
      </c>
      <c r="G45" s="3">
        <v>1</v>
      </c>
      <c r="H45" s="3">
        <v>23.16384</v>
      </c>
      <c r="K45" s="3">
        <v>1</v>
      </c>
      <c r="L45" s="3">
        <v>1.4916339999999999</v>
      </c>
      <c r="M45" s="3">
        <v>1</v>
      </c>
      <c r="N45" s="3">
        <v>5.2361149999999999</v>
      </c>
      <c r="O45" s="3">
        <v>1</v>
      </c>
      <c r="P45" s="3">
        <v>41.936869999999999</v>
      </c>
    </row>
    <row r="46" spans="2:16" x14ac:dyDescent="0.2">
      <c r="C46" s="3">
        <v>1</v>
      </c>
      <c r="D46" s="3">
        <v>1.0842320000000001</v>
      </c>
      <c r="E46" s="3">
        <v>1</v>
      </c>
      <c r="F46" s="3">
        <v>5.6415369999999996</v>
      </c>
      <c r="G46" s="3">
        <v>1</v>
      </c>
      <c r="H46" s="3">
        <v>23.741150000000001</v>
      </c>
      <c r="K46" s="3">
        <v>1</v>
      </c>
      <c r="L46" s="3">
        <v>0.85468900000000003</v>
      </c>
      <c r="M46" s="3">
        <v>1</v>
      </c>
      <c r="N46" s="3">
        <v>3.10886</v>
      </c>
      <c r="O46" s="3">
        <v>1</v>
      </c>
      <c r="P46" s="3">
        <v>33.178550000000001</v>
      </c>
    </row>
    <row r="47" spans="2:16" x14ac:dyDescent="0.2">
      <c r="C47" s="3">
        <v>1</v>
      </c>
      <c r="D47" s="3">
        <v>1.9365140000000001</v>
      </c>
      <c r="E47" s="3">
        <v>1</v>
      </c>
      <c r="F47" s="3">
        <v>4.4638489999999997</v>
      </c>
      <c r="G47" s="3">
        <v>1</v>
      </c>
      <c r="H47" s="3">
        <v>18.00658</v>
      </c>
      <c r="K47" s="3">
        <v>1</v>
      </c>
      <c r="L47" s="3">
        <v>1.163842</v>
      </c>
      <c r="M47" s="3">
        <v>1</v>
      </c>
      <c r="N47" s="3">
        <v>3.4998369999999999</v>
      </c>
      <c r="O47" s="3">
        <v>1</v>
      </c>
      <c r="P47" s="3">
        <v>38.146650000000001</v>
      </c>
    </row>
    <row r="49" spans="2:36" x14ac:dyDescent="0.2">
      <c r="B49" s="5" t="s">
        <v>13</v>
      </c>
      <c r="C49" s="5">
        <f>AVERAGE(C45:C47)</f>
        <v>1</v>
      </c>
      <c r="D49" s="5">
        <f t="shared" ref="D49:H49" si="8">AVERAGE(D45:D47)</f>
        <v>1.3423769999999999</v>
      </c>
      <c r="E49" s="5">
        <f t="shared" si="8"/>
        <v>1</v>
      </c>
      <c r="F49" s="5">
        <f t="shared" si="8"/>
        <v>6.9863486666666654</v>
      </c>
      <c r="G49" s="5">
        <f t="shared" si="8"/>
        <v>1</v>
      </c>
      <c r="H49" s="5">
        <f t="shared" si="8"/>
        <v>21.63719</v>
      </c>
      <c r="J49" s="5" t="s">
        <v>13</v>
      </c>
      <c r="K49" s="5">
        <f>AVERAGE(K45:K47)</f>
        <v>1</v>
      </c>
      <c r="L49" s="5">
        <f t="shared" ref="L49:P49" si="9">AVERAGE(L45:L47)</f>
        <v>1.1700549999999998</v>
      </c>
      <c r="M49" s="5">
        <f t="shared" si="9"/>
        <v>1</v>
      </c>
      <c r="N49" s="5">
        <f t="shared" si="9"/>
        <v>3.9482706666666663</v>
      </c>
      <c r="O49" s="5">
        <f t="shared" si="9"/>
        <v>1</v>
      </c>
      <c r="P49" s="5">
        <f t="shared" si="9"/>
        <v>37.754023333333329</v>
      </c>
    </row>
    <row r="50" spans="2:36" x14ac:dyDescent="0.2">
      <c r="B50" s="5" t="s">
        <v>14</v>
      </c>
      <c r="C50" s="5">
        <f>STDEV(C45:C47)</f>
        <v>0</v>
      </c>
      <c r="D50" s="5">
        <f t="shared" ref="D50:H50" si="10">STDEV(D45:D47)</f>
        <v>0.51600786808826915</v>
      </c>
      <c r="E50" s="5">
        <f t="shared" si="10"/>
        <v>0</v>
      </c>
      <c r="F50" s="5">
        <f t="shared" si="10"/>
        <v>3.4005602432587994</v>
      </c>
      <c r="G50" s="5">
        <f t="shared" si="10"/>
        <v>0</v>
      </c>
      <c r="H50" s="5">
        <f t="shared" si="10"/>
        <v>3.157422752515096</v>
      </c>
      <c r="J50" s="5" t="s">
        <v>14</v>
      </c>
      <c r="K50" s="5">
        <f>STDEV(K45:K47)</f>
        <v>0</v>
      </c>
      <c r="L50" s="5">
        <f t="shared" ref="L50:P50" si="11">STDEV(L45:L47)</f>
        <v>0.31851794970299596</v>
      </c>
      <c r="M50" s="5">
        <f t="shared" si="11"/>
        <v>0</v>
      </c>
      <c r="N50" s="5">
        <f t="shared" si="11"/>
        <v>1.1323087140026515</v>
      </c>
      <c r="O50" s="5">
        <f t="shared" si="11"/>
        <v>0</v>
      </c>
      <c r="P50" s="5">
        <f t="shared" si="11"/>
        <v>4.3923409567260743</v>
      </c>
    </row>
    <row r="52" spans="2:36" x14ac:dyDescent="0.2">
      <c r="B52" s="4" t="s">
        <v>40</v>
      </c>
      <c r="J52" s="4" t="s">
        <v>40</v>
      </c>
    </row>
    <row r="53" spans="2:36" x14ac:dyDescent="0.2">
      <c r="B53" s="4" t="s">
        <v>24</v>
      </c>
      <c r="D53" s="3">
        <v>0.3145</v>
      </c>
      <c r="F53" s="3">
        <v>3.8100000000000002E-2</v>
      </c>
      <c r="H53" s="3">
        <v>2.9999999999999997E-4</v>
      </c>
      <c r="J53" s="4" t="s">
        <v>24</v>
      </c>
      <c r="L53" s="3">
        <v>0.40739999999999998</v>
      </c>
      <c r="N53" s="3">
        <v>1.0699999999999999E-2</v>
      </c>
      <c r="P53" s="3">
        <v>1E-4</v>
      </c>
    </row>
    <row r="54" spans="2:36" x14ac:dyDescent="0.2">
      <c r="B54" s="4" t="s">
        <v>25</v>
      </c>
      <c r="D54" s="3" t="s">
        <v>41</v>
      </c>
      <c r="F54" s="3" t="s">
        <v>54</v>
      </c>
      <c r="H54" s="3" t="s">
        <v>33</v>
      </c>
      <c r="J54" s="4" t="s">
        <v>25</v>
      </c>
      <c r="L54" s="3" t="s">
        <v>41</v>
      </c>
      <c r="N54" s="3" t="s">
        <v>54</v>
      </c>
      <c r="P54" s="3" t="s">
        <v>33</v>
      </c>
    </row>
    <row r="55" spans="2:36" x14ac:dyDescent="0.2">
      <c r="B55" s="4" t="s">
        <v>27</v>
      </c>
      <c r="D55" s="3" t="s">
        <v>42</v>
      </c>
      <c r="F55" s="3" t="s">
        <v>28</v>
      </c>
      <c r="H55" s="3" t="s">
        <v>28</v>
      </c>
      <c r="J55" s="4" t="s">
        <v>27</v>
      </c>
      <c r="L55" s="3" t="s">
        <v>42</v>
      </c>
      <c r="N55" s="3" t="s">
        <v>28</v>
      </c>
      <c r="P55" s="3" t="s">
        <v>28</v>
      </c>
    </row>
    <row r="56" spans="2:36" x14ac:dyDescent="0.2">
      <c r="B56" s="4" t="s">
        <v>29</v>
      </c>
      <c r="D56" s="3" t="s">
        <v>30</v>
      </c>
      <c r="F56" s="3" t="s">
        <v>30</v>
      </c>
      <c r="H56" s="3" t="s">
        <v>30</v>
      </c>
      <c r="J56" s="4" t="s">
        <v>29</v>
      </c>
      <c r="L56" s="3" t="s">
        <v>30</v>
      </c>
      <c r="N56" s="3" t="s">
        <v>30</v>
      </c>
      <c r="P56" s="3" t="s">
        <v>30</v>
      </c>
    </row>
    <row r="57" spans="2:36" x14ac:dyDescent="0.2">
      <c r="B57" s="4" t="s">
        <v>31</v>
      </c>
      <c r="D57" s="3" t="s">
        <v>452</v>
      </c>
      <c r="F57" s="3" t="s">
        <v>453</v>
      </c>
      <c r="H57" s="3" t="s">
        <v>338</v>
      </c>
      <c r="J57" s="4" t="s">
        <v>31</v>
      </c>
      <c r="L57" s="3" t="s">
        <v>455</v>
      </c>
      <c r="N57" s="3" t="s">
        <v>456</v>
      </c>
      <c r="P57" s="3" t="s">
        <v>457</v>
      </c>
    </row>
    <row r="60" spans="2:36" ht="15.75" x14ac:dyDescent="0.25">
      <c r="B60" t="s">
        <v>516</v>
      </c>
      <c r="C60" t="s">
        <v>199</v>
      </c>
      <c r="D60" t="s">
        <v>200</v>
      </c>
      <c r="E60" t="s">
        <v>201</v>
      </c>
      <c r="F60" t="s">
        <v>202</v>
      </c>
      <c r="G60" t="s">
        <v>203</v>
      </c>
      <c r="H60" t="s">
        <v>204</v>
      </c>
      <c r="I60" t="s">
        <v>205</v>
      </c>
      <c r="J60" t="s">
        <v>206</v>
      </c>
      <c r="K60" t="s">
        <v>207</v>
      </c>
      <c r="L60" t="s">
        <v>208</v>
      </c>
      <c r="M60" t="s">
        <v>209</v>
      </c>
      <c r="N60" t="s">
        <v>210</v>
      </c>
      <c r="O60" t="s">
        <v>211</v>
      </c>
      <c r="P60" t="s">
        <v>212</v>
      </c>
      <c r="Q60" t="s">
        <v>213</v>
      </c>
      <c r="R60" t="s">
        <v>214</v>
      </c>
      <c r="T60"/>
      <c r="U60" t="s">
        <v>199</v>
      </c>
      <c r="V60" t="s">
        <v>200</v>
      </c>
      <c r="W60" t="s">
        <v>201</v>
      </c>
      <c r="X60" t="s">
        <v>202</v>
      </c>
      <c r="Y60" t="s">
        <v>203</v>
      </c>
      <c r="Z60" t="s">
        <v>204</v>
      </c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 t="s">
        <v>210</v>
      </c>
      <c r="AG60" t="s">
        <v>211</v>
      </c>
      <c r="AH60" t="s">
        <v>212</v>
      </c>
      <c r="AI60" t="s">
        <v>213</v>
      </c>
      <c r="AJ60" t="s">
        <v>214</v>
      </c>
    </row>
    <row r="61" spans="2:36" ht="15.75" x14ac:dyDescent="0.25">
      <c r="B61" t="s">
        <v>443</v>
      </c>
      <c r="C61" s="3">
        <v>1</v>
      </c>
      <c r="D61" s="3">
        <v>0.52381879509657581</v>
      </c>
      <c r="E61" s="3">
        <v>0.77215623492334362</v>
      </c>
      <c r="F61" s="3">
        <v>0.93821535118563726</v>
      </c>
      <c r="G61" s="3">
        <v>0.45128185337117033</v>
      </c>
      <c r="H61" s="3">
        <v>0.89007001964184485</v>
      </c>
      <c r="I61" s="3">
        <v>0.78888165329251647</v>
      </c>
      <c r="J61" s="3">
        <v>5.8134907233727526</v>
      </c>
      <c r="K61" s="3">
        <v>2.3874508947412965</v>
      </c>
      <c r="L61" s="3">
        <v>1.136618500093483</v>
      </c>
      <c r="M61" s="3">
        <v>4.1349107131367564</v>
      </c>
      <c r="N61" s="3">
        <v>1.3692423804928437</v>
      </c>
      <c r="O61" s="3">
        <v>2.3836817078541617</v>
      </c>
      <c r="P61" s="3">
        <v>2.4970176657602123</v>
      </c>
      <c r="Q61" s="3">
        <v>5.7596107490124115</v>
      </c>
      <c r="R61" s="3">
        <v>7.4293534104058701</v>
      </c>
      <c r="T61" t="s">
        <v>447</v>
      </c>
      <c r="U61" s="3">
        <v>1</v>
      </c>
      <c r="V61" s="3">
        <v>0.85599475180250151</v>
      </c>
      <c r="W61" s="3">
        <v>1.4206315410884516</v>
      </c>
      <c r="X61" s="3">
        <v>0.40832073665242341</v>
      </c>
      <c r="Y61" s="3">
        <v>0.37293242020026229</v>
      </c>
      <c r="Z61" s="3">
        <v>0.68306504073004692</v>
      </c>
      <c r="AA61" s="3">
        <v>1.7868062493004424</v>
      </c>
      <c r="AB61" s="3">
        <v>0.59407698206610371</v>
      </c>
      <c r="AC61" s="3">
        <v>0.58477173819765316</v>
      </c>
      <c r="AD61" s="3">
        <v>0.4290717635912244</v>
      </c>
      <c r="AE61" s="3">
        <v>1.2049073827898673</v>
      </c>
      <c r="AF61" s="3">
        <v>0.82082050129306039</v>
      </c>
      <c r="AG61" s="3">
        <v>4.2717659266036856</v>
      </c>
      <c r="AH61" s="3">
        <v>1.7157427785684534</v>
      </c>
      <c r="AI61" s="3">
        <v>1.7077184587781793</v>
      </c>
      <c r="AJ61" s="3">
        <v>2.2407279933131381</v>
      </c>
    </row>
    <row r="62" spans="2:36" ht="15.75" x14ac:dyDescent="0.25">
      <c r="B62"/>
      <c r="C62" s="3">
        <v>1</v>
      </c>
      <c r="D62" s="3">
        <v>0.92785498249855769</v>
      </c>
      <c r="E62" s="3">
        <v>1.0214620446515847</v>
      </c>
      <c r="F62" s="3">
        <v>2.0463506906992817</v>
      </c>
      <c r="G62" s="3">
        <v>0.74004722076048302</v>
      </c>
      <c r="H62" s="3">
        <v>1.5555332555629569</v>
      </c>
      <c r="I62" s="3">
        <v>0.58580790055761955</v>
      </c>
      <c r="J62" s="3">
        <v>8.468001233810174</v>
      </c>
      <c r="K62" s="3">
        <v>6.1133654574520886</v>
      </c>
      <c r="L62" s="3">
        <v>2.7098891173935646</v>
      </c>
      <c r="M62" s="3">
        <v>5.8499212983722408</v>
      </c>
      <c r="N62" s="3">
        <v>2.9248836929764814</v>
      </c>
      <c r="O62" s="3">
        <v>6.7048635495927567</v>
      </c>
      <c r="P62" s="3">
        <v>3.8294550107014356</v>
      </c>
      <c r="Q62" s="3">
        <v>9.6542679477824631</v>
      </c>
      <c r="R62" s="3">
        <v>14.230567220119701</v>
      </c>
      <c r="T62"/>
      <c r="U62" s="3">
        <v>1</v>
      </c>
      <c r="V62" s="3">
        <v>0.55818711047967862</v>
      </c>
      <c r="W62" s="3">
        <v>1.3626231967985885</v>
      </c>
      <c r="X62" s="3">
        <v>0.5037717170364493</v>
      </c>
      <c r="Y62" s="3">
        <v>0.47306470865575856</v>
      </c>
      <c r="Z62" s="3">
        <v>0.36430803666382816</v>
      </c>
      <c r="AA62" s="3">
        <v>0.64749438085948674</v>
      </c>
      <c r="AB62" s="3">
        <v>0.6611405919958826</v>
      </c>
      <c r="AC62" s="3">
        <v>0.52250814032552384</v>
      </c>
      <c r="AD62" s="3">
        <v>0.82396625856526085</v>
      </c>
      <c r="AE62" s="3">
        <v>1.0532430126887471</v>
      </c>
      <c r="AF62" s="3">
        <v>0.69265673595080823</v>
      </c>
      <c r="AG62" s="3">
        <v>2.7332164368735739</v>
      </c>
      <c r="AH62" s="3">
        <v>1.334440174677233</v>
      </c>
      <c r="AI62" s="3">
        <v>1.520143352967412</v>
      </c>
      <c r="AJ62" s="3">
        <v>2.0438317721593209</v>
      </c>
    </row>
    <row r="63" spans="2:36" ht="15.75" x14ac:dyDescent="0.25">
      <c r="B63"/>
      <c r="C63" s="3">
        <v>1</v>
      </c>
      <c r="D63" s="3">
        <v>0.99526460144179463</v>
      </c>
      <c r="E63" s="3">
        <v>1.2826542910622269</v>
      </c>
      <c r="F63" s="3">
        <v>1.4907459167169683</v>
      </c>
      <c r="G63" s="3">
        <v>0.59224404919287987</v>
      </c>
      <c r="H63" s="3">
        <v>0.87089168730689981</v>
      </c>
      <c r="I63" s="3">
        <v>0.60322549720138285</v>
      </c>
      <c r="J63" s="3">
        <v>7.4860186397557555</v>
      </c>
      <c r="K63" s="3">
        <v>4.6314222141992456</v>
      </c>
      <c r="L63" s="3">
        <v>1.6487553906332186</v>
      </c>
      <c r="M63" s="3">
        <v>4.7489319287315812</v>
      </c>
      <c r="N63" s="3">
        <v>3.3624073317327072</v>
      </c>
      <c r="O63" s="3">
        <v>5.2864389600598267</v>
      </c>
      <c r="P63" s="3">
        <v>3.9557458631583109</v>
      </c>
      <c r="Q63" s="3">
        <v>10.70219237572303</v>
      </c>
      <c r="R63" s="3">
        <v>13.696278768430705</v>
      </c>
      <c r="T63"/>
      <c r="U63" s="3">
        <v>1</v>
      </c>
      <c r="V63" s="3">
        <v>0.96794659824352425</v>
      </c>
      <c r="W63" s="3">
        <v>0.82025614026585791</v>
      </c>
      <c r="X63" s="3">
        <v>0.79687685208062753</v>
      </c>
      <c r="Y63" s="3">
        <v>0.37395146823065073</v>
      </c>
      <c r="Z63" s="3">
        <v>0.46715176994766056</v>
      </c>
      <c r="AA63" s="3">
        <v>0.88463623273287884</v>
      </c>
      <c r="AB63" s="3">
        <v>0.50936798239103653</v>
      </c>
      <c r="AC63" s="3">
        <v>0.57797916359081314</v>
      </c>
      <c r="AD63" s="3">
        <v>0.69768447293053193</v>
      </c>
      <c r="AE63" s="3">
        <v>1.1706961301116436</v>
      </c>
      <c r="AF63" s="3">
        <v>1.0772840096503273</v>
      </c>
      <c r="AG63" s="3">
        <v>4.3142955404726697</v>
      </c>
      <c r="AH63" s="3">
        <v>1.8179620164886432</v>
      </c>
      <c r="AI63" s="3">
        <v>2.3158063045320429</v>
      </c>
      <c r="AJ63" s="3">
        <v>1.7729171580411884</v>
      </c>
    </row>
    <row r="64" spans="2:36" ht="15.75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2:36" ht="15.75" x14ac:dyDescent="0.25">
      <c r="B65" t="s">
        <v>13</v>
      </c>
      <c r="C65">
        <f>AVERAGE(C61:C63)</f>
        <v>1</v>
      </c>
      <c r="D65">
        <f t="shared" ref="D65:R65" si="12">AVERAGE(D61:D63)</f>
        <v>0.81564612634564282</v>
      </c>
      <c r="E65">
        <f t="shared" si="12"/>
        <v>1.0254241902123853</v>
      </c>
      <c r="F65">
        <f t="shared" si="12"/>
        <v>1.4917706528672958</v>
      </c>
      <c r="G65">
        <f t="shared" si="12"/>
        <v>0.59452437444151107</v>
      </c>
      <c r="H65">
        <f t="shared" si="12"/>
        <v>1.1054983208372338</v>
      </c>
      <c r="I65">
        <f t="shared" si="12"/>
        <v>0.65930501701717292</v>
      </c>
      <c r="J65">
        <f t="shared" si="12"/>
        <v>7.2558368656462271</v>
      </c>
      <c r="K65">
        <f t="shared" si="12"/>
        <v>4.3774128554642102</v>
      </c>
      <c r="L65">
        <f t="shared" si="12"/>
        <v>1.831754336040089</v>
      </c>
      <c r="M65">
        <f t="shared" si="12"/>
        <v>4.9112546467468592</v>
      </c>
      <c r="N65">
        <f t="shared" si="12"/>
        <v>2.5521778017340107</v>
      </c>
      <c r="O65">
        <f t="shared" si="12"/>
        <v>4.7916614058355824</v>
      </c>
      <c r="P65">
        <f t="shared" si="12"/>
        <v>3.4274061798733197</v>
      </c>
      <c r="Q65">
        <f t="shared" si="12"/>
        <v>8.7053570241726348</v>
      </c>
      <c r="R65">
        <f t="shared" si="12"/>
        <v>11.785399799652092</v>
      </c>
      <c r="T65" t="s">
        <v>13</v>
      </c>
      <c r="U65">
        <f>AVERAGE(U61:U63)</f>
        <v>1</v>
      </c>
      <c r="V65">
        <f t="shared" ref="V65:AJ65" si="13">AVERAGE(V61:V63)</f>
        <v>0.79404282017523486</v>
      </c>
      <c r="W65">
        <f t="shared" si="13"/>
        <v>1.2011702927176326</v>
      </c>
      <c r="X65">
        <f t="shared" si="13"/>
        <v>0.5696564352565</v>
      </c>
      <c r="Y65">
        <f t="shared" si="13"/>
        <v>0.4066495323622239</v>
      </c>
      <c r="Z65">
        <f t="shared" si="13"/>
        <v>0.5048416157805119</v>
      </c>
      <c r="AA65">
        <f t="shared" si="13"/>
        <v>1.1063122876309359</v>
      </c>
      <c r="AB65">
        <f t="shared" si="13"/>
        <v>0.58819518548434102</v>
      </c>
      <c r="AC65">
        <f t="shared" si="13"/>
        <v>0.56175301403799671</v>
      </c>
      <c r="AD65">
        <f t="shared" si="13"/>
        <v>0.65024083169567237</v>
      </c>
      <c r="AE65">
        <f t="shared" si="13"/>
        <v>1.1429488418634193</v>
      </c>
      <c r="AF65">
        <f t="shared" si="13"/>
        <v>0.86358708229806525</v>
      </c>
      <c r="AG65">
        <f t="shared" si="13"/>
        <v>3.7730926346499758</v>
      </c>
      <c r="AH65">
        <f t="shared" si="13"/>
        <v>1.622714989911443</v>
      </c>
      <c r="AI65">
        <f t="shared" si="13"/>
        <v>1.8478893720925449</v>
      </c>
      <c r="AJ65">
        <f t="shared" si="13"/>
        <v>2.0191589745045491</v>
      </c>
    </row>
    <row r="66" spans="2:36" ht="15.75" x14ac:dyDescent="0.25">
      <c r="B66" t="s">
        <v>14</v>
      </c>
      <c r="C66">
        <f>STDEV(C61:C63)</f>
        <v>0</v>
      </c>
      <c r="D66">
        <f t="shared" ref="D66:R66" si="14">STDEV(D61:D63)</f>
        <v>0.25496746386447516</v>
      </c>
      <c r="E66">
        <f t="shared" si="14"/>
        <v>0.25527209067674872</v>
      </c>
      <c r="F66">
        <f t="shared" si="14"/>
        <v>0.55406838046660645</v>
      </c>
      <c r="G66">
        <f t="shared" si="14"/>
        <v>0.14439618853453423</v>
      </c>
      <c r="H66">
        <f t="shared" si="14"/>
        <v>0.38985963366701171</v>
      </c>
      <c r="I66">
        <f t="shared" si="14"/>
        <v>0.11255408330902858</v>
      </c>
      <c r="J66">
        <f t="shared" si="14"/>
        <v>1.342141665158658</v>
      </c>
      <c r="K66">
        <f t="shared" si="14"/>
        <v>1.8758998901590729</v>
      </c>
      <c r="L66">
        <f t="shared" si="14"/>
        <v>0.80244100675997654</v>
      </c>
      <c r="M66">
        <f t="shared" si="14"/>
        <v>0.86895156680642471</v>
      </c>
      <c r="N66">
        <f t="shared" si="14"/>
        <v>1.0475489925239216</v>
      </c>
      <c r="O66">
        <f t="shared" si="14"/>
        <v>2.2026703676369577</v>
      </c>
      <c r="P66">
        <f t="shared" si="14"/>
        <v>0.80821063792105818</v>
      </c>
      <c r="Q66">
        <f t="shared" si="14"/>
        <v>2.6043429574239836</v>
      </c>
      <c r="R66">
        <f t="shared" si="14"/>
        <v>3.7818938570973657</v>
      </c>
      <c r="T66" t="s">
        <v>14</v>
      </c>
      <c r="U66">
        <f>STDEV(U61:U63)</f>
        <v>0</v>
      </c>
      <c r="V66">
        <f t="shared" ref="V66:AJ66" si="15">STDEV(V61:V63)</f>
        <v>0.21178819803611443</v>
      </c>
      <c r="W66">
        <f t="shared" si="15"/>
        <v>0.33115394555305144</v>
      </c>
      <c r="X66">
        <f t="shared" si="15"/>
        <v>0.20248348273468048</v>
      </c>
      <c r="Y66">
        <f t="shared" si="15"/>
        <v>5.7519486665807328E-2</v>
      </c>
      <c r="Z66">
        <f t="shared" si="15"/>
        <v>0.16268650918098843</v>
      </c>
      <c r="AA66">
        <f t="shared" si="15"/>
        <v>0.6011348337760678</v>
      </c>
      <c r="AB66">
        <f t="shared" si="15"/>
        <v>7.6057070051625986E-2</v>
      </c>
      <c r="AC66">
        <f t="shared" si="15"/>
        <v>3.4156329603432657E-2</v>
      </c>
      <c r="AD66">
        <f t="shared" si="15"/>
        <v>0.2016769442956147</v>
      </c>
      <c r="AE66">
        <f t="shared" si="15"/>
        <v>7.9548439918014274E-2</v>
      </c>
      <c r="AF66">
        <f t="shared" si="15"/>
        <v>0.1958475689318725</v>
      </c>
      <c r="AG66">
        <f t="shared" si="15"/>
        <v>0.90081023087018697</v>
      </c>
      <c r="AH66">
        <f t="shared" si="15"/>
        <v>0.25483125784327332</v>
      </c>
      <c r="AI66">
        <f t="shared" si="15"/>
        <v>0.415939655271857</v>
      </c>
      <c r="AJ66">
        <f t="shared" si="15"/>
        <v>0.23487934052944034</v>
      </c>
    </row>
    <row r="67" spans="2:36" ht="15.75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2:36" ht="15.75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2:36" ht="15.75" x14ac:dyDescent="0.25">
      <c r="B69" s="4" t="s">
        <v>40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T69" s="4" t="s">
        <v>40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2:36" ht="15.75" x14ac:dyDescent="0.25">
      <c r="B70" s="4" t="s">
        <v>24</v>
      </c>
      <c r="C70"/>
      <c r="D70" s="3">
        <v>0.2787</v>
      </c>
      <c r="E70" s="3">
        <v>0.87139999999999995</v>
      </c>
      <c r="F70" s="3">
        <v>0.87139999999999995</v>
      </c>
      <c r="G70" s="3">
        <v>8.3000000000000001E-3</v>
      </c>
      <c r="H70" s="3">
        <v>0.66369999999999996</v>
      </c>
      <c r="I70" s="3">
        <v>6.3E-3</v>
      </c>
      <c r="J70" s="3">
        <v>1.2999999999999999E-3</v>
      </c>
      <c r="K70" s="3">
        <v>3.56E-2</v>
      </c>
      <c r="L70" s="3">
        <v>0.14699999999999999</v>
      </c>
      <c r="M70" s="3">
        <v>1.5E-3</v>
      </c>
      <c r="N70" s="3">
        <v>6.2199999999999998E-2</v>
      </c>
      <c r="O70" s="3">
        <v>4.07E-2</v>
      </c>
      <c r="P70" s="3">
        <v>6.4999999999999997E-3</v>
      </c>
      <c r="Q70" s="3">
        <v>6.8999999999999999E-3</v>
      </c>
      <c r="R70" s="3">
        <v>7.7999999999999996E-3</v>
      </c>
      <c r="T70" s="4" t="s">
        <v>24</v>
      </c>
      <c r="U70"/>
      <c r="V70" s="3">
        <v>0.16739999999999999</v>
      </c>
      <c r="W70" s="3">
        <v>0.35210000000000002</v>
      </c>
      <c r="X70" s="3">
        <v>2.12E-2</v>
      </c>
      <c r="Y70" s="3" t="s">
        <v>36</v>
      </c>
      <c r="Z70" s="3">
        <v>6.1999999999999998E-3</v>
      </c>
      <c r="AA70" s="3">
        <v>0.77459999999999996</v>
      </c>
      <c r="AB70" s="3">
        <v>6.9999999999999999E-4</v>
      </c>
      <c r="AC70" s="3" t="s">
        <v>36</v>
      </c>
      <c r="AD70" s="3">
        <v>3.9800000000000002E-2</v>
      </c>
      <c r="AE70" s="3">
        <v>3.5799999999999998E-2</v>
      </c>
      <c r="AF70" s="3">
        <v>0.29409999999999997</v>
      </c>
      <c r="AG70" s="3">
        <v>6.0000000000000001E-3</v>
      </c>
      <c r="AH70" s="3">
        <v>1.3299999999999999E-2</v>
      </c>
      <c r="AI70" s="3">
        <v>2.4199999999999999E-2</v>
      </c>
      <c r="AJ70" s="3">
        <v>1.6999999999999999E-3</v>
      </c>
    </row>
    <row r="71" spans="2:36" ht="15.75" x14ac:dyDescent="0.25">
      <c r="B71" s="4" t="s">
        <v>25</v>
      </c>
      <c r="C71"/>
      <c r="D71" s="3" t="s">
        <v>41</v>
      </c>
      <c r="E71" s="3" t="s">
        <v>41</v>
      </c>
      <c r="F71" s="3" t="s">
        <v>41</v>
      </c>
      <c r="G71" s="3" t="s">
        <v>26</v>
      </c>
      <c r="H71" s="3" t="s">
        <v>41</v>
      </c>
      <c r="I71" s="3" t="s">
        <v>26</v>
      </c>
      <c r="J71" s="3" t="s">
        <v>26</v>
      </c>
      <c r="K71" s="3" t="s">
        <v>54</v>
      </c>
      <c r="L71" s="3" t="s">
        <v>41</v>
      </c>
      <c r="M71" s="3" t="s">
        <v>26</v>
      </c>
      <c r="N71" s="3" t="s">
        <v>41</v>
      </c>
      <c r="O71" s="3" t="s">
        <v>54</v>
      </c>
      <c r="P71" s="3" t="s">
        <v>26</v>
      </c>
      <c r="Q71" s="3" t="s">
        <v>26</v>
      </c>
      <c r="R71" s="3" t="s">
        <v>26</v>
      </c>
      <c r="T71" s="4" t="s">
        <v>25</v>
      </c>
      <c r="U71"/>
      <c r="V71" s="3" t="s">
        <v>41</v>
      </c>
      <c r="W71" s="3" t="s">
        <v>41</v>
      </c>
      <c r="X71" s="3" t="s">
        <v>54</v>
      </c>
      <c r="Y71" s="3" t="s">
        <v>37</v>
      </c>
      <c r="Z71" s="3" t="s">
        <v>26</v>
      </c>
      <c r="AA71" s="3" t="s">
        <v>41</v>
      </c>
      <c r="AB71" s="3" t="s">
        <v>33</v>
      </c>
      <c r="AC71" s="3" t="s">
        <v>37</v>
      </c>
      <c r="AD71" s="3" t="s">
        <v>54</v>
      </c>
      <c r="AE71" s="3" t="s">
        <v>54</v>
      </c>
      <c r="AF71" s="3" t="s">
        <v>41</v>
      </c>
      <c r="AG71" s="3" t="s">
        <v>26</v>
      </c>
      <c r="AH71" s="3" t="s">
        <v>54</v>
      </c>
      <c r="AI71" s="3" t="s">
        <v>54</v>
      </c>
      <c r="AJ71" s="3" t="s">
        <v>26</v>
      </c>
    </row>
    <row r="72" spans="2:36" ht="15.75" x14ac:dyDescent="0.25">
      <c r="B72" s="4" t="s">
        <v>27</v>
      </c>
      <c r="C72"/>
      <c r="D72" s="3" t="s">
        <v>42</v>
      </c>
      <c r="E72" s="3" t="s">
        <v>42</v>
      </c>
      <c r="F72" s="3" t="s">
        <v>42</v>
      </c>
      <c r="G72" s="3" t="s">
        <v>28</v>
      </c>
      <c r="H72" s="3" t="s">
        <v>42</v>
      </c>
      <c r="I72" s="3" t="s">
        <v>28</v>
      </c>
      <c r="J72" s="3" t="s">
        <v>28</v>
      </c>
      <c r="K72" s="3" t="s">
        <v>28</v>
      </c>
      <c r="L72" s="3" t="s">
        <v>42</v>
      </c>
      <c r="M72" s="3" t="s">
        <v>28</v>
      </c>
      <c r="N72" s="3" t="s">
        <v>42</v>
      </c>
      <c r="O72" s="3" t="s">
        <v>28</v>
      </c>
      <c r="P72" s="3" t="s">
        <v>28</v>
      </c>
      <c r="Q72" s="3" t="s">
        <v>28</v>
      </c>
      <c r="R72" s="3" t="s">
        <v>28</v>
      </c>
      <c r="T72" s="4" t="s">
        <v>27</v>
      </c>
      <c r="U72"/>
      <c r="V72" s="3" t="s">
        <v>42</v>
      </c>
      <c r="W72" s="3" t="s">
        <v>42</v>
      </c>
      <c r="X72" s="3" t="s">
        <v>28</v>
      </c>
      <c r="Y72" s="3" t="s">
        <v>28</v>
      </c>
      <c r="Z72" s="3" t="s">
        <v>28</v>
      </c>
      <c r="AA72" s="3" t="s">
        <v>42</v>
      </c>
      <c r="AB72" s="3" t="s">
        <v>28</v>
      </c>
      <c r="AC72" s="3" t="s">
        <v>28</v>
      </c>
      <c r="AD72" s="3" t="s">
        <v>28</v>
      </c>
      <c r="AE72" s="3" t="s">
        <v>28</v>
      </c>
      <c r="AF72" s="3" t="s">
        <v>42</v>
      </c>
      <c r="AG72" s="3" t="s">
        <v>28</v>
      </c>
      <c r="AH72" s="3" t="s">
        <v>28</v>
      </c>
      <c r="AI72" s="3" t="s">
        <v>28</v>
      </c>
      <c r="AJ72" s="3" t="s">
        <v>28</v>
      </c>
    </row>
    <row r="73" spans="2:36" ht="15.75" x14ac:dyDescent="0.25">
      <c r="B73" s="4" t="s">
        <v>29</v>
      </c>
      <c r="C73"/>
      <c r="D73" s="3" t="s">
        <v>30</v>
      </c>
      <c r="E73" s="3" t="s">
        <v>30</v>
      </c>
      <c r="F73" s="3" t="s">
        <v>30</v>
      </c>
      <c r="G73" s="3" t="s">
        <v>30</v>
      </c>
      <c r="H73" s="3" t="s">
        <v>30</v>
      </c>
      <c r="I73" s="3" t="s">
        <v>30</v>
      </c>
      <c r="J73" s="3" t="s">
        <v>30</v>
      </c>
      <c r="K73" s="3" t="s">
        <v>30</v>
      </c>
      <c r="L73" s="3" t="s">
        <v>30</v>
      </c>
      <c r="M73" s="3" t="s">
        <v>30</v>
      </c>
      <c r="N73" s="3" t="s">
        <v>30</v>
      </c>
      <c r="O73" s="3" t="s">
        <v>30</v>
      </c>
      <c r="P73" s="3" t="s">
        <v>30</v>
      </c>
      <c r="Q73" s="3" t="s">
        <v>30</v>
      </c>
      <c r="R73" s="3" t="s">
        <v>30</v>
      </c>
      <c r="T73" s="4" t="s">
        <v>29</v>
      </c>
      <c r="U73"/>
      <c r="V73" s="3" t="s">
        <v>30</v>
      </c>
      <c r="W73" s="3" t="s">
        <v>30</v>
      </c>
      <c r="X73" s="3" t="s">
        <v>30</v>
      </c>
      <c r="Y73" s="3" t="s">
        <v>30</v>
      </c>
      <c r="Z73" s="3" t="s">
        <v>30</v>
      </c>
      <c r="AA73" s="3" t="s">
        <v>30</v>
      </c>
      <c r="AB73" s="3" t="s">
        <v>30</v>
      </c>
      <c r="AC73" s="3" t="s">
        <v>30</v>
      </c>
      <c r="AD73" s="3" t="s">
        <v>30</v>
      </c>
      <c r="AE73" s="3" t="s">
        <v>30</v>
      </c>
      <c r="AF73" s="3" t="s">
        <v>30</v>
      </c>
      <c r="AG73" s="3" t="s">
        <v>30</v>
      </c>
      <c r="AH73" s="3" t="s">
        <v>30</v>
      </c>
      <c r="AI73" s="3" t="s">
        <v>30</v>
      </c>
      <c r="AJ73" s="3" t="s">
        <v>30</v>
      </c>
    </row>
    <row r="74" spans="2:36" ht="15.75" x14ac:dyDescent="0.25">
      <c r="B74" s="4" t="s">
        <v>31</v>
      </c>
      <c r="C74"/>
      <c r="D74" s="3" t="s">
        <v>461</v>
      </c>
      <c r="E74" s="3" t="s">
        <v>462</v>
      </c>
      <c r="F74" s="3" t="s">
        <v>462</v>
      </c>
      <c r="G74" s="3" t="s">
        <v>463</v>
      </c>
      <c r="H74" s="3" t="s">
        <v>464</v>
      </c>
      <c r="I74" s="3" t="s">
        <v>465</v>
      </c>
      <c r="J74" s="3" t="s">
        <v>466</v>
      </c>
      <c r="K74" s="3" t="s">
        <v>467</v>
      </c>
      <c r="L74" s="3" t="s">
        <v>468</v>
      </c>
      <c r="M74" s="3" t="s">
        <v>469</v>
      </c>
      <c r="N74" s="3" t="s">
        <v>470</v>
      </c>
      <c r="O74" s="3" t="s">
        <v>471</v>
      </c>
      <c r="P74" s="3" t="s">
        <v>472</v>
      </c>
      <c r="Q74" s="3" t="s">
        <v>473</v>
      </c>
      <c r="R74" s="3" t="s">
        <v>474</v>
      </c>
      <c r="T74" s="4" t="s">
        <v>31</v>
      </c>
      <c r="U74"/>
      <c r="V74" s="3" t="s">
        <v>475</v>
      </c>
      <c r="W74" s="3" t="s">
        <v>476</v>
      </c>
      <c r="X74" s="3" t="s">
        <v>477</v>
      </c>
      <c r="Y74" s="3" t="s">
        <v>478</v>
      </c>
      <c r="Z74" s="3" t="s">
        <v>479</v>
      </c>
      <c r="AA74" s="3" t="s">
        <v>480</v>
      </c>
      <c r="AB74" s="3" t="s">
        <v>481</v>
      </c>
      <c r="AC74" s="3" t="s">
        <v>482</v>
      </c>
      <c r="AD74" s="3" t="s">
        <v>483</v>
      </c>
      <c r="AE74" s="3" t="s">
        <v>484</v>
      </c>
      <c r="AF74" s="3" t="s">
        <v>485</v>
      </c>
      <c r="AG74" s="3" t="s">
        <v>486</v>
      </c>
      <c r="AH74" s="3" t="s">
        <v>487</v>
      </c>
      <c r="AI74" s="3" t="s">
        <v>488</v>
      </c>
      <c r="AJ74" s="3" t="s">
        <v>489</v>
      </c>
    </row>
    <row r="78" spans="2:36" x14ac:dyDescent="0.2">
      <c r="B78" s="5" t="s">
        <v>517</v>
      </c>
      <c r="C78" s="5" t="s">
        <v>438</v>
      </c>
      <c r="D78" s="3" t="s">
        <v>439</v>
      </c>
      <c r="E78" s="5" t="s">
        <v>438</v>
      </c>
      <c r="F78" s="4" t="s">
        <v>439</v>
      </c>
      <c r="G78" s="5" t="s">
        <v>438</v>
      </c>
      <c r="H78" s="3" t="s">
        <v>439</v>
      </c>
    </row>
    <row r="79" spans="2:36" x14ac:dyDescent="0.2">
      <c r="C79" s="3">
        <v>1</v>
      </c>
      <c r="D79" s="3">
        <v>2.9996320000000001</v>
      </c>
      <c r="E79" s="3">
        <v>1</v>
      </c>
      <c r="F79" s="3">
        <v>7.5635539999999999</v>
      </c>
      <c r="G79" s="3">
        <v>1</v>
      </c>
      <c r="H79" s="3">
        <v>9.2338100000000001</v>
      </c>
    </row>
    <row r="80" spans="2:36" x14ac:dyDescent="0.2">
      <c r="C80" s="3">
        <v>1</v>
      </c>
      <c r="D80" s="3">
        <v>3.9028360000000002</v>
      </c>
      <c r="E80" s="3">
        <v>1</v>
      </c>
      <c r="F80" s="3">
        <v>9.3763349999999992</v>
      </c>
      <c r="G80" s="3">
        <v>1</v>
      </c>
      <c r="H80" s="3">
        <v>7.5774340000000002</v>
      </c>
    </row>
    <row r="81" spans="2:8" x14ac:dyDescent="0.2">
      <c r="C81" s="3">
        <v>1</v>
      </c>
      <c r="D81" s="3">
        <v>1.7260759999999999</v>
      </c>
      <c r="E81" s="3">
        <v>1</v>
      </c>
      <c r="F81" s="3">
        <v>2.9915790000000002</v>
      </c>
      <c r="G81" s="3">
        <v>1</v>
      </c>
      <c r="H81" s="3">
        <v>7.678712</v>
      </c>
    </row>
    <row r="83" spans="2:8" x14ac:dyDescent="0.2">
      <c r="B83" s="5" t="s">
        <v>13</v>
      </c>
      <c r="C83" s="5">
        <f>AVERAGE(C79:C81)</f>
        <v>1</v>
      </c>
      <c r="D83" s="5">
        <f t="shared" ref="D83:H83" si="16">AVERAGE(D79:D81)</f>
        <v>2.8761813333333337</v>
      </c>
      <c r="E83" s="5">
        <f t="shared" si="16"/>
        <v>1</v>
      </c>
      <c r="F83" s="5">
        <f t="shared" si="16"/>
        <v>6.6438226666666678</v>
      </c>
      <c r="G83" s="5">
        <f t="shared" si="16"/>
        <v>1</v>
      </c>
      <c r="H83" s="5">
        <f t="shared" si="16"/>
        <v>8.1633186666666671</v>
      </c>
    </row>
    <row r="84" spans="2:8" x14ac:dyDescent="0.2">
      <c r="B84" s="5" t="s">
        <v>14</v>
      </c>
      <c r="C84" s="5">
        <f>STDEV(C79:C81)</f>
        <v>0</v>
      </c>
      <c r="D84" s="5">
        <f t="shared" ref="D84:H84" si="17">STDEV(D79:D81)</f>
        <v>1.0936183405216522</v>
      </c>
      <c r="E84" s="5">
        <f t="shared" si="17"/>
        <v>0</v>
      </c>
      <c r="F84" s="5">
        <f t="shared" si="17"/>
        <v>3.2902441534056859</v>
      </c>
      <c r="G84" s="5">
        <f t="shared" si="17"/>
        <v>0</v>
      </c>
      <c r="H84" s="5">
        <f t="shared" si="17"/>
        <v>0.92845467276401461</v>
      </c>
    </row>
    <row r="86" spans="2:8" x14ac:dyDescent="0.2">
      <c r="B86" s="4" t="s">
        <v>40</v>
      </c>
    </row>
    <row r="87" spans="2:8" x14ac:dyDescent="0.2">
      <c r="B87" s="4" t="s">
        <v>24</v>
      </c>
      <c r="D87" s="3">
        <v>4.1099999999999998E-2</v>
      </c>
      <c r="F87" s="3">
        <v>4.1099999999999998E-2</v>
      </c>
      <c r="H87" s="3">
        <v>2.0000000000000001E-4</v>
      </c>
    </row>
    <row r="88" spans="2:8" x14ac:dyDescent="0.2">
      <c r="B88" s="4" t="s">
        <v>25</v>
      </c>
      <c r="D88" s="3" t="s">
        <v>54</v>
      </c>
      <c r="F88" s="3" t="s">
        <v>54</v>
      </c>
      <c r="H88" s="3" t="s">
        <v>33</v>
      </c>
    </row>
    <row r="89" spans="2:8" x14ac:dyDescent="0.2">
      <c r="B89" s="4" t="s">
        <v>27</v>
      </c>
      <c r="D89" s="3" t="s">
        <v>28</v>
      </c>
      <c r="F89" s="3" t="s">
        <v>28</v>
      </c>
      <c r="H89" s="3" t="s">
        <v>28</v>
      </c>
    </row>
    <row r="90" spans="2:8" x14ac:dyDescent="0.2">
      <c r="B90" s="4" t="s">
        <v>29</v>
      </c>
      <c r="D90" s="3" t="s">
        <v>30</v>
      </c>
      <c r="F90" s="3" t="s">
        <v>30</v>
      </c>
      <c r="H90" s="3" t="s">
        <v>30</v>
      </c>
    </row>
    <row r="91" spans="2:8" x14ac:dyDescent="0.2">
      <c r="B91" s="4" t="s">
        <v>31</v>
      </c>
      <c r="D91" s="3" t="s">
        <v>490</v>
      </c>
      <c r="F91" s="3" t="s">
        <v>490</v>
      </c>
      <c r="H91" s="3" t="s">
        <v>491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"/>
  <sheetViews>
    <sheetView workbookViewId="0">
      <selection activeCell="D8" sqref="D8"/>
    </sheetView>
  </sheetViews>
  <sheetFormatPr defaultColWidth="11" defaultRowHeight="15.75" x14ac:dyDescent="0.25"/>
  <sheetData>
    <row r="4" spans="2:9" x14ac:dyDescent="0.25"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2:9" x14ac:dyDescent="0.25">
      <c r="C5" s="1">
        <v>1</v>
      </c>
      <c r="D5" s="1">
        <v>2.6772999999999998</v>
      </c>
      <c r="E5" s="1">
        <v>1.038</v>
      </c>
      <c r="F5" s="1">
        <v>0.98429999999999995</v>
      </c>
      <c r="G5" s="1">
        <v>1.7978000000000001</v>
      </c>
      <c r="H5" s="1">
        <v>1.6473</v>
      </c>
      <c r="I5" s="1">
        <v>1.9641</v>
      </c>
    </row>
    <row r="6" spans="2:9" x14ac:dyDescent="0.25">
      <c r="C6" s="1">
        <v>1</v>
      </c>
      <c r="D6" s="1">
        <v>1.7936000000000001</v>
      </c>
      <c r="E6" s="1">
        <v>0.90329999999999999</v>
      </c>
      <c r="F6" s="1">
        <v>0.87629999999999997</v>
      </c>
      <c r="G6" s="1">
        <v>2.9064000000000001</v>
      </c>
      <c r="H6" s="1">
        <v>2.7967</v>
      </c>
      <c r="I6" s="1">
        <v>2.4933999999999998</v>
      </c>
    </row>
    <row r="7" spans="2:9" x14ac:dyDescent="0.25">
      <c r="C7" s="1">
        <v>1</v>
      </c>
      <c r="D7" s="1">
        <v>2.3111000000000002</v>
      </c>
      <c r="E7" s="1">
        <v>0.9163</v>
      </c>
      <c r="F7" s="1">
        <v>0.90480000000000005</v>
      </c>
      <c r="G7" s="1">
        <v>1.7003999999999999</v>
      </c>
      <c r="H7" s="1">
        <v>1.7968999999999999</v>
      </c>
      <c r="I7" s="1">
        <v>1.7910999999999999</v>
      </c>
    </row>
    <row r="9" spans="2:9" x14ac:dyDescent="0.25">
      <c r="B9" t="s">
        <v>13</v>
      </c>
      <c r="C9">
        <f>AVERAGE(C5:C7)</f>
        <v>1</v>
      </c>
      <c r="D9">
        <f t="shared" ref="D9:I9" si="0">AVERAGE(D5:D7)</f>
        <v>2.2606666666666668</v>
      </c>
      <c r="E9">
        <f t="shared" si="0"/>
        <v>0.95253333333333334</v>
      </c>
      <c r="F9">
        <f t="shared" si="0"/>
        <v>0.92179999999999984</v>
      </c>
      <c r="G9">
        <f t="shared" si="0"/>
        <v>2.1348666666666669</v>
      </c>
      <c r="H9">
        <f t="shared" si="0"/>
        <v>2.0802999999999998</v>
      </c>
      <c r="I9">
        <f t="shared" si="0"/>
        <v>2.0828666666666664</v>
      </c>
    </row>
    <row r="10" spans="2:9" x14ac:dyDescent="0.25">
      <c r="B10" t="s">
        <v>14</v>
      </c>
      <c r="C10">
        <f>STDEV(C5:C7)</f>
        <v>0</v>
      </c>
      <c r="D10">
        <f t="shared" ref="D10:I10" si="1">STDEV(D5:D7)</f>
        <v>0.44400344968629729</v>
      </c>
      <c r="E10">
        <f t="shared" si="1"/>
        <v>7.4301166433194954E-2</v>
      </c>
      <c r="F10">
        <f t="shared" si="1"/>
        <v>5.597097462077999E-2</v>
      </c>
      <c r="G10">
        <f t="shared" si="1"/>
        <v>0.66993988785064296</v>
      </c>
      <c r="H10">
        <f t="shared" si="1"/>
        <v>0.62491340200062961</v>
      </c>
      <c r="I10">
        <f t="shared" si="1"/>
        <v>0.36590362574499552</v>
      </c>
    </row>
    <row r="14" spans="2:9" x14ac:dyDescent="0.25">
      <c r="B14" s="2" t="s">
        <v>40</v>
      </c>
      <c r="D14" s="1"/>
    </row>
    <row r="15" spans="2:9" x14ac:dyDescent="0.25">
      <c r="B15" s="2" t="s">
        <v>24</v>
      </c>
      <c r="D15" s="1">
        <v>7.9000000000000008E-3</v>
      </c>
      <c r="E15" s="1">
        <v>0.3306</v>
      </c>
      <c r="F15" s="1">
        <v>7.2800000000000004E-2</v>
      </c>
      <c r="G15" s="1">
        <v>4.2599999999999999E-2</v>
      </c>
      <c r="H15" s="1">
        <v>4.02E-2</v>
      </c>
      <c r="I15" s="1">
        <v>6.8999999999999999E-3</v>
      </c>
    </row>
    <row r="16" spans="2:9" x14ac:dyDescent="0.25">
      <c r="B16" s="2" t="s">
        <v>25</v>
      </c>
      <c r="D16" s="1" t="s">
        <v>26</v>
      </c>
      <c r="E16" s="1" t="s">
        <v>41</v>
      </c>
      <c r="F16" s="1" t="s">
        <v>41</v>
      </c>
      <c r="G16" s="1" t="s">
        <v>54</v>
      </c>
      <c r="H16" s="1" t="s">
        <v>54</v>
      </c>
      <c r="I16" s="1" t="s">
        <v>26</v>
      </c>
    </row>
    <row r="17" spans="2:9" x14ac:dyDescent="0.25">
      <c r="B17" s="2" t="s">
        <v>27</v>
      </c>
      <c r="D17" s="1" t="s">
        <v>28</v>
      </c>
      <c r="E17" s="1" t="s">
        <v>42</v>
      </c>
      <c r="F17" s="1" t="s">
        <v>42</v>
      </c>
      <c r="G17" s="1" t="s">
        <v>28</v>
      </c>
      <c r="H17" s="1" t="s">
        <v>28</v>
      </c>
      <c r="I17" s="1" t="s">
        <v>28</v>
      </c>
    </row>
    <row r="18" spans="2:9" x14ac:dyDescent="0.25">
      <c r="B18" s="2" t="s">
        <v>29</v>
      </c>
      <c r="D18" s="1" t="s">
        <v>30</v>
      </c>
      <c r="E18" s="1" t="s">
        <v>30</v>
      </c>
      <c r="F18" s="1" t="s">
        <v>30</v>
      </c>
      <c r="G18" s="1" t="s">
        <v>30</v>
      </c>
      <c r="H18" s="1" t="s">
        <v>30</v>
      </c>
      <c r="I18" s="1" t="s">
        <v>30</v>
      </c>
    </row>
    <row r="19" spans="2:9" x14ac:dyDescent="0.25">
      <c r="B19" s="2" t="s">
        <v>31</v>
      </c>
      <c r="D19" s="1" t="s">
        <v>51</v>
      </c>
      <c r="E19" s="1" t="s">
        <v>52</v>
      </c>
      <c r="F19" s="1" t="s">
        <v>53</v>
      </c>
      <c r="G19" s="1" t="s">
        <v>55</v>
      </c>
      <c r="H19" s="1" t="s">
        <v>56</v>
      </c>
      <c r="I19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43"/>
  <sheetViews>
    <sheetView topLeftCell="A107" workbookViewId="0">
      <selection activeCell="L141" sqref="L141"/>
    </sheetView>
  </sheetViews>
  <sheetFormatPr defaultColWidth="10.875" defaultRowHeight="15" x14ac:dyDescent="0.2"/>
  <cols>
    <col min="1" max="16384" width="10.875" style="5"/>
  </cols>
  <sheetData>
    <row r="3" spans="2:22" ht="15.95" x14ac:dyDescent="0.2">
      <c r="B3" s="5" t="s">
        <v>67</v>
      </c>
      <c r="C3" s="5" t="s">
        <v>57</v>
      </c>
      <c r="E3" s="5" t="s">
        <v>58</v>
      </c>
      <c r="G3" s="5" t="s">
        <v>59</v>
      </c>
      <c r="I3" s="5" t="s">
        <v>60</v>
      </c>
      <c r="K3" s="5" t="s">
        <v>61</v>
      </c>
      <c r="M3" s="5" t="s">
        <v>63</v>
      </c>
      <c r="O3" s="5" t="s">
        <v>62</v>
      </c>
      <c r="Q3" s="5" t="s">
        <v>64</v>
      </c>
      <c r="S3" s="5" t="s">
        <v>65</v>
      </c>
      <c r="U3" s="5" t="s">
        <v>66</v>
      </c>
    </row>
    <row r="4" spans="2:22" ht="15.95" x14ac:dyDescent="0.2">
      <c r="C4" s="3">
        <v>1</v>
      </c>
      <c r="D4" s="3">
        <v>1.4593873500000001</v>
      </c>
      <c r="E4" s="3">
        <v>1</v>
      </c>
      <c r="F4" s="3">
        <v>1.16930026</v>
      </c>
      <c r="G4" s="3">
        <v>1</v>
      </c>
      <c r="H4" s="3">
        <v>0.77064292000000001</v>
      </c>
      <c r="I4" s="3" t="e">
        <v>#VALUE!</v>
      </c>
      <c r="J4" s="3" t="e">
        <v>#VALUE!</v>
      </c>
      <c r="K4" s="3">
        <v>1</v>
      </c>
      <c r="L4" s="3">
        <v>0.98814468</v>
      </c>
      <c r="M4" s="3">
        <v>1</v>
      </c>
      <c r="N4" s="3">
        <v>1.8344644699999999</v>
      </c>
      <c r="O4" s="3">
        <v>0</v>
      </c>
      <c r="P4" s="3">
        <v>0</v>
      </c>
      <c r="Q4" s="3">
        <v>1</v>
      </c>
      <c r="R4" s="3">
        <v>0.91885011999999999</v>
      </c>
      <c r="S4" s="3">
        <v>1</v>
      </c>
      <c r="T4" s="3">
        <v>0.61743773000000002</v>
      </c>
      <c r="U4" s="3">
        <v>1</v>
      </c>
      <c r="V4" s="3">
        <v>0.66734305000000005</v>
      </c>
    </row>
    <row r="5" spans="2:22" ht="15.95" x14ac:dyDescent="0.2">
      <c r="C5" s="3">
        <v>1</v>
      </c>
      <c r="D5" s="3">
        <v>0.41267494999999998</v>
      </c>
      <c r="E5" s="3">
        <v>1</v>
      </c>
      <c r="F5" s="3">
        <v>0.72713475000000005</v>
      </c>
      <c r="G5" s="3">
        <v>1</v>
      </c>
      <c r="H5" s="3">
        <v>0.87485829999999998</v>
      </c>
      <c r="I5" s="3" t="e">
        <v>#VALUE!</v>
      </c>
      <c r="J5" s="3" t="e">
        <v>#VALUE!</v>
      </c>
      <c r="K5" s="3">
        <v>1</v>
      </c>
      <c r="L5" s="3">
        <v>1.1444333799999999</v>
      </c>
      <c r="M5" s="3">
        <v>1</v>
      </c>
      <c r="N5" s="3">
        <v>0.94790812000000002</v>
      </c>
      <c r="O5" s="3">
        <v>0</v>
      </c>
      <c r="P5" s="3">
        <v>0</v>
      </c>
      <c r="Q5" s="3">
        <v>1</v>
      </c>
      <c r="R5" s="3">
        <v>0.78886705000000001</v>
      </c>
      <c r="S5" s="3">
        <v>1</v>
      </c>
      <c r="T5" s="3">
        <v>0.29700870000000001</v>
      </c>
      <c r="U5" s="3">
        <v>1</v>
      </c>
      <c r="V5" s="3">
        <v>0.64903043000000005</v>
      </c>
    </row>
    <row r="6" spans="2:22" ht="15.95" x14ac:dyDescent="0.2">
      <c r="C6" s="3">
        <v>1</v>
      </c>
      <c r="D6" s="3">
        <v>0.66892578000000003</v>
      </c>
      <c r="E6" s="3">
        <v>1</v>
      </c>
      <c r="F6" s="3">
        <v>0.52257403999999996</v>
      </c>
      <c r="G6" s="3">
        <v>1</v>
      </c>
      <c r="H6" s="3">
        <v>0.59085935999999994</v>
      </c>
      <c r="I6" s="3" t="e">
        <v>#VALUE!</v>
      </c>
      <c r="J6" s="3" t="e">
        <v>#VALUE!</v>
      </c>
      <c r="K6" s="3">
        <v>1</v>
      </c>
      <c r="L6" s="3">
        <v>0.58996015000000002</v>
      </c>
      <c r="M6" s="3">
        <v>1</v>
      </c>
      <c r="N6" s="3">
        <v>1.2298228099999999</v>
      </c>
      <c r="O6" s="3">
        <v>0</v>
      </c>
      <c r="P6" s="3">
        <v>0</v>
      </c>
      <c r="Q6" s="3">
        <v>1</v>
      </c>
      <c r="R6" s="3">
        <v>0.76963267999999996</v>
      </c>
      <c r="S6" s="3">
        <v>1</v>
      </c>
      <c r="T6" s="3">
        <v>0.34476108</v>
      </c>
      <c r="U6" s="3">
        <v>1</v>
      </c>
      <c r="V6" s="3">
        <v>0.42688925</v>
      </c>
    </row>
    <row r="8" spans="2:22" ht="15.95" x14ac:dyDescent="0.2">
      <c r="B8" s="5" t="s">
        <v>13</v>
      </c>
      <c r="C8" s="5">
        <f>AVERAGE(C4:C6)</f>
        <v>1</v>
      </c>
      <c r="D8" s="5">
        <f t="shared" ref="D8:V8" si="0">AVERAGE(D4:D6)</f>
        <v>0.84699602666666662</v>
      </c>
      <c r="E8" s="5">
        <f t="shared" si="0"/>
        <v>1</v>
      </c>
      <c r="F8" s="5">
        <f t="shared" si="0"/>
        <v>0.80633635000000004</v>
      </c>
      <c r="G8" s="5">
        <f t="shared" si="0"/>
        <v>1</v>
      </c>
      <c r="H8" s="5">
        <f t="shared" si="0"/>
        <v>0.74545352666666664</v>
      </c>
      <c r="I8" s="5" t="e">
        <f t="shared" si="0"/>
        <v>#VALUE!</v>
      </c>
      <c r="J8" s="5" t="e">
        <f t="shared" si="0"/>
        <v>#VALUE!</v>
      </c>
      <c r="K8" s="5">
        <f t="shared" si="0"/>
        <v>1</v>
      </c>
      <c r="L8" s="5">
        <f t="shared" si="0"/>
        <v>0.90751273666666676</v>
      </c>
      <c r="M8" s="5">
        <f t="shared" si="0"/>
        <v>1</v>
      </c>
      <c r="N8" s="5">
        <f t="shared" si="0"/>
        <v>1.3373984666666665</v>
      </c>
      <c r="O8" s="5">
        <f t="shared" si="0"/>
        <v>0</v>
      </c>
      <c r="P8" s="5">
        <f t="shared" si="0"/>
        <v>0</v>
      </c>
      <c r="Q8" s="5">
        <f t="shared" si="0"/>
        <v>1</v>
      </c>
      <c r="R8" s="5">
        <f t="shared" si="0"/>
        <v>0.82578328333333328</v>
      </c>
      <c r="S8" s="5">
        <f t="shared" si="0"/>
        <v>1</v>
      </c>
      <c r="T8" s="5">
        <f t="shared" si="0"/>
        <v>0.41973583666666664</v>
      </c>
      <c r="U8" s="5">
        <f t="shared" si="0"/>
        <v>1</v>
      </c>
      <c r="V8" s="5">
        <f t="shared" si="0"/>
        <v>0.58108757666666666</v>
      </c>
    </row>
    <row r="9" spans="2:22" ht="15.95" x14ac:dyDescent="0.2">
      <c r="B9" s="5" t="s">
        <v>14</v>
      </c>
      <c r="C9" s="5">
        <f>STDEV(C4:C6)</f>
        <v>0</v>
      </c>
      <c r="D9" s="5">
        <f t="shared" ref="D9:V9" si="1">STDEV(D4:D6)</f>
        <v>0.54560376798495946</v>
      </c>
      <c r="E9" s="5">
        <f t="shared" si="1"/>
        <v>0</v>
      </c>
      <c r="F9" s="5">
        <f t="shared" si="1"/>
        <v>0.33055766666467123</v>
      </c>
      <c r="G9" s="5">
        <f t="shared" si="1"/>
        <v>0</v>
      </c>
      <c r="H9" s="5">
        <f t="shared" si="1"/>
        <v>0.14366533552898886</v>
      </c>
      <c r="I9" s="5" t="e">
        <f t="shared" si="1"/>
        <v>#VALUE!</v>
      </c>
      <c r="J9" s="5" t="e">
        <f t="shared" si="1"/>
        <v>#VALUE!</v>
      </c>
      <c r="K9" s="5">
        <f t="shared" si="1"/>
        <v>0</v>
      </c>
      <c r="L9" s="5">
        <f t="shared" si="1"/>
        <v>0.28589556381822467</v>
      </c>
      <c r="M9" s="5">
        <f t="shared" si="1"/>
        <v>0</v>
      </c>
      <c r="N9" s="5">
        <f t="shared" si="1"/>
        <v>0.45296239563762875</v>
      </c>
      <c r="O9" s="5">
        <f t="shared" si="1"/>
        <v>0</v>
      </c>
      <c r="P9" s="5">
        <f t="shared" si="1"/>
        <v>0</v>
      </c>
      <c r="Q9" s="5">
        <f t="shared" si="1"/>
        <v>0</v>
      </c>
      <c r="R9" s="5">
        <f t="shared" si="1"/>
        <v>8.116999022224429E-2</v>
      </c>
      <c r="S9" s="5">
        <f t="shared" si="1"/>
        <v>0</v>
      </c>
      <c r="T9" s="5">
        <f t="shared" si="1"/>
        <v>0.17287163277878947</v>
      </c>
      <c r="U9" s="5">
        <f t="shared" si="1"/>
        <v>0</v>
      </c>
      <c r="V9" s="5">
        <f t="shared" si="1"/>
        <v>0.13385320680848889</v>
      </c>
    </row>
    <row r="11" spans="2:22" ht="15.95" x14ac:dyDescent="0.2">
      <c r="B11" s="4" t="s">
        <v>40</v>
      </c>
    </row>
    <row r="12" spans="2:22" ht="15.95" x14ac:dyDescent="0.2">
      <c r="B12" s="4" t="s">
        <v>24</v>
      </c>
      <c r="D12" s="3">
        <v>0.65259999999999996</v>
      </c>
      <c r="F12" s="3">
        <v>0.36759999999999998</v>
      </c>
      <c r="H12" s="3">
        <v>3.73E-2</v>
      </c>
      <c r="L12" s="3">
        <v>0.60519999999999996</v>
      </c>
      <c r="N12" s="3">
        <v>0.26650000000000001</v>
      </c>
      <c r="R12" s="3">
        <v>2.0500000000000001E-2</v>
      </c>
      <c r="T12" s="3">
        <v>4.4000000000000003E-3</v>
      </c>
      <c r="V12" s="3">
        <v>5.5999999999999999E-3</v>
      </c>
    </row>
    <row r="13" spans="2:22" ht="15.95" x14ac:dyDescent="0.2">
      <c r="B13" s="4" t="s">
        <v>25</v>
      </c>
      <c r="D13" s="3" t="s">
        <v>41</v>
      </c>
      <c r="F13" s="3" t="s">
        <v>41</v>
      </c>
      <c r="H13" s="3" t="s">
        <v>54</v>
      </c>
      <c r="L13" s="3" t="s">
        <v>41</v>
      </c>
      <c r="N13" s="3" t="s">
        <v>41</v>
      </c>
      <c r="R13" s="3" t="s">
        <v>54</v>
      </c>
      <c r="T13" s="3" t="s">
        <v>26</v>
      </c>
      <c r="V13" s="3" t="s">
        <v>26</v>
      </c>
    </row>
    <row r="14" spans="2:22" ht="15.95" x14ac:dyDescent="0.2">
      <c r="B14" s="4" t="s">
        <v>27</v>
      </c>
      <c r="D14" s="3" t="s">
        <v>42</v>
      </c>
      <c r="F14" s="3" t="s">
        <v>42</v>
      </c>
      <c r="H14" s="3" t="s">
        <v>28</v>
      </c>
      <c r="L14" s="3" t="s">
        <v>42</v>
      </c>
      <c r="N14" s="3" t="s">
        <v>42</v>
      </c>
      <c r="R14" s="3" t="s">
        <v>28</v>
      </c>
      <c r="T14" s="3" t="s">
        <v>28</v>
      </c>
      <c r="V14" s="3" t="s">
        <v>28</v>
      </c>
    </row>
    <row r="15" spans="2:22" ht="15.95" x14ac:dyDescent="0.2">
      <c r="B15" s="4" t="s">
        <v>29</v>
      </c>
      <c r="D15" s="3" t="s">
        <v>30</v>
      </c>
      <c r="F15" s="3" t="s">
        <v>30</v>
      </c>
      <c r="H15" s="3" t="s">
        <v>30</v>
      </c>
      <c r="L15" s="3" t="s">
        <v>30</v>
      </c>
      <c r="N15" s="3" t="s">
        <v>30</v>
      </c>
      <c r="R15" s="3" t="s">
        <v>30</v>
      </c>
      <c r="T15" s="3" t="s">
        <v>30</v>
      </c>
      <c r="V15" s="3" t="s">
        <v>30</v>
      </c>
    </row>
    <row r="16" spans="2:22" ht="15.95" x14ac:dyDescent="0.2">
      <c r="B16" s="4" t="s">
        <v>31</v>
      </c>
      <c r="D16" s="3" t="s">
        <v>68</v>
      </c>
      <c r="F16" s="3" t="s">
        <v>69</v>
      </c>
      <c r="H16" s="3" t="s">
        <v>70</v>
      </c>
      <c r="L16" s="3" t="s">
        <v>71</v>
      </c>
      <c r="N16" s="3" t="s">
        <v>72</v>
      </c>
      <c r="R16" s="3" t="s">
        <v>73</v>
      </c>
      <c r="T16" s="3" t="s">
        <v>74</v>
      </c>
      <c r="V16" s="3" t="s">
        <v>75</v>
      </c>
    </row>
    <row r="22" spans="2:22" ht="15.95" x14ac:dyDescent="0.2">
      <c r="B22" s="5" t="s">
        <v>76</v>
      </c>
      <c r="C22" s="5" t="s">
        <v>57</v>
      </c>
      <c r="E22" s="5" t="s">
        <v>58</v>
      </c>
      <c r="G22" s="5" t="s">
        <v>59</v>
      </c>
      <c r="I22" s="5" t="s">
        <v>60</v>
      </c>
      <c r="K22" s="5" t="s">
        <v>61</v>
      </c>
      <c r="M22" s="5" t="s">
        <v>63</v>
      </c>
      <c r="O22" s="5" t="s">
        <v>62</v>
      </c>
      <c r="Q22" s="5" t="s">
        <v>64</v>
      </c>
      <c r="S22" s="5" t="s">
        <v>65</v>
      </c>
      <c r="U22" s="5" t="s">
        <v>66</v>
      </c>
    </row>
    <row r="23" spans="2:22" ht="15.95" x14ac:dyDescent="0.2">
      <c r="C23" s="3">
        <v>1</v>
      </c>
      <c r="D23" s="3">
        <v>1.6561883799999999</v>
      </c>
      <c r="E23" s="3">
        <v>1</v>
      </c>
      <c r="F23" s="3">
        <v>1.1317296699999999</v>
      </c>
      <c r="G23" s="3">
        <v>1</v>
      </c>
      <c r="H23" s="3">
        <v>0.75712623999999995</v>
      </c>
      <c r="I23" s="3" t="e">
        <v>#VALUE!</v>
      </c>
      <c r="J23" s="3" t="e">
        <v>#VALUE!</v>
      </c>
      <c r="K23" s="3">
        <v>1</v>
      </c>
      <c r="L23" s="3">
        <v>1.42528755</v>
      </c>
      <c r="M23" s="3">
        <v>1</v>
      </c>
      <c r="N23" s="3">
        <v>1.13382783</v>
      </c>
      <c r="O23" s="3">
        <v>1</v>
      </c>
      <c r="P23" s="3">
        <v>0.23623468</v>
      </c>
      <c r="Q23" s="3">
        <v>1</v>
      </c>
      <c r="R23" s="3">
        <v>0.86268906000000001</v>
      </c>
      <c r="S23" s="3">
        <v>1</v>
      </c>
      <c r="T23" s="3">
        <v>1.6304093</v>
      </c>
      <c r="U23" s="3">
        <v>1</v>
      </c>
      <c r="V23" s="3">
        <v>1.9616012700000001</v>
      </c>
    </row>
    <row r="24" spans="2:22" ht="15.95" x14ac:dyDescent="0.2">
      <c r="C24" s="3">
        <v>1</v>
      </c>
      <c r="D24" s="3">
        <v>1.0997266299999999</v>
      </c>
      <c r="E24" s="3">
        <v>1</v>
      </c>
      <c r="F24" s="3">
        <v>1.1910770900000001</v>
      </c>
      <c r="G24" s="3">
        <v>1</v>
      </c>
      <c r="H24" s="3">
        <v>1.0286235699999999</v>
      </c>
      <c r="I24" s="3" t="e">
        <v>#VALUE!</v>
      </c>
      <c r="J24" s="3" t="e">
        <v>#VALUE!</v>
      </c>
      <c r="K24" s="3">
        <v>1</v>
      </c>
      <c r="L24" s="3">
        <v>1.45281372</v>
      </c>
      <c r="M24" s="3">
        <v>1</v>
      </c>
      <c r="N24" s="3">
        <v>0.59638002000000001</v>
      </c>
      <c r="O24" s="3">
        <v>1</v>
      </c>
      <c r="P24" s="3">
        <v>0.52208611999999999</v>
      </c>
      <c r="Q24" s="3">
        <v>1</v>
      </c>
      <c r="R24" s="3">
        <v>0.86662355000000002</v>
      </c>
      <c r="S24" s="3">
        <v>1</v>
      </c>
      <c r="T24" s="3">
        <v>2.3574347000000002</v>
      </c>
      <c r="U24" s="3">
        <v>1</v>
      </c>
      <c r="V24" s="3">
        <v>1.9696375399999999</v>
      </c>
    </row>
    <row r="25" spans="2:22" ht="15.95" x14ac:dyDescent="0.2">
      <c r="C25" s="3">
        <v>1</v>
      </c>
      <c r="D25" s="3">
        <v>3.72389511</v>
      </c>
      <c r="E25" s="3">
        <v>1</v>
      </c>
      <c r="F25" s="3">
        <v>1.7698036699999999</v>
      </c>
      <c r="G25" s="3">
        <v>1</v>
      </c>
      <c r="H25" s="3">
        <v>0.70046708000000002</v>
      </c>
      <c r="I25" s="3" t="e">
        <v>#VALUE!</v>
      </c>
      <c r="J25" s="3" t="e">
        <v>#VALUE!</v>
      </c>
      <c r="K25" s="3">
        <v>1</v>
      </c>
      <c r="L25" s="3">
        <v>1.9417987000000001</v>
      </c>
      <c r="M25" s="3">
        <v>1</v>
      </c>
      <c r="N25" s="3">
        <v>1.71352364</v>
      </c>
      <c r="O25" s="3">
        <v>1</v>
      </c>
      <c r="P25" s="3">
        <v>0.42573744000000002</v>
      </c>
      <c r="Q25" s="3">
        <v>1</v>
      </c>
      <c r="R25" s="3">
        <v>1.1084006500000001</v>
      </c>
      <c r="S25" s="3">
        <v>1</v>
      </c>
      <c r="T25" s="3">
        <v>2.5268522</v>
      </c>
      <c r="U25" s="3">
        <v>1</v>
      </c>
      <c r="V25" s="3">
        <v>3.2470385799999999</v>
      </c>
    </row>
    <row r="26" spans="2:22" ht="15.95" x14ac:dyDescent="0.2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2:22" ht="15.95" x14ac:dyDescent="0.2">
      <c r="B27" s="5" t="s">
        <v>13</v>
      </c>
      <c r="C27" s="3">
        <f>AVERAGE(C23:C25)</f>
        <v>1</v>
      </c>
      <c r="D27" s="3">
        <f t="shared" ref="D27:V27" si="2">AVERAGE(D23:D25)</f>
        <v>2.1599367066666666</v>
      </c>
      <c r="E27" s="3">
        <f t="shared" si="2"/>
        <v>1</v>
      </c>
      <c r="F27" s="3">
        <f t="shared" si="2"/>
        <v>1.3642034766666666</v>
      </c>
      <c r="G27" s="3">
        <f t="shared" si="2"/>
        <v>1</v>
      </c>
      <c r="H27" s="3">
        <f t="shared" si="2"/>
        <v>0.82873896333333341</v>
      </c>
      <c r="I27" s="3" t="e">
        <f t="shared" si="2"/>
        <v>#VALUE!</v>
      </c>
      <c r="J27" s="3" t="e">
        <f t="shared" si="2"/>
        <v>#VALUE!</v>
      </c>
      <c r="K27" s="3">
        <f t="shared" si="2"/>
        <v>1</v>
      </c>
      <c r="L27" s="3">
        <f t="shared" si="2"/>
        <v>1.6066333233333332</v>
      </c>
      <c r="M27" s="3">
        <f t="shared" si="2"/>
        <v>1</v>
      </c>
      <c r="N27" s="3">
        <f t="shared" si="2"/>
        <v>1.1479104966666667</v>
      </c>
      <c r="O27" s="3">
        <f t="shared" si="2"/>
        <v>1</v>
      </c>
      <c r="P27" s="3">
        <f t="shared" si="2"/>
        <v>0.39468608000000005</v>
      </c>
      <c r="Q27" s="3">
        <f t="shared" si="2"/>
        <v>1</v>
      </c>
      <c r="R27" s="3">
        <f t="shared" si="2"/>
        <v>0.94590442000000008</v>
      </c>
      <c r="S27" s="3">
        <f t="shared" si="2"/>
        <v>1</v>
      </c>
      <c r="T27" s="3">
        <f t="shared" si="2"/>
        <v>2.1715654</v>
      </c>
      <c r="U27" s="3">
        <f t="shared" si="2"/>
        <v>1</v>
      </c>
      <c r="V27" s="3">
        <f t="shared" si="2"/>
        <v>2.39275913</v>
      </c>
    </row>
    <row r="28" spans="2:22" ht="15.95" x14ac:dyDescent="0.2">
      <c r="B28" s="5" t="s">
        <v>14</v>
      </c>
      <c r="C28" s="3">
        <f>STDEV(C23:C25)</f>
        <v>0</v>
      </c>
      <c r="D28" s="3">
        <f t="shared" ref="D28:V28" si="3">STDEV(D23:D25)</f>
        <v>1.3827099606645563</v>
      </c>
      <c r="E28" s="3">
        <f t="shared" si="3"/>
        <v>0</v>
      </c>
      <c r="F28" s="3">
        <f t="shared" si="3"/>
        <v>0.35251122916751454</v>
      </c>
      <c r="G28" s="3">
        <f t="shared" si="3"/>
        <v>0</v>
      </c>
      <c r="H28" s="3">
        <f t="shared" si="3"/>
        <v>0.17540797327856103</v>
      </c>
      <c r="I28" s="3" t="e">
        <f t="shared" si="3"/>
        <v>#VALUE!</v>
      </c>
      <c r="J28" s="3" t="e">
        <f t="shared" si="3"/>
        <v>#VALUE!</v>
      </c>
      <c r="K28" s="3">
        <f t="shared" si="3"/>
        <v>0</v>
      </c>
      <c r="L28" s="3">
        <f t="shared" si="3"/>
        <v>0.29058784351001293</v>
      </c>
      <c r="M28" s="3">
        <f t="shared" si="3"/>
        <v>0</v>
      </c>
      <c r="N28" s="3">
        <f t="shared" si="3"/>
        <v>0.55870493827422785</v>
      </c>
      <c r="O28" s="3">
        <f t="shared" si="3"/>
        <v>0</v>
      </c>
      <c r="P28" s="3">
        <f t="shared" si="3"/>
        <v>0.14543349564631086</v>
      </c>
      <c r="Q28" s="3">
        <f t="shared" si="3"/>
        <v>0</v>
      </c>
      <c r="R28" s="3">
        <f t="shared" si="3"/>
        <v>0.14073961285313211</v>
      </c>
      <c r="S28" s="3">
        <f t="shared" si="3"/>
        <v>0</v>
      </c>
      <c r="T28" s="3">
        <f t="shared" si="3"/>
        <v>0.4762489010506713</v>
      </c>
      <c r="U28" s="3">
        <f t="shared" si="3"/>
        <v>0</v>
      </c>
      <c r="V28" s="3">
        <f t="shared" si="3"/>
        <v>0.73983861715113697</v>
      </c>
    </row>
    <row r="29" spans="2:22" ht="15.95" x14ac:dyDescent="0.2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1" spans="2:22" ht="15.95" x14ac:dyDescent="0.2">
      <c r="B31" s="4" t="s">
        <v>40</v>
      </c>
    </row>
    <row r="32" spans="2:22" ht="15.95" x14ac:dyDescent="0.2">
      <c r="B32" s="4" t="s">
        <v>24</v>
      </c>
      <c r="D32" s="3">
        <v>0.21990000000000001</v>
      </c>
      <c r="F32" s="3">
        <v>0.14799999999999999</v>
      </c>
      <c r="H32" s="3">
        <v>0.1661</v>
      </c>
      <c r="L32" s="3">
        <v>2.24E-2</v>
      </c>
      <c r="N32" s="3">
        <v>0.6704</v>
      </c>
      <c r="P32" s="3">
        <v>2E-3</v>
      </c>
      <c r="R32" s="3">
        <v>0.54200000000000004</v>
      </c>
      <c r="T32" s="3">
        <v>1.2999999999999999E-2</v>
      </c>
      <c r="V32" s="3">
        <v>3.1099999999999999E-2</v>
      </c>
    </row>
    <row r="33" spans="2:22" ht="15.95" x14ac:dyDescent="0.2">
      <c r="B33" s="4" t="s">
        <v>25</v>
      </c>
      <c r="D33" s="3" t="s">
        <v>41</v>
      </c>
      <c r="F33" s="3" t="s">
        <v>41</v>
      </c>
      <c r="H33" s="3" t="s">
        <v>41</v>
      </c>
      <c r="L33" s="3" t="s">
        <v>54</v>
      </c>
      <c r="N33" s="3" t="s">
        <v>41</v>
      </c>
      <c r="P33" s="3" t="s">
        <v>26</v>
      </c>
      <c r="R33" s="3" t="s">
        <v>41</v>
      </c>
      <c r="T33" s="3" t="s">
        <v>54</v>
      </c>
      <c r="V33" s="3" t="s">
        <v>54</v>
      </c>
    </row>
    <row r="34" spans="2:22" ht="15.95" x14ac:dyDescent="0.2">
      <c r="B34" s="4" t="s">
        <v>27</v>
      </c>
      <c r="D34" s="3" t="s">
        <v>42</v>
      </c>
      <c r="F34" s="3" t="s">
        <v>42</v>
      </c>
      <c r="H34" s="3" t="s">
        <v>42</v>
      </c>
      <c r="L34" s="3" t="s">
        <v>28</v>
      </c>
      <c r="N34" s="3" t="s">
        <v>42</v>
      </c>
      <c r="P34" s="3" t="s">
        <v>28</v>
      </c>
      <c r="R34" s="3" t="s">
        <v>42</v>
      </c>
      <c r="T34" s="3" t="s">
        <v>28</v>
      </c>
      <c r="V34" s="3" t="s">
        <v>28</v>
      </c>
    </row>
    <row r="35" spans="2:22" ht="15.95" x14ac:dyDescent="0.2">
      <c r="B35" s="4" t="s">
        <v>29</v>
      </c>
      <c r="D35" s="3" t="s">
        <v>30</v>
      </c>
      <c r="F35" s="3" t="s">
        <v>30</v>
      </c>
      <c r="H35" s="3" t="s">
        <v>30</v>
      </c>
      <c r="L35" s="3" t="s">
        <v>30</v>
      </c>
      <c r="N35" s="3" t="s">
        <v>30</v>
      </c>
      <c r="P35" s="3" t="s">
        <v>30</v>
      </c>
      <c r="R35" s="3" t="s">
        <v>30</v>
      </c>
      <c r="T35" s="3" t="s">
        <v>30</v>
      </c>
      <c r="V35" s="3" t="s">
        <v>30</v>
      </c>
    </row>
    <row r="36" spans="2:22" ht="15.95" x14ac:dyDescent="0.2">
      <c r="B36" s="4" t="s">
        <v>31</v>
      </c>
      <c r="D36" s="3" t="s">
        <v>77</v>
      </c>
      <c r="F36" s="3" t="s">
        <v>78</v>
      </c>
      <c r="H36" s="3" t="s">
        <v>79</v>
      </c>
      <c r="L36" s="3" t="s">
        <v>80</v>
      </c>
      <c r="N36" s="3" t="s">
        <v>82</v>
      </c>
      <c r="P36" s="3" t="s">
        <v>81</v>
      </c>
      <c r="R36" s="3" t="s">
        <v>83</v>
      </c>
      <c r="T36" s="3" t="s">
        <v>84</v>
      </c>
      <c r="V36" s="3" t="s">
        <v>85</v>
      </c>
    </row>
    <row r="39" spans="2:22" ht="15.95" x14ac:dyDescent="0.2">
      <c r="B39" s="5" t="s">
        <v>87</v>
      </c>
      <c r="N39" s="4" t="s">
        <v>93</v>
      </c>
    </row>
    <row r="40" spans="2:22" ht="15.95" x14ac:dyDescent="0.2">
      <c r="B40" s="5" t="s">
        <v>0</v>
      </c>
      <c r="C40" s="5" t="s">
        <v>88</v>
      </c>
      <c r="D40" s="5" t="s">
        <v>89</v>
      </c>
      <c r="E40" s="5" t="s">
        <v>90</v>
      </c>
      <c r="F40" s="5" t="s">
        <v>91</v>
      </c>
      <c r="G40" s="5" t="s">
        <v>1</v>
      </c>
      <c r="H40" s="5" t="s">
        <v>88</v>
      </c>
      <c r="I40" s="5" t="s">
        <v>89</v>
      </c>
      <c r="J40" s="5" t="s">
        <v>90</v>
      </c>
      <c r="K40" s="5" t="s">
        <v>91</v>
      </c>
      <c r="N40" s="5" t="s">
        <v>0</v>
      </c>
      <c r="O40" s="5" t="s">
        <v>94</v>
      </c>
      <c r="P40" s="5" t="s">
        <v>95</v>
      </c>
      <c r="Q40" s="5" t="s">
        <v>1</v>
      </c>
      <c r="R40" s="5" t="s">
        <v>94</v>
      </c>
      <c r="S40" s="5" t="s">
        <v>96</v>
      </c>
    </row>
    <row r="41" spans="2:22" ht="15.95" x14ac:dyDescent="0.2">
      <c r="C41" s="3">
        <v>0.33989999999999998</v>
      </c>
      <c r="D41" s="3">
        <v>0.96460000000000001</v>
      </c>
      <c r="E41" s="3">
        <v>3.7900000000000003E-2</v>
      </c>
      <c r="F41" s="3">
        <v>0.10009999999999999</v>
      </c>
      <c r="H41" s="3">
        <v>0.36759999999999998</v>
      </c>
      <c r="I41" s="3">
        <v>1.5678000000000001</v>
      </c>
      <c r="J41" s="3">
        <v>0.12479999999999999</v>
      </c>
      <c r="K41" s="3">
        <v>8.0100000000000005E-2</v>
      </c>
      <c r="O41" s="3">
        <v>1</v>
      </c>
      <c r="P41" s="3">
        <v>8.6163113300000003</v>
      </c>
      <c r="R41" s="3">
        <v>1</v>
      </c>
      <c r="S41" s="3">
        <v>12.099384000000001</v>
      </c>
    </row>
    <row r="42" spans="2:22" ht="15.95" x14ac:dyDescent="0.2">
      <c r="C42" s="3">
        <v>0.3916</v>
      </c>
      <c r="D42" s="3">
        <v>0.50160000000000005</v>
      </c>
      <c r="E42" s="3">
        <v>6.6299999999999998E-2</v>
      </c>
      <c r="F42" s="3">
        <v>0.1676</v>
      </c>
      <c r="H42" s="3">
        <v>0.1736</v>
      </c>
      <c r="I42" s="3">
        <v>0.73170000000000002</v>
      </c>
      <c r="J42" s="3">
        <v>0.1143</v>
      </c>
      <c r="K42" s="3">
        <v>0.12330000000000001</v>
      </c>
      <c r="O42" s="3">
        <v>1</v>
      </c>
      <c r="P42" s="3">
        <v>6.0635879399999997</v>
      </c>
      <c r="R42" s="3">
        <v>1</v>
      </c>
      <c r="S42" s="3">
        <v>6.2714111299999997</v>
      </c>
    </row>
    <row r="43" spans="2:22" ht="15.95" x14ac:dyDescent="0.2">
      <c r="C43" s="3">
        <v>0.1416</v>
      </c>
      <c r="D43" s="3">
        <v>0.97450000000000003</v>
      </c>
      <c r="E43" s="3">
        <v>0.16339999999999999</v>
      </c>
      <c r="F43" s="3">
        <v>0.1048</v>
      </c>
      <c r="H43" s="3">
        <v>0.2994</v>
      </c>
      <c r="I43" s="3">
        <v>0.90459999999999996</v>
      </c>
      <c r="J43" s="3">
        <v>8.3699999999999997E-2</v>
      </c>
      <c r="K43" s="3">
        <v>0.1094</v>
      </c>
      <c r="O43" s="3">
        <v>1</v>
      </c>
      <c r="P43" s="3">
        <v>8.4838466700000001</v>
      </c>
      <c r="R43" s="3">
        <v>1</v>
      </c>
      <c r="S43" s="3">
        <v>5.9296843099999998</v>
      </c>
    </row>
    <row r="45" spans="2:22" ht="15.95" x14ac:dyDescent="0.2">
      <c r="B45" s="5" t="s">
        <v>13</v>
      </c>
      <c r="C45" s="5">
        <f>AVERAGE(C41:C43)</f>
        <v>0.29103333333333331</v>
      </c>
      <c r="D45" s="5">
        <f t="shared" ref="D45:F45" si="4">AVERAGE(D41:D43)</f>
        <v>0.81356666666666666</v>
      </c>
      <c r="E45" s="5">
        <f t="shared" si="4"/>
        <v>8.9200000000000002E-2</v>
      </c>
      <c r="F45" s="5">
        <f t="shared" si="4"/>
        <v>0.12416666666666666</v>
      </c>
      <c r="H45" s="5">
        <f t="shared" ref="H45:K45" si="5">AVERAGE(H41:H43)</f>
        <v>0.2802</v>
      </c>
      <c r="I45" s="5">
        <f t="shared" si="5"/>
        <v>1.0680333333333334</v>
      </c>
      <c r="J45" s="5">
        <f t="shared" si="5"/>
        <v>0.10759999999999999</v>
      </c>
      <c r="K45" s="5">
        <f t="shared" si="5"/>
        <v>0.10426666666666667</v>
      </c>
      <c r="O45" s="5">
        <f t="shared" ref="O45:S45" si="6">AVERAGE(O41:O43)</f>
        <v>1</v>
      </c>
      <c r="P45" s="5">
        <f t="shared" si="6"/>
        <v>7.7212486466666661</v>
      </c>
      <c r="R45" s="5">
        <f t="shared" si="6"/>
        <v>1</v>
      </c>
      <c r="S45" s="5">
        <f t="shared" si="6"/>
        <v>8.1001598133333328</v>
      </c>
    </row>
    <row r="46" spans="2:22" ht="15.95" x14ac:dyDescent="0.2">
      <c r="B46" s="5" t="s">
        <v>14</v>
      </c>
      <c r="C46" s="5">
        <f>STDEV(C41:C43)</f>
        <v>0.13196955456973139</v>
      </c>
      <c r="D46" s="5">
        <f t="shared" ref="D46:F46" si="7">STDEV(D41:D43)</f>
        <v>0.27021640093327648</v>
      </c>
      <c r="E46" s="5">
        <f t="shared" si="7"/>
        <v>6.5809345840845412E-2</v>
      </c>
      <c r="F46" s="5">
        <f t="shared" si="7"/>
        <v>3.7687707987264681E-2</v>
      </c>
      <c r="H46" s="5">
        <f t="shared" ref="H46:K46" si="8">STDEV(H41:H43)</f>
        <v>9.8414836279902274E-2</v>
      </c>
      <c r="I46" s="5">
        <f t="shared" si="8"/>
        <v>0.44135999290073125</v>
      </c>
      <c r="J46" s="5">
        <f t="shared" si="8"/>
        <v>2.1353454053150277E-2</v>
      </c>
      <c r="K46" s="5">
        <f t="shared" si="8"/>
        <v>2.2052739814665434E-2</v>
      </c>
      <c r="O46" s="5">
        <f t="shared" ref="O46:S46" si="9">STDEV(O41:O43)</f>
        <v>0</v>
      </c>
      <c r="P46" s="5">
        <f t="shared" si="9"/>
        <v>1.4371033314821919</v>
      </c>
      <c r="R46" s="5">
        <f t="shared" si="9"/>
        <v>0</v>
      </c>
      <c r="S46" s="5">
        <f t="shared" si="9"/>
        <v>3.4676418321809974</v>
      </c>
    </row>
    <row r="48" spans="2:22" ht="15.95" x14ac:dyDescent="0.2">
      <c r="B48" s="4" t="s">
        <v>40</v>
      </c>
      <c r="N48" s="4" t="s">
        <v>40</v>
      </c>
    </row>
    <row r="49" spans="2:23" ht="15.95" x14ac:dyDescent="0.2">
      <c r="B49" s="4" t="s">
        <v>24</v>
      </c>
      <c r="D49" s="3">
        <v>3.9600000000000003E-2</v>
      </c>
      <c r="I49" s="3">
        <v>3.9300000000000002E-2</v>
      </c>
      <c r="N49" s="4" t="s">
        <v>24</v>
      </c>
      <c r="P49" s="3">
        <v>1.2999999999999999E-3</v>
      </c>
      <c r="S49" s="3">
        <v>2.3900000000000001E-2</v>
      </c>
    </row>
    <row r="50" spans="2:23" ht="15.95" x14ac:dyDescent="0.2">
      <c r="B50" s="4" t="s">
        <v>25</v>
      </c>
      <c r="D50" s="3" t="s">
        <v>54</v>
      </c>
      <c r="I50" s="3" t="s">
        <v>54</v>
      </c>
      <c r="N50" s="4" t="s">
        <v>25</v>
      </c>
      <c r="P50" s="3" t="s">
        <v>26</v>
      </c>
      <c r="S50" s="3" t="s">
        <v>54</v>
      </c>
    </row>
    <row r="51" spans="2:23" ht="15.95" x14ac:dyDescent="0.2">
      <c r="B51" s="4" t="s">
        <v>27</v>
      </c>
      <c r="D51" s="3" t="s">
        <v>28</v>
      </c>
      <c r="I51" s="3" t="s">
        <v>28</v>
      </c>
      <c r="N51" s="4" t="s">
        <v>27</v>
      </c>
      <c r="P51" s="3" t="s">
        <v>28</v>
      </c>
      <c r="S51" s="3" t="s">
        <v>28</v>
      </c>
    </row>
    <row r="52" spans="2:23" ht="15.95" x14ac:dyDescent="0.2">
      <c r="B52" s="4" t="s">
        <v>29</v>
      </c>
      <c r="D52" s="3" t="s">
        <v>30</v>
      </c>
      <c r="I52" s="3" t="s">
        <v>30</v>
      </c>
      <c r="N52" s="4" t="s">
        <v>29</v>
      </c>
      <c r="P52" s="3" t="s">
        <v>30</v>
      </c>
      <c r="S52" s="3" t="s">
        <v>30</v>
      </c>
    </row>
    <row r="53" spans="2:23" ht="15.95" x14ac:dyDescent="0.2">
      <c r="B53" s="4" t="s">
        <v>31</v>
      </c>
      <c r="D53" s="3" t="s">
        <v>86</v>
      </c>
      <c r="I53" s="3" t="s">
        <v>92</v>
      </c>
      <c r="N53" s="4" t="s">
        <v>31</v>
      </c>
      <c r="P53" s="3" t="s">
        <v>97</v>
      </c>
      <c r="S53" s="3" t="s">
        <v>98</v>
      </c>
    </row>
    <row r="56" spans="2:23" ht="15.95" x14ac:dyDescent="0.2">
      <c r="B56" s="5" t="s">
        <v>102</v>
      </c>
      <c r="M56" s="5" t="s">
        <v>108</v>
      </c>
    </row>
    <row r="57" spans="2:23" ht="15.95" x14ac:dyDescent="0.2">
      <c r="D57" s="3" t="s">
        <v>101</v>
      </c>
      <c r="F57" s="5" t="s">
        <v>101</v>
      </c>
      <c r="I57" s="3" t="s">
        <v>101</v>
      </c>
      <c r="K57" s="5" t="s">
        <v>101</v>
      </c>
      <c r="N57" s="5" t="s">
        <v>104</v>
      </c>
      <c r="O57" s="5" t="s">
        <v>105</v>
      </c>
      <c r="P57" s="5" t="s">
        <v>104</v>
      </c>
      <c r="Q57" s="5" t="s">
        <v>106</v>
      </c>
      <c r="S57" s="5" t="s">
        <v>104</v>
      </c>
      <c r="T57" s="5" t="s">
        <v>105</v>
      </c>
      <c r="U57" s="5" t="s">
        <v>104</v>
      </c>
      <c r="V57" s="5" t="s">
        <v>106</v>
      </c>
    </row>
    <row r="58" spans="2:23" ht="15.95" x14ac:dyDescent="0.2">
      <c r="B58" s="4" t="s">
        <v>0</v>
      </c>
      <c r="C58" s="5" t="s">
        <v>94</v>
      </c>
      <c r="D58" s="3" t="s">
        <v>94</v>
      </c>
      <c r="E58" s="5" t="s">
        <v>96</v>
      </c>
      <c r="F58" s="5" t="s">
        <v>96</v>
      </c>
      <c r="G58" s="5" t="s">
        <v>1</v>
      </c>
      <c r="H58" s="5" t="s">
        <v>94</v>
      </c>
      <c r="I58" s="3" t="s">
        <v>94</v>
      </c>
      <c r="J58" s="5" t="s">
        <v>96</v>
      </c>
      <c r="K58" s="5" t="s">
        <v>96</v>
      </c>
      <c r="M58" s="4" t="s">
        <v>0</v>
      </c>
      <c r="N58" s="5" t="s">
        <v>94</v>
      </c>
      <c r="O58" s="3" t="s">
        <v>94</v>
      </c>
      <c r="P58" s="5" t="s">
        <v>96</v>
      </c>
      <c r="Q58" s="5" t="s">
        <v>96</v>
      </c>
      <c r="R58" s="5" t="s">
        <v>1</v>
      </c>
      <c r="S58" s="5" t="s">
        <v>94</v>
      </c>
      <c r="T58" s="3" t="s">
        <v>94</v>
      </c>
      <c r="U58" s="5" t="s">
        <v>96</v>
      </c>
      <c r="V58" s="5" t="s">
        <v>96</v>
      </c>
    </row>
    <row r="59" spans="2:23" ht="15.95" x14ac:dyDescent="0.2">
      <c r="C59" s="3">
        <v>1</v>
      </c>
      <c r="D59" s="3">
        <v>1.1359426500000001</v>
      </c>
      <c r="E59" s="3">
        <v>6.5714143800000002</v>
      </c>
      <c r="F59" s="3">
        <v>2.3601360100000002</v>
      </c>
      <c r="G59" s="3"/>
      <c r="H59" s="3">
        <v>1</v>
      </c>
      <c r="I59" s="3">
        <v>0.69400598000000002</v>
      </c>
      <c r="J59" s="3">
        <v>5.5232479999999997</v>
      </c>
      <c r="K59" s="3">
        <v>1.45097232</v>
      </c>
      <c r="N59" s="3">
        <v>1</v>
      </c>
      <c r="O59" s="3">
        <v>0.87375499999999995</v>
      </c>
      <c r="P59" s="3">
        <v>5.0838841500000003</v>
      </c>
      <c r="Q59" s="3">
        <v>2.74768415</v>
      </c>
      <c r="S59" s="3">
        <v>1</v>
      </c>
      <c r="T59" s="3">
        <v>1.1556315800000001</v>
      </c>
      <c r="U59" s="3">
        <v>9.4734651000000003</v>
      </c>
      <c r="V59" s="3">
        <v>2.9031876599999999</v>
      </c>
    </row>
    <row r="60" spans="2:23" ht="15.95" x14ac:dyDescent="0.2">
      <c r="C60" s="3">
        <v>1</v>
      </c>
      <c r="D60" s="3">
        <v>1.0012276200000001</v>
      </c>
      <c r="E60" s="3">
        <v>8.7882520999999993</v>
      </c>
      <c r="F60" s="3">
        <v>2.9735369399999998</v>
      </c>
      <c r="G60" s="3"/>
      <c r="H60" s="3">
        <v>1</v>
      </c>
      <c r="I60" s="3">
        <v>0.91680066999999998</v>
      </c>
      <c r="J60" s="3">
        <v>4.8345781199999998</v>
      </c>
      <c r="K60" s="3">
        <v>1.3543400299999999</v>
      </c>
      <c r="N60" s="3">
        <v>1</v>
      </c>
      <c r="O60" s="3">
        <v>0.63889700000000005</v>
      </c>
      <c r="P60" s="3">
        <v>5.95424153</v>
      </c>
      <c r="Q60" s="3">
        <v>1.7814156800000001</v>
      </c>
      <c r="S60" s="3">
        <v>1</v>
      </c>
      <c r="T60" s="3">
        <v>0.87785548000000002</v>
      </c>
      <c r="U60" s="3">
        <v>5.1734041499999996</v>
      </c>
      <c r="V60" s="3">
        <v>2.4936698499999999</v>
      </c>
    </row>
    <row r="61" spans="2:23" ht="15.95" x14ac:dyDescent="0.2">
      <c r="C61" s="3">
        <v>1</v>
      </c>
      <c r="D61" s="3">
        <v>0.48571098000000001</v>
      </c>
      <c r="E61" s="3">
        <v>6.8225707599999996</v>
      </c>
      <c r="F61" s="3">
        <v>2.6778775600000002</v>
      </c>
      <c r="G61" s="3"/>
      <c r="H61" s="3">
        <v>1</v>
      </c>
      <c r="I61" s="3">
        <v>0.88980431999999998</v>
      </c>
      <c r="J61" s="3">
        <v>3.8736778900000002</v>
      </c>
      <c r="K61" s="3">
        <v>1.7625082400000001</v>
      </c>
      <c r="N61" s="3">
        <v>1</v>
      </c>
      <c r="O61" s="3">
        <v>0.77166500000000005</v>
      </c>
      <c r="P61" s="3">
        <v>3.8035865100000001</v>
      </c>
      <c r="Q61" s="3">
        <v>1.3788961500000001</v>
      </c>
      <c r="S61" s="3">
        <v>1</v>
      </c>
      <c r="T61" s="3">
        <v>1.0038841300000001</v>
      </c>
      <c r="U61" s="3">
        <v>5.3930047800000001</v>
      </c>
      <c r="V61" s="3">
        <v>1.74936577</v>
      </c>
    </row>
    <row r="63" spans="2:23" ht="15.95" x14ac:dyDescent="0.2">
      <c r="B63" s="5" t="s">
        <v>13</v>
      </c>
      <c r="C63" s="5">
        <f>AVERAGE(C59:C61)</f>
        <v>1</v>
      </c>
      <c r="D63" s="5">
        <f t="shared" ref="D63:K63" si="10">AVERAGE(D59:D61)</f>
        <v>0.87429375000000009</v>
      </c>
      <c r="E63" s="5">
        <f t="shared" si="10"/>
        <v>7.39407908</v>
      </c>
      <c r="F63" s="5">
        <f t="shared" si="10"/>
        <v>2.6705168366666672</v>
      </c>
      <c r="H63" s="5">
        <f t="shared" si="10"/>
        <v>1</v>
      </c>
      <c r="I63" s="5">
        <f t="shared" si="10"/>
        <v>0.83353698999999992</v>
      </c>
      <c r="J63" s="5">
        <f t="shared" si="10"/>
        <v>4.7438346699999991</v>
      </c>
      <c r="K63" s="5">
        <f t="shared" si="10"/>
        <v>1.5226068633333334</v>
      </c>
      <c r="N63" s="5">
        <f t="shared" ref="N63:W63" si="11">AVERAGE(N59:N61)</f>
        <v>1</v>
      </c>
      <c r="O63" s="5">
        <f t="shared" si="11"/>
        <v>0.76143900000000009</v>
      </c>
      <c r="P63" s="5">
        <f t="shared" si="11"/>
        <v>4.947237396666667</v>
      </c>
      <c r="Q63" s="5">
        <f t="shared" si="11"/>
        <v>1.9693319933333333</v>
      </c>
      <c r="S63" s="5">
        <f t="shared" si="11"/>
        <v>1</v>
      </c>
      <c r="T63" s="5">
        <f t="shared" si="11"/>
        <v>1.0124570633333334</v>
      </c>
      <c r="U63" s="5">
        <f t="shared" si="11"/>
        <v>6.67995801</v>
      </c>
      <c r="V63" s="5">
        <f t="shared" si="11"/>
        <v>2.3820744266666667</v>
      </c>
      <c r="W63" s="5" t="e">
        <f t="shared" si="11"/>
        <v>#DIV/0!</v>
      </c>
    </row>
    <row r="64" spans="2:23" ht="15.95" x14ac:dyDescent="0.2">
      <c r="B64" s="5" t="s">
        <v>14</v>
      </c>
      <c r="C64" s="5">
        <f>STDEV(C59:C61)</f>
        <v>0</v>
      </c>
      <c r="D64" s="5">
        <f t="shared" ref="D64:K64" si="12">STDEV(D59:D61)</f>
        <v>0.34319740920151193</v>
      </c>
      <c r="E64" s="5">
        <f t="shared" si="12"/>
        <v>1.2139022568047242</v>
      </c>
      <c r="F64" s="5">
        <f t="shared" si="12"/>
        <v>0.30676670356674712</v>
      </c>
      <c r="H64" s="5">
        <f t="shared" si="12"/>
        <v>0</v>
      </c>
      <c r="I64" s="5">
        <f t="shared" si="12"/>
        <v>0.12158897068421103</v>
      </c>
      <c r="J64" s="5">
        <f t="shared" si="12"/>
        <v>0.8285204688115958</v>
      </c>
      <c r="K64" s="5">
        <f t="shared" si="12"/>
        <v>0.21330483530052002</v>
      </c>
      <c r="N64" s="5">
        <f t="shared" ref="N64:W64" si="13">STDEV(N59:N61)</f>
        <v>0</v>
      </c>
      <c r="O64" s="5">
        <f t="shared" si="13"/>
        <v>0.11776246578600458</v>
      </c>
      <c r="P64" s="5">
        <f t="shared" si="13"/>
        <v>1.0818195344696828</v>
      </c>
      <c r="Q64" s="5">
        <f t="shared" si="13"/>
        <v>0.7034767607025797</v>
      </c>
      <c r="S64" s="5">
        <f t="shared" si="13"/>
        <v>0</v>
      </c>
      <c r="T64" s="5">
        <f t="shared" si="13"/>
        <v>0.13908634664213373</v>
      </c>
      <c r="U64" s="5">
        <f t="shared" si="13"/>
        <v>2.4217385295659599</v>
      </c>
      <c r="V64" s="5">
        <f t="shared" si="13"/>
        <v>0.58494990584023709</v>
      </c>
      <c r="W64" s="5" t="e">
        <f t="shared" si="13"/>
        <v>#DIV/0!</v>
      </c>
    </row>
    <row r="66" spans="2:26" ht="15.95" x14ac:dyDescent="0.2">
      <c r="B66" s="4" t="s">
        <v>40</v>
      </c>
      <c r="M66" s="4" t="s">
        <v>40</v>
      </c>
    </row>
    <row r="67" spans="2:26" ht="15.95" x14ac:dyDescent="0.2">
      <c r="B67" s="4" t="s">
        <v>24</v>
      </c>
      <c r="F67" s="3">
        <v>2.8E-3</v>
      </c>
      <c r="K67" s="3">
        <v>2.8999999999999998E-3</v>
      </c>
      <c r="M67" s="4" t="s">
        <v>24</v>
      </c>
      <c r="Q67" s="3">
        <v>1.6199999999999999E-2</v>
      </c>
      <c r="V67" s="3">
        <v>4.0399999999999998E-2</v>
      </c>
    </row>
    <row r="68" spans="2:26" ht="15.95" x14ac:dyDescent="0.2">
      <c r="B68" s="4" t="s">
        <v>25</v>
      </c>
      <c r="F68" s="3" t="s">
        <v>26</v>
      </c>
      <c r="K68" s="3" t="s">
        <v>26</v>
      </c>
      <c r="M68" s="4" t="s">
        <v>25</v>
      </c>
      <c r="Q68" s="3" t="s">
        <v>54</v>
      </c>
      <c r="V68" s="3" t="s">
        <v>54</v>
      </c>
    </row>
    <row r="69" spans="2:26" ht="15.95" x14ac:dyDescent="0.2">
      <c r="B69" s="4" t="s">
        <v>27</v>
      </c>
      <c r="F69" s="3" t="s">
        <v>28</v>
      </c>
      <c r="K69" s="3" t="s">
        <v>28</v>
      </c>
      <c r="M69" s="4" t="s">
        <v>27</v>
      </c>
      <c r="Q69" s="3" t="s">
        <v>28</v>
      </c>
      <c r="V69" s="3" t="s">
        <v>28</v>
      </c>
    </row>
    <row r="70" spans="2:26" ht="15.95" x14ac:dyDescent="0.2">
      <c r="B70" s="4" t="s">
        <v>29</v>
      </c>
      <c r="F70" s="3" t="s">
        <v>30</v>
      </c>
      <c r="K70" s="3" t="s">
        <v>30</v>
      </c>
      <c r="M70" s="4" t="s">
        <v>29</v>
      </c>
      <c r="Q70" s="3" t="s">
        <v>30</v>
      </c>
      <c r="V70" s="3" t="s">
        <v>30</v>
      </c>
    </row>
    <row r="71" spans="2:26" ht="15.95" x14ac:dyDescent="0.2">
      <c r="B71" s="4" t="s">
        <v>31</v>
      </c>
      <c r="F71" s="3" t="s">
        <v>100</v>
      </c>
      <c r="K71" s="3" t="s">
        <v>99</v>
      </c>
      <c r="M71" s="4" t="s">
        <v>31</v>
      </c>
      <c r="Q71" s="3" t="s">
        <v>103</v>
      </c>
      <c r="V71" s="3" t="s">
        <v>107</v>
      </c>
    </row>
    <row r="74" spans="2:26" ht="15.95" x14ac:dyDescent="0.2">
      <c r="B74" s="4" t="s">
        <v>117</v>
      </c>
      <c r="C74" s="5" t="s">
        <v>115</v>
      </c>
      <c r="E74" s="5" t="s">
        <v>116</v>
      </c>
      <c r="H74" s="5" t="s">
        <v>115</v>
      </c>
      <c r="J74" s="5" t="s">
        <v>116</v>
      </c>
      <c r="M74" s="5" t="s">
        <v>115</v>
      </c>
      <c r="O74" s="5" t="s">
        <v>116</v>
      </c>
      <c r="R74" s="5" t="s">
        <v>115</v>
      </c>
      <c r="T74" s="5" t="s">
        <v>116</v>
      </c>
      <c r="W74" s="5" t="s">
        <v>115</v>
      </c>
      <c r="Y74" s="5" t="s">
        <v>116</v>
      </c>
    </row>
    <row r="75" spans="2:26" ht="15.95" x14ac:dyDescent="0.2">
      <c r="B75" s="5" t="s">
        <v>118</v>
      </c>
      <c r="C75" s="5" t="s">
        <v>104</v>
      </c>
      <c r="D75" s="5" t="s">
        <v>114</v>
      </c>
      <c r="E75" s="5" t="s">
        <v>104</v>
      </c>
      <c r="F75" s="5" t="s">
        <v>114</v>
      </c>
      <c r="G75" s="5" t="s">
        <v>119</v>
      </c>
      <c r="H75" s="5" t="s">
        <v>104</v>
      </c>
      <c r="I75" s="5" t="s">
        <v>114</v>
      </c>
      <c r="J75" s="5" t="s">
        <v>104</v>
      </c>
      <c r="K75" s="5" t="s">
        <v>114</v>
      </c>
      <c r="L75" s="5" t="s">
        <v>120</v>
      </c>
      <c r="M75" s="5" t="s">
        <v>104</v>
      </c>
      <c r="N75" s="5" t="s">
        <v>114</v>
      </c>
      <c r="O75" s="5" t="s">
        <v>104</v>
      </c>
      <c r="P75" s="5" t="s">
        <v>114</v>
      </c>
      <c r="Q75" s="5" t="s">
        <v>121</v>
      </c>
      <c r="R75" s="5" t="s">
        <v>104</v>
      </c>
      <c r="S75" s="5" t="s">
        <v>114</v>
      </c>
      <c r="T75" s="5" t="s">
        <v>104</v>
      </c>
      <c r="U75" s="5" t="s">
        <v>114</v>
      </c>
      <c r="V75" s="5" t="s">
        <v>122</v>
      </c>
      <c r="W75" s="5" t="s">
        <v>104</v>
      </c>
      <c r="X75" s="5" t="s">
        <v>114</v>
      </c>
      <c r="Y75" s="5" t="s">
        <v>104</v>
      </c>
      <c r="Z75" s="5" t="s">
        <v>114</v>
      </c>
    </row>
    <row r="76" spans="2:26" ht="15.95" x14ac:dyDescent="0.2">
      <c r="C76" s="3">
        <v>13.1061</v>
      </c>
      <c r="D76" s="3">
        <v>2.3831000000000002</v>
      </c>
      <c r="E76" s="3">
        <v>1.2876000000000001</v>
      </c>
      <c r="F76" s="3">
        <v>0.67930000000000001</v>
      </c>
      <c r="G76" s="3"/>
      <c r="H76" s="3">
        <v>9.1966999999999999</v>
      </c>
      <c r="I76" s="3">
        <v>2.8113999999999999</v>
      </c>
      <c r="J76" s="3">
        <v>0.71709999999999996</v>
      </c>
      <c r="K76" s="3">
        <v>1.0629999999999999</v>
      </c>
      <c r="L76" s="3"/>
      <c r="M76" s="3">
        <v>8.8844999999999992</v>
      </c>
      <c r="N76" s="3">
        <v>1.3037000000000001</v>
      </c>
      <c r="O76" s="3">
        <v>1.0777000000000001</v>
      </c>
      <c r="P76" s="3">
        <v>0.56130000000000002</v>
      </c>
      <c r="Q76" s="3"/>
      <c r="R76" s="3">
        <v>10.8301</v>
      </c>
      <c r="S76" s="3">
        <v>1.0992999999999999</v>
      </c>
      <c r="T76" s="3">
        <v>0.73780000000000001</v>
      </c>
      <c r="U76" s="3">
        <v>0.77010000000000001</v>
      </c>
      <c r="V76" s="3"/>
      <c r="W76" s="3">
        <v>6.9710000000000001</v>
      </c>
      <c r="X76" s="3">
        <v>3.9546000000000001</v>
      </c>
      <c r="Y76" s="3">
        <v>0.91769999999999996</v>
      </c>
      <c r="Z76" s="3">
        <v>0.97809999999999997</v>
      </c>
    </row>
    <row r="77" spans="2:26" ht="15.95" x14ac:dyDescent="0.2">
      <c r="C77" s="3">
        <v>11.089399999999999</v>
      </c>
      <c r="D77" s="3">
        <v>2.6718000000000002</v>
      </c>
      <c r="E77" s="3">
        <v>0.73970000000000002</v>
      </c>
      <c r="F77" s="3">
        <v>0.92769999999999997</v>
      </c>
      <c r="G77" s="3"/>
      <c r="H77" s="3">
        <v>10.7987</v>
      </c>
      <c r="I77" s="3">
        <v>4.5837000000000003</v>
      </c>
      <c r="J77" s="3">
        <v>1.2715000000000001</v>
      </c>
      <c r="K77" s="3">
        <v>0.86970000000000003</v>
      </c>
      <c r="L77" s="3"/>
      <c r="M77" s="3">
        <v>6.8342999999999998</v>
      </c>
      <c r="N77" s="3">
        <v>4.9878999999999998</v>
      </c>
      <c r="O77" s="3">
        <v>1.5374000000000001</v>
      </c>
      <c r="P77" s="3">
        <v>0.73060000000000003</v>
      </c>
      <c r="Q77" s="3"/>
      <c r="R77" s="3">
        <v>5.1797000000000004</v>
      </c>
      <c r="S77" s="3">
        <v>4.4467999999999996</v>
      </c>
      <c r="T77" s="3">
        <v>1.2557</v>
      </c>
      <c r="U77" s="3">
        <v>0.67190000000000005</v>
      </c>
      <c r="V77" s="3"/>
      <c r="W77" s="3">
        <v>9.7646999999999995</v>
      </c>
      <c r="X77" s="3">
        <v>3.21008</v>
      </c>
      <c r="Y77" s="3">
        <v>0.73839999999999995</v>
      </c>
      <c r="Z77" s="3">
        <v>0.71609999999999996</v>
      </c>
    </row>
    <row r="78" spans="2:26" ht="15.95" x14ac:dyDescent="0.2">
      <c r="C78" s="3">
        <v>8.7182999999999993</v>
      </c>
      <c r="D78" s="3">
        <v>3.7713999999999999</v>
      </c>
      <c r="E78" s="3">
        <v>1.0074000000000001</v>
      </c>
      <c r="F78" s="3">
        <v>0.8931</v>
      </c>
      <c r="G78" s="3"/>
      <c r="H78" s="3">
        <v>5.1862000000000004</v>
      </c>
      <c r="I78" s="3">
        <v>1.1974</v>
      </c>
      <c r="J78" s="3">
        <v>0.53380000000000005</v>
      </c>
      <c r="K78" s="3">
        <v>0.80630000000000002</v>
      </c>
      <c r="L78" s="3"/>
      <c r="M78" s="3">
        <v>7.8933999999999997</v>
      </c>
      <c r="N78" s="3">
        <v>2.5337000000000001</v>
      </c>
      <c r="O78" s="3">
        <v>0.89639999999999997</v>
      </c>
      <c r="P78" s="3">
        <v>0.63500000000000001</v>
      </c>
      <c r="Q78" s="3"/>
      <c r="R78" s="3">
        <v>8.0024999999999995</v>
      </c>
      <c r="S78" s="3">
        <v>1.1536999999999999</v>
      </c>
      <c r="T78" s="3">
        <v>0.98909999999999998</v>
      </c>
      <c r="U78" s="3">
        <v>0.91110000000000002</v>
      </c>
      <c r="V78" s="3"/>
      <c r="W78" s="3">
        <v>5.2914000000000003</v>
      </c>
      <c r="X78" s="3">
        <v>2.2071000000000001</v>
      </c>
      <c r="Y78" s="3">
        <v>0.84440000000000004</v>
      </c>
      <c r="Z78" s="3">
        <v>0.88870000000000005</v>
      </c>
    </row>
    <row r="80" spans="2:26" ht="15.95" x14ac:dyDescent="0.2">
      <c r="B80" s="5" t="s">
        <v>13</v>
      </c>
      <c r="C80" s="5">
        <f>AVERAGE(C76:C78)</f>
        <v>10.971266666666665</v>
      </c>
      <c r="D80" s="5">
        <f t="shared" ref="D80:Z80" si="14">AVERAGE(D76:D78)</f>
        <v>2.9420999999999999</v>
      </c>
      <c r="E80" s="5">
        <f t="shared" si="14"/>
        <v>1.0115666666666667</v>
      </c>
      <c r="F80" s="5">
        <f t="shared" si="14"/>
        <v>0.83336666666666659</v>
      </c>
      <c r="H80" s="5">
        <f t="shared" si="14"/>
        <v>8.3938666666666659</v>
      </c>
      <c r="I80" s="5">
        <f t="shared" si="14"/>
        <v>2.8641666666666672</v>
      </c>
      <c r="J80" s="5">
        <f t="shared" si="14"/>
        <v>0.8408000000000001</v>
      </c>
      <c r="K80" s="5">
        <f t="shared" si="14"/>
        <v>0.91299999999999992</v>
      </c>
      <c r="M80" s="5">
        <f t="shared" si="14"/>
        <v>7.8707333333333329</v>
      </c>
      <c r="N80" s="5">
        <f t="shared" si="14"/>
        <v>2.9417666666666666</v>
      </c>
      <c r="O80" s="5">
        <f t="shared" si="14"/>
        <v>1.1704999999999999</v>
      </c>
      <c r="P80" s="5">
        <f t="shared" si="14"/>
        <v>0.64229999999999998</v>
      </c>
      <c r="R80" s="5">
        <f t="shared" si="14"/>
        <v>8.0040999999999993</v>
      </c>
      <c r="S80" s="5">
        <f t="shared" si="14"/>
        <v>2.2332666666666663</v>
      </c>
      <c r="T80" s="5">
        <f t="shared" si="14"/>
        <v>0.99420000000000008</v>
      </c>
      <c r="U80" s="5">
        <f t="shared" si="14"/>
        <v>0.78436666666666677</v>
      </c>
      <c r="W80" s="5">
        <f t="shared" si="14"/>
        <v>7.3423666666666669</v>
      </c>
      <c r="X80" s="5">
        <f t="shared" si="14"/>
        <v>3.1239266666666672</v>
      </c>
      <c r="Y80" s="5">
        <f t="shared" si="14"/>
        <v>0.83349999999999991</v>
      </c>
      <c r="Z80" s="5">
        <f t="shared" si="14"/>
        <v>0.86096666666666666</v>
      </c>
    </row>
    <row r="81" spans="2:26" ht="15.95" x14ac:dyDescent="0.2">
      <c r="B81" s="5" t="s">
        <v>14</v>
      </c>
      <c r="C81" s="5">
        <f>STDEV(C76:C78)</f>
        <v>2.1962840944043105</v>
      </c>
      <c r="D81" s="5">
        <f t="shared" ref="D81:Z81" si="15">STDEV(D76:D78)</f>
        <v>0.73255770421175803</v>
      </c>
      <c r="E81" s="5">
        <f t="shared" si="15"/>
        <v>0.27397376395073486</v>
      </c>
      <c r="F81" s="5">
        <f t="shared" si="15"/>
        <v>0.13454253354732679</v>
      </c>
      <c r="H81" s="5">
        <f t="shared" si="15"/>
        <v>2.891097556868905</v>
      </c>
      <c r="I81" s="5">
        <f t="shared" si="15"/>
        <v>1.6937665610506458</v>
      </c>
      <c r="J81" s="5">
        <f t="shared" si="15"/>
        <v>0.38409190306487823</v>
      </c>
      <c r="K81" s="5">
        <f t="shared" si="15"/>
        <v>0.13371570588378875</v>
      </c>
      <c r="M81" s="5">
        <f t="shared" si="15"/>
        <v>1.0252879319163732</v>
      </c>
      <c r="N81" s="5">
        <f t="shared" si="15"/>
        <v>1.8756921957862192</v>
      </c>
      <c r="O81" s="5">
        <f t="shared" si="15"/>
        <v>0.33042265358174322</v>
      </c>
      <c r="P81" s="5">
        <f t="shared" si="15"/>
        <v>8.4885746742311655E-2</v>
      </c>
      <c r="R81" s="5">
        <f t="shared" si="15"/>
        <v>2.8252003397989389</v>
      </c>
      <c r="S81" s="5">
        <f t="shared" si="15"/>
        <v>1.9171690596641013</v>
      </c>
      <c r="T81" s="5">
        <f t="shared" si="15"/>
        <v>0.25898766379887656</v>
      </c>
      <c r="U81" s="5">
        <f t="shared" si="15"/>
        <v>0.12023648919247867</v>
      </c>
      <c r="W81" s="5">
        <f t="shared" si="15"/>
        <v>2.2596544256441811</v>
      </c>
      <c r="X81" s="5">
        <f t="shared" si="15"/>
        <v>0.87692979202062216</v>
      </c>
      <c r="Y81" s="5">
        <f t="shared" si="15"/>
        <v>9.0145604440815652E-2</v>
      </c>
      <c r="Z81" s="5">
        <f t="shared" si="15"/>
        <v>0.1331835325155975</v>
      </c>
    </row>
    <row r="83" spans="2:26" ht="15.95" x14ac:dyDescent="0.2">
      <c r="B83" s="4" t="s">
        <v>40</v>
      </c>
    </row>
    <row r="84" spans="2:26" ht="15.95" x14ac:dyDescent="0.2">
      <c r="B84" s="4" t="s">
        <v>24</v>
      </c>
      <c r="D84" s="3">
        <v>3.8999999999999998E-3</v>
      </c>
      <c r="I84" s="3">
        <v>4.5999999999999999E-2</v>
      </c>
      <c r="N84" s="3">
        <v>1.6199999999999999E-2</v>
      </c>
      <c r="S84" s="3">
        <v>4.2900000000000001E-2</v>
      </c>
      <c r="X84" s="3">
        <v>3.9399999999999998E-2</v>
      </c>
    </row>
    <row r="85" spans="2:26" ht="15.95" x14ac:dyDescent="0.2">
      <c r="B85" s="4" t="s">
        <v>25</v>
      </c>
      <c r="D85" s="3" t="s">
        <v>26</v>
      </c>
      <c r="I85" s="3" t="s">
        <v>54</v>
      </c>
      <c r="N85" s="3" t="s">
        <v>54</v>
      </c>
      <c r="S85" s="3" t="s">
        <v>54</v>
      </c>
      <c r="X85" s="3" t="s">
        <v>54</v>
      </c>
    </row>
    <row r="86" spans="2:26" ht="15.95" x14ac:dyDescent="0.2">
      <c r="B86" s="4" t="s">
        <v>27</v>
      </c>
      <c r="D86" s="3" t="s">
        <v>28</v>
      </c>
      <c r="I86" s="3" t="s">
        <v>28</v>
      </c>
      <c r="N86" s="3" t="s">
        <v>28</v>
      </c>
      <c r="S86" s="3" t="s">
        <v>28</v>
      </c>
      <c r="X86" s="3" t="s">
        <v>28</v>
      </c>
    </row>
    <row r="87" spans="2:26" ht="15.95" x14ac:dyDescent="0.2">
      <c r="B87" s="4" t="s">
        <v>29</v>
      </c>
      <c r="D87" s="3" t="s">
        <v>30</v>
      </c>
      <c r="I87" s="3" t="s">
        <v>30</v>
      </c>
      <c r="N87" s="3" t="s">
        <v>30</v>
      </c>
      <c r="S87" s="3" t="s">
        <v>30</v>
      </c>
      <c r="X87" s="3" t="s">
        <v>30</v>
      </c>
    </row>
    <row r="88" spans="2:26" ht="15.95" x14ac:dyDescent="0.2">
      <c r="B88" s="4" t="s">
        <v>31</v>
      </c>
      <c r="D88" s="3" t="s">
        <v>110</v>
      </c>
      <c r="I88" s="3" t="s">
        <v>109</v>
      </c>
      <c r="N88" s="3" t="s">
        <v>111</v>
      </c>
      <c r="S88" s="3" t="s">
        <v>112</v>
      </c>
      <c r="X88" s="3" t="s">
        <v>113</v>
      </c>
    </row>
    <row r="92" spans="2:26" ht="15.95" x14ac:dyDescent="0.2">
      <c r="B92" s="5" t="s">
        <v>128</v>
      </c>
      <c r="C92" s="5" t="s">
        <v>118</v>
      </c>
      <c r="E92" s="5" t="s">
        <v>119</v>
      </c>
      <c r="G92" s="5" t="s">
        <v>120</v>
      </c>
      <c r="I92" s="5" t="s">
        <v>121</v>
      </c>
      <c r="K92" s="5" t="s">
        <v>122</v>
      </c>
    </row>
    <row r="93" spans="2:26" ht="15.95" x14ac:dyDescent="0.2">
      <c r="C93" s="5" t="s">
        <v>104</v>
      </c>
      <c r="D93" s="5" t="s">
        <v>114</v>
      </c>
      <c r="E93" s="5" t="s">
        <v>104</v>
      </c>
      <c r="F93" s="5" t="s">
        <v>114</v>
      </c>
      <c r="G93" s="5" t="s">
        <v>104</v>
      </c>
      <c r="H93" s="5" t="s">
        <v>114</v>
      </c>
      <c r="I93" s="5" t="s">
        <v>104</v>
      </c>
      <c r="J93" s="5" t="s">
        <v>114</v>
      </c>
      <c r="K93" s="5" t="s">
        <v>104</v>
      </c>
      <c r="L93" s="5" t="s">
        <v>114</v>
      </c>
    </row>
    <row r="94" spans="2:26" ht="15.95" x14ac:dyDescent="0.2">
      <c r="C94" s="3">
        <v>1</v>
      </c>
      <c r="D94" s="3">
        <v>0.47137200000000001</v>
      </c>
      <c r="E94" s="3">
        <v>1</v>
      </c>
      <c r="F94" s="3">
        <v>0.71281799999999995</v>
      </c>
      <c r="G94" s="3">
        <v>1</v>
      </c>
      <c r="H94" s="3">
        <v>0.82674099999999995</v>
      </c>
      <c r="I94" s="3">
        <v>1</v>
      </c>
      <c r="J94" s="3">
        <v>0.36955399999999999</v>
      </c>
      <c r="K94" s="3">
        <v>1</v>
      </c>
      <c r="L94" s="3">
        <v>0.133684</v>
      </c>
    </row>
    <row r="95" spans="2:26" ht="15.95" x14ac:dyDescent="0.2">
      <c r="C95" s="3">
        <v>1</v>
      </c>
      <c r="D95" s="3">
        <v>0.417958</v>
      </c>
      <c r="E95" s="3">
        <v>1</v>
      </c>
      <c r="F95" s="3">
        <v>0.193075</v>
      </c>
      <c r="G95" s="3">
        <v>1</v>
      </c>
      <c r="H95" s="3">
        <v>0.53486699999999998</v>
      </c>
      <c r="I95" s="3">
        <v>1</v>
      </c>
      <c r="J95" s="3">
        <v>0.67465799999999998</v>
      </c>
      <c r="K95" s="3">
        <v>1</v>
      </c>
      <c r="L95" s="3">
        <v>0.17077800000000001</v>
      </c>
    </row>
    <row r="96" spans="2:26" ht="15.95" x14ac:dyDescent="0.2">
      <c r="C96" s="3">
        <v>1</v>
      </c>
      <c r="D96" s="3">
        <v>0.33054600000000001</v>
      </c>
      <c r="E96" s="3">
        <v>1</v>
      </c>
      <c r="F96" s="3">
        <v>0.23713899999999999</v>
      </c>
      <c r="G96" s="3">
        <v>1</v>
      </c>
      <c r="H96" s="3">
        <v>0.35095900000000002</v>
      </c>
      <c r="I96" s="3">
        <v>1</v>
      </c>
      <c r="J96" s="3">
        <v>0.260546</v>
      </c>
      <c r="K96" s="3">
        <v>1</v>
      </c>
      <c r="L96" s="3">
        <v>0.22000600000000001</v>
      </c>
    </row>
    <row r="98" spans="2:17" ht="15.95" x14ac:dyDescent="0.2">
      <c r="B98" s="5" t="s">
        <v>13</v>
      </c>
      <c r="C98" s="5">
        <f>AVERAGE(C94:C96)</f>
        <v>1</v>
      </c>
      <c r="D98" s="5">
        <f t="shared" ref="D98:L98" si="16">AVERAGE(D94:D96)</f>
        <v>0.40662533333333334</v>
      </c>
      <c r="E98" s="5">
        <f t="shared" si="16"/>
        <v>1</v>
      </c>
      <c r="F98" s="5">
        <f t="shared" si="16"/>
        <v>0.38101066666666661</v>
      </c>
      <c r="G98" s="5">
        <f t="shared" si="16"/>
        <v>1</v>
      </c>
      <c r="H98" s="5">
        <f t="shared" si="16"/>
        <v>0.57085566666666665</v>
      </c>
      <c r="I98" s="5">
        <f t="shared" si="16"/>
        <v>1</v>
      </c>
      <c r="J98" s="5">
        <f t="shared" si="16"/>
        <v>0.43491933333333327</v>
      </c>
      <c r="K98" s="5">
        <f t="shared" si="16"/>
        <v>1</v>
      </c>
      <c r="L98" s="5">
        <f t="shared" si="16"/>
        <v>0.17482266666666668</v>
      </c>
    </row>
    <row r="99" spans="2:17" ht="15.95" x14ac:dyDescent="0.2">
      <c r="B99" s="5" t="s">
        <v>14</v>
      </c>
      <c r="C99" s="5">
        <f>STDEV(C94:C96)</f>
        <v>0</v>
      </c>
      <c r="D99" s="5">
        <f t="shared" ref="D99:L99" si="17">STDEV(D94:D96)</f>
        <v>7.1093688674405991E-2</v>
      </c>
      <c r="E99" s="5">
        <f t="shared" si="17"/>
        <v>0</v>
      </c>
      <c r="F99" s="5">
        <f t="shared" si="17"/>
        <v>0.28819696192766037</v>
      </c>
      <c r="G99" s="5">
        <f t="shared" si="17"/>
        <v>0</v>
      </c>
      <c r="H99" s="5">
        <f t="shared" si="17"/>
        <v>0.23992397957964393</v>
      </c>
      <c r="I99" s="5">
        <f t="shared" si="17"/>
        <v>0</v>
      </c>
      <c r="J99" s="5">
        <f t="shared" si="17"/>
        <v>0.21465473961069062</v>
      </c>
      <c r="K99" s="5">
        <f t="shared" si="17"/>
        <v>0</v>
      </c>
      <c r="L99" s="5">
        <f t="shared" si="17"/>
        <v>4.3302903105142093E-2</v>
      </c>
    </row>
    <row r="103" spans="2:17" ht="15.95" x14ac:dyDescent="0.2">
      <c r="B103" s="4" t="s">
        <v>40</v>
      </c>
      <c r="D103" s="3">
        <v>1E-4</v>
      </c>
      <c r="F103" s="3">
        <v>2.0500000000000001E-2</v>
      </c>
      <c r="H103" s="3">
        <v>3.6299999999999999E-2</v>
      </c>
      <c r="J103" s="3">
        <v>1.03E-2</v>
      </c>
      <c r="L103" s="3" t="s">
        <v>36</v>
      </c>
    </row>
    <row r="104" spans="2:17" ht="15.95" x14ac:dyDescent="0.2">
      <c r="B104" s="4" t="s">
        <v>24</v>
      </c>
      <c r="D104" s="3" t="s">
        <v>33</v>
      </c>
      <c r="F104" s="3" t="s">
        <v>54</v>
      </c>
      <c r="H104" s="3" t="s">
        <v>54</v>
      </c>
      <c r="J104" s="3" t="s">
        <v>54</v>
      </c>
      <c r="L104" s="3" t="s">
        <v>37</v>
      </c>
    </row>
    <row r="105" spans="2:17" ht="15.95" x14ac:dyDescent="0.2">
      <c r="B105" s="4" t="s">
        <v>25</v>
      </c>
      <c r="D105" s="3" t="s">
        <v>28</v>
      </c>
      <c r="F105" s="3" t="s">
        <v>28</v>
      </c>
      <c r="H105" s="3" t="s">
        <v>28</v>
      </c>
      <c r="J105" s="3" t="s">
        <v>28</v>
      </c>
      <c r="L105" s="3" t="s">
        <v>28</v>
      </c>
    </row>
    <row r="106" spans="2:17" ht="15.95" x14ac:dyDescent="0.2">
      <c r="B106" s="4" t="s">
        <v>27</v>
      </c>
      <c r="D106" s="3" t="s">
        <v>30</v>
      </c>
      <c r="F106" s="3" t="s">
        <v>30</v>
      </c>
      <c r="H106" s="3" t="s">
        <v>30</v>
      </c>
      <c r="J106" s="3" t="s">
        <v>30</v>
      </c>
      <c r="L106" s="3" t="s">
        <v>30</v>
      </c>
    </row>
    <row r="107" spans="2:17" ht="15.95" x14ac:dyDescent="0.2">
      <c r="B107" s="4" t="s">
        <v>29</v>
      </c>
      <c r="D107" s="3" t="s">
        <v>123</v>
      </c>
      <c r="F107" s="3" t="s">
        <v>124</v>
      </c>
      <c r="H107" s="3" t="s">
        <v>125</v>
      </c>
      <c r="J107" s="3" t="s">
        <v>126</v>
      </c>
      <c r="L107" s="3" t="s">
        <v>127</v>
      </c>
    </row>
    <row r="108" spans="2:17" ht="15.95" x14ac:dyDescent="0.2">
      <c r="B108" s="4" t="s">
        <v>31</v>
      </c>
    </row>
    <row r="111" spans="2:17" ht="15.95" x14ac:dyDescent="0.2">
      <c r="B111" s="5" t="s">
        <v>135</v>
      </c>
      <c r="C111" s="5" t="s">
        <v>120</v>
      </c>
      <c r="K111" s="5" t="s">
        <v>121</v>
      </c>
    </row>
    <row r="112" spans="2:17" ht="15.95" x14ac:dyDescent="0.2">
      <c r="C112" s="5" t="s">
        <v>104</v>
      </c>
      <c r="D112" s="5" t="s">
        <v>129</v>
      </c>
      <c r="E112" s="5" t="s">
        <v>130</v>
      </c>
      <c r="F112" s="5" t="s">
        <v>131</v>
      </c>
      <c r="G112" s="5" t="s">
        <v>132</v>
      </c>
      <c r="H112" s="5" t="s">
        <v>133</v>
      </c>
      <c r="I112" s="5" t="s">
        <v>134</v>
      </c>
      <c r="K112" s="5" t="s">
        <v>104</v>
      </c>
      <c r="L112" s="5" t="s">
        <v>129</v>
      </c>
      <c r="M112" s="5" t="s">
        <v>130</v>
      </c>
      <c r="N112" s="5" t="s">
        <v>131</v>
      </c>
      <c r="O112" s="5" t="s">
        <v>132</v>
      </c>
      <c r="P112" s="5" t="s">
        <v>133</v>
      </c>
      <c r="Q112" s="5" t="s">
        <v>134</v>
      </c>
    </row>
    <row r="113" spans="2:17" ht="15.95" x14ac:dyDescent="0.2">
      <c r="C113" s="3">
        <v>1</v>
      </c>
      <c r="D113" s="3">
        <v>0.59365699999999999</v>
      </c>
      <c r="E113" s="3">
        <v>1.1335409999999999</v>
      </c>
      <c r="F113" s="3">
        <v>0.52936099999999997</v>
      </c>
      <c r="G113" s="3">
        <v>0.469337</v>
      </c>
      <c r="H113" s="3">
        <v>0.49332199999999998</v>
      </c>
      <c r="I113" s="3">
        <v>1.233322</v>
      </c>
      <c r="K113" s="3">
        <v>1</v>
      </c>
      <c r="L113" s="3">
        <v>0.61651299999999998</v>
      </c>
      <c r="M113" s="3">
        <v>1.203365</v>
      </c>
      <c r="N113" s="3">
        <v>0.66321799999999997</v>
      </c>
      <c r="O113" s="3">
        <v>0.39154099999999997</v>
      </c>
      <c r="P113" s="3">
        <v>0.71353100000000003</v>
      </c>
      <c r="Q113" s="3">
        <v>1.062122</v>
      </c>
    </row>
    <row r="114" spans="2:17" ht="15.95" x14ac:dyDescent="0.2">
      <c r="C114" s="3">
        <v>1</v>
      </c>
      <c r="D114" s="3">
        <v>0.493562</v>
      </c>
      <c r="E114" s="3">
        <v>1.2073659999999999</v>
      </c>
      <c r="F114" s="3">
        <v>0.74956500000000004</v>
      </c>
      <c r="G114" s="3">
        <v>0.31254500000000002</v>
      </c>
      <c r="H114" s="3">
        <v>0.55271499999999996</v>
      </c>
      <c r="I114" s="3">
        <v>0.89341599999999999</v>
      </c>
      <c r="K114" s="3">
        <v>1</v>
      </c>
      <c r="L114" s="3">
        <v>0.56133200000000005</v>
      </c>
      <c r="M114" s="3">
        <v>0.93651700000000004</v>
      </c>
      <c r="N114" s="3">
        <v>0.47176499999999999</v>
      </c>
      <c r="O114" s="3">
        <v>0.48328599999999999</v>
      </c>
      <c r="P114" s="3">
        <v>0.46415099999999998</v>
      </c>
      <c r="Q114" s="3">
        <v>1.4786509999999999</v>
      </c>
    </row>
    <row r="115" spans="2:17" ht="15.95" x14ac:dyDescent="0.2">
      <c r="C115" s="3">
        <v>1</v>
      </c>
      <c r="D115" s="3">
        <v>0.41884500000000002</v>
      </c>
      <c r="E115" s="3">
        <v>0.93651600000000002</v>
      </c>
      <c r="F115" s="3">
        <v>0.553365</v>
      </c>
      <c r="G115" s="3">
        <v>0.39214500000000002</v>
      </c>
      <c r="H115" s="3">
        <v>0.34335199999999999</v>
      </c>
      <c r="I115" s="3">
        <v>0.93711500000000003</v>
      </c>
      <c r="K115" s="3">
        <v>1</v>
      </c>
      <c r="L115" s="3">
        <v>0.50993599999999994</v>
      </c>
      <c r="M115" s="3">
        <v>0.83114299999999997</v>
      </c>
      <c r="N115" s="3">
        <v>0.49935600000000002</v>
      </c>
      <c r="O115" s="3">
        <v>0.51388400000000001</v>
      </c>
      <c r="P115" s="3">
        <v>0.53773700000000002</v>
      </c>
      <c r="Q115" s="3">
        <v>0.83415399999999995</v>
      </c>
    </row>
    <row r="117" spans="2:17" ht="15.95" x14ac:dyDescent="0.2">
      <c r="B117" s="5" t="s">
        <v>13</v>
      </c>
      <c r="C117" s="5">
        <f>AVERAGE(C113:C115)</f>
        <v>1</v>
      </c>
      <c r="D117" s="5">
        <f t="shared" ref="D117:Q117" si="18">AVERAGE(D113:D115)</f>
        <v>0.50202133333333332</v>
      </c>
      <c r="E117" s="5">
        <f t="shared" si="18"/>
        <v>1.0924743333333333</v>
      </c>
      <c r="F117" s="5">
        <f t="shared" si="18"/>
        <v>0.6107636666666667</v>
      </c>
      <c r="G117" s="5">
        <f t="shared" si="18"/>
        <v>0.39134233333333329</v>
      </c>
      <c r="H117" s="5">
        <f t="shared" si="18"/>
        <v>0.46312966666666666</v>
      </c>
      <c r="I117" s="5">
        <f t="shared" si="18"/>
        <v>1.0212843333333332</v>
      </c>
      <c r="K117" s="5">
        <f t="shared" si="18"/>
        <v>1</v>
      </c>
      <c r="L117" s="5">
        <f t="shared" si="18"/>
        <v>0.56259366666666666</v>
      </c>
      <c r="M117" s="5">
        <f t="shared" si="18"/>
        <v>0.99034166666666668</v>
      </c>
      <c r="N117" s="5">
        <f t="shared" si="18"/>
        <v>0.54477966666666677</v>
      </c>
      <c r="O117" s="5">
        <f t="shared" si="18"/>
        <v>0.46290366666666666</v>
      </c>
      <c r="P117" s="5">
        <f t="shared" si="18"/>
        <v>0.57180633333333331</v>
      </c>
      <c r="Q117" s="5">
        <f t="shared" si="18"/>
        <v>1.1249756666666666</v>
      </c>
    </row>
    <row r="118" spans="2:17" ht="15.95" x14ac:dyDescent="0.2">
      <c r="B118" s="5" t="s">
        <v>14</v>
      </c>
      <c r="C118" s="5">
        <f>STDEV(C113:C115)</f>
        <v>0</v>
      </c>
      <c r="D118" s="5">
        <f t="shared" ref="D118:Q118" si="19">STDEV(D113:D115)</f>
        <v>8.7712479592891385E-2</v>
      </c>
      <c r="E118" s="5">
        <f t="shared" si="19"/>
        <v>0.14001708452304423</v>
      </c>
      <c r="F118" s="5">
        <f t="shared" si="19"/>
        <v>0.12080316885468396</v>
      </c>
      <c r="G118" s="5">
        <f t="shared" si="19"/>
        <v>7.8399081763330408E-2</v>
      </c>
      <c r="H118" s="5">
        <f t="shared" si="19"/>
        <v>0.10789763290421757</v>
      </c>
      <c r="I118" s="5">
        <f t="shared" si="19"/>
        <v>0.18492533551229084</v>
      </c>
      <c r="K118" s="5">
        <f t="shared" si="19"/>
        <v>0</v>
      </c>
      <c r="L118" s="5">
        <f t="shared" si="19"/>
        <v>5.3299700602661315E-2</v>
      </c>
      <c r="M118" s="5">
        <f t="shared" si="19"/>
        <v>0.19185965020642873</v>
      </c>
      <c r="N118" s="5">
        <f t="shared" si="19"/>
        <v>0.10349417820502375</v>
      </c>
      <c r="O118" s="5">
        <f t="shared" si="19"/>
        <v>6.3667354635898746E-2</v>
      </c>
      <c r="P118" s="5">
        <f t="shared" si="19"/>
        <v>0.12813327321712153</v>
      </c>
      <c r="Q118" s="5">
        <f t="shared" si="19"/>
        <v>0.32681345338332368</v>
      </c>
    </row>
    <row r="120" spans="2:17" ht="15.95" x14ac:dyDescent="0.2">
      <c r="B120" s="4" t="s">
        <v>40</v>
      </c>
    </row>
    <row r="121" spans="2:17" ht="15.95" x14ac:dyDescent="0.2">
      <c r="B121" s="4" t="s">
        <v>24</v>
      </c>
      <c r="D121" s="3">
        <v>5.9999999999999995E-4</v>
      </c>
      <c r="E121" s="3">
        <v>0.3165</v>
      </c>
      <c r="F121" s="3">
        <v>5.1000000000000004E-3</v>
      </c>
      <c r="G121" s="3">
        <v>2.0000000000000001E-4</v>
      </c>
      <c r="H121" s="3">
        <v>1E-3</v>
      </c>
      <c r="I121" s="3">
        <v>0.85170000000000001</v>
      </c>
      <c r="L121" s="3">
        <v>1E-4</v>
      </c>
      <c r="M121" s="3">
        <v>0.93469999999999998</v>
      </c>
      <c r="N121" s="3">
        <v>1.6000000000000001E-3</v>
      </c>
      <c r="O121" s="3">
        <v>1E-4</v>
      </c>
      <c r="P121" s="3">
        <v>4.4000000000000003E-3</v>
      </c>
      <c r="Q121" s="3">
        <v>0.54400000000000004</v>
      </c>
    </row>
    <row r="122" spans="2:17" ht="15.95" x14ac:dyDescent="0.2">
      <c r="B122" s="4" t="s">
        <v>25</v>
      </c>
      <c r="D122" s="3" t="s">
        <v>33</v>
      </c>
      <c r="E122" s="3" t="s">
        <v>41</v>
      </c>
      <c r="F122" s="3" t="s">
        <v>26</v>
      </c>
      <c r="G122" s="3" t="s">
        <v>33</v>
      </c>
      <c r="H122" s="3" t="s">
        <v>33</v>
      </c>
      <c r="I122" s="3" t="s">
        <v>41</v>
      </c>
      <c r="L122" s="3" t="s">
        <v>33</v>
      </c>
      <c r="M122" s="3" t="s">
        <v>41</v>
      </c>
      <c r="N122" s="3" t="s">
        <v>26</v>
      </c>
      <c r="O122" s="3" t="s">
        <v>33</v>
      </c>
      <c r="P122" s="3" t="s">
        <v>26</v>
      </c>
      <c r="Q122" s="3" t="s">
        <v>41</v>
      </c>
    </row>
    <row r="123" spans="2:17" ht="15.95" x14ac:dyDescent="0.2">
      <c r="B123" s="4" t="s">
        <v>27</v>
      </c>
      <c r="D123" s="3" t="s">
        <v>28</v>
      </c>
      <c r="E123" s="3" t="s">
        <v>42</v>
      </c>
      <c r="F123" s="3" t="s">
        <v>28</v>
      </c>
      <c r="G123" s="3" t="s">
        <v>28</v>
      </c>
      <c r="H123" s="3" t="s">
        <v>28</v>
      </c>
      <c r="I123" s="3" t="s">
        <v>42</v>
      </c>
      <c r="L123" s="3" t="s">
        <v>28</v>
      </c>
      <c r="M123" s="3" t="s">
        <v>42</v>
      </c>
      <c r="N123" s="3" t="s">
        <v>28</v>
      </c>
      <c r="O123" s="3" t="s">
        <v>28</v>
      </c>
      <c r="P123" s="3" t="s">
        <v>28</v>
      </c>
      <c r="Q123" s="3" t="s">
        <v>42</v>
      </c>
    </row>
    <row r="124" spans="2:17" ht="15.95" x14ac:dyDescent="0.2">
      <c r="B124" s="4" t="s">
        <v>29</v>
      </c>
      <c r="D124" s="3" t="s">
        <v>30</v>
      </c>
      <c r="E124" s="3" t="s">
        <v>30</v>
      </c>
      <c r="F124" s="3" t="s">
        <v>30</v>
      </c>
      <c r="G124" s="3" t="s">
        <v>30</v>
      </c>
      <c r="H124" s="3" t="s">
        <v>30</v>
      </c>
      <c r="I124" s="3" t="s">
        <v>30</v>
      </c>
      <c r="L124" s="3" t="s">
        <v>30</v>
      </c>
      <c r="M124" s="3" t="s">
        <v>30</v>
      </c>
      <c r="N124" s="3" t="s">
        <v>30</v>
      </c>
      <c r="O124" s="3" t="s">
        <v>30</v>
      </c>
      <c r="P124" s="3" t="s">
        <v>30</v>
      </c>
      <c r="Q124" s="3" t="s">
        <v>30</v>
      </c>
    </row>
    <row r="125" spans="2:17" ht="15.95" x14ac:dyDescent="0.2">
      <c r="B125" s="4" t="s">
        <v>31</v>
      </c>
      <c r="D125" s="3" t="s">
        <v>136</v>
      </c>
      <c r="E125" s="3" t="s">
        <v>137</v>
      </c>
      <c r="F125" s="3" t="s">
        <v>138</v>
      </c>
      <c r="G125" s="3" t="s">
        <v>139</v>
      </c>
      <c r="H125" s="3" t="s">
        <v>140</v>
      </c>
      <c r="I125" s="3" t="s">
        <v>141</v>
      </c>
      <c r="L125" s="3" t="s">
        <v>142</v>
      </c>
      <c r="M125" s="3" t="s">
        <v>143</v>
      </c>
      <c r="N125" s="3" t="s">
        <v>144</v>
      </c>
      <c r="O125" s="3" t="s">
        <v>145</v>
      </c>
      <c r="P125" s="3" t="s">
        <v>146</v>
      </c>
      <c r="Q125" s="3" t="s">
        <v>147</v>
      </c>
    </row>
    <row r="128" spans="2:17" ht="15.75" x14ac:dyDescent="0.25">
      <c r="B128" t="s">
        <v>493</v>
      </c>
      <c r="C128" t="s">
        <v>358</v>
      </c>
      <c r="D128"/>
      <c r="E128"/>
      <c r="F128"/>
      <c r="G128"/>
      <c r="H128"/>
      <c r="I128"/>
      <c r="J128" t="s">
        <v>494</v>
      </c>
      <c r="K128" t="s">
        <v>358</v>
      </c>
      <c r="L128"/>
      <c r="M128"/>
      <c r="N128"/>
      <c r="O128"/>
      <c r="P128"/>
    </row>
    <row r="129" spans="2:16" ht="15.75" x14ac:dyDescent="0.25">
      <c r="B129"/>
      <c r="C129" t="s">
        <v>94</v>
      </c>
      <c r="D129" t="s">
        <v>96</v>
      </c>
      <c r="E129"/>
      <c r="F129"/>
      <c r="G129" t="s">
        <v>94</v>
      </c>
      <c r="H129" t="s">
        <v>96</v>
      </c>
      <c r="I129"/>
      <c r="J129"/>
      <c r="K129" t="s">
        <v>167</v>
      </c>
      <c r="L129" t="s">
        <v>114</v>
      </c>
      <c r="M129"/>
      <c r="N129"/>
      <c r="O129" t="s">
        <v>167</v>
      </c>
      <c r="P129" t="s">
        <v>114</v>
      </c>
    </row>
    <row r="130" spans="2:16" ht="15.75" x14ac:dyDescent="0.25">
      <c r="B130"/>
      <c r="C130">
        <v>12</v>
      </c>
      <c r="D130">
        <v>24</v>
      </c>
      <c r="E130"/>
      <c r="F130" t="s">
        <v>357</v>
      </c>
      <c r="G130">
        <v>0.5</v>
      </c>
      <c r="H130">
        <v>0.75</v>
      </c>
      <c r="I130"/>
      <c r="J130"/>
      <c r="K130">
        <v>12</v>
      </c>
      <c r="L130">
        <v>10</v>
      </c>
      <c r="M130"/>
      <c r="N130" t="s">
        <v>357</v>
      </c>
      <c r="O130">
        <v>0.5</v>
      </c>
      <c r="P130">
        <v>0.3</v>
      </c>
    </row>
    <row r="131" spans="2:16" ht="15.75" x14ac:dyDescent="0.25">
      <c r="B131"/>
      <c r="C131">
        <v>16</v>
      </c>
      <c r="D131">
        <v>28</v>
      </c>
      <c r="E131"/>
      <c r="F131"/>
      <c r="G131">
        <v>0.1875</v>
      </c>
      <c r="H131">
        <v>0.6785714285714286</v>
      </c>
      <c r="I131"/>
      <c r="J131"/>
      <c r="K131">
        <v>13</v>
      </c>
      <c r="L131">
        <v>6</v>
      </c>
      <c r="M131"/>
      <c r="N131"/>
      <c r="O131">
        <v>0.76923076923076927</v>
      </c>
      <c r="P131">
        <v>0.16666666666666666</v>
      </c>
    </row>
    <row r="132" spans="2:16" ht="15.75" x14ac:dyDescent="0.25">
      <c r="B132"/>
      <c r="C132">
        <v>10</v>
      </c>
      <c r="D132">
        <v>30</v>
      </c>
      <c r="E132"/>
      <c r="F132"/>
      <c r="G132">
        <v>0.4</v>
      </c>
      <c r="H132">
        <v>0.7</v>
      </c>
      <c r="I132"/>
      <c r="J132"/>
      <c r="K132">
        <v>15</v>
      </c>
      <c r="L132">
        <v>8</v>
      </c>
      <c r="M132"/>
      <c r="N132"/>
      <c r="O132">
        <v>0.6</v>
      </c>
      <c r="P132">
        <v>0.25</v>
      </c>
    </row>
    <row r="133" spans="2:16" ht="15.75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2:16" ht="15.75" x14ac:dyDescent="0.25">
      <c r="B134"/>
      <c r="C134" t="s">
        <v>356</v>
      </c>
      <c r="D134"/>
      <c r="E134"/>
      <c r="F134"/>
      <c r="G134"/>
      <c r="H134"/>
      <c r="I134"/>
      <c r="J134"/>
      <c r="K134" t="s">
        <v>356</v>
      </c>
      <c r="L134"/>
      <c r="M134"/>
      <c r="N134"/>
      <c r="O134"/>
      <c r="P134"/>
    </row>
    <row r="135" spans="2:16" ht="15.75" x14ac:dyDescent="0.25">
      <c r="B135"/>
      <c r="C135" t="s">
        <v>94</v>
      </c>
      <c r="D135" t="s">
        <v>96</v>
      </c>
      <c r="E135"/>
      <c r="F135" t="s">
        <v>13</v>
      </c>
      <c r="G135">
        <v>0.36249999999999999</v>
      </c>
      <c r="H135">
        <v>0.70952380952380956</v>
      </c>
      <c r="I135"/>
      <c r="J135"/>
      <c r="K135" t="s">
        <v>167</v>
      </c>
      <c r="L135" t="s">
        <v>114</v>
      </c>
      <c r="M135"/>
      <c r="N135" t="s">
        <v>13</v>
      </c>
      <c r="O135">
        <f>AVERAGE(O130:O132)</f>
        <v>0.62307692307692308</v>
      </c>
      <c r="P135">
        <f>AVERAGE(P130:P132)</f>
        <v>0.2388888888888889</v>
      </c>
    </row>
    <row r="136" spans="2:16" ht="15.75" x14ac:dyDescent="0.25">
      <c r="B136"/>
      <c r="C136">
        <v>6</v>
      </c>
      <c r="D136">
        <v>18</v>
      </c>
      <c r="E136"/>
      <c r="F136" t="s">
        <v>14</v>
      </c>
      <c r="G136">
        <v>0.15958931668504653</v>
      </c>
      <c r="H136">
        <v>3.6654295996049163E-2</v>
      </c>
      <c r="I136"/>
      <c r="J136"/>
      <c r="K136">
        <v>6</v>
      </c>
      <c r="L136">
        <v>3</v>
      </c>
      <c r="M136"/>
      <c r="N136" t="s">
        <v>14</v>
      </c>
      <c r="O136">
        <f>STDEV(O130:O132)</f>
        <v>0.13609081548426238</v>
      </c>
      <c r="P136">
        <f>STDEV(P130:P132)</f>
        <v>6.7357531405456209E-2</v>
      </c>
    </row>
    <row r="137" spans="2:16" ht="15.75" x14ac:dyDescent="0.25">
      <c r="B137"/>
      <c r="C137">
        <v>3</v>
      </c>
      <c r="D137">
        <v>19</v>
      </c>
      <c r="E137"/>
      <c r="F137"/>
      <c r="G137"/>
      <c r="H137"/>
      <c r="I137"/>
      <c r="J137"/>
      <c r="K137">
        <v>10</v>
      </c>
      <c r="L137">
        <v>1</v>
      </c>
      <c r="M137"/>
      <c r="N137"/>
      <c r="O137"/>
      <c r="P137"/>
    </row>
    <row r="138" spans="2:16" ht="15.75" x14ac:dyDescent="0.25">
      <c r="B138"/>
      <c r="C138">
        <v>4</v>
      </c>
      <c r="D138">
        <v>21</v>
      </c>
      <c r="E138"/>
      <c r="F138" s="4" t="s">
        <v>40</v>
      </c>
      <c r="G138"/>
      <c r="H138"/>
      <c r="I138"/>
      <c r="J138"/>
      <c r="K138">
        <v>9</v>
      </c>
      <c r="L138">
        <v>2</v>
      </c>
      <c r="M138"/>
      <c r="N138" s="4" t="s">
        <v>40</v>
      </c>
      <c r="O138"/>
      <c r="P138"/>
    </row>
    <row r="139" spans="2:16" ht="15.75" x14ac:dyDescent="0.25">
      <c r="B139"/>
      <c r="C139"/>
      <c r="D139"/>
      <c r="E139"/>
      <c r="F139" s="4" t="s">
        <v>24</v>
      </c>
      <c r="G139"/>
      <c r="H139" s="3">
        <v>2.1399999999999999E-2</v>
      </c>
      <c r="I139"/>
      <c r="J139"/>
      <c r="K139"/>
      <c r="L139"/>
      <c r="M139"/>
      <c r="N139" s="4" t="s">
        <v>24</v>
      </c>
      <c r="O139"/>
      <c r="P139" s="3">
        <v>1.1900000000000001E-2</v>
      </c>
    </row>
    <row r="140" spans="2:16" ht="15.75" x14ac:dyDescent="0.25">
      <c r="B140"/>
      <c r="C140"/>
      <c r="D140"/>
      <c r="E140"/>
      <c r="F140" s="4" t="s">
        <v>25</v>
      </c>
      <c r="G140"/>
      <c r="H140" s="3" t="s">
        <v>54</v>
      </c>
      <c r="I140"/>
      <c r="J140"/>
      <c r="K140"/>
      <c r="L140"/>
      <c r="M140"/>
      <c r="N140" s="4" t="s">
        <v>25</v>
      </c>
      <c r="O140"/>
      <c r="P140" s="3" t="s">
        <v>54</v>
      </c>
    </row>
    <row r="141" spans="2:16" ht="15.75" x14ac:dyDescent="0.25">
      <c r="B141"/>
      <c r="C141"/>
      <c r="D141"/>
      <c r="E141"/>
      <c r="F141" s="4" t="s">
        <v>27</v>
      </c>
      <c r="G141"/>
      <c r="H141" s="3" t="s">
        <v>28</v>
      </c>
      <c r="I141"/>
      <c r="J141"/>
      <c r="K141"/>
      <c r="L141"/>
      <c r="M141"/>
      <c r="N141" s="4" t="s">
        <v>27</v>
      </c>
      <c r="O141"/>
      <c r="P141" s="3" t="s">
        <v>28</v>
      </c>
    </row>
    <row r="142" spans="2:16" ht="15.75" x14ac:dyDescent="0.25">
      <c r="B142"/>
      <c r="C142"/>
      <c r="D142"/>
      <c r="E142"/>
      <c r="F142" s="4" t="s">
        <v>29</v>
      </c>
      <c r="G142"/>
      <c r="H142" s="3" t="s">
        <v>30</v>
      </c>
      <c r="I142"/>
      <c r="J142"/>
      <c r="K142"/>
      <c r="L142"/>
      <c r="M142"/>
      <c r="N142" s="4" t="s">
        <v>29</v>
      </c>
      <c r="O142"/>
      <c r="P142" s="3" t="s">
        <v>30</v>
      </c>
    </row>
    <row r="143" spans="2:16" ht="15.75" x14ac:dyDescent="0.25">
      <c r="B143"/>
      <c r="C143"/>
      <c r="D143"/>
      <c r="E143"/>
      <c r="F143" s="4" t="s">
        <v>31</v>
      </c>
      <c r="G143"/>
      <c r="H143" s="3" t="s">
        <v>359</v>
      </c>
      <c r="I143"/>
      <c r="J143"/>
      <c r="K143"/>
      <c r="L143"/>
      <c r="M143"/>
      <c r="N143" s="4" t="s">
        <v>31</v>
      </c>
      <c r="O143"/>
      <c r="P143" s="3" t="s">
        <v>360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177"/>
  <sheetViews>
    <sheetView topLeftCell="A109" workbookViewId="0">
      <selection activeCell="F182" sqref="F182"/>
    </sheetView>
  </sheetViews>
  <sheetFormatPr defaultColWidth="10.875" defaultRowHeight="15" x14ac:dyDescent="0.2"/>
  <cols>
    <col min="1" max="16384" width="10.875" style="5"/>
  </cols>
  <sheetData>
    <row r="2" spans="2:28" ht="15.95" x14ac:dyDescent="0.2">
      <c r="B2" s="5" t="s">
        <v>366</v>
      </c>
      <c r="P2" s="5" t="s">
        <v>370</v>
      </c>
    </row>
    <row r="3" spans="2:28" ht="15.75" x14ac:dyDescent="0.25">
      <c r="B3" t="s">
        <v>307</v>
      </c>
      <c r="C3">
        <v>0</v>
      </c>
      <c r="D3">
        <v>3</v>
      </c>
      <c r="E3">
        <v>6</v>
      </c>
      <c r="F3">
        <v>9</v>
      </c>
      <c r="G3">
        <v>12</v>
      </c>
      <c r="H3"/>
      <c r="I3" t="s">
        <v>308</v>
      </c>
      <c r="J3">
        <v>0</v>
      </c>
      <c r="K3">
        <v>3</v>
      </c>
      <c r="L3">
        <v>6</v>
      </c>
      <c r="M3">
        <v>9</v>
      </c>
      <c r="N3">
        <v>12</v>
      </c>
      <c r="P3" s="5" t="s">
        <v>0</v>
      </c>
      <c r="Q3" s="5">
        <v>0</v>
      </c>
      <c r="R3" s="5">
        <v>3</v>
      </c>
      <c r="S3" s="5">
        <v>6</v>
      </c>
      <c r="T3" s="5">
        <v>9</v>
      </c>
      <c r="U3" s="5">
        <v>12</v>
      </c>
      <c r="W3" s="5" t="s">
        <v>369</v>
      </c>
      <c r="X3" s="5">
        <v>0</v>
      </c>
      <c r="Y3" s="5">
        <v>3</v>
      </c>
      <c r="Z3" s="5">
        <v>6</v>
      </c>
      <c r="AA3" s="5">
        <v>9</v>
      </c>
      <c r="AB3" s="5">
        <v>12</v>
      </c>
    </row>
    <row r="4" spans="2:28" ht="15.75" x14ac:dyDescent="0.25">
      <c r="B4" t="s">
        <v>94</v>
      </c>
      <c r="C4">
        <v>3</v>
      </c>
      <c r="D4">
        <v>6</v>
      </c>
      <c r="E4">
        <v>11</v>
      </c>
      <c r="F4">
        <v>18</v>
      </c>
      <c r="G4">
        <v>30</v>
      </c>
      <c r="H4"/>
      <c r="I4" t="s">
        <v>94</v>
      </c>
      <c r="J4">
        <v>3</v>
      </c>
      <c r="K4">
        <v>6</v>
      </c>
      <c r="L4">
        <v>10</v>
      </c>
      <c r="M4">
        <v>16</v>
      </c>
      <c r="N4">
        <v>27</v>
      </c>
      <c r="P4" t="s">
        <v>94</v>
      </c>
      <c r="Q4" s="5">
        <v>2</v>
      </c>
      <c r="R4" s="5">
        <v>7</v>
      </c>
      <c r="S4" s="5">
        <v>10</v>
      </c>
      <c r="T4" s="5">
        <v>22</v>
      </c>
      <c r="U4" s="5">
        <v>28</v>
      </c>
      <c r="W4" t="s">
        <v>94</v>
      </c>
      <c r="X4" s="5">
        <v>2</v>
      </c>
      <c r="Y4" s="5">
        <v>5</v>
      </c>
      <c r="Z4" s="5">
        <v>10</v>
      </c>
      <c r="AA4" s="5">
        <v>20</v>
      </c>
      <c r="AB4" s="5">
        <v>30</v>
      </c>
    </row>
    <row r="5" spans="2:28" ht="15.75" x14ac:dyDescent="0.25">
      <c r="B5"/>
      <c r="C5">
        <v>3</v>
      </c>
      <c r="D5">
        <v>8</v>
      </c>
      <c r="E5">
        <v>13</v>
      </c>
      <c r="F5">
        <v>26</v>
      </c>
      <c r="G5">
        <v>34</v>
      </c>
      <c r="H5"/>
      <c r="I5"/>
      <c r="J5">
        <v>3</v>
      </c>
      <c r="K5">
        <v>5</v>
      </c>
      <c r="L5">
        <v>14</v>
      </c>
      <c r="M5">
        <v>18</v>
      </c>
      <c r="N5">
        <v>28</v>
      </c>
      <c r="P5"/>
      <c r="Q5" s="5">
        <v>2</v>
      </c>
      <c r="R5" s="5">
        <v>6</v>
      </c>
      <c r="S5" s="5">
        <v>13</v>
      </c>
      <c r="T5" s="5">
        <v>20</v>
      </c>
      <c r="U5" s="5">
        <v>30</v>
      </c>
      <c r="W5"/>
      <c r="X5" s="5">
        <v>2</v>
      </c>
      <c r="Y5" s="5">
        <v>5</v>
      </c>
      <c r="Z5" s="5">
        <v>11</v>
      </c>
      <c r="AA5" s="5">
        <v>18</v>
      </c>
      <c r="AB5" s="5">
        <v>28</v>
      </c>
    </row>
    <row r="6" spans="2:28" ht="15.75" x14ac:dyDescent="0.25">
      <c r="B6"/>
      <c r="C6">
        <v>3</v>
      </c>
      <c r="D6">
        <v>5</v>
      </c>
      <c r="E6">
        <v>15</v>
      </c>
      <c r="F6">
        <v>23</v>
      </c>
      <c r="G6">
        <v>32</v>
      </c>
      <c r="H6"/>
      <c r="I6"/>
      <c r="J6">
        <v>3</v>
      </c>
      <c r="K6">
        <v>7</v>
      </c>
      <c r="L6">
        <v>11</v>
      </c>
      <c r="M6">
        <v>20</v>
      </c>
      <c r="N6">
        <v>31</v>
      </c>
      <c r="P6"/>
      <c r="Q6" s="5">
        <v>2</v>
      </c>
      <c r="R6" s="5">
        <v>4</v>
      </c>
      <c r="S6" s="5">
        <v>14</v>
      </c>
      <c r="T6" s="5">
        <v>16</v>
      </c>
      <c r="U6" s="5">
        <v>32</v>
      </c>
      <c r="W6"/>
      <c r="X6" s="5">
        <v>2</v>
      </c>
      <c r="Y6" s="5">
        <v>4</v>
      </c>
      <c r="Z6" s="5">
        <v>13</v>
      </c>
      <c r="AA6" s="5">
        <v>17</v>
      </c>
      <c r="AB6" s="5">
        <v>31</v>
      </c>
    </row>
    <row r="7" spans="2:28" ht="15.75" x14ac:dyDescent="0.25">
      <c r="B7"/>
      <c r="C7"/>
      <c r="D7"/>
      <c r="E7"/>
      <c r="F7"/>
      <c r="G7"/>
      <c r="H7"/>
      <c r="I7"/>
      <c r="J7"/>
      <c r="K7"/>
      <c r="L7"/>
      <c r="M7"/>
      <c r="N7"/>
      <c r="P7"/>
      <c r="W7"/>
    </row>
    <row r="8" spans="2:28" ht="15.75" x14ac:dyDescent="0.25">
      <c r="B8" t="s">
        <v>96</v>
      </c>
      <c r="C8">
        <v>3</v>
      </c>
      <c r="D8">
        <v>11</v>
      </c>
      <c r="E8">
        <v>26</v>
      </c>
      <c r="F8">
        <v>36</v>
      </c>
      <c r="G8">
        <v>68</v>
      </c>
      <c r="H8"/>
      <c r="I8" t="s">
        <v>96</v>
      </c>
      <c r="J8">
        <v>3</v>
      </c>
      <c r="K8">
        <v>7</v>
      </c>
      <c r="L8">
        <v>18</v>
      </c>
      <c r="M8">
        <v>35</v>
      </c>
      <c r="N8">
        <v>53</v>
      </c>
      <c r="P8" t="s">
        <v>371</v>
      </c>
      <c r="Q8" s="5">
        <v>2</v>
      </c>
      <c r="R8" s="5">
        <v>8</v>
      </c>
      <c r="S8" s="5">
        <v>11</v>
      </c>
      <c r="T8" s="5">
        <v>20</v>
      </c>
      <c r="U8" s="5">
        <v>26</v>
      </c>
      <c r="W8" t="s">
        <v>371</v>
      </c>
      <c r="X8" s="5">
        <v>2</v>
      </c>
      <c r="Y8" s="5">
        <v>6</v>
      </c>
      <c r="Z8" s="5">
        <v>9</v>
      </c>
      <c r="AA8" s="5">
        <v>16</v>
      </c>
      <c r="AB8" s="5">
        <v>27</v>
      </c>
    </row>
    <row r="9" spans="2:28" ht="15.75" x14ac:dyDescent="0.25">
      <c r="B9"/>
      <c r="C9">
        <v>3</v>
      </c>
      <c r="D9">
        <v>11</v>
      </c>
      <c r="E9">
        <v>25</v>
      </c>
      <c r="F9">
        <v>34</v>
      </c>
      <c r="G9">
        <v>66</v>
      </c>
      <c r="H9"/>
      <c r="I9"/>
      <c r="J9">
        <v>3</v>
      </c>
      <c r="K9">
        <v>9</v>
      </c>
      <c r="L9">
        <v>14</v>
      </c>
      <c r="M9">
        <v>29</v>
      </c>
      <c r="N9">
        <v>48</v>
      </c>
      <c r="Q9" s="5">
        <v>2</v>
      </c>
      <c r="R9" s="5">
        <v>5</v>
      </c>
      <c r="S9" s="5">
        <v>10</v>
      </c>
      <c r="T9" s="5">
        <v>21</v>
      </c>
      <c r="U9" s="5">
        <v>25</v>
      </c>
      <c r="X9" s="5">
        <v>2</v>
      </c>
      <c r="Y9" s="5">
        <v>4</v>
      </c>
      <c r="Z9" s="5">
        <v>10</v>
      </c>
      <c r="AA9" s="5">
        <v>20</v>
      </c>
      <c r="AB9" s="5">
        <v>26</v>
      </c>
    </row>
    <row r="10" spans="2:28" ht="15.75" x14ac:dyDescent="0.25">
      <c r="B10"/>
      <c r="C10">
        <v>3</v>
      </c>
      <c r="D10">
        <v>13</v>
      </c>
      <c r="E10">
        <v>22</v>
      </c>
      <c r="F10">
        <v>40</v>
      </c>
      <c r="G10">
        <v>61</v>
      </c>
      <c r="H10"/>
      <c r="I10"/>
      <c r="J10">
        <v>3</v>
      </c>
      <c r="K10">
        <v>9</v>
      </c>
      <c r="L10">
        <v>21</v>
      </c>
      <c r="M10">
        <v>34</v>
      </c>
      <c r="N10">
        <v>56</v>
      </c>
      <c r="Q10" s="5">
        <v>2</v>
      </c>
      <c r="R10" s="5">
        <v>7</v>
      </c>
      <c r="S10" s="5">
        <v>12</v>
      </c>
      <c r="T10" s="5">
        <v>18</v>
      </c>
      <c r="U10" s="5">
        <v>23</v>
      </c>
      <c r="X10" s="5">
        <v>2</v>
      </c>
      <c r="Y10" s="5">
        <v>4</v>
      </c>
      <c r="Z10" s="5">
        <v>10</v>
      </c>
      <c r="AA10" s="5">
        <v>14</v>
      </c>
      <c r="AB10" s="5">
        <v>30</v>
      </c>
    </row>
    <row r="11" spans="2:28" ht="15.75" x14ac:dyDescent="0.25"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2:28" ht="15.75" x14ac:dyDescent="0.25">
      <c r="B12" t="s">
        <v>13</v>
      </c>
      <c r="C12">
        <v>3</v>
      </c>
      <c r="D12">
        <v>6.333333333333333</v>
      </c>
      <c r="E12">
        <v>13</v>
      </c>
      <c r="F12">
        <v>22.333333333333332</v>
      </c>
      <c r="G12">
        <v>32</v>
      </c>
      <c r="H12"/>
      <c r="I12"/>
      <c r="J12">
        <v>3</v>
      </c>
      <c r="K12">
        <v>6</v>
      </c>
      <c r="L12">
        <v>11.666666666666666</v>
      </c>
      <c r="M12">
        <v>18</v>
      </c>
      <c r="N12">
        <v>28.666666666666668</v>
      </c>
      <c r="P12" s="5" t="s">
        <v>0</v>
      </c>
      <c r="Q12" s="5">
        <v>0</v>
      </c>
      <c r="R12" s="5">
        <v>3</v>
      </c>
      <c r="S12" s="5">
        <v>6</v>
      </c>
      <c r="T12" s="5">
        <v>9</v>
      </c>
      <c r="U12" s="5">
        <v>12</v>
      </c>
      <c r="W12" s="5" t="s">
        <v>0</v>
      </c>
      <c r="X12" s="5">
        <v>0</v>
      </c>
      <c r="Y12" s="5">
        <v>3</v>
      </c>
      <c r="Z12" s="5">
        <v>6</v>
      </c>
      <c r="AA12" s="5">
        <v>9</v>
      </c>
      <c r="AB12" s="5">
        <v>12</v>
      </c>
    </row>
    <row r="13" spans="2:28" ht="15.75" x14ac:dyDescent="0.25">
      <c r="B13"/>
      <c r="C13">
        <v>3</v>
      </c>
      <c r="D13">
        <v>11.666666666666666</v>
      </c>
      <c r="E13">
        <v>24.333333333333332</v>
      </c>
      <c r="F13">
        <v>36.666666666666664</v>
      </c>
      <c r="G13">
        <v>65</v>
      </c>
      <c r="H13"/>
      <c r="I13"/>
      <c r="J13">
        <v>3</v>
      </c>
      <c r="K13">
        <v>8.3333333333333339</v>
      </c>
      <c r="L13">
        <v>17.666666666666668</v>
      </c>
      <c r="M13">
        <v>32.666666666666664</v>
      </c>
      <c r="N13">
        <v>52.333333333333336</v>
      </c>
      <c r="P13" t="s">
        <v>96</v>
      </c>
      <c r="Q13" s="5">
        <v>2</v>
      </c>
      <c r="R13" s="5">
        <v>10</v>
      </c>
      <c r="S13" s="5">
        <v>24</v>
      </c>
      <c r="T13" s="5">
        <v>38</v>
      </c>
      <c r="U13" s="5">
        <v>54</v>
      </c>
      <c r="W13" t="s">
        <v>96</v>
      </c>
      <c r="X13" s="5">
        <v>2</v>
      </c>
      <c r="Y13" s="5">
        <v>8</v>
      </c>
      <c r="Z13" s="5">
        <v>16</v>
      </c>
      <c r="AA13" s="5">
        <v>34</v>
      </c>
      <c r="AB13" s="5">
        <v>50</v>
      </c>
    </row>
    <row r="14" spans="2:28" ht="15.75" x14ac:dyDescent="0.25">
      <c r="P14"/>
      <c r="Q14" s="5">
        <v>2</v>
      </c>
      <c r="R14" s="5">
        <v>8</v>
      </c>
      <c r="S14" s="5">
        <v>20</v>
      </c>
      <c r="T14" s="5">
        <v>32</v>
      </c>
      <c r="U14" s="5">
        <v>59</v>
      </c>
      <c r="W14"/>
      <c r="X14" s="5">
        <v>2</v>
      </c>
      <c r="Y14" s="5">
        <v>8</v>
      </c>
      <c r="Z14" s="5">
        <v>18</v>
      </c>
      <c r="AA14" s="5">
        <v>33</v>
      </c>
      <c r="AB14" s="5">
        <v>48</v>
      </c>
    </row>
    <row r="15" spans="2:28" ht="15.75" x14ac:dyDescent="0.25">
      <c r="B15" s="5" t="s">
        <v>14</v>
      </c>
      <c r="C15" s="5">
        <v>0</v>
      </c>
      <c r="D15" s="5">
        <v>1.5275252316519474</v>
      </c>
      <c r="E15" s="5">
        <v>2</v>
      </c>
      <c r="F15" s="5">
        <v>4.041451884327385</v>
      </c>
      <c r="G15" s="5">
        <v>2</v>
      </c>
      <c r="P15"/>
      <c r="Q15" s="5">
        <v>2</v>
      </c>
      <c r="R15" s="5">
        <v>10</v>
      </c>
      <c r="S15" s="5">
        <v>28</v>
      </c>
      <c r="T15" s="5">
        <v>39</v>
      </c>
      <c r="U15" s="5">
        <v>61</v>
      </c>
      <c r="W15"/>
      <c r="X15" s="5">
        <v>2</v>
      </c>
      <c r="Y15" s="5">
        <v>6</v>
      </c>
      <c r="Z15" s="5">
        <v>20</v>
      </c>
      <c r="AA15" s="5">
        <v>30</v>
      </c>
      <c r="AB15" s="5">
        <v>53</v>
      </c>
    </row>
    <row r="16" spans="2:28" ht="15.75" x14ac:dyDescent="0.25">
      <c r="C16" s="5">
        <v>0</v>
      </c>
      <c r="D16" s="5">
        <v>1.1547005383792517</v>
      </c>
      <c r="E16" s="5">
        <v>2.0816659994661331</v>
      </c>
      <c r="F16" s="5">
        <v>3.0550504633038931</v>
      </c>
      <c r="G16" s="5">
        <v>3.6055512754639891</v>
      </c>
      <c r="P16"/>
      <c r="W16"/>
    </row>
    <row r="17" spans="2:28" ht="15.75" x14ac:dyDescent="0.25">
      <c r="P17" t="s">
        <v>372</v>
      </c>
      <c r="Q17" s="5">
        <v>2</v>
      </c>
      <c r="R17" s="5">
        <v>9</v>
      </c>
      <c r="S17" s="5">
        <v>12</v>
      </c>
      <c r="T17" s="5">
        <v>26</v>
      </c>
      <c r="U17" s="5">
        <v>46</v>
      </c>
      <c r="W17" t="s">
        <v>372</v>
      </c>
      <c r="X17" s="5">
        <v>2</v>
      </c>
      <c r="Y17" s="5">
        <v>7</v>
      </c>
      <c r="Z17" s="5">
        <v>12</v>
      </c>
      <c r="AA17" s="5">
        <v>18</v>
      </c>
      <c r="AB17" s="5">
        <v>36</v>
      </c>
    </row>
    <row r="18" spans="2:28" ht="15.95" x14ac:dyDescent="0.2">
      <c r="B18" s="4" t="s">
        <v>40</v>
      </c>
      <c r="Q18" s="5">
        <v>2</v>
      </c>
      <c r="R18" s="5">
        <v>9</v>
      </c>
      <c r="S18" s="5">
        <v>16</v>
      </c>
      <c r="T18" s="5">
        <v>30</v>
      </c>
      <c r="U18" s="5">
        <v>43</v>
      </c>
      <c r="X18" s="5">
        <v>2</v>
      </c>
      <c r="Y18" s="5">
        <v>9</v>
      </c>
      <c r="Z18" s="5">
        <v>11</v>
      </c>
      <c r="AA18" s="5">
        <v>23</v>
      </c>
      <c r="AB18" s="5">
        <v>41</v>
      </c>
    </row>
    <row r="19" spans="2:28" ht="15.95" x14ac:dyDescent="0.2">
      <c r="B19" s="4" t="s">
        <v>24</v>
      </c>
      <c r="G19" s="3">
        <v>2.0000000000000001E-4</v>
      </c>
      <c r="N19" s="3">
        <v>8.0000000000000004E-4</v>
      </c>
      <c r="Q19" s="5">
        <v>2</v>
      </c>
      <c r="R19" s="5">
        <v>7</v>
      </c>
      <c r="S19" s="5">
        <v>18</v>
      </c>
      <c r="T19" s="5">
        <v>28</v>
      </c>
      <c r="U19" s="5">
        <v>40</v>
      </c>
      <c r="X19" s="5">
        <v>2</v>
      </c>
      <c r="Y19" s="5">
        <v>7</v>
      </c>
      <c r="Z19" s="5">
        <v>14</v>
      </c>
      <c r="AA19" s="5">
        <v>22</v>
      </c>
      <c r="AB19" s="5">
        <v>38</v>
      </c>
    </row>
    <row r="20" spans="2:28" ht="15.95" x14ac:dyDescent="0.2">
      <c r="B20" s="4" t="s">
        <v>25</v>
      </c>
      <c r="G20" s="3" t="s">
        <v>33</v>
      </c>
      <c r="N20" s="3" t="s">
        <v>33</v>
      </c>
    </row>
    <row r="21" spans="2:28" ht="15.75" x14ac:dyDescent="0.25">
      <c r="B21" s="4" t="s">
        <v>27</v>
      </c>
      <c r="G21" s="3" t="s">
        <v>28</v>
      </c>
      <c r="N21" s="3" t="s">
        <v>28</v>
      </c>
      <c r="P21" t="s">
        <v>13</v>
      </c>
      <c r="Q21" s="5">
        <v>2</v>
      </c>
      <c r="R21" s="5">
        <v>5.666666666666667</v>
      </c>
      <c r="S21" s="5">
        <v>12.333333333333334</v>
      </c>
      <c r="T21" s="5">
        <v>19.333333333333332</v>
      </c>
      <c r="U21" s="5">
        <v>30</v>
      </c>
      <c r="W21" t="s">
        <v>13</v>
      </c>
      <c r="X21" s="5">
        <v>2</v>
      </c>
      <c r="Y21" s="5">
        <v>4.666666666666667</v>
      </c>
      <c r="Z21" s="5">
        <v>11.333333333333334</v>
      </c>
      <c r="AA21" s="5">
        <v>18.333333333333332</v>
      </c>
      <c r="AB21" s="5">
        <v>29.666666666666668</v>
      </c>
    </row>
    <row r="22" spans="2:28" ht="15.95" x14ac:dyDescent="0.2">
      <c r="B22" s="4" t="s">
        <v>29</v>
      </c>
      <c r="G22" s="3" t="s">
        <v>30</v>
      </c>
      <c r="N22" s="3" t="s">
        <v>30</v>
      </c>
      <c r="Q22" s="5">
        <v>2</v>
      </c>
      <c r="R22" s="5">
        <v>6.666666666666667</v>
      </c>
      <c r="S22" s="5">
        <v>11</v>
      </c>
      <c r="T22" s="5">
        <v>19.666666666666668</v>
      </c>
      <c r="U22" s="5">
        <v>24.666666666666668</v>
      </c>
      <c r="X22" s="5">
        <v>2</v>
      </c>
      <c r="Y22" s="5">
        <v>4.666666666666667</v>
      </c>
      <c r="Z22" s="5">
        <v>9.6666666666666661</v>
      </c>
      <c r="AA22" s="5">
        <v>16.666666666666668</v>
      </c>
      <c r="AB22" s="5">
        <v>27.666666666666668</v>
      </c>
    </row>
    <row r="23" spans="2:28" ht="15.95" x14ac:dyDescent="0.2">
      <c r="B23" s="4" t="s">
        <v>31</v>
      </c>
      <c r="G23" s="3" t="s">
        <v>367</v>
      </c>
      <c r="N23" s="3" t="s">
        <v>368</v>
      </c>
      <c r="Q23" s="5">
        <v>2</v>
      </c>
      <c r="R23" s="5">
        <v>9.3333333333333339</v>
      </c>
      <c r="S23" s="5">
        <v>24</v>
      </c>
      <c r="T23" s="5">
        <v>36.333333333333336</v>
      </c>
      <c r="U23" s="5">
        <v>58</v>
      </c>
      <c r="X23" s="5">
        <v>2</v>
      </c>
      <c r="Y23" s="5">
        <v>7.333333333333333</v>
      </c>
      <c r="Z23" s="5">
        <v>18</v>
      </c>
      <c r="AA23" s="5">
        <v>32.333333333333336</v>
      </c>
      <c r="AB23" s="5">
        <v>50.333333333333336</v>
      </c>
    </row>
    <row r="24" spans="2:28" ht="15.95" x14ac:dyDescent="0.2">
      <c r="Q24" s="5">
        <v>2</v>
      </c>
      <c r="R24" s="5">
        <v>8.3333333333333339</v>
      </c>
      <c r="S24" s="5">
        <v>15.333333333333334</v>
      </c>
      <c r="T24" s="5">
        <v>28</v>
      </c>
      <c r="U24" s="5">
        <v>43</v>
      </c>
      <c r="X24" s="5">
        <v>2</v>
      </c>
      <c r="Y24" s="5">
        <v>7.666666666666667</v>
      </c>
      <c r="Z24" s="5">
        <v>12.333333333333334</v>
      </c>
      <c r="AA24" s="5">
        <v>21</v>
      </c>
      <c r="AB24" s="5">
        <v>38.333333333333336</v>
      </c>
    </row>
    <row r="26" spans="2:28" ht="15.95" x14ac:dyDescent="0.2">
      <c r="P26" s="5" t="s">
        <v>14</v>
      </c>
      <c r="Q26" s="5">
        <v>0</v>
      </c>
      <c r="R26" s="5">
        <v>1.5275252316519474</v>
      </c>
      <c r="S26" s="5">
        <v>2.0816659994661348</v>
      </c>
      <c r="T26" s="5">
        <v>3.0550504633038997</v>
      </c>
      <c r="U26" s="5">
        <v>2</v>
      </c>
      <c r="W26" s="5" t="s">
        <v>14</v>
      </c>
      <c r="X26" s="5">
        <v>0</v>
      </c>
      <c r="Y26" s="5">
        <v>0.57735026918962784</v>
      </c>
      <c r="Z26" s="5">
        <v>1.5275252316519499</v>
      </c>
      <c r="AA26" s="5">
        <v>1.5275252316519465</v>
      </c>
      <c r="AB26" s="5">
        <v>1.5275252316519465</v>
      </c>
    </row>
    <row r="27" spans="2:28" ht="15.95" x14ac:dyDescent="0.2">
      <c r="Q27" s="5">
        <v>0</v>
      </c>
      <c r="R27" s="5">
        <v>1.5275252316519452</v>
      </c>
      <c r="S27" s="5">
        <v>1</v>
      </c>
      <c r="T27" s="5">
        <v>1.5275252316519465</v>
      </c>
      <c r="U27" s="5">
        <v>1.5275252316519465</v>
      </c>
      <c r="X27" s="5">
        <v>0</v>
      </c>
      <c r="Y27" s="5">
        <v>1.1547005383792526</v>
      </c>
      <c r="Z27" s="5">
        <v>0.57735026918962573</v>
      </c>
      <c r="AA27" s="5">
        <v>3.0550504633038904</v>
      </c>
      <c r="AB27" s="5">
        <v>2.0816659994661331</v>
      </c>
    </row>
    <row r="28" spans="2:28" ht="15.95" x14ac:dyDescent="0.2">
      <c r="Q28" s="5">
        <v>0</v>
      </c>
      <c r="R28" s="5">
        <v>1.1547005383792557</v>
      </c>
      <c r="S28" s="5">
        <v>4</v>
      </c>
      <c r="T28" s="5">
        <v>3.7859388972001828</v>
      </c>
      <c r="U28" s="5">
        <v>3.6055512754639891</v>
      </c>
      <c r="X28" s="5">
        <v>0</v>
      </c>
      <c r="Y28" s="5">
        <v>1.1547005383792495</v>
      </c>
      <c r="Z28" s="5">
        <v>2</v>
      </c>
      <c r="AA28" s="5">
        <v>2.0816659994661326</v>
      </c>
      <c r="AB28" s="5">
        <v>2.5166114784235831</v>
      </c>
    </row>
    <row r="29" spans="2:28" ht="15.95" x14ac:dyDescent="0.2">
      <c r="Q29" s="5">
        <v>0</v>
      </c>
      <c r="R29" s="5">
        <v>1.1547005383792495</v>
      </c>
      <c r="S29" s="5">
        <v>3.0550504633038904</v>
      </c>
      <c r="T29" s="5">
        <v>2</v>
      </c>
      <c r="U29" s="5">
        <v>3</v>
      </c>
      <c r="X29" s="5">
        <v>0</v>
      </c>
      <c r="Y29" s="5">
        <v>1.1547005383792495</v>
      </c>
      <c r="Z29" s="5">
        <v>1.5275252316519499</v>
      </c>
      <c r="AA29" s="5">
        <v>2.6457513110645907</v>
      </c>
      <c r="AB29" s="5">
        <v>2.5166114784235831</v>
      </c>
    </row>
    <row r="31" spans="2:28" ht="15.95" x14ac:dyDescent="0.2">
      <c r="P31" s="4" t="s">
        <v>40</v>
      </c>
      <c r="W31" s="4" t="s">
        <v>40</v>
      </c>
    </row>
    <row r="32" spans="2:28" ht="15.95" x14ac:dyDescent="0.2">
      <c r="P32" s="4" t="s">
        <v>24</v>
      </c>
      <c r="S32" s="3">
        <v>2.1399999999999999E-2</v>
      </c>
      <c r="T32" s="3">
        <v>2.9999999999999997E-4</v>
      </c>
      <c r="U32" s="3">
        <v>5.1999999999999998E-3</v>
      </c>
      <c r="W32" s="4" t="s">
        <v>24</v>
      </c>
      <c r="Z32" s="3">
        <v>0.25080000000000002</v>
      </c>
      <c r="AA32" s="3">
        <v>2.9999999999999997E-4</v>
      </c>
      <c r="AB32" s="3">
        <v>4.3E-3</v>
      </c>
    </row>
    <row r="33" spans="2:28" ht="15.95" x14ac:dyDescent="0.2">
      <c r="P33" s="4" t="s">
        <v>25</v>
      </c>
      <c r="S33" s="3" t="s">
        <v>54</v>
      </c>
      <c r="T33" s="3" t="s">
        <v>33</v>
      </c>
      <c r="U33" s="3" t="s">
        <v>26</v>
      </c>
      <c r="W33" s="4" t="s">
        <v>25</v>
      </c>
      <c r="Z33" s="3" t="s">
        <v>41</v>
      </c>
      <c r="AA33" s="3" t="s">
        <v>33</v>
      </c>
      <c r="AB33" s="3" t="s">
        <v>26</v>
      </c>
    </row>
    <row r="34" spans="2:28" ht="15.95" x14ac:dyDescent="0.2">
      <c r="P34" s="4" t="s">
        <v>27</v>
      </c>
      <c r="S34" s="3" t="s">
        <v>28</v>
      </c>
      <c r="T34" s="3" t="s">
        <v>28</v>
      </c>
      <c r="U34" s="3" t="s">
        <v>28</v>
      </c>
      <c r="W34" s="4" t="s">
        <v>27</v>
      </c>
      <c r="Z34" s="3" t="s">
        <v>42</v>
      </c>
      <c r="AA34" s="3" t="s">
        <v>28</v>
      </c>
      <c r="AB34" s="3" t="s">
        <v>28</v>
      </c>
    </row>
    <row r="35" spans="2:28" ht="15.95" x14ac:dyDescent="0.2">
      <c r="P35" s="4" t="s">
        <v>29</v>
      </c>
      <c r="S35" s="3" t="s">
        <v>30</v>
      </c>
      <c r="T35" s="3" t="s">
        <v>30</v>
      </c>
      <c r="U35" s="3" t="s">
        <v>30</v>
      </c>
      <c r="W35" s="4" t="s">
        <v>29</v>
      </c>
      <c r="Z35" s="3" t="s">
        <v>30</v>
      </c>
      <c r="AA35" s="3" t="s">
        <v>30</v>
      </c>
      <c r="AB35" s="3" t="s">
        <v>30</v>
      </c>
    </row>
    <row r="36" spans="2:28" ht="15.95" x14ac:dyDescent="0.2">
      <c r="P36" s="4" t="s">
        <v>31</v>
      </c>
      <c r="S36" s="3" t="s">
        <v>359</v>
      </c>
      <c r="T36" s="3" t="s">
        <v>373</v>
      </c>
      <c r="U36" s="3" t="s">
        <v>374</v>
      </c>
      <c r="W36" s="4" t="s">
        <v>31</v>
      </c>
      <c r="Z36" s="3" t="s">
        <v>249</v>
      </c>
      <c r="AA36" s="3" t="s">
        <v>375</v>
      </c>
      <c r="AB36" s="3" t="s">
        <v>376</v>
      </c>
    </row>
    <row r="39" spans="2:28" ht="15.95" x14ac:dyDescent="0.2">
      <c r="B39" s="5" t="s">
        <v>377</v>
      </c>
      <c r="P39" s="5" t="s">
        <v>387</v>
      </c>
    </row>
    <row r="40" spans="2:28" ht="15.95" x14ac:dyDescent="0.2">
      <c r="B40" s="5" t="s">
        <v>307</v>
      </c>
      <c r="C40" s="5">
        <v>0</v>
      </c>
      <c r="D40" s="5">
        <v>3</v>
      </c>
      <c r="E40" s="5">
        <v>6</v>
      </c>
      <c r="F40" s="5">
        <v>9</v>
      </c>
      <c r="G40" s="5">
        <v>12</v>
      </c>
      <c r="I40" s="5" t="s">
        <v>308</v>
      </c>
      <c r="J40" s="5">
        <v>0</v>
      </c>
      <c r="K40" s="5">
        <v>3</v>
      </c>
      <c r="L40" s="5">
        <v>6</v>
      </c>
      <c r="M40" s="5">
        <v>9</v>
      </c>
      <c r="N40" s="5">
        <v>12</v>
      </c>
      <c r="P40" s="5" t="s">
        <v>120</v>
      </c>
      <c r="Q40" s="5">
        <v>0</v>
      </c>
      <c r="R40" s="5">
        <v>2</v>
      </c>
      <c r="S40" s="5">
        <v>4</v>
      </c>
      <c r="T40" s="5">
        <v>6</v>
      </c>
      <c r="U40" s="5" t="s">
        <v>119</v>
      </c>
      <c r="V40" s="5">
        <v>0</v>
      </c>
      <c r="W40" s="5">
        <v>2</v>
      </c>
      <c r="X40" s="5">
        <v>4</v>
      </c>
      <c r="Y40" s="5">
        <v>6</v>
      </c>
    </row>
    <row r="41" spans="2:28" ht="15.95" x14ac:dyDescent="0.2">
      <c r="B41" s="5" t="s">
        <v>94</v>
      </c>
      <c r="C41" s="5">
        <v>2</v>
      </c>
      <c r="D41" s="5">
        <v>8</v>
      </c>
      <c r="E41" s="5">
        <v>12</v>
      </c>
      <c r="F41" s="5">
        <v>25</v>
      </c>
      <c r="G41" s="5">
        <v>31</v>
      </c>
      <c r="I41" s="5" t="s">
        <v>94</v>
      </c>
      <c r="J41" s="5">
        <v>2</v>
      </c>
      <c r="K41" s="5">
        <v>6</v>
      </c>
      <c r="L41" s="5">
        <v>11</v>
      </c>
      <c r="M41" s="5">
        <v>23</v>
      </c>
      <c r="N41" s="5">
        <v>38</v>
      </c>
      <c r="Q41" s="5">
        <v>4</v>
      </c>
      <c r="R41" s="5">
        <v>28</v>
      </c>
      <c r="S41" s="5">
        <v>63</v>
      </c>
      <c r="T41" s="5">
        <v>126</v>
      </c>
      <c r="V41" s="5">
        <v>4</v>
      </c>
      <c r="W41" s="5">
        <v>13</v>
      </c>
      <c r="X41" s="5">
        <v>41</v>
      </c>
      <c r="Y41" s="5">
        <v>103</v>
      </c>
    </row>
    <row r="42" spans="2:28" ht="15.95" x14ac:dyDescent="0.2">
      <c r="C42" s="5">
        <v>2</v>
      </c>
      <c r="D42" s="5">
        <v>9</v>
      </c>
      <c r="E42" s="5">
        <v>16</v>
      </c>
      <c r="F42" s="5">
        <v>23</v>
      </c>
      <c r="G42" s="5">
        <v>29</v>
      </c>
      <c r="J42" s="5">
        <v>2</v>
      </c>
      <c r="K42" s="5">
        <v>5</v>
      </c>
      <c r="L42" s="5">
        <v>12</v>
      </c>
      <c r="M42" s="5">
        <v>25</v>
      </c>
      <c r="N42" s="5">
        <v>41</v>
      </c>
      <c r="Q42" s="5">
        <v>4</v>
      </c>
      <c r="R42" s="5">
        <v>29</v>
      </c>
      <c r="S42" s="5">
        <v>68</v>
      </c>
      <c r="T42" s="5">
        <v>131</v>
      </c>
      <c r="V42" s="5">
        <v>4</v>
      </c>
      <c r="W42" s="5">
        <v>10</v>
      </c>
      <c r="X42" s="5">
        <v>53</v>
      </c>
      <c r="Y42" s="5">
        <v>116</v>
      </c>
    </row>
    <row r="43" spans="2:28" ht="15.95" x14ac:dyDescent="0.2">
      <c r="C43" s="5">
        <v>2</v>
      </c>
      <c r="D43" s="5">
        <v>4</v>
      </c>
      <c r="E43" s="5">
        <v>10</v>
      </c>
      <c r="F43" s="5">
        <v>19</v>
      </c>
      <c r="G43" s="5">
        <v>35</v>
      </c>
      <c r="J43" s="5">
        <v>2</v>
      </c>
      <c r="K43" s="5">
        <v>4</v>
      </c>
      <c r="L43" s="5">
        <v>14</v>
      </c>
      <c r="M43" s="5">
        <v>21</v>
      </c>
      <c r="N43" s="5">
        <v>30</v>
      </c>
      <c r="Q43" s="5">
        <v>4</v>
      </c>
      <c r="R43" s="5">
        <v>24</v>
      </c>
      <c r="S43" s="5">
        <v>59</v>
      </c>
      <c r="T43" s="5">
        <v>110</v>
      </c>
      <c r="V43" s="5">
        <v>4</v>
      </c>
      <c r="W43" s="5">
        <v>9</v>
      </c>
      <c r="X43" s="5">
        <v>46</v>
      </c>
      <c r="Y43" s="5">
        <v>94</v>
      </c>
    </row>
    <row r="45" spans="2:28" ht="15.95" x14ac:dyDescent="0.2">
      <c r="B45" s="5" t="s">
        <v>378</v>
      </c>
      <c r="C45" s="5">
        <v>2</v>
      </c>
      <c r="D45" s="5">
        <v>8</v>
      </c>
      <c r="E45" s="5">
        <v>9</v>
      </c>
      <c r="F45" s="5">
        <v>18</v>
      </c>
      <c r="G45" s="5">
        <v>26</v>
      </c>
      <c r="I45" s="5" t="s">
        <v>378</v>
      </c>
      <c r="J45" s="5">
        <v>2</v>
      </c>
      <c r="K45" s="5">
        <v>5</v>
      </c>
      <c r="L45" s="5">
        <v>10</v>
      </c>
      <c r="M45" s="5">
        <v>19</v>
      </c>
      <c r="N45" s="5">
        <v>31</v>
      </c>
      <c r="Q45" s="5">
        <v>4</v>
      </c>
      <c r="R45" s="5">
        <v>16</v>
      </c>
      <c r="S45" s="5">
        <v>49</v>
      </c>
      <c r="T45" s="5">
        <v>89</v>
      </c>
      <c r="V45" s="5">
        <v>4</v>
      </c>
      <c r="W45" s="5">
        <v>11</v>
      </c>
      <c r="X45" s="5">
        <v>28</v>
      </c>
      <c r="Y45" s="5">
        <v>63</v>
      </c>
    </row>
    <row r="46" spans="2:28" ht="15.95" x14ac:dyDescent="0.2">
      <c r="C46" s="5">
        <v>2</v>
      </c>
      <c r="D46" s="5">
        <v>5</v>
      </c>
      <c r="E46" s="5">
        <v>12</v>
      </c>
      <c r="F46" s="5">
        <v>16</v>
      </c>
      <c r="G46" s="5">
        <v>24</v>
      </c>
      <c r="J46" s="5">
        <v>2</v>
      </c>
      <c r="K46" s="5">
        <v>5</v>
      </c>
      <c r="L46" s="5">
        <v>13</v>
      </c>
      <c r="M46" s="5">
        <v>18</v>
      </c>
      <c r="N46" s="5">
        <v>36</v>
      </c>
      <c r="Q46" s="5">
        <v>4</v>
      </c>
      <c r="R46" s="5">
        <v>22</v>
      </c>
      <c r="S46" s="5">
        <v>53</v>
      </c>
      <c r="T46" s="5">
        <v>74</v>
      </c>
      <c r="V46" s="5">
        <v>4</v>
      </c>
      <c r="W46" s="5">
        <v>8</v>
      </c>
      <c r="X46" s="5">
        <v>36</v>
      </c>
      <c r="Y46" s="5">
        <v>74</v>
      </c>
    </row>
    <row r="47" spans="2:28" ht="15.95" x14ac:dyDescent="0.2">
      <c r="C47" s="5">
        <v>2</v>
      </c>
      <c r="D47" s="5">
        <v>7</v>
      </c>
      <c r="E47" s="5">
        <v>10</v>
      </c>
      <c r="F47" s="5">
        <v>17</v>
      </c>
      <c r="G47" s="5">
        <v>29</v>
      </c>
      <c r="J47" s="5">
        <v>2</v>
      </c>
      <c r="K47" s="5">
        <v>6</v>
      </c>
      <c r="L47" s="5">
        <v>11</v>
      </c>
      <c r="M47" s="5">
        <v>21</v>
      </c>
      <c r="N47" s="5">
        <v>44</v>
      </c>
      <c r="Q47" s="5">
        <v>4</v>
      </c>
      <c r="R47" s="5">
        <v>14</v>
      </c>
      <c r="S47" s="5">
        <v>41</v>
      </c>
      <c r="T47" s="5">
        <v>78</v>
      </c>
      <c r="V47" s="5">
        <v>4</v>
      </c>
      <c r="W47" s="5">
        <v>10</v>
      </c>
      <c r="X47" s="5">
        <v>40</v>
      </c>
      <c r="Y47" s="5">
        <v>56</v>
      </c>
    </row>
    <row r="49" spans="2:25" ht="15.95" x14ac:dyDescent="0.2">
      <c r="B49" s="5" t="s">
        <v>307</v>
      </c>
      <c r="C49" s="5">
        <v>0</v>
      </c>
      <c r="D49" s="5">
        <v>3</v>
      </c>
      <c r="E49" s="5">
        <v>6</v>
      </c>
      <c r="F49" s="5">
        <v>9</v>
      </c>
      <c r="G49" s="5">
        <v>12</v>
      </c>
      <c r="I49" s="5" t="s">
        <v>307</v>
      </c>
      <c r="J49" s="5">
        <v>0</v>
      </c>
      <c r="K49" s="5">
        <v>3</v>
      </c>
      <c r="L49" s="5">
        <v>6</v>
      </c>
      <c r="M49" s="5">
        <v>9</v>
      </c>
      <c r="N49" s="5">
        <v>12</v>
      </c>
      <c r="P49" s="5" t="s">
        <v>13</v>
      </c>
      <c r="Q49" s="5">
        <v>4</v>
      </c>
      <c r="R49" s="5">
        <v>27</v>
      </c>
      <c r="S49" s="5">
        <v>63.333333333333336</v>
      </c>
      <c r="T49" s="5">
        <v>122.33333333333333</v>
      </c>
      <c r="V49" s="5">
        <v>4</v>
      </c>
      <c r="W49" s="5">
        <v>10.666666666666666</v>
      </c>
      <c r="X49" s="5">
        <v>46.666666666666664</v>
      </c>
      <c r="Y49" s="5">
        <v>104.33333333333333</v>
      </c>
    </row>
    <row r="50" spans="2:25" ht="15.95" x14ac:dyDescent="0.2">
      <c r="B50" s="5" t="s">
        <v>96</v>
      </c>
      <c r="C50" s="5">
        <v>2</v>
      </c>
      <c r="D50" s="5">
        <v>13</v>
      </c>
      <c r="E50" s="5">
        <v>28</v>
      </c>
      <c r="F50" s="5">
        <v>38</v>
      </c>
      <c r="G50" s="5">
        <v>59</v>
      </c>
      <c r="I50" s="5" t="s">
        <v>96</v>
      </c>
      <c r="J50" s="5">
        <v>2</v>
      </c>
      <c r="K50" s="5">
        <v>15</v>
      </c>
      <c r="L50" s="5">
        <v>39</v>
      </c>
      <c r="M50" s="5">
        <v>37</v>
      </c>
      <c r="N50" s="5">
        <v>63</v>
      </c>
      <c r="Q50" s="5">
        <v>4</v>
      </c>
      <c r="R50" s="5">
        <v>17.333333333333332</v>
      </c>
      <c r="S50" s="5">
        <v>47.666666666666664</v>
      </c>
      <c r="T50" s="5">
        <v>80.333333333333329</v>
      </c>
      <c r="V50" s="5">
        <v>4</v>
      </c>
      <c r="W50" s="5">
        <v>9.6666666666666661</v>
      </c>
      <c r="X50" s="5">
        <v>34.666666666666664</v>
      </c>
      <c r="Y50" s="5">
        <v>64.333333333333329</v>
      </c>
    </row>
    <row r="51" spans="2:25" ht="15.95" x14ac:dyDescent="0.2">
      <c r="C51" s="5">
        <v>2</v>
      </c>
      <c r="D51" s="5">
        <v>15</v>
      </c>
      <c r="E51" s="5">
        <v>30</v>
      </c>
      <c r="F51" s="5">
        <v>43</v>
      </c>
      <c r="G51" s="5">
        <v>63</v>
      </c>
      <c r="J51" s="5">
        <v>2</v>
      </c>
      <c r="K51" s="5">
        <v>18</v>
      </c>
      <c r="L51" s="5">
        <v>31</v>
      </c>
      <c r="M51" s="5">
        <v>38</v>
      </c>
      <c r="N51" s="5">
        <v>61</v>
      </c>
      <c r="P51" s="4"/>
      <c r="R51" s="3"/>
      <c r="S51" s="3"/>
    </row>
    <row r="52" spans="2:25" ht="15.95" x14ac:dyDescent="0.2">
      <c r="C52" s="5">
        <v>2</v>
      </c>
      <c r="D52" s="5">
        <v>16</v>
      </c>
      <c r="E52" s="5">
        <v>32</v>
      </c>
      <c r="F52" s="5">
        <v>44</v>
      </c>
      <c r="G52" s="5">
        <v>57</v>
      </c>
      <c r="J52" s="5">
        <v>2</v>
      </c>
      <c r="K52" s="5">
        <v>14</v>
      </c>
      <c r="L52" s="5">
        <v>33</v>
      </c>
      <c r="M52" s="5">
        <v>41</v>
      </c>
      <c r="N52" s="5">
        <v>65</v>
      </c>
      <c r="P52" s="5" t="s">
        <v>14</v>
      </c>
      <c r="Q52" s="5">
        <v>0</v>
      </c>
      <c r="R52" s="3">
        <v>2.6457513110645907</v>
      </c>
      <c r="S52" s="3">
        <v>4.5092497528228943</v>
      </c>
      <c r="T52" s="5">
        <v>10.96965511460289</v>
      </c>
      <c r="V52" s="5">
        <v>0</v>
      </c>
      <c r="W52" s="5">
        <v>2.0816659994661348</v>
      </c>
      <c r="X52" s="5">
        <v>6.0277137733417208</v>
      </c>
      <c r="Y52" s="5">
        <v>11.06044001535804</v>
      </c>
    </row>
    <row r="53" spans="2:25" ht="15.95" x14ac:dyDescent="0.2">
      <c r="P53" s="4"/>
      <c r="Q53" s="5">
        <v>0</v>
      </c>
      <c r="R53" s="3">
        <v>4.1633319989322635</v>
      </c>
      <c r="S53" s="3">
        <v>6.1101009266077995</v>
      </c>
      <c r="T53" s="5">
        <v>7.7674534651540297</v>
      </c>
      <c r="V53" s="5">
        <v>0</v>
      </c>
      <c r="W53" s="5">
        <v>1.5275252316519499</v>
      </c>
      <c r="X53" s="5">
        <v>6.1101009266077808</v>
      </c>
      <c r="Y53" s="5">
        <v>9.0737717258774495</v>
      </c>
    </row>
    <row r="54" spans="2:25" ht="15.95" x14ac:dyDescent="0.2">
      <c r="B54" s="5" t="s">
        <v>379</v>
      </c>
      <c r="C54" s="5">
        <v>2</v>
      </c>
      <c r="D54" s="5">
        <v>10</v>
      </c>
      <c r="E54" s="5">
        <v>15</v>
      </c>
      <c r="F54" s="5">
        <v>22</v>
      </c>
      <c r="G54" s="5">
        <v>50</v>
      </c>
      <c r="I54" s="5" t="s">
        <v>379</v>
      </c>
      <c r="J54" s="5">
        <v>2</v>
      </c>
      <c r="K54" s="5">
        <v>12</v>
      </c>
      <c r="L54" s="5">
        <v>28</v>
      </c>
      <c r="M54" s="5">
        <v>31</v>
      </c>
      <c r="N54" s="5">
        <v>55</v>
      </c>
      <c r="P54" s="4"/>
      <c r="R54" s="3"/>
      <c r="S54" s="3"/>
    </row>
    <row r="55" spans="2:25" ht="15.95" x14ac:dyDescent="0.2">
      <c r="C55" s="5">
        <v>2</v>
      </c>
      <c r="D55" s="5">
        <v>6</v>
      </c>
      <c r="E55" s="5">
        <v>16</v>
      </c>
      <c r="F55" s="5">
        <v>26</v>
      </c>
      <c r="G55" s="5">
        <v>46</v>
      </c>
      <c r="J55" s="5">
        <v>2</v>
      </c>
      <c r="K55" s="5">
        <v>13</v>
      </c>
      <c r="L55" s="5">
        <v>24</v>
      </c>
      <c r="M55" s="5">
        <v>30</v>
      </c>
      <c r="N55" s="5">
        <v>49</v>
      </c>
      <c r="P55" s="4" t="s">
        <v>40</v>
      </c>
      <c r="R55" s="3"/>
      <c r="S55" s="3"/>
    </row>
    <row r="56" spans="2:25" ht="15.95" x14ac:dyDescent="0.2">
      <c r="C56" s="5">
        <v>2</v>
      </c>
      <c r="D56" s="5">
        <v>9</v>
      </c>
      <c r="E56" s="5">
        <v>20</v>
      </c>
      <c r="F56" s="5">
        <v>31</v>
      </c>
      <c r="G56" s="5">
        <v>41</v>
      </c>
      <c r="J56" s="5">
        <v>2</v>
      </c>
      <c r="K56" s="5">
        <v>10</v>
      </c>
      <c r="L56" s="5">
        <v>20</v>
      </c>
      <c r="M56" s="5">
        <v>36</v>
      </c>
      <c r="N56" s="5">
        <v>51</v>
      </c>
      <c r="P56" s="4" t="s">
        <v>24</v>
      </c>
      <c r="R56" s="3">
        <v>5.5999999999999999E-3</v>
      </c>
      <c r="W56" s="3">
        <v>8.3999999999999995E-3</v>
      </c>
    </row>
    <row r="57" spans="2:25" ht="15.95" x14ac:dyDescent="0.2">
      <c r="P57" s="4" t="s">
        <v>25</v>
      </c>
      <c r="R57" s="3" t="s">
        <v>26</v>
      </c>
      <c r="W57" s="3" t="s">
        <v>26</v>
      </c>
    </row>
    <row r="58" spans="2:25" ht="15.95" x14ac:dyDescent="0.2">
      <c r="B58" s="5" t="s">
        <v>13</v>
      </c>
      <c r="C58" s="5">
        <v>2</v>
      </c>
      <c r="D58" s="5">
        <v>7</v>
      </c>
      <c r="E58" s="5">
        <v>12.666666666666666</v>
      </c>
      <c r="F58" s="5">
        <v>22.333333333333332</v>
      </c>
      <c r="G58" s="5">
        <v>31.666666666666668</v>
      </c>
      <c r="I58" s="5" t="s">
        <v>13</v>
      </c>
      <c r="J58" s="5">
        <v>2</v>
      </c>
      <c r="K58" s="5">
        <v>5</v>
      </c>
      <c r="L58" s="5">
        <v>12.333333333333334</v>
      </c>
      <c r="M58" s="5">
        <v>23</v>
      </c>
      <c r="N58" s="5">
        <v>36.333333333333336</v>
      </c>
      <c r="P58" s="4" t="s">
        <v>27</v>
      </c>
      <c r="R58" s="3" t="s">
        <v>28</v>
      </c>
      <c r="W58" s="3" t="s">
        <v>28</v>
      </c>
    </row>
    <row r="59" spans="2:25" ht="15.95" x14ac:dyDescent="0.2">
      <c r="C59" s="5">
        <v>2</v>
      </c>
      <c r="D59" s="5">
        <v>6.666666666666667</v>
      </c>
      <c r="E59" s="5">
        <v>10.333333333333334</v>
      </c>
      <c r="F59" s="5">
        <v>17</v>
      </c>
      <c r="G59" s="5">
        <v>26.333333333333332</v>
      </c>
      <c r="J59" s="5">
        <v>2</v>
      </c>
      <c r="K59" s="5">
        <v>5.333333333333333</v>
      </c>
      <c r="L59" s="5">
        <v>11.333333333333334</v>
      </c>
      <c r="M59" s="5">
        <v>19.333333333333332</v>
      </c>
      <c r="N59" s="5">
        <v>37</v>
      </c>
      <c r="P59" s="4" t="s">
        <v>29</v>
      </c>
      <c r="R59" s="3" t="s">
        <v>30</v>
      </c>
      <c r="W59" s="3" t="s">
        <v>30</v>
      </c>
    </row>
    <row r="60" spans="2:25" ht="15.95" x14ac:dyDescent="0.2">
      <c r="C60" s="5">
        <v>2</v>
      </c>
      <c r="D60" s="5">
        <v>14.666666666666666</v>
      </c>
      <c r="E60" s="5">
        <v>30</v>
      </c>
      <c r="F60" s="5">
        <v>41.666666666666664</v>
      </c>
      <c r="G60" s="5">
        <v>59.666666666666664</v>
      </c>
      <c r="J60" s="5">
        <v>2</v>
      </c>
      <c r="K60" s="5">
        <v>15.666666666666666</v>
      </c>
      <c r="L60" s="5">
        <v>34.333333333333336</v>
      </c>
      <c r="M60" s="5">
        <v>38.666666666666664</v>
      </c>
      <c r="N60" s="5">
        <v>63</v>
      </c>
      <c r="P60" s="4" t="s">
        <v>31</v>
      </c>
      <c r="R60" s="3" t="s">
        <v>386</v>
      </c>
      <c r="W60" s="3" t="s">
        <v>394</v>
      </c>
    </row>
    <row r="61" spans="2:25" ht="15.95" x14ac:dyDescent="0.2">
      <c r="C61" s="5">
        <v>2</v>
      </c>
      <c r="D61" s="5">
        <v>8.3333333333333339</v>
      </c>
      <c r="E61" s="5">
        <v>17</v>
      </c>
      <c r="F61" s="5">
        <v>26.333333333333332</v>
      </c>
      <c r="G61" s="5">
        <v>45.666666666666664</v>
      </c>
      <c r="J61" s="5">
        <v>2</v>
      </c>
      <c r="K61" s="5">
        <v>11.666666666666666</v>
      </c>
      <c r="L61" s="5">
        <v>24</v>
      </c>
      <c r="M61" s="5">
        <v>32.333333333333336</v>
      </c>
      <c r="N61" s="5">
        <v>51.666666666666664</v>
      </c>
    </row>
    <row r="63" spans="2:25" ht="15.95" x14ac:dyDescent="0.2">
      <c r="B63" s="5" t="s">
        <v>14</v>
      </c>
      <c r="C63" s="5">
        <v>0</v>
      </c>
      <c r="D63" s="5">
        <v>2.6457513110645907</v>
      </c>
      <c r="E63" s="5">
        <v>3.0550504633038948</v>
      </c>
      <c r="F63" s="5">
        <v>3.0550504633038997</v>
      </c>
      <c r="G63" s="5">
        <v>3.0550504633038935</v>
      </c>
      <c r="J63" s="5">
        <v>0</v>
      </c>
      <c r="K63" s="5">
        <v>1</v>
      </c>
      <c r="L63" s="5">
        <v>1.5275252316519499</v>
      </c>
      <c r="M63" s="5">
        <v>2</v>
      </c>
      <c r="N63" s="5">
        <v>5.6862407030773205</v>
      </c>
    </row>
    <row r="64" spans="2:25" ht="15.95" x14ac:dyDescent="0.2">
      <c r="C64" s="5">
        <v>0</v>
      </c>
      <c r="D64" s="5">
        <v>1.5275252316519452</v>
      </c>
      <c r="E64" s="5">
        <v>1.5275252316519499</v>
      </c>
      <c r="F64" s="5">
        <v>1</v>
      </c>
      <c r="G64" s="5">
        <v>2.5166114784235836</v>
      </c>
      <c r="J64" s="5">
        <v>0</v>
      </c>
      <c r="K64" s="5">
        <v>0.57735026918962584</v>
      </c>
      <c r="L64" s="5">
        <v>1.5275252316519499</v>
      </c>
      <c r="M64" s="5">
        <v>1.5275252316519465</v>
      </c>
      <c r="N64" s="5">
        <v>6.5574385243020004</v>
      </c>
    </row>
    <row r="65" spans="2:14" ht="15.95" x14ac:dyDescent="0.2">
      <c r="C65" s="5">
        <v>0</v>
      </c>
      <c r="D65" s="5">
        <v>1.5275252316519468</v>
      </c>
      <c r="E65" s="5">
        <v>2</v>
      </c>
      <c r="F65" s="5">
        <v>3.214550253664318</v>
      </c>
      <c r="G65" s="5">
        <v>3.0550504633038931</v>
      </c>
      <c r="J65" s="5">
        <v>0</v>
      </c>
      <c r="K65" s="5">
        <v>2.0816659994661282</v>
      </c>
      <c r="L65" s="5">
        <v>4.1633319989322661</v>
      </c>
      <c r="M65" s="5">
        <v>2.0816659994661326</v>
      </c>
      <c r="N65" s="5">
        <v>2</v>
      </c>
    </row>
    <row r="66" spans="2:14" ht="15.95" x14ac:dyDescent="0.2">
      <c r="C66" s="5">
        <v>0</v>
      </c>
      <c r="D66" s="5">
        <v>2.0816659994661317</v>
      </c>
      <c r="E66" s="5">
        <v>2.6457513110645907</v>
      </c>
      <c r="F66" s="5">
        <v>4.5092497528228863</v>
      </c>
      <c r="G66" s="5">
        <v>4.5092497528228943</v>
      </c>
      <c r="J66" s="5">
        <v>0</v>
      </c>
      <c r="K66" s="5">
        <v>1.5275252316519499</v>
      </c>
      <c r="L66" s="5">
        <v>4</v>
      </c>
      <c r="M66" s="5">
        <v>3.214550253664318</v>
      </c>
      <c r="N66" s="5">
        <v>3.0550504633038935</v>
      </c>
    </row>
    <row r="68" spans="2:14" ht="15.95" x14ac:dyDescent="0.2">
      <c r="B68" s="4" t="s">
        <v>40</v>
      </c>
    </row>
    <row r="69" spans="2:14" ht="15.95" x14ac:dyDescent="0.2">
      <c r="B69" s="4" t="s">
        <v>24</v>
      </c>
      <c r="E69" s="3">
        <v>7.9899999999999999E-2</v>
      </c>
      <c r="F69" s="3">
        <v>4.0000000000000002E-4</v>
      </c>
      <c r="G69" s="3">
        <v>1.12E-2</v>
      </c>
      <c r="L69" s="3">
        <v>0.90059999999999996</v>
      </c>
      <c r="M69" s="3">
        <v>1.6000000000000001E-3</v>
      </c>
      <c r="N69" s="3">
        <v>5.7999999999999996E-3</v>
      </c>
    </row>
    <row r="70" spans="2:14" ht="15.95" x14ac:dyDescent="0.2">
      <c r="B70" s="4" t="s">
        <v>25</v>
      </c>
      <c r="E70" s="3" t="s">
        <v>41</v>
      </c>
      <c r="F70" s="3" t="s">
        <v>33</v>
      </c>
      <c r="G70" s="3" t="s">
        <v>54</v>
      </c>
      <c r="L70" s="3" t="s">
        <v>41</v>
      </c>
      <c r="M70" s="3" t="s">
        <v>26</v>
      </c>
      <c r="N70" s="3" t="s">
        <v>26</v>
      </c>
    </row>
    <row r="71" spans="2:14" ht="15.95" x14ac:dyDescent="0.2">
      <c r="B71" s="4" t="s">
        <v>27</v>
      </c>
      <c r="E71" s="3" t="s">
        <v>42</v>
      </c>
      <c r="F71" s="3" t="s">
        <v>28</v>
      </c>
      <c r="G71" s="3" t="s">
        <v>28</v>
      </c>
      <c r="L71" s="3" t="s">
        <v>42</v>
      </c>
      <c r="M71" s="3" t="s">
        <v>28</v>
      </c>
      <c r="N71" s="3" t="s">
        <v>28</v>
      </c>
    </row>
    <row r="72" spans="2:14" ht="15.95" x14ac:dyDescent="0.2">
      <c r="B72" s="4" t="s">
        <v>29</v>
      </c>
      <c r="E72" s="3" t="s">
        <v>30</v>
      </c>
      <c r="F72" s="3" t="s">
        <v>30</v>
      </c>
      <c r="G72" s="3" t="s">
        <v>30</v>
      </c>
      <c r="L72" s="3" t="s">
        <v>30</v>
      </c>
      <c r="M72" s="3" t="s">
        <v>30</v>
      </c>
      <c r="N72" s="3" t="s">
        <v>30</v>
      </c>
    </row>
    <row r="73" spans="2:14" ht="15.95" x14ac:dyDescent="0.2">
      <c r="B73" s="4" t="s">
        <v>31</v>
      </c>
      <c r="E73" s="3" t="s">
        <v>380</v>
      </c>
      <c r="F73" s="3" t="s">
        <v>381</v>
      </c>
      <c r="G73" s="3" t="s">
        <v>382</v>
      </c>
      <c r="L73" s="3" t="s">
        <v>383</v>
      </c>
      <c r="M73" s="3" t="s">
        <v>384</v>
      </c>
      <c r="N73" s="3" t="s">
        <v>385</v>
      </c>
    </row>
    <row r="76" spans="2:14" ht="15.95" x14ac:dyDescent="0.2">
      <c r="B76" s="5" t="s">
        <v>389</v>
      </c>
      <c r="C76" s="5" t="s">
        <v>119</v>
      </c>
      <c r="I76" s="5" t="s">
        <v>120</v>
      </c>
    </row>
    <row r="77" spans="2:14" ht="15.95" x14ac:dyDescent="0.2">
      <c r="C77" s="5">
        <v>0</v>
      </c>
      <c r="D77" s="5">
        <v>2</v>
      </c>
      <c r="E77" s="5">
        <v>4</v>
      </c>
      <c r="F77" s="5">
        <v>6</v>
      </c>
      <c r="I77" s="5">
        <v>0</v>
      </c>
      <c r="J77" s="5">
        <v>2</v>
      </c>
      <c r="K77" s="5">
        <v>4</v>
      </c>
      <c r="L77" s="5">
        <v>6</v>
      </c>
    </row>
    <row r="78" spans="2:14" ht="15.75" x14ac:dyDescent="0.25">
      <c r="B78" s="5" t="s">
        <v>104</v>
      </c>
      <c r="C78">
        <v>4</v>
      </c>
      <c r="D78">
        <v>13</v>
      </c>
      <c r="E78">
        <v>47</v>
      </c>
      <c r="F78">
        <v>106</v>
      </c>
      <c r="H78" s="5" t="s">
        <v>104</v>
      </c>
      <c r="I78" s="5">
        <v>4</v>
      </c>
      <c r="J78" s="5">
        <v>25</v>
      </c>
      <c r="K78" s="5">
        <v>73</v>
      </c>
      <c r="L78" s="5">
        <v>131</v>
      </c>
    </row>
    <row r="79" spans="2:14" ht="15.75" x14ac:dyDescent="0.25">
      <c r="C79">
        <v>4</v>
      </c>
      <c r="D79">
        <v>16</v>
      </c>
      <c r="E79">
        <v>48</v>
      </c>
      <c r="F79">
        <v>113</v>
      </c>
      <c r="I79" s="5">
        <v>4</v>
      </c>
      <c r="J79" s="5">
        <v>25</v>
      </c>
      <c r="K79" s="5">
        <v>61</v>
      </c>
      <c r="L79" s="5">
        <v>138</v>
      </c>
    </row>
    <row r="80" spans="2:14" ht="15.75" x14ac:dyDescent="0.25">
      <c r="C80">
        <v>4</v>
      </c>
      <c r="D80">
        <v>17</v>
      </c>
      <c r="E80">
        <v>58</v>
      </c>
      <c r="F80">
        <v>120</v>
      </c>
      <c r="I80" s="5">
        <v>4</v>
      </c>
      <c r="J80" s="5">
        <v>33</v>
      </c>
      <c r="K80" s="5">
        <v>58</v>
      </c>
      <c r="L80" s="5">
        <v>116</v>
      </c>
    </row>
    <row r="81" spans="2:12" ht="15.75" x14ac:dyDescent="0.25">
      <c r="C81"/>
      <c r="D81"/>
      <c r="E81"/>
      <c r="F81"/>
    </row>
    <row r="82" spans="2:12" ht="15.75" x14ac:dyDescent="0.25">
      <c r="B82" s="5" t="s">
        <v>114</v>
      </c>
      <c r="C82">
        <v>4</v>
      </c>
      <c r="D82">
        <v>15</v>
      </c>
      <c r="E82">
        <v>33</v>
      </c>
      <c r="F82">
        <v>73</v>
      </c>
      <c r="H82" s="5" t="s">
        <v>114</v>
      </c>
      <c r="I82" s="5">
        <v>4</v>
      </c>
      <c r="J82" s="5">
        <v>20</v>
      </c>
      <c r="K82" s="5">
        <v>41</v>
      </c>
      <c r="L82" s="5">
        <v>68</v>
      </c>
    </row>
    <row r="83" spans="2:12" ht="15.75" x14ac:dyDescent="0.25">
      <c r="C83">
        <v>4</v>
      </c>
      <c r="D83">
        <v>12</v>
      </c>
      <c r="E83">
        <v>37</v>
      </c>
      <c r="F83">
        <v>68</v>
      </c>
      <c r="I83" s="5">
        <v>4</v>
      </c>
      <c r="J83" s="5">
        <v>26</v>
      </c>
      <c r="K83" s="5">
        <v>36</v>
      </c>
      <c r="L83" s="5">
        <v>84</v>
      </c>
    </row>
    <row r="84" spans="2:12" ht="15.75" x14ac:dyDescent="0.25">
      <c r="C84">
        <v>4</v>
      </c>
      <c r="D84">
        <v>12</v>
      </c>
      <c r="E84">
        <v>44</v>
      </c>
      <c r="F84">
        <v>61</v>
      </c>
      <c r="I84" s="5">
        <v>4</v>
      </c>
      <c r="J84" s="5">
        <v>23</v>
      </c>
      <c r="K84" s="5">
        <v>40</v>
      </c>
      <c r="L84" s="5">
        <v>80</v>
      </c>
    </row>
    <row r="85" spans="2:12" ht="15.75" x14ac:dyDescent="0.25">
      <c r="C85"/>
      <c r="D85"/>
      <c r="E85"/>
      <c r="F85"/>
    </row>
    <row r="86" spans="2:12" ht="15.75" x14ac:dyDescent="0.25">
      <c r="B86" s="5" t="s">
        <v>390</v>
      </c>
      <c r="C86">
        <v>4</v>
      </c>
      <c r="D86">
        <v>14</v>
      </c>
      <c r="E86">
        <v>63</v>
      </c>
      <c r="F86">
        <v>120</v>
      </c>
      <c r="H86" s="5" t="s">
        <v>390</v>
      </c>
      <c r="I86" s="5">
        <v>4</v>
      </c>
      <c r="J86" s="5">
        <v>35</v>
      </c>
      <c r="K86" s="5">
        <v>66</v>
      </c>
      <c r="L86" s="5">
        <v>135</v>
      </c>
    </row>
    <row r="87" spans="2:12" ht="15.75" x14ac:dyDescent="0.25">
      <c r="C87">
        <v>4</v>
      </c>
      <c r="D87">
        <v>16</v>
      </c>
      <c r="E87">
        <v>54</v>
      </c>
      <c r="F87">
        <v>124</v>
      </c>
      <c r="I87" s="5">
        <v>4</v>
      </c>
      <c r="J87" s="5">
        <v>25</v>
      </c>
      <c r="K87" s="5">
        <v>63</v>
      </c>
      <c r="L87" s="5">
        <v>141</v>
      </c>
    </row>
    <row r="88" spans="2:12" ht="15.75" x14ac:dyDescent="0.25">
      <c r="C88">
        <v>4</v>
      </c>
      <c r="D88">
        <v>19</v>
      </c>
      <c r="E88">
        <v>51</v>
      </c>
      <c r="F88">
        <v>128</v>
      </c>
      <c r="I88" s="5">
        <v>4</v>
      </c>
      <c r="J88" s="5">
        <v>33</v>
      </c>
      <c r="K88" s="5">
        <v>74</v>
      </c>
      <c r="L88" s="5">
        <v>133</v>
      </c>
    </row>
    <row r="89" spans="2:12" ht="15.75" x14ac:dyDescent="0.25">
      <c r="C89"/>
      <c r="D89"/>
      <c r="E89"/>
      <c r="F89"/>
    </row>
    <row r="90" spans="2:12" ht="15.75" x14ac:dyDescent="0.25">
      <c r="B90" s="5" t="s">
        <v>391</v>
      </c>
      <c r="C90">
        <v>4</v>
      </c>
      <c r="D90">
        <v>13</v>
      </c>
      <c r="E90">
        <v>55</v>
      </c>
      <c r="F90">
        <v>118</v>
      </c>
      <c r="H90" s="5" t="s">
        <v>391</v>
      </c>
      <c r="I90" s="5">
        <v>4</v>
      </c>
      <c r="J90" s="5">
        <v>28</v>
      </c>
      <c r="K90" s="5">
        <v>62</v>
      </c>
      <c r="L90" s="5">
        <v>108</v>
      </c>
    </row>
    <row r="91" spans="2:12" ht="15.75" x14ac:dyDescent="0.25">
      <c r="C91">
        <v>4</v>
      </c>
      <c r="D91">
        <v>17</v>
      </c>
      <c r="E91">
        <v>66</v>
      </c>
      <c r="F91">
        <v>120</v>
      </c>
      <c r="I91" s="5">
        <v>4</v>
      </c>
      <c r="J91" s="5">
        <v>31</v>
      </c>
      <c r="K91" s="5">
        <v>60</v>
      </c>
      <c r="L91" s="5">
        <v>116</v>
      </c>
    </row>
    <row r="92" spans="2:12" ht="15.75" x14ac:dyDescent="0.25">
      <c r="C92">
        <v>4</v>
      </c>
      <c r="D92">
        <v>15</v>
      </c>
      <c r="E92">
        <v>60</v>
      </c>
      <c r="F92">
        <v>110</v>
      </c>
      <c r="I92" s="5">
        <v>4</v>
      </c>
      <c r="J92" s="5">
        <v>27</v>
      </c>
      <c r="K92" s="5">
        <v>75</v>
      </c>
      <c r="L92" s="5">
        <v>120</v>
      </c>
    </row>
    <row r="94" spans="2:12" ht="15.95" x14ac:dyDescent="0.2">
      <c r="B94" s="5" t="s">
        <v>13</v>
      </c>
      <c r="C94" s="5">
        <v>4</v>
      </c>
      <c r="D94" s="5">
        <v>15.333333333333334</v>
      </c>
      <c r="E94" s="5">
        <v>51</v>
      </c>
      <c r="F94" s="5">
        <v>113</v>
      </c>
      <c r="H94" s="5" t="s">
        <v>13</v>
      </c>
      <c r="I94" s="5">
        <v>4</v>
      </c>
      <c r="J94" s="5">
        <v>27.666666666666668</v>
      </c>
      <c r="K94" s="5">
        <v>64</v>
      </c>
      <c r="L94" s="5">
        <v>128.33333333333334</v>
      </c>
    </row>
    <row r="95" spans="2:12" ht="15.95" x14ac:dyDescent="0.2">
      <c r="C95" s="5">
        <v>4</v>
      </c>
      <c r="D95" s="5">
        <v>13</v>
      </c>
      <c r="E95" s="5">
        <v>38</v>
      </c>
      <c r="F95" s="5">
        <v>67.333333333333329</v>
      </c>
      <c r="I95" s="5">
        <v>4</v>
      </c>
      <c r="J95" s="5">
        <v>23</v>
      </c>
      <c r="K95" s="5">
        <v>39</v>
      </c>
      <c r="L95" s="5">
        <v>77.333333333333329</v>
      </c>
    </row>
    <row r="96" spans="2:12" ht="15.95" x14ac:dyDescent="0.2">
      <c r="C96" s="5">
        <v>4</v>
      </c>
      <c r="D96" s="5">
        <v>16.333333333333332</v>
      </c>
      <c r="E96" s="5">
        <v>56</v>
      </c>
      <c r="F96" s="5">
        <v>124</v>
      </c>
      <c r="I96" s="5">
        <v>4</v>
      </c>
      <c r="J96" s="5">
        <v>31</v>
      </c>
      <c r="K96" s="5">
        <v>67.666666666666671</v>
      </c>
      <c r="L96" s="5">
        <v>136.33333333333334</v>
      </c>
    </row>
    <row r="97" spans="2:12" ht="15.95" x14ac:dyDescent="0.2">
      <c r="C97" s="5">
        <v>4</v>
      </c>
      <c r="D97" s="5">
        <v>15</v>
      </c>
      <c r="E97" s="5">
        <v>60.333333333333336</v>
      </c>
      <c r="F97" s="5">
        <v>116</v>
      </c>
      <c r="I97" s="5">
        <v>4</v>
      </c>
      <c r="J97" s="5">
        <v>28.666666666666668</v>
      </c>
      <c r="K97" s="5">
        <v>65.666666666666671</v>
      </c>
      <c r="L97" s="5">
        <v>114.66666666666667</v>
      </c>
    </row>
    <row r="99" spans="2:12" ht="15.95" x14ac:dyDescent="0.2">
      <c r="B99" s="5" t="s">
        <v>14</v>
      </c>
      <c r="C99" s="5">
        <v>0</v>
      </c>
      <c r="D99" s="5">
        <v>2.0816659994661282</v>
      </c>
      <c r="E99" s="5">
        <v>6.0827625302982193</v>
      </c>
      <c r="F99" s="5">
        <v>7</v>
      </c>
      <c r="H99" s="5" t="s">
        <v>14</v>
      </c>
      <c r="I99" s="5">
        <v>0</v>
      </c>
      <c r="J99" s="5">
        <v>4.6188021535169979</v>
      </c>
      <c r="K99" s="5">
        <v>7.9372539331937721</v>
      </c>
      <c r="L99" s="5">
        <v>11.239810200058244</v>
      </c>
    </row>
    <row r="100" spans="2:12" ht="15.95" x14ac:dyDescent="0.2">
      <c r="C100" s="5">
        <v>0</v>
      </c>
      <c r="D100" s="5">
        <v>1.7320508075688772</v>
      </c>
      <c r="E100" s="5">
        <v>5.5677643628300215</v>
      </c>
      <c r="F100" s="5">
        <v>6.0277137733417074</v>
      </c>
      <c r="I100" s="5">
        <v>0</v>
      </c>
      <c r="J100" s="5">
        <v>3</v>
      </c>
      <c r="K100" s="5">
        <v>2.6457513110645907</v>
      </c>
      <c r="L100" s="5">
        <v>8.3266639978645323</v>
      </c>
    </row>
    <row r="101" spans="2:12" ht="15.95" x14ac:dyDescent="0.2">
      <c r="C101" s="5">
        <v>0</v>
      </c>
      <c r="D101" s="5">
        <v>2.5166114784235796</v>
      </c>
      <c r="E101" s="5">
        <v>6.2449979983983983</v>
      </c>
      <c r="F101" s="5">
        <v>4</v>
      </c>
      <c r="I101" s="5">
        <v>0</v>
      </c>
      <c r="J101" s="5">
        <v>5.2915026221291814</v>
      </c>
      <c r="K101" s="5">
        <v>5.6862407030773268</v>
      </c>
      <c r="L101" s="5">
        <v>4.1633319989322661</v>
      </c>
    </row>
    <row r="102" spans="2:12" ht="15.95" x14ac:dyDescent="0.2">
      <c r="C102" s="5">
        <v>0</v>
      </c>
      <c r="D102" s="5">
        <v>2</v>
      </c>
      <c r="E102" s="5">
        <v>5.5075705472861021</v>
      </c>
      <c r="F102" s="5">
        <v>5.2915026221291814</v>
      </c>
      <c r="I102" s="5">
        <v>0</v>
      </c>
      <c r="J102" s="5">
        <v>2.0816659994661331</v>
      </c>
      <c r="K102" s="5">
        <v>8.1445278152470593</v>
      </c>
      <c r="L102" s="5">
        <v>6.1101009266077861</v>
      </c>
    </row>
    <row r="104" spans="2:12" ht="15.95" x14ac:dyDescent="0.2">
      <c r="B104" s="4" t="s">
        <v>40</v>
      </c>
      <c r="H104" s="4" t="s">
        <v>40</v>
      </c>
    </row>
    <row r="105" spans="2:12" ht="15.95" x14ac:dyDescent="0.2">
      <c r="B105" s="4" t="s">
        <v>24</v>
      </c>
      <c r="F105" s="3">
        <v>1E-3</v>
      </c>
      <c r="H105" s="4" t="s">
        <v>24</v>
      </c>
      <c r="L105" s="3">
        <v>3.3E-3</v>
      </c>
    </row>
    <row r="106" spans="2:12" ht="15.95" x14ac:dyDescent="0.2">
      <c r="B106" s="4" t="s">
        <v>25</v>
      </c>
      <c r="F106" s="3" t="s">
        <v>26</v>
      </c>
      <c r="H106" s="4" t="s">
        <v>25</v>
      </c>
      <c r="L106" s="3" t="s">
        <v>26</v>
      </c>
    </row>
    <row r="107" spans="2:12" ht="15.95" x14ac:dyDescent="0.2">
      <c r="B107" s="4" t="s">
        <v>27</v>
      </c>
      <c r="F107" s="3" t="s">
        <v>28</v>
      </c>
      <c r="H107" s="4" t="s">
        <v>27</v>
      </c>
      <c r="L107" s="3" t="s">
        <v>28</v>
      </c>
    </row>
    <row r="108" spans="2:12" ht="15.95" x14ac:dyDescent="0.2">
      <c r="B108" s="4" t="s">
        <v>29</v>
      </c>
      <c r="F108" s="3" t="s">
        <v>30</v>
      </c>
      <c r="H108" s="4" t="s">
        <v>29</v>
      </c>
      <c r="L108" s="3" t="s">
        <v>30</v>
      </c>
    </row>
    <row r="109" spans="2:12" ht="15.95" x14ac:dyDescent="0.2">
      <c r="B109" s="4" t="s">
        <v>31</v>
      </c>
      <c r="F109" s="3" t="s">
        <v>415</v>
      </c>
      <c r="H109" s="4" t="s">
        <v>31</v>
      </c>
      <c r="L109" s="3" t="s">
        <v>393</v>
      </c>
    </row>
    <row r="112" spans="2:12" ht="15.95" x14ac:dyDescent="0.2">
      <c r="B112" s="5" t="s">
        <v>160</v>
      </c>
      <c r="C112" s="5" t="s">
        <v>120</v>
      </c>
      <c r="J112" s="5" t="s">
        <v>161</v>
      </c>
      <c r="K112" s="5" t="s">
        <v>121</v>
      </c>
    </row>
    <row r="113" spans="2:17" ht="15.95" x14ac:dyDescent="0.2">
      <c r="C113" s="5" t="s">
        <v>104</v>
      </c>
      <c r="D113" s="5" t="s">
        <v>129</v>
      </c>
      <c r="E113" s="5" t="s">
        <v>134</v>
      </c>
      <c r="F113" s="5" t="s">
        <v>130</v>
      </c>
      <c r="G113" s="5" t="s">
        <v>131</v>
      </c>
      <c r="H113" s="5" t="s">
        <v>132</v>
      </c>
      <c r="I113" s="5" t="s">
        <v>133</v>
      </c>
      <c r="K113" s="5" t="s">
        <v>104</v>
      </c>
      <c r="L113" s="5" t="s">
        <v>129</v>
      </c>
      <c r="M113" s="5" t="s">
        <v>134</v>
      </c>
      <c r="N113" s="5" t="s">
        <v>130</v>
      </c>
      <c r="O113" s="5" t="s">
        <v>131</v>
      </c>
      <c r="P113" s="5" t="s">
        <v>132</v>
      </c>
      <c r="Q113" s="5" t="s">
        <v>133</v>
      </c>
    </row>
    <row r="114" spans="2:17" ht="15.95" x14ac:dyDescent="0.2">
      <c r="C114" s="3">
        <v>1.6988000000000001</v>
      </c>
      <c r="D114" s="3">
        <v>0.43580000000000002</v>
      </c>
      <c r="E114" s="3">
        <v>1.5367999999999999</v>
      </c>
      <c r="F114" s="3">
        <v>1.4857</v>
      </c>
      <c r="G114" s="3">
        <v>0.97840000000000005</v>
      </c>
      <c r="H114" s="3">
        <v>0.43619999999999998</v>
      </c>
      <c r="I114" s="3">
        <v>0.39710000000000001</v>
      </c>
      <c r="K114" s="3">
        <v>1.3954</v>
      </c>
      <c r="L114" s="3">
        <v>0.4587</v>
      </c>
      <c r="M114" s="3">
        <v>1.1367</v>
      </c>
      <c r="N114" s="3">
        <v>1.1377999999999999</v>
      </c>
      <c r="O114" s="3">
        <v>0.86339999999999995</v>
      </c>
      <c r="P114" s="3">
        <v>0.4335</v>
      </c>
      <c r="Q114" s="3">
        <v>0.2636</v>
      </c>
    </row>
    <row r="115" spans="2:17" ht="15.95" x14ac:dyDescent="0.2">
      <c r="C115" s="3">
        <v>1.6256999999999999</v>
      </c>
      <c r="D115" s="3">
        <v>0.41570000000000001</v>
      </c>
      <c r="E115" s="3">
        <v>1.2697000000000001</v>
      </c>
      <c r="F115" s="3">
        <v>1.3669</v>
      </c>
      <c r="G115" s="3">
        <v>1.2997000000000001</v>
      </c>
      <c r="H115" s="3">
        <v>0.32840000000000003</v>
      </c>
      <c r="I115" s="3">
        <v>0.4284</v>
      </c>
      <c r="K115" s="3">
        <v>1.5663</v>
      </c>
      <c r="L115" s="3">
        <v>0.51329999999999998</v>
      </c>
      <c r="M115" s="3">
        <v>1.3636999999999999</v>
      </c>
      <c r="N115" s="3">
        <v>1.2674000000000001</v>
      </c>
      <c r="O115" s="3">
        <v>0.6784</v>
      </c>
      <c r="P115" s="3">
        <v>0.49730000000000002</v>
      </c>
      <c r="Q115" s="3">
        <v>0.43579000000000001</v>
      </c>
    </row>
    <row r="116" spans="2:17" ht="15.95" x14ac:dyDescent="0.2">
      <c r="C116" s="3">
        <v>1.5972999999999999</v>
      </c>
      <c r="D116" s="3">
        <v>0.3669</v>
      </c>
      <c r="E116" s="3">
        <v>1.5267999999999999</v>
      </c>
      <c r="F116" s="3">
        <v>1.6187</v>
      </c>
      <c r="G116" s="3">
        <v>1.1487000000000001</v>
      </c>
      <c r="H116" s="3">
        <v>0.39750000000000002</v>
      </c>
      <c r="I116" s="3">
        <v>0.3674</v>
      </c>
      <c r="K116" s="3">
        <v>1.5785</v>
      </c>
      <c r="L116" s="3">
        <v>0.48470000000000002</v>
      </c>
      <c r="M116" s="3">
        <v>1.3347</v>
      </c>
      <c r="N116" s="3">
        <v>1.4369000000000001</v>
      </c>
      <c r="O116" s="3">
        <v>0.77859999999999996</v>
      </c>
      <c r="P116" s="3">
        <v>0.3367</v>
      </c>
      <c r="Q116" s="3">
        <v>0.33479999999999999</v>
      </c>
    </row>
    <row r="118" spans="2:17" ht="15.95" x14ac:dyDescent="0.2">
      <c r="B118" s="5" t="s">
        <v>13</v>
      </c>
      <c r="C118" s="5">
        <f t="shared" ref="C118:I118" si="0">AVERAGE(C114:C116)</f>
        <v>1.6406000000000001</v>
      </c>
      <c r="D118" s="5">
        <f t="shared" si="0"/>
        <v>0.40613333333333329</v>
      </c>
      <c r="E118" s="5">
        <f t="shared" si="0"/>
        <v>1.4444333333333332</v>
      </c>
      <c r="F118" s="5">
        <f t="shared" si="0"/>
        <v>1.4904333333333331</v>
      </c>
      <c r="G118" s="5">
        <f t="shared" si="0"/>
        <v>1.1422666666666668</v>
      </c>
      <c r="H118" s="5">
        <f t="shared" si="0"/>
        <v>0.38736666666666664</v>
      </c>
      <c r="I118" s="5">
        <f t="shared" si="0"/>
        <v>0.39763333333333334</v>
      </c>
      <c r="K118" s="5">
        <f t="shared" ref="K118:P118" si="1">AVERAGE(K114:K116)</f>
        <v>1.5134000000000001</v>
      </c>
      <c r="L118" s="5">
        <f t="shared" si="1"/>
        <v>0.4855666666666667</v>
      </c>
      <c r="M118" s="5">
        <f t="shared" si="1"/>
        <v>1.2783666666666667</v>
      </c>
      <c r="N118" s="5">
        <f t="shared" si="1"/>
        <v>1.2806999999999999</v>
      </c>
      <c r="O118" s="5">
        <f t="shared" si="1"/>
        <v>0.77346666666666664</v>
      </c>
      <c r="P118" s="5">
        <f t="shared" si="1"/>
        <v>0.42250000000000004</v>
      </c>
      <c r="Q118" s="5">
        <f t="shared" ref="Q118" si="2">AVERAGE(Q114:Q116)</f>
        <v>0.34472999999999998</v>
      </c>
    </row>
    <row r="119" spans="2:17" ht="15.95" x14ac:dyDescent="0.2">
      <c r="B119" s="5" t="s">
        <v>14</v>
      </c>
      <c r="C119" s="5">
        <f>STDEV(C114:C116)</f>
        <v>5.2364778238812477E-2</v>
      </c>
      <c r="D119" s="5">
        <f t="shared" ref="D119:I119" si="3">STDEV(D114:D116)</f>
        <v>3.5432235793600914E-2</v>
      </c>
      <c r="E119" s="5">
        <f t="shared" si="3"/>
        <v>0.15140608750421269</v>
      </c>
      <c r="F119" s="5">
        <f t="shared" si="3"/>
        <v>0.12596671518037347</v>
      </c>
      <c r="G119" s="5">
        <f t="shared" si="3"/>
        <v>0.16074658109376275</v>
      </c>
      <c r="H119" s="5">
        <f t="shared" si="3"/>
        <v>5.460973661659059E-2</v>
      </c>
      <c r="I119" s="5">
        <f t="shared" si="3"/>
        <v>3.0503497067276293E-2</v>
      </c>
      <c r="K119" s="5">
        <f t="shared" ref="K119:P119" si="4">STDEV(K114:K116)</f>
        <v>0.10237289680379279</v>
      </c>
      <c r="L119" s="5">
        <f t="shared" si="4"/>
        <v>2.7310315511420456E-2</v>
      </c>
      <c r="M119" s="5">
        <f t="shared" si="4"/>
        <v>0.12354081646700138</v>
      </c>
      <c r="N119" s="5">
        <f t="shared" si="4"/>
        <v>0.14999289983195876</v>
      </c>
      <c r="O119" s="5">
        <f t="shared" si="4"/>
        <v>9.2606767211329266E-2</v>
      </c>
      <c r="P119" s="5">
        <f t="shared" si="4"/>
        <v>8.0863094177752004E-2</v>
      </c>
      <c r="Q119" s="5">
        <f t="shared" ref="Q119" si="5">STDEV(Q114:Q116)</f>
        <v>8.6523422840292394E-2</v>
      </c>
    </row>
    <row r="121" spans="2:17" ht="15.95" x14ac:dyDescent="0.2">
      <c r="B121" s="4" t="s">
        <v>40</v>
      </c>
    </row>
    <row r="122" spans="2:17" ht="15.95" x14ac:dyDescent="0.2">
      <c r="B122" s="4" t="s">
        <v>24</v>
      </c>
      <c r="D122" s="3" t="s">
        <v>36</v>
      </c>
      <c r="E122" s="3">
        <v>0.1012</v>
      </c>
      <c r="F122" s="3">
        <v>0.12920000000000001</v>
      </c>
      <c r="G122" s="3">
        <v>7.0000000000000001E-3</v>
      </c>
      <c r="H122" s="3" t="s">
        <v>36</v>
      </c>
      <c r="I122" s="3" t="s">
        <v>36</v>
      </c>
      <c r="L122" s="3" t="s">
        <v>36</v>
      </c>
      <c r="M122" s="3">
        <v>6.4199999999999993E-2</v>
      </c>
      <c r="N122" s="3">
        <v>9.0700000000000003E-2</v>
      </c>
      <c r="O122" s="3">
        <v>6.9999999999999999E-4</v>
      </c>
      <c r="P122" s="3">
        <v>1E-4</v>
      </c>
      <c r="Q122" s="3">
        <v>1E-4</v>
      </c>
    </row>
    <row r="123" spans="2:17" ht="15.95" x14ac:dyDescent="0.2">
      <c r="B123" s="4" t="s">
        <v>25</v>
      </c>
      <c r="D123" s="3" t="s">
        <v>37</v>
      </c>
      <c r="E123" s="3" t="s">
        <v>41</v>
      </c>
      <c r="F123" s="3" t="s">
        <v>41</v>
      </c>
      <c r="G123" s="3" t="s">
        <v>26</v>
      </c>
      <c r="H123" s="3" t="s">
        <v>37</v>
      </c>
      <c r="I123" s="3" t="s">
        <v>37</v>
      </c>
      <c r="L123" s="3" t="s">
        <v>37</v>
      </c>
      <c r="M123" s="3" t="s">
        <v>41</v>
      </c>
      <c r="N123" s="3" t="s">
        <v>41</v>
      </c>
      <c r="O123" s="3" t="s">
        <v>33</v>
      </c>
      <c r="P123" s="3" t="s">
        <v>33</v>
      </c>
      <c r="Q123" s="3" t="s">
        <v>33</v>
      </c>
    </row>
    <row r="124" spans="2:17" ht="15.95" x14ac:dyDescent="0.2">
      <c r="B124" s="4" t="s">
        <v>27</v>
      </c>
      <c r="D124" s="3" t="s">
        <v>28</v>
      </c>
      <c r="E124" s="3" t="s">
        <v>42</v>
      </c>
      <c r="F124" s="3" t="s">
        <v>42</v>
      </c>
      <c r="G124" s="3" t="s">
        <v>28</v>
      </c>
      <c r="H124" s="3" t="s">
        <v>28</v>
      </c>
      <c r="I124" s="3" t="s">
        <v>28</v>
      </c>
      <c r="L124" s="3" t="s">
        <v>28</v>
      </c>
      <c r="M124" s="3" t="s">
        <v>42</v>
      </c>
      <c r="N124" s="3" t="s">
        <v>42</v>
      </c>
      <c r="O124" s="3" t="s">
        <v>28</v>
      </c>
      <c r="P124" s="3" t="s">
        <v>28</v>
      </c>
      <c r="Q124" s="3" t="s">
        <v>28</v>
      </c>
    </row>
    <row r="125" spans="2:17" ht="15.95" x14ac:dyDescent="0.2">
      <c r="B125" s="4" t="s">
        <v>29</v>
      </c>
      <c r="D125" s="3" t="s">
        <v>30</v>
      </c>
      <c r="E125" s="3" t="s">
        <v>30</v>
      </c>
      <c r="F125" s="3" t="s">
        <v>30</v>
      </c>
      <c r="G125" s="3" t="s">
        <v>30</v>
      </c>
      <c r="H125" s="3" t="s">
        <v>30</v>
      </c>
      <c r="I125" s="3" t="s">
        <v>30</v>
      </c>
      <c r="L125" s="3" t="s">
        <v>30</v>
      </c>
      <c r="M125" s="3" t="s">
        <v>30</v>
      </c>
      <c r="N125" s="3" t="s">
        <v>30</v>
      </c>
      <c r="O125" s="3" t="s">
        <v>30</v>
      </c>
      <c r="P125" s="3" t="s">
        <v>30</v>
      </c>
      <c r="Q125" s="3" t="s">
        <v>30</v>
      </c>
    </row>
    <row r="126" spans="2:17" ht="15.95" x14ac:dyDescent="0.2">
      <c r="B126" s="4" t="s">
        <v>31</v>
      </c>
      <c r="D126" s="3" t="s">
        <v>148</v>
      </c>
      <c r="E126" s="3" t="s">
        <v>149</v>
      </c>
      <c r="F126" s="3" t="s">
        <v>150</v>
      </c>
      <c r="G126" s="3" t="s">
        <v>151</v>
      </c>
      <c r="H126" s="3" t="s">
        <v>152</v>
      </c>
      <c r="I126" s="3" t="s">
        <v>153</v>
      </c>
      <c r="L126" s="3" t="s">
        <v>154</v>
      </c>
      <c r="M126" s="3" t="s">
        <v>155</v>
      </c>
      <c r="N126" s="3" t="s">
        <v>156</v>
      </c>
      <c r="O126" s="3" t="s">
        <v>157</v>
      </c>
      <c r="P126" s="3" t="s">
        <v>158</v>
      </c>
      <c r="Q126" s="3" t="s">
        <v>159</v>
      </c>
    </row>
    <row r="129" spans="2:6" ht="15.95" x14ac:dyDescent="0.2">
      <c r="B129" s="5" t="s">
        <v>163</v>
      </c>
      <c r="E129" s="5" t="s">
        <v>129</v>
      </c>
      <c r="F129" s="5" t="s">
        <v>162</v>
      </c>
    </row>
    <row r="130" spans="2:6" ht="15.95" x14ac:dyDescent="0.2">
      <c r="C130" s="5" t="s">
        <v>94</v>
      </c>
      <c r="D130" s="5" t="s">
        <v>96</v>
      </c>
      <c r="E130" s="5" t="s">
        <v>96</v>
      </c>
      <c r="F130" s="5" t="s">
        <v>96</v>
      </c>
    </row>
    <row r="131" spans="2:6" ht="15.95" x14ac:dyDescent="0.2">
      <c r="C131" s="3">
        <v>0.51600000000000001</v>
      </c>
      <c r="D131" s="3">
        <v>0.89100000000000001</v>
      </c>
      <c r="E131" s="3">
        <v>0.436</v>
      </c>
      <c r="F131" s="3">
        <v>0.93100000000000005</v>
      </c>
    </row>
    <row r="132" spans="2:6" ht="15.95" x14ac:dyDescent="0.2">
      <c r="C132" s="3">
        <v>0.38300000000000001</v>
      </c>
      <c r="D132" s="3">
        <v>0.871</v>
      </c>
      <c r="E132" s="3">
        <v>0.51800000000000002</v>
      </c>
      <c r="F132" s="3">
        <v>0.81899999999999995</v>
      </c>
    </row>
    <row r="133" spans="2:6" ht="15.95" x14ac:dyDescent="0.2">
      <c r="C133" s="3">
        <v>0.313</v>
      </c>
      <c r="D133" s="3">
        <v>0.90700000000000003</v>
      </c>
      <c r="E133" s="3">
        <v>0.437</v>
      </c>
      <c r="F133" s="3">
        <v>0.90700000000000003</v>
      </c>
    </row>
    <row r="135" spans="2:6" ht="15.95" x14ac:dyDescent="0.2">
      <c r="B135" s="5" t="s">
        <v>13</v>
      </c>
      <c r="C135" s="5">
        <f>AVERAGE(C131:C133)</f>
        <v>0.40399999999999997</v>
      </c>
      <c r="D135" s="5">
        <f t="shared" ref="D135:F135" si="6">AVERAGE(D131:D133)</f>
        <v>0.88966666666666672</v>
      </c>
      <c r="E135" s="5">
        <f t="shared" si="6"/>
        <v>0.46366666666666667</v>
      </c>
      <c r="F135" s="5">
        <f t="shared" si="6"/>
        <v>0.88566666666666671</v>
      </c>
    </row>
    <row r="136" spans="2:6" ht="15.95" x14ac:dyDescent="0.2">
      <c r="B136" s="5" t="s">
        <v>14</v>
      </c>
      <c r="C136" s="5">
        <f>STDEV(C131:C133)</f>
        <v>0.10311643903859354</v>
      </c>
      <c r="D136" s="5">
        <f t="shared" ref="D136:F136" si="7">STDEV(D131:D133)</f>
        <v>1.8036999011291594E-2</v>
      </c>
      <c r="E136" s="5">
        <f t="shared" si="7"/>
        <v>4.7056703383612987E-2</v>
      </c>
      <c r="F136" s="5">
        <f t="shared" si="7"/>
        <v>5.8968918366655999E-2</v>
      </c>
    </row>
    <row r="138" spans="2:6" ht="15.95" x14ac:dyDescent="0.2">
      <c r="B138" s="4" t="s">
        <v>40</v>
      </c>
    </row>
    <row r="139" spans="2:6" ht="15.95" x14ac:dyDescent="0.2">
      <c r="B139" s="4" t="s">
        <v>24</v>
      </c>
      <c r="D139" s="3">
        <v>1.2999999999999999E-3</v>
      </c>
      <c r="E139" s="3">
        <v>0.41349999999999998</v>
      </c>
      <c r="F139" s="3">
        <v>2.2000000000000001E-3</v>
      </c>
    </row>
    <row r="140" spans="2:6" ht="15.95" x14ac:dyDescent="0.2">
      <c r="B140" s="4" t="s">
        <v>25</v>
      </c>
      <c r="D140" s="3" t="s">
        <v>26</v>
      </c>
      <c r="E140" s="3" t="s">
        <v>41</v>
      </c>
      <c r="F140" s="3" t="s">
        <v>26</v>
      </c>
    </row>
    <row r="141" spans="2:6" ht="15.95" x14ac:dyDescent="0.2">
      <c r="B141" s="4" t="s">
        <v>27</v>
      </c>
      <c r="D141" s="3" t="s">
        <v>28</v>
      </c>
      <c r="E141" s="3" t="s">
        <v>42</v>
      </c>
      <c r="F141" s="3" t="s">
        <v>28</v>
      </c>
    </row>
    <row r="142" spans="2:6" ht="15.95" x14ac:dyDescent="0.2">
      <c r="B142" s="4" t="s">
        <v>29</v>
      </c>
      <c r="D142" s="3" t="s">
        <v>30</v>
      </c>
      <c r="E142" s="3" t="s">
        <v>30</v>
      </c>
      <c r="F142" s="3" t="s">
        <v>30</v>
      </c>
    </row>
    <row r="143" spans="2:6" ht="15.95" x14ac:dyDescent="0.2">
      <c r="B143" s="4" t="s">
        <v>31</v>
      </c>
      <c r="D143" s="3" t="s">
        <v>164</v>
      </c>
      <c r="E143" s="3" t="s">
        <v>165</v>
      </c>
      <c r="F143" s="3" t="s">
        <v>166</v>
      </c>
    </row>
    <row r="146" spans="2:16" x14ac:dyDescent="0.2">
      <c r="B146" s="5" t="s">
        <v>169</v>
      </c>
      <c r="C146" s="5" t="s">
        <v>167</v>
      </c>
      <c r="E146" s="5" t="s">
        <v>129</v>
      </c>
      <c r="G146" s="5" t="s">
        <v>168</v>
      </c>
      <c r="I146" s="5" t="s">
        <v>130</v>
      </c>
      <c r="K146" s="5" t="s">
        <v>131</v>
      </c>
      <c r="M146" s="5" t="s">
        <v>132</v>
      </c>
      <c r="O146" s="5" t="s">
        <v>133</v>
      </c>
    </row>
    <row r="147" spans="2:16" x14ac:dyDescent="0.2">
      <c r="C147" s="5" t="s">
        <v>115</v>
      </c>
      <c r="D147" s="5" t="s">
        <v>116</v>
      </c>
      <c r="E147" s="5" t="s">
        <v>115</v>
      </c>
      <c r="F147" s="5" t="s">
        <v>116</v>
      </c>
      <c r="G147" s="5" t="s">
        <v>115</v>
      </c>
      <c r="H147" s="5" t="s">
        <v>116</v>
      </c>
      <c r="I147" s="5" t="s">
        <v>115</v>
      </c>
      <c r="J147" s="5" t="s">
        <v>116</v>
      </c>
      <c r="K147" s="5" t="s">
        <v>115</v>
      </c>
      <c r="L147" s="5" t="s">
        <v>116</v>
      </c>
      <c r="M147" s="5" t="s">
        <v>115</v>
      </c>
      <c r="N147" s="5" t="s">
        <v>116</v>
      </c>
      <c r="O147" s="5" t="s">
        <v>115</v>
      </c>
      <c r="P147" s="5" t="s">
        <v>116</v>
      </c>
    </row>
    <row r="148" spans="2:16" x14ac:dyDescent="0.2">
      <c r="C148" s="3">
        <v>11</v>
      </c>
      <c r="D148" s="3">
        <v>0.16666700000000001</v>
      </c>
      <c r="E148" s="3">
        <v>3.8333330000000001</v>
      </c>
      <c r="F148" s="3">
        <v>0.25</v>
      </c>
      <c r="G148" s="3">
        <v>9.8333329999999997</v>
      </c>
      <c r="H148" s="3">
        <v>0.25</v>
      </c>
      <c r="I148" s="3">
        <v>11.33333</v>
      </c>
      <c r="J148" s="3">
        <v>0.16666700000000001</v>
      </c>
      <c r="K148" s="3">
        <v>8.5</v>
      </c>
      <c r="L148" s="3">
        <v>0.16666700000000001</v>
      </c>
      <c r="M148" s="3">
        <v>4.8571429999999998</v>
      </c>
      <c r="N148" s="3">
        <v>0.14285700000000001</v>
      </c>
      <c r="O148" s="3">
        <v>6.3333329999999997</v>
      </c>
      <c r="P148" s="3">
        <v>0.16666700000000001</v>
      </c>
    </row>
    <row r="149" spans="2:16" x14ac:dyDescent="0.2">
      <c r="C149" s="3">
        <v>11.8</v>
      </c>
      <c r="D149" s="3">
        <v>0.16666700000000001</v>
      </c>
      <c r="E149" s="3">
        <v>2.8333330000000001</v>
      </c>
      <c r="F149" s="3">
        <v>0.16666700000000001</v>
      </c>
      <c r="G149" s="3">
        <v>11.33333</v>
      </c>
      <c r="H149" s="3">
        <v>0.16666700000000001</v>
      </c>
      <c r="I149" s="3">
        <v>10.857139999999999</v>
      </c>
      <c r="J149" s="3">
        <v>0.2</v>
      </c>
      <c r="K149" s="3">
        <v>7.1666670000000003</v>
      </c>
      <c r="L149" s="3">
        <v>0.16666700000000001</v>
      </c>
      <c r="M149" s="3">
        <v>3.3333330000000001</v>
      </c>
      <c r="N149" s="3">
        <v>0.16666700000000001</v>
      </c>
      <c r="O149" s="3">
        <v>3.625</v>
      </c>
      <c r="P149" s="3">
        <v>0.16666700000000001</v>
      </c>
    </row>
    <row r="150" spans="2:16" x14ac:dyDescent="0.2">
      <c r="C150" s="3">
        <v>9.8333329999999997</v>
      </c>
      <c r="D150" s="3">
        <v>0.16666700000000001</v>
      </c>
      <c r="E150" s="3">
        <v>5.2</v>
      </c>
      <c r="F150" s="3">
        <v>0.16666700000000001</v>
      </c>
      <c r="G150" s="3">
        <v>8.2857140000000005</v>
      </c>
      <c r="H150" s="3">
        <v>0.16666700000000001</v>
      </c>
      <c r="I150" s="3">
        <v>7.8333329999999997</v>
      </c>
      <c r="J150" s="3">
        <v>0.2</v>
      </c>
      <c r="K150" s="3">
        <v>9.1999999999999993</v>
      </c>
      <c r="L150" s="3">
        <v>0.2</v>
      </c>
      <c r="M150" s="3">
        <v>3.714286</v>
      </c>
      <c r="N150" s="3">
        <v>0.16666700000000001</v>
      </c>
      <c r="O150" s="3">
        <v>5</v>
      </c>
      <c r="P150" s="3">
        <v>0.14285700000000001</v>
      </c>
    </row>
    <row r="152" spans="2:16" x14ac:dyDescent="0.2">
      <c r="B152" s="5" t="s">
        <v>13</v>
      </c>
      <c r="C152" s="5">
        <f>AVERAGE(C148:C150)</f>
        <v>10.877777666666667</v>
      </c>
      <c r="D152" s="5">
        <f t="shared" ref="D152:P152" si="8">AVERAGE(D148:D150)</f>
        <v>0.16666700000000001</v>
      </c>
      <c r="E152" s="5">
        <f t="shared" si="8"/>
        <v>3.9555553333333333</v>
      </c>
      <c r="F152" s="5">
        <f t="shared" si="8"/>
        <v>0.19444466666666668</v>
      </c>
      <c r="G152" s="5">
        <f t="shared" si="8"/>
        <v>9.8174589999999995</v>
      </c>
      <c r="H152" s="5">
        <f t="shared" si="8"/>
        <v>0.19444466666666668</v>
      </c>
      <c r="I152" s="5">
        <f t="shared" si="8"/>
        <v>10.007934333333333</v>
      </c>
      <c r="J152" s="5">
        <f t="shared" si="8"/>
        <v>0.188889</v>
      </c>
      <c r="K152" s="5">
        <f t="shared" si="8"/>
        <v>8.2888889999999993</v>
      </c>
      <c r="L152" s="5">
        <f t="shared" si="8"/>
        <v>0.17777799999999999</v>
      </c>
      <c r="M152" s="5">
        <f t="shared" si="8"/>
        <v>3.9682539999999999</v>
      </c>
      <c r="N152" s="5">
        <f t="shared" si="8"/>
        <v>0.15873033333333333</v>
      </c>
      <c r="O152" s="5">
        <f t="shared" si="8"/>
        <v>4.9861110000000002</v>
      </c>
      <c r="P152" s="5">
        <f t="shared" si="8"/>
        <v>0.15873033333333333</v>
      </c>
    </row>
    <row r="153" spans="2:16" x14ac:dyDescent="0.2">
      <c r="B153" s="5" t="s">
        <v>14</v>
      </c>
      <c r="C153" s="5">
        <f>STDEV(C148:C150)</f>
        <v>0.98901390096213226</v>
      </c>
      <c r="D153" s="5">
        <f t="shared" ref="D153:P153" si="9">STDEV(D148:D150)</f>
        <v>0</v>
      </c>
      <c r="E153" s="5">
        <f t="shared" si="9"/>
        <v>1.1880580357441859</v>
      </c>
      <c r="F153" s="5">
        <f t="shared" si="9"/>
        <v>4.811232998237909E-2</v>
      </c>
      <c r="G153" s="5">
        <f t="shared" si="9"/>
        <v>1.5238700104572604</v>
      </c>
      <c r="H153" s="5">
        <f t="shared" si="9"/>
        <v>4.811232998237909E-2</v>
      </c>
      <c r="I153" s="5">
        <f t="shared" si="9"/>
        <v>1.8982511552021633</v>
      </c>
      <c r="J153" s="5">
        <f t="shared" si="9"/>
        <v>1.9244816522897796E-2</v>
      </c>
      <c r="K153" s="5">
        <f t="shared" si="9"/>
        <v>1.0329746671448459</v>
      </c>
      <c r="L153" s="5">
        <f t="shared" si="9"/>
        <v>1.9244816522897796E-2</v>
      </c>
      <c r="M153" s="5">
        <f t="shared" si="9"/>
        <v>0.79301578659759375</v>
      </c>
      <c r="N153" s="5">
        <f t="shared" si="9"/>
        <v>1.3746709909404988E-2</v>
      </c>
      <c r="O153" s="5">
        <f t="shared" si="9"/>
        <v>1.3542199186110806</v>
      </c>
      <c r="P153" s="5">
        <f t="shared" si="9"/>
        <v>1.3746709909404988E-2</v>
      </c>
    </row>
    <row r="155" spans="2:16" x14ac:dyDescent="0.2">
      <c r="B155" s="4" t="s">
        <v>40</v>
      </c>
    </row>
    <row r="156" spans="2:16" x14ac:dyDescent="0.2">
      <c r="B156" s="4" t="s">
        <v>24</v>
      </c>
      <c r="E156" s="3">
        <v>1.5E-3</v>
      </c>
      <c r="G156" s="3">
        <v>0.36919999999999997</v>
      </c>
      <c r="I156" s="3">
        <v>0.52029999999999998</v>
      </c>
      <c r="K156" s="3">
        <v>3.5000000000000003E-2</v>
      </c>
      <c r="M156" s="3">
        <v>6.9999999999999999E-4</v>
      </c>
      <c r="O156" s="3">
        <v>3.7000000000000002E-3</v>
      </c>
    </row>
    <row r="157" spans="2:16" x14ac:dyDescent="0.2">
      <c r="B157" s="4" t="s">
        <v>25</v>
      </c>
      <c r="E157" s="3" t="s">
        <v>26</v>
      </c>
      <c r="G157" s="3" t="s">
        <v>41</v>
      </c>
      <c r="I157" s="3" t="s">
        <v>41</v>
      </c>
      <c r="K157" s="3" t="s">
        <v>54</v>
      </c>
      <c r="M157" s="3" t="s">
        <v>33</v>
      </c>
      <c r="O157" s="3" t="s">
        <v>26</v>
      </c>
    </row>
    <row r="158" spans="2:16" x14ac:dyDescent="0.2">
      <c r="B158" s="4" t="s">
        <v>27</v>
      </c>
      <c r="E158" s="3" t="s">
        <v>28</v>
      </c>
      <c r="G158" s="3" t="s">
        <v>42</v>
      </c>
      <c r="I158" s="3" t="s">
        <v>42</v>
      </c>
      <c r="K158" s="3" t="s">
        <v>28</v>
      </c>
      <c r="M158" s="3" t="s">
        <v>28</v>
      </c>
      <c r="O158" s="3" t="s">
        <v>28</v>
      </c>
    </row>
    <row r="159" spans="2:16" x14ac:dyDescent="0.2">
      <c r="B159" s="4" t="s">
        <v>29</v>
      </c>
      <c r="E159" s="3" t="s">
        <v>30</v>
      </c>
      <c r="G159" s="3" t="s">
        <v>30</v>
      </c>
      <c r="I159" s="3" t="s">
        <v>30</v>
      </c>
      <c r="K159" s="3" t="s">
        <v>30</v>
      </c>
      <c r="M159" s="3" t="s">
        <v>30</v>
      </c>
      <c r="O159" s="3" t="s">
        <v>30</v>
      </c>
    </row>
    <row r="160" spans="2:16" x14ac:dyDescent="0.2">
      <c r="B160" s="4" t="s">
        <v>31</v>
      </c>
      <c r="E160" s="3" t="s">
        <v>170</v>
      </c>
      <c r="G160" s="3" t="s">
        <v>171</v>
      </c>
      <c r="I160" s="3" t="s">
        <v>172</v>
      </c>
      <c r="K160" s="3" t="s">
        <v>173</v>
      </c>
      <c r="M160" s="3" t="s">
        <v>174</v>
      </c>
      <c r="O160" s="3" t="s">
        <v>175</v>
      </c>
    </row>
    <row r="163" spans="2:16" x14ac:dyDescent="0.2">
      <c r="B163" s="5" t="s">
        <v>176</v>
      </c>
      <c r="C163" s="5" t="s">
        <v>167</v>
      </c>
      <c r="E163" s="5" t="s">
        <v>129</v>
      </c>
      <c r="G163" s="5" t="s">
        <v>168</v>
      </c>
      <c r="I163" s="5" t="s">
        <v>130</v>
      </c>
      <c r="K163" s="5" t="s">
        <v>131</v>
      </c>
      <c r="M163" s="5" t="s">
        <v>132</v>
      </c>
      <c r="O163" s="5" t="s">
        <v>133</v>
      </c>
    </row>
    <row r="164" spans="2:16" x14ac:dyDescent="0.2">
      <c r="C164" s="5" t="s">
        <v>115</v>
      </c>
      <c r="D164" s="5" t="s">
        <v>116</v>
      </c>
      <c r="E164" s="5" t="s">
        <v>115</v>
      </c>
      <c r="F164" s="5" t="s">
        <v>116</v>
      </c>
      <c r="G164" s="5" t="s">
        <v>115</v>
      </c>
      <c r="H164" s="5" t="s">
        <v>116</v>
      </c>
      <c r="I164" s="5" t="s">
        <v>115</v>
      </c>
      <c r="J164" s="5" t="s">
        <v>116</v>
      </c>
      <c r="K164" s="5" t="s">
        <v>115</v>
      </c>
      <c r="L164" s="5" t="s">
        <v>116</v>
      </c>
      <c r="M164" s="5" t="s">
        <v>115</v>
      </c>
      <c r="N164" s="5" t="s">
        <v>116</v>
      </c>
      <c r="O164" s="5" t="s">
        <v>115</v>
      </c>
      <c r="P164" s="5" t="s">
        <v>116</v>
      </c>
    </row>
    <row r="165" spans="2:16" x14ac:dyDescent="0.2">
      <c r="C165" s="3">
        <v>17.66667</v>
      </c>
      <c r="D165" s="3">
        <v>0.33333299999999999</v>
      </c>
      <c r="E165" s="3">
        <v>5.3333329999999997</v>
      </c>
      <c r="F165" s="3">
        <v>0.33333299999999999</v>
      </c>
      <c r="G165" s="3">
        <v>16.33333</v>
      </c>
      <c r="H165" s="3">
        <v>0.25</v>
      </c>
      <c r="I165" s="3">
        <v>16.33333</v>
      </c>
      <c r="J165" s="3">
        <v>0.33333299999999999</v>
      </c>
      <c r="K165" s="3">
        <v>7</v>
      </c>
      <c r="L165" s="3">
        <v>0.33333299999999999</v>
      </c>
      <c r="M165" s="3">
        <v>9</v>
      </c>
      <c r="N165" s="3">
        <v>0.2</v>
      </c>
      <c r="O165" s="3">
        <v>8</v>
      </c>
      <c r="P165" s="3">
        <v>0.25</v>
      </c>
    </row>
    <row r="166" spans="2:16" x14ac:dyDescent="0.2">
      <c r="C166" s="3">
        <v>15.66667</v>
      </c>
      <c r="D166" s="3">
        <v>0.25</v>
      </c>
      <c r="E166" s="3">
        <v>2</v>
      </c>
      <c r="F166" s="3">
        <v>0.5</v>
      </c>
      <c r="G166" s="3">
        <v>11.5</v>
      </c>
      <c r="H166" s="3">
        <v>0.25</v>
      </c>
      <c r="I166" s="3">
        <v>12</v>
      </c>
      <c r="J166" s="3">
        <v>0.25</v>
      </c>
      <c r="K166" s="3">
        <v>6</v>
      </c>
      <c r="L166" s="3">
        <v>0.33333299999999999</v>
      </c>
      <c r="M166" s="3">
        <v>7.5</v>
      </c>
      <c r="N166" s="3">
        <v>0.33333299999999999</v>
      </c>
      <c r="O166" s="3">
        <v>7.75</v>
      </c>
      <c r="P166" s="3">
        <v>0.25</v>
      </c>
    </row>
    <row r="167" spans="2:16" x14ac:dyDescent="0.2">
      <c r="C167" s="3">
        <v>10.25</v>
      </c>
      <c r="D167" s="3">
        <v>0.5</v>
      </c>
      <c r="E167" s="3">
        <v>5</v>
      </c>
      <c r="F167" s="3">
        <v>0.33333299999999999</v>
      </c>
      <c r="G167" s="3">
        <v>14</v>
      </c>
      <c r="H167" s="3">
        <v>0.25</v>
      </c>
      <c r="I167" s="3">
        <v>8.5</v>
      </c>
      <c r="J167" s="3">
        <v>0.33333299999999999</v>
      </c>
      <c r="K167" s="3">
        <v>8</v>
      </c>
      <c r="L167" s="3">
        <v>0.25</v>
      </c>
      <c r="M167" s="3">
        <v>7.75</v>
      </c>
      <c r="N167" s="3">
        <v>0.25</v>
      </c>
      <c r="O167" s="3">
        <v>6.3333329999999997</v>
      </c>
      <c r="P167" s="3">
        <v>0.33333299999999999</v>
      </c>
    </row>
    <row r="169" spans="2:16" x14ac:dyDescent="0.2">
      <c r="B169" s="5" t="s">
        <v>13</v>
      </c>
      <c r="C169" s="5">
        <f>AVERAGE(C165:C167)</f>
        <v>14.52778</v>
      </c>
      <c r="D169" s="5">
        <f t="shared" ref="D169:P169" si="10">AVERAGE(D165:D167)</f>
        <v>0.36111100000000002</v>
      </c>
      <c r="E169" s="5">
        <f t="shared" si="10"/>
        <v>4.1111110000000002</v>
      </c>
      <c r="F169" s="5">
        <f t="shared" si="10"/>
        <v>0.38888866666666666</v>
      </c>
      <c r="G169" s="5">
        <f t="shared" si="10"/>
        <v>13.944443333333334</v>
      </c>
      <c r="H169" s="5">
        <f t="shared" si="10"/>
        <v>0.25</v>
      </c>
      <c r="I169" s="5">
        <f t="shared" si="10"/>
        <v>12.277776666666668</v>
      </c>
      <c r="J169" s="5">
        <f t="shared" si="10"/>
        <v>0.30555533333333335</v>
      </c>
      <c r="K169" s="5">
        <f t="shared" si="10"/>
        <v>7</v>
      </c>
      <c r="L169" s="5">
        <f t="shared" si="10"/>
        <v>0.30555533333333335</v>
      </c>
      <c r="M169" s="5">
        <f t="shared" si="10"/>
        <v>8.0833333333333339</v>
      </c>
      <c r="N169" s="5">
        <f t="shared" si="10"/>
        <v>0.26111100000000004</v>
      </c>
      <c r="O169" s="5">
        <f t="shared" si="10"/>
        <v>7.3611110000000002</v>
      </c>
      <c r="P169" s="5">
        <f t="shared" si="10"/>
        <v>0.27777766666666664</v>
      </c>
    </row>
    <row r="170" spans="2:16" x14ac:dyDescent="0.2">
      <c r="B170" s="5" t="s">
        <v>14</v>
      </c>
      <c r="C170" s="5">
        <f>STDEV(C165:C167)</f>
        <v>3.8372583046101969</v>
      </c>
      <c r="D170" s="5">
        <f t="shared" ref="D170:P170" si="11">STDEV(D165:D167)</f>
        <v>0.12729380567411741</v>
      </c>
      <c r="E170" s="5">
        <f t="shared" si="11"/>
        <v>1.8358567381369932</v>
      </c>
      <c r="F170" s="5">
        <f t="shared" si="11"/>
        <v>9.6225237315027426E-2</v>
      </c>
      <c r="G170" s="5">
        <f t="shared" si="11"/>
        <v>2.4171438992400383</v>
      </c>
      <c r="H170" s="5">
        <f t="shared" si="11"/>
        <v>0</v>
      </c>
      <c r="I170" s="5">
        <f t="shared" si="11"/>
        <v>3.924045696680059</v>
      </c>
      <c r="J170" s="5">
        <f t="shared" si="11"/>
        <v>4.8112329982379014E-2</v>
      </c>
      <c r="K170" s="5">
        <f t="shared" si="11"/>
        <v>1</v>
      </c>
      <c r="L170" s="5">
        <f t="shared" si="11"/>
        <v>4.8112329982379014E-2</v>
      </c>
      <c r="M170" s="5">
        <f t="shared" si="11"/>
        <v>0.80363756341607961</v>
      </c>
      <c r="N170" s="5">
        <f t="shared" si="11"/>
        <v>6.7357352701839304E-2</v>
      </c>
      <c r="O170" s="5">
        <f t="shared" si="11"/>
        <v>0.89881628432233041</v>
      </c>
      <c r="P170" s="5">
        <f t="shared" si="11"/>
        <v>4.8112329982379159E-2</v>
      </c>
    </row>
    <row r="172" spans="2:16" x14ac:dyDescent="0.2">
      <c r="B172" s="4" t="s">
        <v>40</v>
      </c>
    </row>
    <row r="173" spans="2:16" x14ac:dyDescent="0.2">
      <c r="B173" s="4" t="s">
        <v>24</v>
      </c>
      <c r="E173" s="3">
        <v>1.32E-2</v>
      </c>
      <c r="G173" s="3">
        <v>0.83460000000000001</v>
      </c>
      <c r="I173" s="3">
        <v>0.51690000000000003</v>
      </c>
      <c r="K173" s="3">
        <v>3.0300000000000001E-2</v>
      </c>
      <c r="M173" s="3">
        <v>4.65E-2</v>
      </c>
      <c r="O173" s="3">
        <v>3.4500000000000003E-2</v>
      </c>
    </row>
    <row r="174" spans="2:16" x14ac:dyDescent="0.2">
      <c r="B174" s="4" t="s">
        <v>25</v>
      </c>
      <c r="E174" s="3" t="s">
        <v>54</v>
      </c>
      <c r="G174" s="3" t="s">
        <v>41</v>
      </c>
      <c r="I174" s="3" t="s">
        <v>41</v>
      </c>
      <c r="K174" s="3" t="s">
        <v>54</v>
      </c>
      <c r="M174" s="3" t="s">
        <v>54</v>
      </c>
      <c r="O174" s="3" t="s">
        <v>54</v>
      </c>
    </row>
    <row r="175" spans="2:16" x14ac:dyDescent="0.2">
      <c r="B175" s="4" t="s">
        <v>27</v>
      </c>
      <c r="E175" s="3" t="s">
        <v>28</v>
      </c>
      <c r="G175" s="3" t="s">
        <v>42</v>
      </c>
      <c r="I175" s="3" t="s">
        <v>42</v>
      </c>
      <c r="K175" s="3" t="s">
        <v>28</v>
      </c>
      <c r="M175" s="3" t="s">
        <v>28</v>
      </c>
      <c r="O175" s="3" t="s">
        <v>28</v>
      </c>
    </row>
    <row r="176" spans="2:16" x14ac:dyDescent="0.2">
      <c r="B176" s="4" t="s">
        <v>29</v>
      </c>
      <c r="E176" s="3" t="s">
        <v>30</v>
      </c>
      <c r="G176" s="3" t="s">
        <v>30</v>
      </c>
      <c r="I176" s="3" t="s">
        <v>30</v>
      </c>
      <c r="K176" s="3" t="s">
        <v>30</v>
      </c>
      <c r="M176" s="3" t="s">
        <v>30</v>
      </c>
      <c r="O176" s="3" t="s">
        <v>30</v>
      </c>
    </row>
    <row r="177" spans="2:15" x14ac:dyDescent="0.2">
      <c r="B177" s="4" t="s">
        <v>31</v>
      </c>
      <c r="E177" s="3" t="s">
        <v>177</v>
      </c>
      <c r="G177" s="3" t="s">
        <v>178</v>
      </c>
      <c r="I177" s="3" t="s">
        <v>179</v>
      </c>
      <c r="K177" s="3" t="s">
        <v>180</v>
      </c>
      <c r="M177" s="3" t="s">
        <v>181</v>
      </c>
      <c r="O177" s="3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G30"/>
  <sheetViews>
    <sheetView workbookViewId="0">
      <selection activeCell="H37" sqref="H37"/>
    </sheetView>
  </sheetViews>
  <sheetFormatPr defaultColWidth="10.875" defaultRowHeight="15" x14ac:dyDescent="0.2"/>
  <cols>
    <col min="1" max="16384" width="10.875" style="5"/>
  </cols>
  <sheetData>
    <row r="5" spans="2:8" x14ac:dyDescent="0.2">
      <c r="B5" s="5" t="s">
        <v>190</v>
      </c>
    </row>
    <row r="6" spans="2:8" x14ac:dyDescent="0.2">
      <c r="B6" s="5" t="s">
        <v>183</v>
      </c>
      <c r="C6" s="5" t="s">
        <v>184</v>
      </c>
      <c r="D6" s="5" t="s">
        <v>185</v>
      </c>
      <c r="E6" s="5" t="s">
        <v>186</v>
      </c>
      <c r="F6" s="5" t="s">
        <v>187</v>
      </c>
      <c r="G6" s="5" t="s">
        <v>188</v>
      </c>
      <c r="H6" s="5" t="s">
        <v>189</v>
      </c>
    </row>
    <row r="7" spans="2:8" x14ac:dyDescent="0.2">
      <c r="B7" s="5">
        <v>0</v>
      </c>
      <c r="C7" s="5">
        <v>4</v>
      </c>
      <c r="D7" s="5">
        <v>4</v>
      </c>
      <c r="E7" s="5">
        <v>9</v>
      </c>
      <c r="F7" s="5">
        <v>11</v>
      </c>
      <c r="G7" s="5">
        <v>27</v>
      </c>
      <c r="H7" s="5">
        <v>47</v>
      </c>
    </row>
    <row r="8" spans="2:8" x14ac:dyDescent="0.2">
      <c r="B8" s="5">
        <v>0</v>
      </c>
      <c r="C8" s="5">
        <v>2</v>
      </c>
      <c r="D8" s="5">
        <v>3</v>
      </c>
      <c r="E8" s="5">
        <v>12</v>
      </c>
      <c r="F8" s="5">
        <v>10</v>
      </c>
      <c r="G8" s="5">
        <v>22</v>
      </c>
      <c r="H8" s="5">
        <v>37</v>
      </c>
    </row>
    <row r="9" spans="2:8" x14ac:dyDescent="0.2">
      <c r="B9" s="5">
        <v>0</v>
      </c>
      <c r="C9" s="5">
        <v>4</v>
      </c>
      <c r="D9" s="5">
        <v>6</v>
      </c>
      <c r="E9" s="5">
        <v>15</v>
      </c>
      <c r="F9" s="5">
        <v>15</v>
      </c>
      <c r="G9" s="5">
        <v>25</v>
      </c>
      <c r="H9" s="5">
        <v>28</v>
      </c>
    </row>
    <row r="10" spans="2:8" x14ac:dyDescent="0.2">
      <c r="B10" s="5">
        <v>0</v>
      </c>
      <c r="C10" s="5">
        <v>2</v>
      </c>
      <c r="D10" s="5">
        <v>5</v>
      </c>
      <c r="E10" s="5">
        <v>10</v>
      </c>
      <c r="F10" s="5">
        <v>13</v>
      </c>
      <c r="G10" s="5">
        <v>25</v>
      </c>
      <c r="H10" s="5">
        <v>35</v>
      </c>
    </row>
    <row r="11" spans="2:8" x14ac:dyDescent="0.2">
      <c r="B11" s="5">
        <v>0</v>
      </c>
      <c r="C11" s="5">
        <v>1</v>
      </c>
      <c r="D11" s="5">
        <v>4</v>
      </c>
      <c r="E11" s="5">
        <v>11</v>
      </c>
      <c r="F11" s="5">
        <v>15</v>
      </c>
      <c r="G11" s="5">
        <v>20</v>
      </c>
    </row>
    <row r="12" spans="2:8" x14ac:dyDescent="0.2">
      <c r="B12" s="5">
        <v>0</v>
      </c>
      <c r="C12" s="5">
        <v>4</v>
      </c>
      <c r="D12" s="5">
        <v>6</v>
      </c>
      <c r="E12" s="5">
        <v>8</v>
      </c>
      <c r="F12" s="5">
        <v>22</v>
      </c>
    </row>
    <row r="13" spans="2:8" x14ac:dyDescent="0.2">
      <c r="C13" s="5">
        <v>0</v>
      </c>
      <c r="D13" s="5">
        <v>2</v>
      </c>
    </row>
    <row r="16" spans="2:8" x14ac:dyDescent="0.2">
      <c r="B16" s="5" t="s">
        <v>192</v>
      </c>
    </row>
    <row r="17" spans="2:33" x14ac:dyDescent="0.2">
      <c r="B17" s="5" t="s">
        <v>183</v>
      </c>
      <c r="C17" s="5">
        <v>6.0999999999999999E-2</v>
      </c>
      <c r="D17" s="5">
        <v>0.13100000000000001</v>
      </c>
      <c r="E17" s="5">
        <v>0.54900000000000004</v>
      </c>
      <c r="F17" s="5">
        <v>0.874</v>
      </c>
      <c r="G17" s="5">
        <v>1.2589999999999999</v>
      </c>
      <c r="H17" s="5">
        <v>1.7709999999999999</v>
      </c>
      <c r="I17" s="5">
        <v>1.9930000000000001</v>
      </c>
      <c r="J17" s="5">
        <v>1.9490000000000001</v>
      </c>
      <c r="K17" s="5">
        <v>1.9219999999999999</v>
      </c>
      <c r="L17" s="5">
        <v>1.9590000000000001</v>
      </c>
      <c r="M17" s="5">
        <v>1.911</v>
      </c>
      <c r="N17" s="5">
        <v>1.9630000000000001</v>
      </c>
      <c r="O17" s="5">
        <v>2.1139999999999999</v>
      </c>
      <c r="P17" s="5">
        <v>2.2010000000000001</v>
      </c>
      <c r="Q17" s="5">
        <v>1.99</v>
      </c>
      <c r="R17" s="5">
        <v>1.9319999999999999</v>
      </c>
      <c r="S17" s="5">
        <v>1.9039999999999999</v>
      </c>
      <c r="T17" s="5">
        <v>2.024</v>
      </c>
      <c r="U17" s="5">
        <v>2.1269999999999998</v>
      </c>
      <c r="V17" s="5">
        <v>1.9990000000000001</v>
      </c>
      <c r="W17" s="5">
        <v>1.9279999999999999</v>
      </c>
      <c r="X17" s="5">
        <v>1.802</v>
      </c>
      <c r="Y17" s="5">
        <v>1.905</v>
      </c>
      <c r="Z17" s="5">
        <v>1.9239999999999999</v>
      </c>
      <c r="AA17" s="5">
        <v>1.954</v>
      </c>
      <c r="AB17" s="5">
        <v>1.921</v>
      </c>
      <c r="AC17" s="5">
        <v>1.823</v>
      </c>
      <c r="AD17" s="5">
        <v>1.9770000000000001</v>
      </c>
      <c r="AE17" s="5">
        <v>1.9950000000000001</v>
      </c>
      <c r="AF17" s="5">
        <v>2.13</v>
      </c>
      <c r="AG17" s="5">
        <v>1.9630000000000001</v>
      </c>
    </row>
    <row r="18" spans="2:33" x14ac:dyDescent="0.2">
      <c r="C18" s="5">
        <v>4.2000000000000003E-2</v>
      </c>
      <c r="D18" s="5">
        <v>0.184</v>
      </c>
      <c r="E18" s="5">
        <v>0.59899999999999998</v>
      </c>
      <c r="F18" s="5">
        <v>0.999</v>
      </c>
      <c r="G18" s="5">
        <v>1.2909999999999999</v>
      </c>
      <c r="H18" s="5">
        <v>1.784</v>
      </c>
      <c r="I18" s="5">
        <v>1.9430000000000001</v>
      </c>
      <c r="J18" s="5">
        <v>1.9490000000000001</v>
      </c>
      <c r="K18" s="5">
        <v>1.9410000000000001</v>
      </c>
      <c r="L18" s="5">
        <v>1.9450000000000001</v>
      </c>
      <c r="M18" s="5">
        <v>1.9650000000000001</v>
      </c>
      <c r="N18" s="5">
        <v>1.9710000000000001</v>
      </c>
      <c r="O18" s="5">
        <v>1.982</v>
      </c>
      <c r="P18" s="5">
        <v>2.2189999999999999</v>
      </c>
      <c r="Q18" s="5">
        <v>2.0179999999999998</v>
      </c>
      <c r="R18" s="5">
        <v>2.0179999999999998</v>
      </c>
      <c r="S18" s="5">
        <v>1.9039999999999999</v>
      </c>
      <c r="T18" s="5">
        <v>1.974</v>
      </c>
      <c r="U18" s="5">
        <v>2.024</v>
      </c>
      <c r="V18" s="5">
        <v>1.8959999999999999</v>
      </c>
      <c r="W18" s="5">
        <v>1.9179999999999999</v>
      </c>
      <c r="X18" s="5">
        <v>1.859</v>
      </c>
      <c r="Y18" s="5">
        <v>1.9490000000000001</v>
      </c>
      <c r="Z18" s="5">
        <v>1.907</v>
      </c>
      <c r="AA18" s="5">
        <v>1.9370000000000001</v>
      </c>
      <c r="AB18" s="5">
        <v>1.861</v>
      </c>
      <c r="AC18" s="5">
        <v>1.885</v>
      </c>
      <c r="AD18" s="5">
        <v>1.853</v>
      </c>
      <c r="AE18" s="5">
        <v>1.97</v>
      </c>
      <c r="AF18" s="5">
        <v>2.1909999999999998</v>
      </c>
      <c r="AG18" s="5">
        <v>1.917</v>
      </c>
    </row>
    <row r="19" spans="2:33" x14ac:dyDescent="0.2">
      <c r="C19" s="5">
        <v>6.2E-2</v>
      </c>
      <c r="D19" s="5">
        <v>0.16300000000000001</v>
      </c>
      <c r="E19" s="5">
        <v>0.44400000000000001</v>
      </c>
      <c r="F19" s="5">
        <v>0.94899999999999995</v>
      </c>
      <c r="G19" s="5">
        <v>1.244</v>
      </c>
      <c r="H19" s="5">
        <v>1.774</v>
      </c>
      <c r="I19" s="5">
        <v>1.825</v>
      </c>
      <c r="J19" s="5">
        <v>1.954</v>
      </c>
      <c r="K19" s="5">
        <v>1.9650000000000001</v>
      </c>
      <c r="L19" s="5">
        <v>1.944</v>
      </c>
      <c r="M19" s="5">
        <v>1.92</v>
      </c>
      <c r="N19" s="5">
        <v>1.982</v>
      </c>
      <c r="O19" s="5">
        <v>1.9390000000000001</v>
      </c>
      <c r="P19" s="5">
        <v>1.9450000000000001</v>
      </c>
      <c r="Q19" s="5">
        <v>1.9670000000000001</v>
      </c>
      <c r="R19" s="5">
        <v>1.994</v>
      </c>
      <c r="S19" s="5">
        <v>1.909</v>
      </c>
      <c r="T19" s="5">
        <v>1.911</v>
      </c>
      <c r="U19" s="5">
        <v>1.9890000000000001</v>
      </c>
      <c r="V19" s="5">
        <v>1.9019999999999999</v>
      </c>
      <c r="W19" s="5">
        <v>2.0419999999999998</v>
      </c>
      <c r="X19" s="5">
        <v>1.9710000000000001</v>
      </c>
      <c r="Y19" s="5">
        <v>1.923</v>
      </c>
      <c r="Z19" s="5">
        <v>1.9319999999999999</v>
      </c>
      <c r="AA19" s="5">
        <v>1.831</v>
      </c>
      <c r="AB19" s="5">
        <v>1.93</v>
      </c>
      <c r="AC19" s="5">
        <v>1.823</v>
      </c>
      <c r="AD19" s="5">
        <v>1.9410000000000001</v>
      </c>
      <c r="AE19" s="5">
        <v>2.016</v>
      </c>
      <c r="AF19" s="5">
        <v>1.972</v>
      </c>
      <c r="AG19" s="5">
        <v>2.0030000000000001</v>
      </c>
    </row>
    <row r="21" spans="2:33" x14ac:dyDescent="0.2">
      <c r="B21" s="5" t="s">
        <v>191</v>
      </c>
      <c r="C21" s="5">
        <v>4.1000000000000002E-2</v>
      </c>
      <c r="D21" s="5">
        <v>0.104</v>
      </c>
      <c r="E21" s="5">
        <v>0.109</v>
      </c>
      <c r="F21" s="5">
        <v>7.3999999999999996E-2</v>
      </c>
      <c r="G21" s="5">
        <v>0.113</v>
      </c>
      <c r="H21" s="5">
        <v>0.25700000000000001</v>
      </c>
      <c r="I21" s="5">
        <v>0.29099999999999998</v>
      </c>
      <c r="J21" s="5">
        <v>0.51500000000000001</v>
      </c>
      <c r="K21" s="5">
        <v>1.232</v>
      </c>
      <c r="L21" s="5">
        <v>1.5229999999999999</v>
      </c>
      <c r="M21" s="5">
        <v>1.8129999999999999</v>
      </c>
      <c r="N21" s="5">
        <v>1.89</v>
      </c>
      <c r="O21" s="5">
        <v>1.9139999999999999</v>
      </c>
      <c r="P21" s="5">
        <v>1.8959999999999999</v>
      </c>
      <c r="Q21" s="5">
        <v>1.9350000000000001</v>
      </c>
      <c r="R21" s="5">
        <v>1.968</v>
      </c>
      <c r="S21" s="5">
        <v>1.8129999999999999</v>
      </c>
      <c r="T21" s="5">
        <v>1.786</v>
      </c>
      <c r="U21" s="5">
        <v>1.78</v>
      </c>
      <c r="V21" s="5">
        <v>1.6080000000000001</v>
      </c>
      <c r="W21" s="5">
        <v>1.893</v>
      </c>
      <c r="X21" s="5">
        <v>1.9710000000000001</v>
      </c>
      <c r="Y21" s="5">
        <v>1.968</v>
      </c>
      <c r="Z21" s="5">
        <v>1.8560000000000001</v>
      </c>
      <c r="AA21" s="5">
        <v>1.976</v>
      </c>
      <c r="AB21" s="5">
        <v>1.919</v>
      </c>
      <c r="AC21" s="5">
        <v>1.8280000000000001</v>
      </c>
      <c r="AD21" s="5">
        <v>1.899</v>
      </c>
      <c r="AE21" s="5">
        <v>1.988</v>
      </c>
      <c r="AF21" s="5">
        <v>1.885</v>
      </c>
      <c r="AG21" s="5">
        <v>1.9339999999999999</v>
      </c>
    </row>
    <row r="22" spans="2:33" x14ac:dyDescent="0.2">
      <c r="C22" s="5">
        <v>6.3E-2</v>
      </c>
      <c r="D22" s="5">
        <v>3.5999999999999997E-2</v>
      </c>
      <c r="E22" s="5">
        <v>6.9000000000000006E-2</v>
      </c>
      <c r="F22" s="5">
        <v>8.5000000000000006E-2</v>
      </c>
      <c r="G22" s="5">
        <v>0.16900000000000001</v>
      </c>
      <c r="H22" s="5">
        <v>0.161</v>
      </c>
      <c r="I22" s="5">
        <v>0.39300000000000002</v>
      </c>
      <c r="J22" s="5">
        <v>0.65200000000000002</v>
      </c>
      <c r="K22" s="5">
        <v>1.1140000000000001</v>
      </c>
      <c r="L22" s="5">
        <v>1.585</v>
      </c>
      <c r="M22" s="5">
        <v>1.823</v>
      </c>
      <c r="N22" s="5">
        <v>1.92</v>
      </c>
      <c r="O22" s="5">
        <v>1.9850000000000001</v>
      </c>
      <c r="P22" s="5">
        <v>1.946</v>
      </c>
      <c r="Q22" s="5">
        <v>1.9450000000000001</v>
      </c>
      <c r="R22" s="5">
        <v>1.948</v>
      </c>
      <c r="S22" s="5">
        <v>1.8979999999999999</v>
      </c>
      <c r="T22" s="5">
        <v>1.8740000000000001</v>
      </c>
      <c r="U22" s="5">
        <v>1.786</v>
      </c>
      <c r="V22" s="5">
        <v>1.7170000000000001</v>
      </c>
      <c r="W22" s="5">
        <v>1.8959999999999999</v>
      </c>
      <c r="X22" s="5">
        <v>1.911</v>
      </c>
      <c r="Y22" s="5">
        <v>1.786</v>
      </c>
      <c r="Z22" s="5">
        <v>1.831</v>
      </c>
      <c r="AA22" s="5">
        <v>1.8939999999999999</v>
      </c>
      <c r="AB22" s="5">
        <v>1.87</v>
      </c>
      <c r="AC22" s="5">
        <v>1.9470000000000001</v>
      </c>
      <c r="AD22" s="5">
        <v>1.863</v>
      </c>
      <c r="AE22" s="5">
        <v>1.9790000000000001</v>
      </c>
      <c r="AF22" s="5">
        <v>1.857</v>
      </c>
      <c r="AG22" s="5">
        <v>1.9019999999999999</v>
      </c>
    </row>
    <row r="23" spans="2:33" x14ac:dyDescent="0.2">
      <c r="C23" s="5">
        <v>5.1999999999999998E-2</v>
      </c>
      <c r="D23" s="5">
        <v>5.0999999999999997E-2</v>
      </c>
      <c r="E23" s="5">
        <v>6.3E-2</v>
      </c>
      <c r="F23" s="5">
        <v>9.7000000000000003E-2</v>
      </c>
      <c r="G23" s="5">
        <v>0.157</v>
      </c>
      <c r="H23" s="5">
        <v>0.23300000000000001</v>
      </c>
      <c r="I23" s="5">
        <v>0.28499999999999998</v>
      </c>
      <c r="J23" s="5">
        <v>0.73799999999999999</v>
      </c>
      <c r="K23" s="5">
        <v>1.258</v>
      </c>
      <c r="L23" s="5">
        <v>1.3540000000000001</v>
      </c>
      <c r="M23" s="5">
        <v>1.891</v>
      </c>
      <c r="N23" s="5">
        <v>1.9670000000000001</v>
      </c>
      <c r="O23" s="5">
        <v>1.7909999999999999</v>
      </c>
      <c r="P23" s="5">
        <v>1.831</v>
      </c>
      <c r="Q23" s="5">
        <v>1.8620000000000001</v>
      </c>
      <c r="R23" s="5">
        <v>1.83</v>
      </c>
      <c r="S23" s="5">
        <v>1.831</v>
      </c>
      <c r="T23" s="5">
        <v>1.901</v>
      </c>
      <c r="U23" s="5">
        <v>1.831</v>
      </c>
      <c r="V23" s="5">
        <v>1.7310000000000001</v>
      </c>
      <c r="W23" s="5">
        <v>1.915</v>
      </c>
      <c r="X23" s="5">
        <v>1.8009999999999999</v>
      </c>
      <c r="Y23" s="5">
        <v>1.85</v>
      </c>
      <c r="Z23" s="5">
        <v>1.9410000000000001</v>
      </c>
      <c r="AA23" s="5">
        <v>1.8260000000000001</v>
      </c>
      <c r="AB23" s="5">
        <v>1.91</v>
      </c>
      <c r="AC23" s="5">
        <v>1.8540000000000001</v>
      </c>
      <c r="AD23" s="5">
        <v>1.911</v>
      </c>
      <c r="AE23" s="5">
        <v>1.96</v>
      </c>
      <c r="AF23" s="5">
        <v>1.8540000000000001</v>
      </c>
      <c r="AG23" s="5">
        <v>1.8879999999999999</v>
      </c>
    </row>
    <row r="24" spans="2:33" x14ac:dyDescent="0.2">
      <c r="C24" s="5" t="s">
        <v>13</v>
      </c>
    </row>
    <row r="25" spans="2:33" x14ac:dyDescent="0.2">
      <c r="B25" s="5" t="s">
        <v>183</v>
      </c>
      <c r="C25" s="5">
        <f>AVERAGE(C17:C19)</f>
        <v>5.5E-2</v>
      </c>
      <c r="D25" s="5">
        <f t="shared" ref="D25:AG25" si="0">AVERAGE(D17:D19)</f>
        <v>0.15933333333333333</v>
      </c>
      <c r="E25" s="5">
        <f t="shared" si="0"/>
        <v>0.53066666666666673</v>
      </c>
      <c r="F25" s="5">
        <f t="shared" si="0"/>
        <v>0.94066666666666665</v>
      </c>
      <c r="G25" s="5">
        <f t="shared" si="0"/>
        <v>1.2646666666666666</v>
      </c>
      <c r="H25" s="5">
        <f t="shared" si="0"/>
        <v>1.7763333333333333</v>
      </c>
      <c r="I25" s="5">
        <f t="shared" si="0"/>
        <v>1.9203333333333334</v>
      </c>
      <c r="J25" s="5">
        <f t="shared" si="0"/>
        <v>1.9506666666666668</v>
      </c>
      <c r="K25" s="5">
        <f t="shared" si="0"/>
        <v>1.9426666666666668</v>
      </c>
      <c r="L25" s="5">
        <f t="shared" si="0"/>
        <v>1.9493333333333334</v>
      </c>
      <c r="M25" s="5">
        <f t="shared" si="0"/>
        <v>1.9320000000000002</v>
      </c>
      <c r="N25" s="5">
        <f t="shared" si="0"/>
        <v>1.9720000000000002</v>
      </c>
      <c r="O25" s="5">
        <f t="shared" si="0"/>
        <v>2.0116666666666667</v>
      </c>
      <c r="P25" s="5">
        <f t="shared" si="0"/>
        <v>2.1216666666666666</v>
      </c>
      <c r="Q25" s="5">
        <f t="shared" si="0"/>
        <v>1.9916666666666665</v>
      </c>
      <c r="R25" s="5">
        <f t="shared" si="0"/>
        <v>1.9813333333333334</v>
      </c>
      <c r="S25" s="5">
        <f t="shared" si="0"/>
        <v>1.9056666666666666</v>
      </c>
      <c r="T25" s="5">
        <f t="shared" si="0"/>
        <v>1.9696666666666669</v>
      </c>
      <c r="U25" s="5">
        <f t="shared" si="0"/>
        <v>2.0466666666666664</v>
      </c>
      <c r="V25" s="5">
        <f t="shared" si="0"/>
        <v>1.9323333333333332</v>
      </c>
      <c r="W25" s="5">
        <f t="shared" si="0"/>
        <v>1.9626666666666666</v>
      </c>
      <c r="X25" s="5">
        <f t="shared" si="0"/>
        <v>1.8773333333333333</v>
      </c>
      <c r="Y25" s="5">
        <f t="shared" si="0"/>
        <v>1.9256666666666666</v>
      </c>
      <c r="Z25" s="5">
        <f t="shared" si="0"/>
        <v>1.921</v>
      </c>
      <c r="AA25" s="5">
        <f t="shared" si="0"/>
        <v>1.9073333333333331</v>
      </c>
      <c r="AB25" s="5">
        <f t="shared" si="0"/>
        <v>1.9039999999999999</v>
      </c>
      <c r="AC25" s="5">
        <f t="shared" si="0"/>
        <v>1.8436666666666668</v>
      </c>
      <c r="AD25" s="5">
        <f t="shared" si="0"/>
        <v>1.9236666666666666</v>
      </c>
      <c r="AE25" s="5">
        <f t="shared" si="0"/>
        <v>1.9936666666666667</v>
      </c>
      <c r="AF25" s="5">
        <f t="shared" si="0"/>
        <v>2.0976666666666666</v>
      </c>
      <c r="AG25" s="5">
        <f t="shared" si="0"/>
        <v>1.9610000000000001</v>
      </c>
    </row>
    <row r="26" spans="2:33" x14ac:dyDescent="0.2">
      <c r="B26" s="5" t="s">
        <v>191</v>
      </c>
      <c r="C26" s="5">
        <f>AVERAGE(C21:C23)</f>
        <v>5.1999999999999998E-2</v>
      </c>
      <c r="D26" s="5">
        <f t="shared" ref="D26:AG26" si="1">AVERAGE(D21:D23)</f>
        <v>6.3666666666666663E-2</v>
      </c>
      <c r="E26" s="5">
        <f t="shared" si="1"/>
        <v>8.0333333333333326E-2</v>
      </c>
      <c r="F26" s="5">
        <f t="shared" si="1"/>
        <v>8.533333333333333E-2</v>
      </c>
      <c r="G26" s="5">
        <f t="shared" si="1"/>
        <v>0.14633333333333334</v>
      </c>
      <c r="H26" s="5">
        <f t="shared" si="1"/>
        <v>0.217</v>
      </c>
      <c r="I26" s="5">
        <f t="shared" si="1"/>
        <v>0.32299999999999995</v>
      </c>
      <c r="J26" s="5">
        <f t="shared" si="1"/>
        <v>0.63500000000000001</v>
      </c>
      <c r="K26" s="5">
        <f t="shared" si="1"/>
        <v>1.2013333333333334</v>
      </c>
      <c r="L26" s="5">
        <f t="shared" si="1"/>
        <v>1.4873333333333332</v>
      </c>
      <c r="M26" s="5">
        <f t="shared" si="1"/>
        <v>1.8423333333333334</v>
      </c>
      <c r="N26" s="5">
        <f t="shared" si="1"/>
        <v>1.9256666666666664</v>
      </c>
      <c r="O26" s="5">
        <f t="shared" si="1"/>
        <v>1.8966666666666665</v>
      </c>
      <c r="P26" s="5">
        <f t="shared" si="1"/>
        <v>1.891</v>
      </c>
      <c r="Q26" s="5">
        <f t="shared" si="1"/>
        <v>1.9139999999999999</v>
      </c>
      <c r="R26" s="5">
        <f t="shared" si="1"/>
        <v>1.9153333333333336</v>
      </c>
      <c r="S26" s="5">
        <f t="shared" si="1"/>
        <v>1.8473333333333333</v>
      </c>
      <c r="T26" s="5">
        <f t="shared" si="1"/>
        <v>1.8536666666666666</v>
      </c>
      <c r="U26" s="5">
        <f t="shared" si="1"/>
        <v>1.7990000000000002</v>
      </c>
      <c r="V26" s="5">
        <f t="shared" si="1"/>
        <v>1.6853333333333333</v>
      </c>
      <c r="W26" s="5">
        <f t="shared" si="1"/>
        <v>1.9013333333333333</v>
      </c>
      <c r="X26" s="5">
        <f t="shared" si="1"/>
        <v>1.8943333333333332</v>
      </c>
      <c r="Y26" s="5">
        <f t="shared" si="1"/>
        <v>1.8680000000000001</v>
      </c>
      <c r="Z26" s="5">
        <f t="shared" si="1"/>
        <v>1.8760000000000001</v>
      </c>
      <c r="AA26" s="5">
        <f t="shared" si="1"/>
        <v>1.8986666666666665</v>
      </c>
      <c r="AB26" s="5">
        <f t="shared" si="1"/>
        <v>1.8996666666666666</v>
      </c>
      <c r="AC26" s="5">
        <f t="shared" si="1"/>
        <v>1.8763333333333334</v>
      </c>
      <c r="AD26" s="5">
        <f t="shared" si="1"/>
        <v>1.891</v>
      </c>
      <c r="AE26" s="5">
        <f t="shared" si="1"/>
        <v>1.9756666666666665</v>
      </c>
      <c r="AF26" s="5">
        <f t="shared" si="1"/>
        <v>1.8653333333333333</v>
      </c>
      <c r="AG26" s="5">
        <f t="shared" si="1"/>
        <v>1.9080000000000001</v>
      </c>
    </row>
    <row r="28" spans="2:33" x14ac:dyDescent="0.2">
      <c r="C28" s="5" t="s">
        <v>193</v>
      </c>
    </row>
    <row r="29" spans="2:33" x14ac:dyDescent="0.2">
      <c r="B29" s="5" t="s">
        <v>183</v>
      </c>
      <c r="C29" s="5">
        <v>1</v>
      </c>
      <c r="D29" s="5">
        <v>2.896969696969697</v>
      </c>
      <c r="E29" s="5">
        <v>9.6484848484848502</v>
      </c>
      <c r="F29" s="5">
        <v>17.103030303030302</v>
      </c>
      <c r="G29" s="5">
        <v>22.993939393939392</v>
      </c>
      <c r="H29" s="5">
        <v>32.296969696969697</v>
      </c>
      <c r="I29" s="5">
        <v>34.915151515151514</v>
      </c>
      <c r="J29" s="5">
        <v>35.466666666666669</v>
      </c>
      <c r="K29" s="5">
        <v>35.32121212121212</v>
      </c>
      <c r="L29" s="5">
        <v>35.442424242424245</v>
      </c>
      <c r="M29" s="5">
        <v>35.127272727272732</v>
      </c>
      <c r="N29" s="5">
        <v>35.854545454545459</v>
      </c>
      <c r="O29" s="5">
        <v>36.575757575757578</v>
      </c>
      <c r="P29" s="5">
        <v>38.575757575757571</v>
      </c>
      <c r="Q29" s="5">
        <v>36.212121212121211</v>
      </c>
      <c r="R29" s="5">
        <v>36.024242424242424</v>
      </c>
      <c r="S29" s="5">
        <v>34.118181818181817</v>
      </c>
      <c r="T29" s="5">
        <v>35.81212121212122</v>
      </c>
      <c r="U29" s="5">
        <v>37.212121212121204</v>
      </c>
      <c r="V29" s="5">
        <v>35.133333333333333</v>
      </c>
      <c r="W29" s="5">
        <v>35.68484848484848</v>
      </c>
      <c r="X29" s="5">
        <v>34.133333333333333</v>
      </c>
      <c r="Y29" s="5">
        <v>35.012121212121208</v>
      </c>
      <c r="Z29" s="5">
        <v>34.927272727272729</v>
      </c>
      <c r="AA29" s="5">
        <v>34.678787878787873</v>
      </c>
      <c r="AB29" s="5">
        <v>34.618181818181817</v>
      </c>
      <c r="AC29" s="5">
        <v>33.521212121212123</v>
      </c>
      <c r="AD29" s="5">
        <v>34.975757575757576</v>
      </c>
      <c r="AE29" s="5">
        <v>36.24848484848485</v>
      </c>
      <c r="AF29" s="5">
        <v>38.139393939393941</v>
      </c>
      <c r="AG29" s="5">
        <v>35.654545454545456</v>
      </c>
    </row>
    <row r="30" spans="2:33" x14ac:dyDescent="0.2">
      <c r="B30" s="5" t="s">
        <v>191</v>
      </c>
      <c r="C30" s="5">
        <v>1</v>
      </c>
      <c r="D30" s="5">
        <v>1.2243589743589745</v>
      </c>
      <c r="E30" s="5">
        <v>1.5448717948717947</v>
      </c>
      <c r="F30" s="5">
        <v>1.641025641025641</v>
      </c>
      <c r="G30" s="5">
        <v>2.8141025641025643</v>
      </c>
      <c r="H30" s="5">
        <v>4.1730769230769234</v>
      </c>
      <c r="I30" s="5">
        <v>6.2115384615384608</v>
      </c>
      <c r="J30" s="5">
        <v>12.211538461538462</v>
      </c>
      <c r="K30" s="5">
        <v>23.102564102564106</v>
      </c>
      <c r="L30" s="5">
        <v>28.602564102564102</v>
      </c>
      <c r="M30" s="5">
        <v>35.429487179487182</v>
      </c>
      <c r="N30" s="5">
        <v>37.032051282051277</v>
      </c>
      <c r="O30" s="5">
        <v>36.474358974358971</v>
      </c>
      <c r="P30" s="5">
        <v>36.36538461538462</v>
      </c>
      <c r="Q30" s="5">
        <v>36.807692307692307</v>
      </c>
      <c r="R30" s="5">
        <v>36.833333333333343</v>
      </c>
      <c r="S30" s="5">
        <v>35.855769230769234</v>
      </c>
      <c r="T30" s="5">
        <v>35.647435897435898</v>
      </c>
      <c r="U30" s="5">
        <v>34.596153846153854</v>
      </c>
      <c r="V30" s="5">
        <v>32.410256410256409</v>
      </c>
      <c r="W30" s="5">
        <v>36.564102564102562</v>
      </c>
      <c r="X30" s="5">
        <v>36.429487179487175</v>
      </c>
      <c r="Y30" s="5">
        <v>35.923076923076927</v>
      </c>
      <c r="Z30" s="5">
        <v>36.07692307692308</v>
      </c>
      <c r="AA30" s="5">
        <v>36.512820512820511</v>
      </c>
      <c r="AB30" s="5">
        <v>36.532051282051285</v>
      </c>
      <c r="AC30" s="5">
        <v>36.083333333333336</v>
      </c>
      <c r="AD30" s="5">
        <v>36.36538461538462</v>
      </c>
      <c r="AE30" s="5">
        <v>37.993589743589745</v>
      </c>
      <c r="AF30" s="5">
        <v>35.871794871794876</v>
      </c>
      <c r="AG30" s="5">
        <v>36.692307692307693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0"/>
  <sheetViews>
    <sheetView workbookViewId="0">
      <selection activeCell="D12" sqref="D12"/>
    </sheetView>
  </sheetViews>
  <sheetFormatPr defaultColWidth="10.875" defaultRowHeight="15" x14ac:dyDescent="0.2"/>
  <cols>
    <col min="1" max="16384" width="10.875" style="5"/>
  </cols>
  <sheetData>
    <row r="4" spans="2:10" x14ac:dyDescent="0.2">
      <c r="B4" s="5" t="s">
        <v>194</v>
      </c>
      <c r="G4" s="5" t="s">
        <v>198</v>
      </c>
    </row>
    <row r="5" spans="2:10" x14ac:dyDescent="0.2">
      <c r="B5" s="5" t="s">
        <v>183</v>
      </c>
      <c r="C5" s="5" t="s">
        <v>195</v>
      </c>
      <c r="D5" s="5" t="s">
        <v>196</v>
      </c>
      <c r="E5" s="5" t="s">
        <v>197</v>
      </c>
      <c r="G5" s="5" t="s">
        <v>183</v>
      </c>
      <c r="H5" s="5" t="s">
        <v>195</v>
      </c>
      <c r="I5" s="5" t="s">
        <v>196</v>
      </c>
      <c r="J5" s="5" t="s">
        <v>197</v>
      </c>
    </row>
    <row r="6" spans="2:10" x14ac:dyDescent="0.2">
      <c r="B6" s="5">
        <v>0</v>
      </c>
      <c r="C6" s="5">
        <v>0</v>
      </c>
      <c r="D6" s="5">
        <v>42</v>
      </c>
      <c r="E6" s="5">
        <v>42</v>
      </c>
      <c r="G6" s="5">
        <v>0</v>
      </c>
      <c r="H6" s="5">
        <v>0</v>
      </c>
      <c r="I6" s="5">
        <v>0</v>
      </c>
      <c r="J6" s="5">
        <v>3</v>
      </c>
    </row>
    <row r="7" spans="2:10" x14ac:dyDescent="0.2">
      <c r="B7" s="5">
        <v>0</v>
      </c>
      <c r="C7" s="5">
        <v>0</v>
      </c>
      <c r="D7" s="5">
        <v>38</v>
      </c>
      <c r="E7" s="5">
        <v>52</v>
      </c>
      <c r="G7" s="5">
        <v>0</v>
      </c>
      <c r="H7" s="5">
        <v>0</v>
      </c>
      <c r="I7" s="5">
        <v>0</v>
      </c>
      <c r="J7" s="5">
        <v>3</v>
      </c>
    </row>
    <row r="8" spans="2:10" x14ac:dyDescent="0.2">
      <c r="B8" s="5">
        <v>0</v>
      </c>
      <c r="C8" s="5">
        <v>0</v>
      </c>
      <c r="D8" s="5">
        <v>40</v>
      </c>
      <c r="E8" s="5">
        <v>54</v>
      </c>
      <c r="G8" s="5">
        <v>0</v>
      </c>
      <c r="H8" s="5">
        <v>0</v>
      </c>
      <c r="I8" s="5">
        <v>0</v>
      </c>
      <c r="J8" s="5">
        <v>5</v>
      </c>
    </row>
    <row r="9" spans="2:10" x14ac:dyDescent="0.2">
      <c r="B9" s="5">
        <v>0</v>
      </c>
      <c r="C9" s="5">
        <v>0</v>
      </c>
      <c r="D9" s="5">
        <v>45</v>
      </c>
      <c r="E9" s="5">
        <v>62</v>
      </c>
      <c r="I9" s="5">
        <v>1</v>
      </c>
      <c r="J9" s="5">
        <v>2</v>
      </c>
    </row>
    <row r="10" spans="2:10" x14ac:dyDescent="0.2">
      <c r="I10" s="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120"/>
  <sheetViews>
    <sheetView topLeftCell="A77" workbookViewId="0">
      <selection activeCell="L132" sqref="L132"/>
    </sheetView>
  </sheetViews>
  <sheetFormatPr defaultColWidth="11" defaultRowHeight="15.75" x14ac:dyDescent="0.25"/>
  <sheetData>
    <row r="5" spans="2:18" x14ac:dyDescent="0.25">
      <c r="B5" t="s">
        <v>495</v>
      </c>
      <c r="C5" t="s">
        <v>199</v>
      </c>
      <c r="D5" t="s">
        <v>200</v>
      </c>
      <c r="E5" t="s">
        <v>201</v>
      </c>
      <c r="F5" t="s">
        <v>202</v>
      </c>
      <c r="G5" t="s">
        <v>203</v>
      </c>
      <c r="H5" t="s">
        <v>204</v>
      </c>
      <c r="I5" t="s">
        <v>205</v>
      </c>
      <c r="J5" t="s">
        <v>206</v>
      </c>
      <c r="K5" t="s">
        <v>207</v>
      </c>
      <c r="L5" t="s">
        <v>208</v>
      </c>
      <c r="M5" t="s">
        <v>209</v>
      </c>
      <c r="N5" t="s">
        <v>210</v>
      </c>
      <c r="O5" t="s">
        <v>211</v>
      </c>
      <c r="P5" t="s">
        <v>212</v>
      </c>
      <c r="Q5" t="s">
        <v>213</v>
      </c>
      <c r="R5" t="s">
        <v>214</v>
      </c>
    </row>
    <row r="6" spans="2:18" x14ac:dyDescent="0.25">
      <c r="C6" s="3">
        <v>1</v>
      </c>
      <c r="D6" s="3">
        <v>0.81733045999999998</v>
      </c>
      <c r="E6" s="3">
        <v>0.91555299999999995</v>
      </c>
      <c r="F6" s="3">
        <v>0.74678913000000002</v>
      </c>
      <c r="G6" s="3">
        <v>0.86924228000000003</v>
      </c>
      <c r="H6" s="3">
        <v>0.87595606999999998</v>
      </c>
      <c r="I6" s="3">
        <v>2.7314213700000001</v>
      </c>
      <c r="J6" s="3">
        <v>5.16338952</v>
      </c>
      <c r="K6" s="3">
        <v>9.2457618999999998</v>
      </c>
      <c r="L6" s="3">
        <v>14.0189614</v>
      </c>
      <c r="M6" s="3">
        <v>18.6931005</v>
      </c>
      <c r="N6" s="3">
        <v>22.622331299999999</v>
      </c>
      <c r="O6" s="3">
        <v>8.2535511600000007</v>
      </c>
      <c r="P6" s="3">
        <v>19.0443885</v>
      </c>
      <c r="Q6" s="3">
        <v>6.8838798399999996</v>
      </c>
      <c r="R6" s="3">
        <v>4.3306329699999999</v>
      </c>
    </row>
    <row r="7" spans="2:18" x14ac:dyDescent="0.25">
      <c r="C7" s="3">
        <v>1</v>
      </c>
      <c r="D7" s="3">
        <v>0.81836295999999997</v>
      </c>
      <c r="E7" s="3">
        <v>1.393907</v>
      </c>
      <c r="F7" s="3">
        <v>1.17323047</v>
      </c>
      <c r="G7" s="3">
        <v>0.65706348000000003</v>
      </c>
      <c r="H7" s="3">
        <v>1.32449645</v>
      </c>
      <c r="I7" s="3">
        <v>1.8975285399999999</v>
      </c>
      <c r="J7" s="3">
        <v>5.1996879600000003</v>
      </c>
      <c r="K7" s="3">
        <v>11.544562300000001</v>
      </c>
      <c r="L7" s="3">
        <v>25.940595399999999</v>
      </c>
      <c r="M7" s="3">
        <v>18.739077900000002</v>
      </c>
      <c r="N7" s="3">
        <v>16.6908593</v>
      </c>
      <c r="O7" s="3">
        <v>8.0753491499999992</v>
      </c>
      <c r="P7" s="3">
        <v>19.145824399999999</v>
      </c>
      <c r="Q7" s="3">
        <v>6.6747510300000004</v>
      </c>
      <c r="R7" s="3">
        <v>7.4451867099999998</v>
      </c>
    </row>
    <row r="8" spans="2:18" x14ac:dyDescent="0.25">
      <c r="C8" s="3">
        <v>1</v>
      </c>
      <c r="D8" s="3">
        <v>1.6570944999999999</v>
      </c>
      <c r="E8" s="3">
        <v>1.0968309999999999</v>
      </c>
      <c r="F8" s="3">
        <v>1.78479126</v>
      </c>
      <c r="G8" s="3">
        <v>1.33544226</v>
      </c>
      <c r="H8" s="3">
        <v>1.08458371</v>
      </c>
      <c r="I8" s="3">
        <v>1.5532088100000001</v>
      </c>
      <c r="J8" s="3">
        <v>5.9328911499999997</v>
      </c>
      <c r="K8" s="3">
        <v>10.507937099999999</v>
      </c>
      <c r="L8" s="3">
        <v>32.173492400000001</v>
      </c>
      <c r="M8" s="3">
        <v>16.971969600000001</v>
      </c>
      <c r="N8" s="3">
        <v>22.940867699999998</v>
      </c>
      <c r="O8" s="3">
        <v>9.0128377099999994</v>
      </c>
      <c r="P8" s="3">
        <v>18.598815599999998</v>
      </c>
      <c r="Q8" s="3">
        <v>9.6814543799999999</v>
      </c>
      <c r="R8" s="3">
        <v>6.8111358099999997</v>
      </c>
    </row>
    <row r="10" spans="2:18" x14ac:dyDescent="0.25">
      <c r="B10" t="s">
        <v>13</v>
      </c>
      <c r="C10">
        <f>AVERAGE(C6:C8)</f>
        <v>1</v>
      </c>
      <c r="D10">
        <f t="shared" ref="D10:R10" si="0">AVERAGE(D6:D8)</f>
        <v>1.0975959733333334</v>
      </c>
      <c r="E10">
        <f t="shared" si="0"/>
        <v>1.1354303333333333</v>
      </c>
      <c r="F10">
        <f t="shared" si="0"/>
        <v>1.2349369533333334</v>
      </c>
      <c r="G10">
        <f t="shared" si="0"/>
        <v>0.95391600666666676</v>
      </c>
      <c r="H10">
        <f t="shared" si="0"/>
        <v>1.0950120766666667</v>
      </c>
      <c r="I10">
        <f t="shared" si="0"/>
        <v>2.0607195733333334</v>
      </c>
      <c r="J10">
        <f t="shared" si="0"/>
        <v>5.4319895433333336</v>
      </c>
      <c r="K10">
        <f t="shared" si="0"/>
        <v>10.432753766666666</v>
      </c>
      <c r="L10">
        <f t="shared" si="0"/>
        <v>24.044349733333334</v>
      </c>
      <c r="M10">
        <f t="shared" si="0"/>
        <v>18.134716000000001</v>
      </c>
      <c r="N10">
        <f t="shared" si="0"/>
        <v>20.751352766666667</v>
      </c>
      <c r="O10">
        <f t="shared" si="0"/>
        <v>8.447246006666667</v>
      </c>
      <c r="P10">
        <f t="shared" si="0"/>
        <v>18.929676166666667</v>
      </c>
      <c r="Q10">
        <f t="shared" si="0"/>
        <v>7.746695083333333</v>
      </c>
      <c r="R10">
        <f t="shared" si="0"/>
        <v>6.1956518300000001</v>
      </c>
    </row>
    <row r="11" spans="2:18" x14ac:dyDescent="0.25">
      <c r="B11" t="s">
        <v>14</v>
      </c>
      <c r="C11">
        <f>STDEV(C6:C8)</f>
        <v>0</v>
      </c>
      <c r="D11">
        <f t="shared" ref="D11:R11" si="1">STDEV(D6:D8)</f>
        <v>0.48454021249086277</v>
      </c>
      <c r="E11">
        <f t="shared" si="1"/>
        <v>0.24150169508583835</v>
      </c>
      <c r="F11">
        <f t="shared" si="1"/>
        <v>0.52174502684276702</v>
      </c>
      <c r="G11">
        <f t="shared" si="1"/>
        <v>0.34702546344510216</v>
      </c>
      <c r="H11">
        <f t="shared" si="1"/>
        <v>0.22445195754579045</v>
      </c>
      <c r="I11">
        <f t="shared" si="1"/>
        <v>0.60582150354352726</v>
      </c>
      <c r="J11">
        <f t="shared" si="1"/>
        <v>0.4341730171919303</v>
      </c>
      <c r="K11">
        <f t="shared" si="1"/>
        <v>1.1512429022445152</v>
      </c>
      <c r="L11">
        <f t="shared" si="1"/>
        <v>9.224617047810403</v>
      </c>
      <c r="M11">
        <f t="shared" si="1"/>
        <v>1.0072302980760703</v>
      </c>
      <c r="N11">
        <f t="shared" si="1"/>
        <v>3.5200954183321862</v>
      </c>
      <c r="O11">
        <f t="shared" si="1"/>
        <v>0.49785486866318374</v>
      </c>
      <c r="P11">
        <f t="shared" si="1"/>
        <v>0.29098770830302029</v>
      </c>
      <c r="Q11">
        <f t="shared" si="1"/>
        <v>1.6788102533703906</v>
      </c>
      <c r="R11">
        <f t="shared" si="1"/>
        <v>1.6459728573292032</v>
      </c>
    </row>
    <row r="14" spans="2:18" x14ac:dyDescent="0.25">
      <c r="B14" s="4" t="s">
        <v>40</v>
      </c>
    </row>
    <row r="15" spans="2:18" x14ac:dyDescent="0.25">
      <c r="B15" s="4" t="s">
        <v>24</v>
      </c>
      <c r="D15" s="3">
        <v>0.74480000000000002</v>
      </c>
      <c r="E15" s="3">
        <v>0.38640000000000002</v>
      </c>
      <c r="F15" s="3">
        <v>0.47899999999999998</v>
      </c>
      <c r="G15" s="3">
        <v>0.82940000000000003</v>
      </c>
      <c r="H15" s="3">
        <v>0.50409999999999999</v>
      </c>
      <c r="I15" s="3">
        <v>3.8699999999999998E-2</v>
      </c>
      <c r="J15" s="3" t="s">
        <v>36</v>
      </c>
      <c r="K15" s="3">
        <v>1E-4</v>
      </c>
      <c r="L15" s="3">
        <v>1.24E-2</v>
      </c>
      <c r="M15" s="3" t="s">
        <v>36</v>
      </c>
      <c r="N15" s="3">
        <v>5.9999999999999995E-4</v>
      </c>
      <c r="O15" s="3" t="s">
        <v>36</v>
      </c>
      <c r="P15" s="3" t="s">
        <v>36</v>
      </c>
      <c r="Q15" s="3">
        <v>2.2000000000000001E-3</v>
      </c>
      <c r="R15" s="3">
        <v>5.4000000000000003E-3</v>
      </c>
    </row>
    <row r="16" spans="2:18" x14ac:dyDescent="0.25">
      <c r="B16" s="4" t="s">
        <v>25</v>
      </c>
      <c r="D16" s="3" t="s">
        <v>41</v>
      </c>
      <c r="E16" s="3" t="s">
        <v>41</v>
      </c>
      <c r="F16" s="3" t="s">
        <v>41</v>
      </c>
      <c r="G16" s="3" t="s">
        <v>41</v>
      </c>
      <c r="H16" s="3" t="s">
        <v>41</v>
      </c>
      <c r="I16" s="3" t="s">
        <v>54</v>
      </c>
      <c r="J16" s="3" t="s">
        <v>37</v>
      </c>
      <c r="K16" s="3" t="s">
        <v>33</v>
      </c>
      <c r="L16" s="3" t="s">
        <v>54</v>
      </c>
      <c r="M16" s="3" t="s">
        <v>37</v>
      </c>
      <c r="N16" s="3" t="s">
        <v>33</v>
      </c>
      <c r="O16" s="3" t="s">
        <v>37</v>
      </c>
      <c r="P16" s="3" t="s">
        <v>37</v>
      </c>
      <c r="Q16" s="3" t="s">
        <v>26</v>
      </c>
      <c r="R16" s="3" t="s">
        <v>26</v>
      </c>
    </row>
    <row r="17" spans="2:18" x14ac:dyDescent="0.25">
      <c r="B17" s="4" t="s">
        <v>27</v>
      </c>
      <c r="D17" s="3" t="s">
        <v>42</v>
      </c>
      <c r="E17" s="3" t="s">
        <v>42</v>
      </c>
      <c r="F17" s="3" t="s">
        <v>42</v>
      </c>
      <c r="G17" s="3" t="s">
        <v>42</v>
      </c>
      <c r="H17" s="3" t="s">
        <v>42</v>
      </c>
      <c r="I17" s="3" t="s">
        <v>28</v>
      </c>
      <c r="J17" s="3" t="s">
        <v>28</v>
      </c>
      <c r="K17" s="3" t="s">
        <v>28</v>
      </c>
      <c r="L17" s="3" t="s">
        <v>28</v>
      </c>
      <c r="M17" s="3" t="s">
        <v>28</v>
      </c>
      <c r="N17" s="3" t="s">
        <v>28</v>
      </c>
      <c r="O17" s="3" t="s">
        <v>28</v>
      </c>
      <c r="P17" s="3" t="s">
        <v>28</v>
      </c>
      <c r="Q17" s="3" t="s">
        <v>28</v>
      </c>
      <c r="R17" s="3" t="s">
        <v>28</v>
      </c>
    </row>
    <row r="18" spans="2:18" x14ac:dyDescent="0.25">
      <c r="B18" s="4" t="s">
        <v>29</v>
      </c>
      <c r="D18" s="3" t="s">
        <v>30</v>
      </c>
      <c r="E18" s="3" t="s">
        <v>30</v>
      </c>
      <c r="F18" s="3" t="s">
        <v>30</v>
      </c>
      <c r="G18" s="3" t="s">
        <v>30</v>
      </c>
      <c r="H18" s="3" t="s">
        <v>30</v>
      </c>
      <c r="I18" s="3" t="s">
        <v>30</v>
      </c>
      <c r="J18" s="3" t="s">
        <v>30</v>
      </c>
      <c r="K18" s="3" t="s">
        <v>30</v>
      </c>
      <c r="L18" s="3" t="s">
        <v>30</v>
      </c>
      <c r="M18" s="3" t="s">
        <v>30</v>
      </c>
      <c r="N18" s="3" t="s">
        <v>30</v>
      </c>
      <c r="O18" s="3" t="s">
        <v>30</v>
      </c>
      <c r="P18" s="3" t="s">
        <v>30</v>
      </c>
      <c r="Q18" s="3" t="s">
        <v>30</v>
      </c>
      <c r="R18" s="3" t="s">
        <v>30</v>
      </c>
    </row>
    <row r="19" spans="2:18" x14ac:dyDescent="0.25">
      <c r="B19" s="4" t="s">
        <v>31</v>
      </c>
      <c r="D19" s="3" t="s">
        <v>215</v>
      </c>
      <c r="E19" s="3" t="s">
        <v>216</v>
      </c>
      <c r="F19" s="3" t="s">
        <v>217</v>
      </c>
      <c r="G19" s="3" t="s">
        <v>218</v>
      </c>
      <c r="H19" s="3" t="s">
        <v>219</v>
      </c>
      <c r="I19" s="3" t="s">
        <v>220</v>
      </c>
      <c r="J19" s="3" t="s">
        <v>221</v>
      </c>
      <c r="K19" s="3" t="s">
        <v>222</v>
      </c>
      <c r="L19" s="3" t="s">
        <v>223</v>
      </c>
      <c r="M19" s="3" t="s">
        <v>224</v>
      </c>
      <c r="N19" s="3" t="s">
        <v>225</v>
      </c>
      <c r="O19" s="3" t="s">
        <v>226</v>
      </c>
      <c r="P19" s="3" t="s">
        <v>227</v>
      </c>
      <c r="Q19" s="3" t="s">
        <v>228</v>
      </c>
      <c r="R19" s="3" t="s">
        <v>229</v>
      </c>
    </row>
    <row r="22" spans="2:18" x14ac:dyDescent="0.25">
      <c r="B22" t="s">
        <v>496</v>
      </c>
      <c r="C22" t="s">
        <v>199</v>
      </c>
      <c r="D22" t="s">
        <v>200</v>
      </c>
      <c r="E22" t="s">
        <v>201</v>
      </c>
      <c r="F22" t="s">
        <v>202</v>
      </c>
      <c r="G22" t="s">
        <v>203</v>
      </c>
      <c r="H22" t="s">
        <v>204</v>
      </c>
      <c r="I22" t="s">
        <v>205</v>
      </c>
      <c r="J22" t="s">
        <v>206</v>
      </c>
      <c r="K22" t="s">
        <v>207</v>
      </c>
      <c r="L22" t="s">
        <v>208</v>
      </c>
      <c r="M22" t="s">
        <v>209</v>
      </c>
      <c r="N22" t="s">
        <v>210</v>
      </c>
      <c r="O22" t="s">
        <v>211</v>
      </c>
      <c r="P22" t="s">
        <v>212</v>
      </c>
      <c r="Q22" t="s">
        <v>213</v>
      </c>
      <c r="R22" t="s">
        <v>214</v>
      </c>
    </row>
    <row r="23" spans="2:18" x14ac:dyDescent="0.25">
      <c r="C23" s="3">
        <v>1</v>
      </c>
      <c r="D23" s="3">
        <v>0.52698199999999995</v>
      </c>
      <c r="E23" s="3">
        <v>0.760988</v>
      </c>
      <c r="F23" s="3">
        <v>0.73278600000000005</v>
      </c>
      <c r="G23" s="3">
        <v>0.278588</v>
      </c>
      <c r="H23" s="3">
        <v>0.50713699999999995</v>
      </c>
      <c r="I23" s="3">
        <v>6.18743</v>
      </c>
      <c r="J23" s="3">
        <v>25.406169999999999</v>
      </c>
      <c r="K23" s="3">
        <v>2.7580390000000001</v>
      </c>
      <c r="L23" s="3">
        <v>9.0282409999999995</v>
      </c>
      <c r="M23" s="3">
        <v>44.49174</v>
      </c>
      <c r="N23" s="3">
        <v>18.393879999999999</v>
      </c>
      <c r="O23" s="3">
        <v>25.343679999999999</v>
      </c>
      <c r="P23" s="3">
        <v>20.961079999999999</v>
      </c>
      <c r="Q23" s="3">
        <v>4.0453580000000002</v>
      </c>
      <c r="R23" s="3">
        <v>0.98407699999999998</v>
      </c>
    </row>
    <row r="24" spans="2:18" x14ac:dyDescent="0.25">
      <c r="C24" s="3">
        <v>1</v>
      </c>
      <c r="D24" s="3">
        <v>0.83821299999999999</v>
      </c>
      <c r="E24" s="3">
        <v>0.36130099999999998</v>
      </c>
      <c r="F24" s="3">
        <v>0.53519499999999998</v>
      </c>
      <c r="G24" s="3">
        <v>0.309531</v>
      </c>
      <c r="H24" s="3">
        <v>0.48321500000000001</v>
      </c>
      <c r="I24" s="3">
        <v>3.1648719999999999</v>
      </c>
      <c r="J24" s="3">
        <v>14.541410000000001</v>
      </c>
      <c r="K24" s="3">
        <v>3.7728060000000001</v>
      </c>
      <c r="L24" s="3">
        <v>11.15569</v>
      </c>
      <c r="M24" s="3">
        <v>45.64667</v>
      </c>
      <c r="N24" s="3">
        <v>8.6117530000000002</v>
      </c>
      <c r="O24" s="3">
        <v>37.139940000000003</v>
      </c>
      <c r="P24" s="3">
        <v>13.28379</v>
      </c>
      <c r="Q24" s="3">
        <v>4.7983169999999999</v>
      </c>
      <c r="R24" s="3">
        <v>1.2104079999999999</v>
      </c>
    </row>
    <row r="25" spans="2:18" x14ac:dyDescent="0.25">
      <c r="C25" s="3">
        <v>1</v>
      </c>
      <c r="D25" s="3">
        <v>0.90425100000000003</v>
      </c>
      <c r="E25" s="3">
        <v>0.80384599999999995</v>
      </c>
      <c r="F25" s="3">
        <v>0.90592200000000001</v>
      </c>
      <c r="G25" s="3">
        <v>0.41570200000000002</v>
      </c>
      <c r="H25" s="3">
        <v>0.33163700000000002</v>
      </c>
      <c r="I25" s="3">
        <v>2.767868</v>
      </c>
      <c r="J25" s="3">
        <v>13.492710000000001</v>
      </c>
      <c r="K25" s="3">
        <v>2.591161</v>
      </c>
      <c r="L25" s="3">
        <v>2.063507</v>
      </c>
      <c r="M25" s="3">
        <v>32.182459999999999</v>
      </c>
      <c r="N25" s="3">
        <v>9.2602119999999992</v>
      </c>
      <c r="O25" s="3">
        <v>40.479179999999999</v>
      </c>
      <c r="P25" s="3">
        <v>14.108499999999999</v>
      </c>
      <c r="Q25" s="3">
        <v>4.3610420000000003</v>
      </c>
      <c r="R25" s="3">
        <v>1.204431</v>
      </c>
    </row>
    <row r="27" spans="2:18" x14ac:dyDescent="0.25">
      <c r="B27" t="s">
        <v>13</v>
      </c>
      <c r="C27">
        <f>AVERAGE(C23:C25)</f>
        <v>1</v>
      </c>
      <c r="D27">
        <f t="shared" ref="D27:R27" si="2">AVERAGE(D23:D25)</f>
        <v>0.75648199999999999</v>
      </c>
      <c r="E27">
        <f t="shared" si="2"/>
        <v>0.64204499999999998</v>
      </c>
      <c r="F27">
        <f t="shared" si="2"/>
        <v>0.72463433333333338</v>
      </c>
      <c r="G27">
        <f t="shared" si="2"/>
        <v>0.33460700000000004</v>
      </c>
      <c r="H27">
        <f t="shared" si="2"/>
        <v>0.44066299999999997</v>
      </c>
      <c r="I27">
        <f t="shared" si="2"/>
        <v>4.0400566666666666</v>
      </c>
      <c r="J27">
        <f t="shared" si="2"/>
        <v>17.81343</v>
      </c>
      <c r="K27">
        <f t="shared" si="2"/>
        <v>3.0406686666666669</v>
      </c>
      <c r="L27">
        <f t="shared" si="2"/>
        <v>7.4158126666666675</v>
      </c>
      <c r="M27">
        <f t="shared" si="2"/>
        <v>40.773623333333326</v>
      </c>
      <c r="N27">
        <f t="shared" si="2"/>
        <v>12.088614999999999</v>
      </c>
      <c r="O27">
        <f t="shared" si="2"/>
        <v>34.320933333333336</v>
      </c>
      <c r="P27">
        <f t="shared" si="2"/>
        <v>16.117789999999999</v>
      </c>
      <c r="Q27">
        <f t="shared" si="2"/>
        <v>4.4015723333333341</v>
      </c>
      <c r="R27">
        <f t="shared" si="2"/>
        <v>1.1329719999999999</v>
      </c>
    </row>
    <row r="28" spans="2:18" x14ac:dyDescent="0.25">
      <c r="B28" t="s">
        <v>14</v>
      </c>
      <c r="C28">
        <f>STDEV(C23:C25)</f>
        <v>0</v>
      </c>
      <c r="D28">
        <f t="shared" ref="D28:R28" si="3">STDEV(D23:D25)</f>
        <v>0.20147690155697759</v>
      </c>
      <c r="E28">
        <f t="shared" si="3"/>
        <v>0.24407395844907326</v>
      </c>
      <c r="F28">
        <f t="shared" si="3"/>
        <v>0.18549788242546961</v>
      </c>
      <c r="G28">
        <f t="shared" si="3"/>
        <v>7.1914300253843738E-2</v>
      </c>
      <c r="H28">
        <f t="shared" si="3"/>
        <v>9.5173877865725287E-2</v>
      </c>
      <c r="I28">
        <f t="shared" si="3"/>
        <v>1.8702438927950904</v>
      </c>
      <c r="J28">
        <f t="shared" si="3"/>
        <v>6.5963791926480289</v>
      </c>
      <c r="K28">
        <f t="shared" si="3"/>
        <v>0.63951612400809077</v>
      </c>
      <c r="L28">
        <f t="shared" si="3"/>
        <v>4.7557220034369445</v>
      </c>
      <c r="M28">
        <f t="shared" si="3"/>
        <v>7.4625418853922785</v>
      </c>
      <c r="N28">
        <f t="shared" si="3"/>
        <v>5.4701370923258379</v>
      </c>
      <c r="O28">
        <f t="shared" si="3"/>
        <v>7.9517884153524498</v>
      </c>
      <c r="P28">
        <f t="shared" si="3"/>
        <v>4.2146328623143514</v>
      </c>
      <c r="Q28">
        <f t="shared" si="3"/>
        <v>0.37811221199576883</v>
      </c>
      <c r="R28">
        <f t="shared" si="3"/>
        <v>0.12898147890685702</v>
      </c>
    </row>
    <row r="31" spans="2:18" x14ac:dyDescent="0.25">
      <c r="B31" s="4" t="s">
        <v>40</v>
      </c>
    </row>
    <row r="32" spans="2:18" x14ac:dyDescent="0.25">
      <c r="B32" s="4" t="s">
        <v>24</v>
      </c>
      <c r="D32" s="3">
        <v>0.10440000000000001</v>
      </c>
      <c r="E32" s="3">
        <v>6.4000000000000001E-2</v>
      </c>
      <c r="F32" s="3">
        <v>6.9999999999999999E-4</v>
      </c>
      <c r="G32" s="3" t="s">
        <v>36</v>
      </c>
      <c r="H32" s="3">
        <v>5.0000000000000001E-4</v>
      </c>
      <c r="I32" s="3">
        <v>4.8099999999999997E-2</v>
      </c>
      <c r="J32" s="3">
        <v>1.1599999999999999E-2</v>
      </c>
      <c r="K32" s="3">
        <v>5.1999999999999998E-3</v>
      </c>
      <c r="L32" s="3">
        <v>7.9699999999999993E-2</v>
      </c>
      <c r="M32" s="3">
        <v>8.0000000000000004E-4</v>
      </c>
      <c r="N32" s="3">
        <v>2.46E-2</v>
      </c>
      <c r="O32" s="3">
        <v>1.9E-3</v>
      </c>
      <c r="P32" s="3">
        <v>3.3999999999999998E-3</v>
      </c>
      <c r="Q32" s="3" t="s">
        <v>36</v>
      </c>
      <c r="R32" s="3">
        <v>0.1487</v>
      </c>
    </row>
    <row r="33" spans="2:18" x14ac:dyDescent="0.25">
      <c r="B33" s="4" t="s">
        <v>25</v>
      </c>
      <c r="D33" s="3" t="s">
        <v>41</v>
      </c>
      <c r="E33" s="3" t="s">
        <v>41</v>
      </c>
      <c r="F33" s="3" t="s">
        <v>33</v>
      </c>
      <c r="G33" s="3" t="s">
        <v>37</v>
      </c>
      <c r="H33" s="3" t="s">
        <v>33</v>
      </c>
      <c r="I33" s="3" t="s">
        <v>54</v>
      </c>
      <c r="J33" s="3" t="s">
        <v>54</v>
      </c>
      <c r="K33" s="3" t="s">
        <v>26</v>
      </c>
      <c r="L33" s="3" t="s">
        <v>41</v>
      </c>
      <c r="M33" s="3" t="s">
        <v>33</v>
      </c>
      <c r="N33" s="3" t="s">
        <v>54</v>
      </c>
      <c r="O33" s="3" t="s">
        <v>26</v>
      </c>
      <c r="P33" s="3" t="s">
        <v>26</v>
      </c>
      <c r="Q33" s="3" t="s">
        <v>37</v>
      </c>
      <c r="R33" s="3" t="s">
        <v>41</v>
      </c>
    </row>
    <row r="34" spans="2:18" x14ac:dyDescent="0.25">
      <c r="B34" s="4" t="s">
        <v>27</v>
      </c>
      <c r="D34" s="3" t="s">
        <v>42</v>
      </c>
      <c r="E34" s="3" t="s">
        <v>42</v>
      </c>
      <c r="F34" s="3" t="s">
        <v>28</v>
      </c>
      <c r="G34" s="3" t="s">
        <v>28</v>
      </c>
      <c r="H34" s="3" t="s">
        <v>28</v>
      </c>
      <c r="I34" s="3" t="s">
        <v>28</v>
      </c>
      <c r="J34" s="3" t="s">
        <v>28</v>
      </c>
      <c r="K34" s="3" t="s">
        <v>28</v>
      </c>
      <c r="L34" s="3" t="s">
        <v>42</v>
      </c>
      <c r="M34" s="3" t="s">
        <v>28</v>
      </c>
      <c r="N34" s="3" t="s">
        <v>28</v>
      </c>
      <c r="O34" s="3" t="s">
        <v>28</v>
      </c>
      <c r="P34" s="3" t="s">
        <v>28</v>
      </c>
      <c r="Q34" s="3" t="s">
        <v>28</v>
      </c>
      <c r="R34" s="3" t="s">
        <v>42</v>
      </c>
    </row>
    <row r="35" spans="2:18" x14ac:dyDescent="0.25">
      <c r="B35" s="4" t="s">
        <v>29</v>
      </c>
      <c r="D35" s="3" t="s">
        <v>30</v>
      </c>
      <c r="E35" s="3" t="s">
        <v>30</v>
      </c>
      <c r="F35" s="3" t="s">
        <v>30</v>
      </c>
      <c r="G35" s="3" t="s">
        <v>30</v>
      </c>
      <c r="H35" s="3" t="s">
        <v>30</v>
      </c>
      <c r="I35" s="3" t="s">
        <v>30</v>
      </c>
      <c r="J35" s="3" t="s">
        <v>30</v>
      </c>
      <c r="K35" s="3" t="s">
        <v>30</v>
      </c>
      <c r="L35" s="3" t="s">
        <v>30</v>
      </c>
      <c r="M35" s="3" t="s">
        <v>30</v>
      </c>
      <c r="N35" s="3" t="s">
        <v>30</v>
      </c>
      <c r="O35" s="3" t="s">
        <v>30</v>
      </c>
      <c r="P35" s="3" t="s">
        <v>30</v>
      </c>
      <c r="Q35" s="3" t="s">
        <v>30</v>
      </c>
      <c r="R35" s="3" t="s">
        <v>30</v>
      </c>
    </row>
    <row r="36" spans="2:18" x14ac:dyDescent="0.25">
      <c r="B36" s="4" t="s">
        <v>31</v>
      </c>
      <c r="D36" s="3" t="s">
        <v>230</v>
      </c>
      <c r="E36" s="3" t="s">
        <v>231</v>
      </c>
      <c r="F36" s="3" t="s">
        <v>232</v>
      </c>
      <c r="G36" s="3" t="s">
        <v>233</v>
      </c>
      <c r="H36" s="3" t="s">
        <v>234</v>
      </c>
      <c r="I36" s="3" t="s">
        <v>235</v>
      </c>
      <c r="J36" s="3" t="s">
        <v>236</v>
      </c>
      <c r="K36" s="3" t="s">
        <v>237</v>
      </c>
      <c r="L36" s="3" t="s">
        <v>238</v>
      </c>
      <c r="M36" s="3" t="s">
        <v>239</v>
      </c>
      <c r="N36" s="3" t="s">
        <v>240</v>
      </c>
      <c r="O36" s="3" t="s">
        <v>241</v>
      </c>
      <c r="P36" s="3" t="s">
        <v>242</v>
      </c>
      <c r="Q36" s="3" t="s">
        <v>243</v>
      </c>
      <c r="R36" s="3" t="s">
        <v>244</v>
      </c>
    </row>
    <row r="39" spans="2:18" x14ac:dyDescent="0.25">
      <c r="B39" t="s">
        <v>497</v>
      </c>
      <c r="C39" t="s">
        <v>199</v>
      </c>
      <c r="D39" t="s">
        <v>200</v>
      </c>
      <c r="E39" t="s">
        <v>201</v>
      </c>
      <c r="F39" t="s">
        <v>202</v>
      </c>
      <c r="G39" t="s">
        <v>203</v>
      </c>
      <c r="H39" t="s">
        <v>204</v>
      </c>
      <c r="I39" t="s">
        <v>205</v>
      </c>
      <c r="J39" t="s">
        <v>206</v>
      </c>
      <c r="K39" t="s">
        <v>207</v>
      </c>
      <c r="L39" t="s">
        <v>208</v>
      </c>
      <c r="M39" t="s">
        <v>209</v>
      </c>
      <c r="N39" t="s">
        <v>210</v>
      </c>
      <c r="O39" t="s">
        <v>211</v>
      </c>
      <c r="P39" t="s">
        <v>212</v>
      </c>
      <c r="Q39" t="s">
        <v>213</v>
      </c>
      <c r="R39" t="s">
        <v>214</v>
      </c>
    </row>
    <row r="40" spans="2:18" x14ac:dyDescent="0.25">
      <c r="C40" s="3">
        <v>1</v>
      </c>
      <c r="D40" s="3">
        <v>0.90059299999999998</v>
      </c>
      <c r="E40" s="3">
        <v>1.735862</v>
      </c>
      <c r="F40" s="3">
        <v>1.4370609999999999</v>
      </c>
      <c r="G40" s="3">
        <v>1.315987</v>
      </c>
      <c r="H40" s="3">
        <v>1.3756299999999999</v>
      </c>
      <c r="I40" s="3">
        <v>1.9854259999999999</v>
      </c>
      <c r="J40" s="3">
        <v>3.535174</v>
      </c>
      <c r="K40" s="3">
        <v>5.6218950000000003</v>
      </c>
      <c r="L40" s="3">
        <v>6.2443499999999998</v>
      </c>
      <c r="M40" s="3">
        <v>5.2561229999999997</v>
      </c>
      <c r="N40" s="3">
        <v>4.8150060000000003</v>
      </c>
      <c r="O40" s="3">
        <v>3.9847670000000002</v>
      </c>
      <c r="P40" s="3">
        <v>4.6384420000000004</v>
      </c>
      <c r="Q40" s="3">
        <v>5.8346239999999998</v>
      </c>
      <c r="R40" s="3">
        <v>3.1551369999999999</v>
      </c>
    </row>
    <row r="41" spans="2:18" x14ac:dyDescent="0.25">
      <c r="C41" s="3">
        <v>1</v>
      </c>
      <c r="D41" s="3">
        <v>0.85060599999999997</v>
      </c>
      <c r="E41" s="3">
        <v>1.161737</v>
      </c>
      <c r="F41" s="3">
        <v>1.9691270000000001</v>
      </c>
      <c r="G41" s="3">
        <v>1.919249</v>
      </c>
      <c r="H41" s="3">
        <v>2.3927160000000001</v>
      </c>
      <c r="I41" s="3">
        <v>2.424096</v>
      </c>
      <c r="J41" s="3">
        <v>6.1243850000000002</v>
      </c>
      <c r="K41" s="3">
        <v>4.4335440000000004</v>
      </c>
      <c r="L41" s="3">
        <v>5.6821590000000004</v>
      </c>
      <c r="M41" s="3">
        <v>6.1123159999999999</v>
      </c>
      <c r="N41" s="3">
        <v>6.3923589999999999</v>
      </c>
      <c r="O41" s="3">
        <v>8.2890379999999997</v>
      </c>
      <c r="P41" s="3">
        <v>6.7526270000000004</v>
      </c>
      <c r="Q41" s="3">
        <v>10.872479999999999</v>
      </c>
      <c r="R41" s="3">
        <v>5.154846</v>
      </c>
    </row>
    <row r="42" spans="2:18" x14ac:dyDescent="0.25">
      <c r="C42" s="3">
        <v>1</v>
      </c>
      <c r="D42" s="3">
        <v>0.69901500000000005</v>
      </c>
      <c r="E42" s="3">
        <v>0.703349</v>
      </c>
      <c r="F42" s="3">
        <v>1.335353</v>
      </c>
      <c r="G42" s="3">
        <v>1.8568469999999999</v>
      </c>
      <c r="H42" s="3">
        <v>0.95240999999999998</v>
      </c>
      <c r="I42" s="3">
        <v>2.187862</v>
      </c>
      <c r="J42" s="3">
        <v>8.0289789999999996</v>
      </c>
      <c r="K42" s="3">
        <v>5.0837060000000003</v>
      </c>
      <c r="L42" s="3">
        <v>5.7293880000000001</v>
      </c>
      <c r="M42" s="3">
        <v>6.0305869999999997</v>
      </c>
      <c r="N42" s="3">
        <v>3.6301860000000001</v>
      </c>
      <c r="O42" s="3">
        <v>6.7432639999999999</v>
      </c>
      <c r="P42" s="3">
        <v>3.2776299999999998</v>
      </c>
      <c r="Q42" s="3">
        <v>6.6271969999999998</v>
      </c>
      <c r="R42" s="3">
        <v>3.2275179999999999</v>
      </c>
    </row>
    <row r="44" spans="2:18" x14ac:dyDescent="0.25">
      <c r="B44" t="s">
        <v>13</v>
      </c>
      <c r="C44">
        <f>AVERAGE(C40:C42)</f>
        <v>1</v>
      </c>
      <c r="D44">
        <f t="shared" ref="D44:R44" si="4">AVERAGE(D40:D42)</f>
        <v>0.81673799999999996</v>
      </c>
      <c r="E44">
        <f t="shared" si="4"/>
        <v>1.2003159999999999</v>
      </c>
      <c r="F44">
        <f t="shared" si="4"/>
        <v>1.5805136666666666</v>
      </c>
      <c r="G44">
        <f t="shared" si="4"/>
        <v>1.6973609999999999</v>
      </c>
      <c r="H44">
        <f t="shared" si="4"/>
        <v>1.5735853333333332</v>
      </c>
      <c r="I44">
        <f t="shared" si="4"/>
        <v>2.199128</v>
      </c>
      <c r="J44">
        <f t="shared" si="4"/>
        <v>5.8961793333333334</v>
      </c>
      <c r="K44">
        <f t="shared" si="4"/>
        <v>5.0463816666666661</v>
      </c>
      <c r="L44">
        <f t="shared" si="4"/>
        <v>5.8852989999999998</v>
      </c>
      <c r="M44">
        <f t="shared" si="4"/>
        <v>5.7996753333333331</v>
      </c>
      <c r="N44">
        <f t="shared" si="4"/>
        <v>4.9458503333333335</v>
      </c>
      <c r="O44">
        <f t="shared" si="4"/>
        <v>6.3390230000000001</v>
      </c>
      <c r="P44">
        <f t="shared" si="4"/>
        <v>4.8895663333333337</v>
      </c>
      <c r="Q44">
        <f t="shared" si="4"/>
        <v>7.7781003333333336</v>
      </c>
      <c r="R44">
        <f t="shared" si="4"/>
        <v>3.8458336666666662</v>
      </c>
    </row>
    <row r="45" spans="2:18" x14ac:dyDescent="0.25">
      <c r="B45" t="s">
        <v>14</v>
      </c>
      <c r="C45">
        <f>STDEV(C40:C42)</f>
        <v>0</v>
      </c>
      <c r="D45">
        <f t="shared" ref="D45:R45" si="5">STDEV(D40:D42)</f>
        <v>0.10497001280842136</v>
      </c>
      <c r="E45">
        <f t="shared" si="5"/>
        <v>0.51733647486234724</v>
      </c>
      <c r="F45">
        <f t="shared" si="5"/>
        <v>0.34036946315633793</v>
      </c>
      <c r="G45">
        <f t="shared" si="5"/>
        <v>0.33175005396834589</v>
      </c>
      <c r="H45">
        <f t="shared" si="5"/>
        <v>0.74027702848685906</v>
      </c>
      <c r="I45">
        <f t="shared" si="5"/>
        <v>0.21955189430291877</v>
      </c>
      <c r="J45">
        <f t="shared" si="5"/>
        <v>2.2555773571816005</v>
      </c>
      <c r="K45">
        <f t="shared" si="5"/>
        <v>0.59505407669751609</v>
      </c>
      <c r="L45">
        <f t="shared" si="5"/>
        <v>0.31184268479635663</v>
      </c>
      <c r="M45">
        <f t="shared" si="5"/>
        <v>0.47250054144342879</v>
      </c>
      <c r="N45">
        <f t="shared" si="5"/>
        <v>1.3857272820278677</v>
      </c>
      <c r="O45">
        <f t="shared" si="5"/>
        <v>2.1804231928506455</v>
      </c>
      <c r="P45">
        <f t="shared" si="5"/>
        <v>1.7510564270166562</v>
      </c>
      <c r="Q45">
        <f t="shared" si="5"/>
        <v>2.7089540659066804</v>
      </c>
      <c r="R45">
        <f t="shared" si="5"/>
        <v>1.1342154640562501</v>
      </c>
    </row>
    <row r="47" spans="2:18" x14ac:dyDescent="0.25">
      <c r="B47" s="4" t="s">
        <v>40</v>
      </c>
    </row>
    <row r="48" spans="2:18" x14ac:dyDescent="0.25">
      <c r="B48" s="4" t="s">
        <v>24</v>
      </c>
      <c r="D48" s="3">
        <v>3.9E-2</v>
      </c>
      <c r="E48" s="3">
        <v>0.53920000000000001</v>
      </c>
      <c r="F48" s="3">
        <v>4.1799999999999997E-2</v>
      </c>
      <c r="G48" s="3">
        <v>2.1899999999999999E-2</v>
      </c>
      <c r="H48" s="3">
        <v>0.25069999999999998</v>
      </c>
      <c r="I48" s="3">
        <v>6.9999999999999999E-4</v>
      </c>
      <c r="J48" s="3">
        <v>1.9800000000000002E-2</v>
      </c>
      <c r="K48" s="3">
        <v>2.9999999999999997E-4</v>
      </c>
      <c r="L48" s="3" t="s">
        <v>36</v>
      </c>
      <c r="M48" s="3" t="s">
        <v>36</v>
      </c>
      <c r="N48" s="3">
        <v>7.9000000000000008E-3</v>
      </c>
      <c r="O48" s="3">
        <v>1.3299999999999999E-2</v>
      </c>
      <c r="P48" s="3">
        <v>1.83E-2</v>
      </c>
      <c r="Q48" s="3">
        <v>1.23E-2</v>
      </c>
      <c r="R48" s="3">
        <v>1.2200000000000001E-2</v>
      </c>
    </row>
    <row r="49" spans="2:18" x14ac:dyDescent="0.25">
      <c r="B49" s="4" t="s">
        <v>25</v>
      </c>
      <c r="D49" s="3" t="s">
        <v>54</v>
      </c>
      <c r="E49" s="3" t="s">
        <v>41</v>
      </c>
      <c r="F49" s="3" t="s">
        <v>54</v>
      </c>
      <c r="G49" s="3" t="s">
        <v>54</v>
      </c>
      <c r="H49" s="3" t="s">
        <v>41</v>
      </c>
      <c r="I49" s="3" t="s">
        <v>33</v>
      </c>
      <c r="J49" s="3" t="s">
        <v>54</v>
      </c>
      <c r="K49" s="3" t="s">
        <v>33</v>
      </c>
      <c r="L49" s="3" t="s">
        <v>37</v>
      </c>
      <c r="M49" s="3" t="s">
        <v>37</v>
      </c>
      <c r="N49" s="3" t="s">
        <v>26</v>
      </c>
      <c r="O49" s="3" t="s">
        <v>54</v>
      </c>
      <c r="P49" s="3" t="s">
        <v>54</v>
      </c>
      <c r="Q49" s="3" t="s">
        <v>54</v>
      </c>
      <c r="R49" s="3" t="s">
        <v>54</v>
      </c>
    </row>
    <row r="50" spans="2:18" x14ac:dyDescent="0.25">
      <c r="B50" s="4" t="s">
        <v>27</v>
      </c>
      <c r="D50" s="3" t="s">
        <v>28</v>
      </c>
      <c r="E50" s="3" t="s">
        <v>42</v>
      </c>
      <c r="F50" s="3" t="s">
        <v>28</v>
      </c>
      <c r="G50" s="3" t="s">
        <v>28</v>
      </c>
      <c r="H50" s="3" t="s">
        <v>42</v>
      </c>
      <c r="I50" s="3" t="s">
        <v>28</v>
      </c>
      <c r="J50" s="3" t="s">
        <v>28</v>
      </c>
      <c r="K50" s="3" t="s">
        <v>28</v>
      </c>
      <c r="L50" s="3" t="s">
        <v>28</v>
      </c>
      <c r="M50" s="3" t="s">
        <v>28</v>
      </c>
      <c r="N50" s="3" t="s">
        <v>28</v>
      </c>
      <c r="O50" s="3" t="s">
        <v>28</v>
      </c>
      <c r="P50" s="3" t="s">
        <v>28</v>
      </c>
      <c r="Q50" s="3" t="s">
        <v>28</v>
      </c>
      <c r="R50" s="3" t="s">
        <v>28</v>
      </c>
    </row>
    <row r="51" spans="2:18" x14ac:dyDescent="0.25">
      <c r="B51" s="4" t="s">
        <v>29</v>
      </c>
      <c r="D51" s="3" t="s">
        <v>30</v>
      </c>
      <c r="E51" s="3" t="s">
        <v>30</v>
      </c>
      <c r="F51" s="3" t="s">
        <v>30</v>
      </c>
      <c r="G51" s="3" t="s">
        <v>30</v>
      </c>
      <c r="H51" s="3" t="s">
        <v>30</v>
      </c>
      <c r="I51" s="3" t="s">
        <v>30</v>
      </c>
      <c r="J51" s="3" t="s">
        <v>30</v>
      </c>
      <c r="K51" s="3" t="s">
        <v>30</v>
      </c>
      <c r="L51" s="3" t="s">
        <v>30</v>
      </c>
      <c r="M51" s="3" t="s">
        <v>30</v>
      </c>
      <c r="N51" s="3" t="s">
        <v>30</v>
      </c>
      <c r="O51" s="3" t="s">
        <v>30</v>
      </c>
      <c r="P51" s="3" t="s">
        <v>30</v>
      </c>
      <c r="Q51" s="3" t="s">
        <v>30</v>
      </c>
      <c r="R51" s="3" t="s">
        <v>30</v>
      </c>
    </row>
    <row r="52" spans="2:18" x14ac:dyDescent="0.25">
      <c r="B52" s="4" t="s">
        <v>31</v>
      </c>
      <c r="D52" s="3" t="s">
        <v>245</v>
      </c>
      <c r="E52" s="3" t="s">
        <v>246</v>
      </c>
      <c r="F52" s="3" t="s">
        <v>247</v>
      </c>
      <c r="G52" s="3" t="s">
        <v>248</v>
      </c>
      <c r="H52" s="3" t="s">
        <v>249</v>
      </c>
      <c r="I52" s="3" t="s">
        <v>250</v>
      </c>
      <c r="J52" s="3" t="s">
        <v>251</v>
      </c>
      <c r="K52" s="3" t="s">
        <v>252</v>
      </c>
      <c r="L52" s="3" t="s">
        <v>253</v>
      </c>
      <c r="M52" s="3" t="s">
        <v>254</v>
      </c>
      <c r="N52" s="3" t="s">
        <v>255</v>
      </c>
      <c r="O52" s="3" t="s">
        <v>177</v>
      </c>
      <c r="P52" s="3" t="s">
        <v>256</v>
      </c>
      <c r="Q52" s="3" t="s">
        <v>257</v>
      </c>
      <c r="R52" s="3" t="s">
        <v>258</v>
      </c>
    </row>
    <row r="55" spans="2:18" x14ac:dyDescent="0.25">
      <c r="B55" t="s">
        <v>498</v>
      </c>
      <c r="C55" t="s">
        <v>199</v>
      </c>
      <c r="D55" t="s">
        <v>200</v>
      </c>
      <c r="E55" t="s">
        <v>201</v>
      </c>
      <c r="F55" t="s">
        <v>202</v>
      </c>
      <c r="G55" t="s">
        <v>203</v>
      </c>
      <c r="H55" t="s">
        <v>204</v>
      </c>
      <c r="I55" t="s">
        <v>205</v>
      </c>
      <c r="J55" t="s">
        <v>206</v>
      </c>
      <c r="K55" t="s">
        <v>207</v>
      </c>
      <c r="L55" t="s">
        <v>208</v>
      </c>
      <c r="M55" t="s">
        <v>209</v>
      </c>
      <c r="N55" t="s">
        <v>210</v>
      </c>
      <c r="O55" t="s">
        <v>211</v>
      </c>
      <c r="P55" t="s">
        <v>212</v>
      </c>
      <c r="Q55" t="s">
        <v>213</v>
      </c>
      <c r="R55" t="s">
        <v>214</v>
      </c>
    </row>
    <row r="56" spans="2:18" x14ac:dyDescent="0.25">
      <c r="C56" s="3">
        <v>1</v>
      </c>
      <c r="D56" s="3">
        <v>1.16571588</v>
      </c>
      <c r="E56" s="3">
        <v>0.72017938999999997</v>
      </c>
      <c r="F56" s="3">
        <v>0.68838469000000002</v>
      </c>
      <c r="G56" s="3">
        <v>1.0107829100000001</v>
      </c>
      <c r="H56" s="3">
        <v>0.8954799</v>
      </c>
      <c r="I56" s="3">
        <v>33.657607400000003</v>
      </c>
      <c r="J56" s="3">
        <v>30.446883499999998</v>
      </c>
      <c r="K56" s="3">
        <v>10.665423199999999</v>
      </c>
      <c r="L56" s="3">
        <v>8.3483385400000003</v>
      </c>
      <c r="M56" s="3">
        <v>2.6895527000000001</v>
      </c>
      <c r="N56" s="3">
        <v>7.4679042500000001</v>
      </c>
      <c r="O56" s="3">
        <v>2.3442492599999998</v>
      </c>
      <c r="P56" s="3">
        <v>4.0296444300000003</v>
      </c>
      <c r="Q56" s="3">
        <v>10.1042425</v>
      </c>
      <c r="R56" s="3">
        <v>12.658336500000001</v>
      </c>
    </row>
    <row r="57" spans="2:18" x14ac:dyDescent="0.25">
      <c r="C57" s="3">
        <v>1</v>
      </c>
      <c r="D57" s="3">
        <v>0.89141161999999996</v>
      </c>
      <c r="E57" s="3">
        <v>0.93845875999999995</v>
      </c>
      <c r="F57" s="3">
        <v>1.01037781</v>
      </c>
      <c r="G57" s="3">
        <v>0.90653216000000003</v>
      </c>
      <c r="H57" s="3">
        <v>0.89582565999999997</v>
      </c>
      <c r="I57" s="3">
        <v>46.7977268</v>
      </c>
      <c r="J57" s="3">
        <v>41.7533916</v>
      </c>
      <c r="K57" s="3">
        <v>14.739762600000001</v>
      </c>
      <c r="L57" s="3">
        <v>8.6062959699999997</v>
      </c>
      <c r="M57" s="3">
        <v>4.9521136800000001</v>
      </c>
      <c r="N57" s="3">
        <v>11.1161444</v>
      </c>
      <c r="O57" s="3">
        <v>3.0684494999999998</v>
      </c>
      <c r="P57" s="3">
        <v>4.1658115100000002</v>
      </c>
      <c r="Q57" s="3">
        <v>13.013462000000001</v>
      </c>
      <c r="R57" s="3">
        <v>8.3937999399999992</v>
      </c>
    </row>
    <row r="58" spans="2:18" x14ac:dyDescent="0.25">
      <c r="C58" s="3">
        <v>1</v>
      </c>
      <c r="D58" s="3">
        <v>0.99028399</v>
      </c>
      <c r="E58" s="3">
        <v>0.99371239</v>
      </c>
      <c r="F58" s="3">
        <v>1.06762183</v>
      </c>
      <c r="G58" s="3">
        <v>0.81088548999999999</v>
      </c>
      <c r="H58" s="3">
        <v>1.0518248400000001</v>
      </c>
      <c r="I58" s="3">
        <v>51.620221100000002</v>
      </c>
      <c r="J58" s="3">
        <v>34.3202037</v>
      </c>
      <c r="K58" s="3">
        <v>13.452808900000001</v>
      </c>
      <c r="L58" s="3">
        <v>7.6075581799999998</v>
      </c>
      <c r="M58" s="3">
        <v>4.5911437800000003</v>
      </c>
      <c r="N58" s="3">
        <v>9.3023994900000009</v>
      </c>
      <c r="O58" s="3">
        <v>2.1409607199999998</v>
      </c>
      <c r="P58" s="3">
        <v>3.7972237199999999</v>
      </c>
      <c r="Q58" s="3">
        <v>9.9616339600000003</v>
      </c>
      <c r="R58" s="3">
        <v>15.4641965</v>
      </c>
    </row>
    <row r="60" spans="2:18" x14ac:dyDescent="0.25">
      <c r="B60" t="s">
        <v>13</v>
      </c>
      <c r="C60">
        <f>AVERAGE(C56:C58)</f>
        <v>1</v>
      </c>
      <c r="D60">
        <f t="shared" ref="D60:R60" si="6">AVERAGE(D56:D58)</f>
        <v>1.0158038300000001</v>
      </c>
      <c r="E60">
        <f t="shared" si="6"/>
        <v>0.88411684666666657</v>
      </c>
      <c r="F60">
        <f t="shared" si="6"/>
        <v>0.92212811000000006</v>
      </c>
      <c r="G60">
        <f t="shared" si="6"/>
        <v>0.90940018666666678</v>
      </c>
      <c r="H60">
        <f t="shared" si="6"/>
        <v>0.94771013333333343</v>
      </c>
      <c r="I60">
        <f t="shared" si="6"/>
        <v>44.025185100000009</v>
      </c>
      <c r="J60">
        <f t="shared" si="6"/>
        <v>35.506826266666671</v>
      </c>
      <c r="K60">
        <f t="shared" si="6"/>
        <v>12.9526649</v>
      </c>
      <c r="L60">
        <f t="shared" si="6"/>
        <v>8.1873975633333327</v>
      </c>
      <c r="M60">
        <f t="shared" si="6"/>
        <v>4.0776033866666666</v>
      </c>
      <c r="N60">
        <f t="shared" si="6"/>
        <v>9.2954827133333335</v>
      </c>
      <c r="O60">
        <f t="shared" si="6"/>
        <v>2.5178864933333331</v>
      </c>
      <c r="P60">
        <f t="shared" si="6"/>
        <v>3.9975598866666666</v>
      </c>
      <c r="Q60">
        <f t="shared" si="6"/>
        <v>11.026446153333334</v>
      </c>
      <c r="R60">
        <f t="shared" si="6"/>
        <v>12.172110979999999</v>
      </c>
    </row>
    <row r="61" spans="2:18" x14ac:dyDescent="0.25">
      <c r="B61" t="s">
        <v>14</v>
      </c>
      <c r="C61">
        <f>STDEV(C56:C58)</f>
        <v>0</v>
      </c>
      <c r="D61">
        <f t="shared" ref="D61:R61" si="7">STDEV(D56:D58)</f>
        <v>0.13892139302050036</v>
      </c>
      <c r="E61">
        <f t="shared" si="7"/>
        <v>0.14463698759582788</v>
      </c>
      <c r="F61">
        <f t="shared" si="7"/>
        <v>0.20444121221371284</v>
      </c>
      <c r="G61">
        <f t="shared" si="7"/>
        <v>9.9979566979381554E-2</v>
      </c>
      <c r="H61">
        <f t="shared" si="7"/>
        <v>9.0166146616726089E-2</v>
      </c>
      <c r="I61">
        <f t="shared" si="7"/>
        <v>9.2967259474793522</v>
      </c>
      <c r="J61">
        <f t="shared" si="7"/>
        <v>5.7458973355458571</v>
      </c>
      <c r="K61">
        <f t="shared" si="7"/>
        <v>2.0827069890289693</v>
      </c>
      <c r="L61">
        <f t="shared" si="7"/>
        <v>0.5184551974581183</v>
      </c>
      <c r="M61">
        <f t="shared" si="7"/>
        <v>1.2155609193879853</v>
      </c>
      <c r="N61">
        <f t="shared" si="7"/>
        <v>1.8241299102222925</v>
      </c>
      <c r="O61">
        <f t="shared" si="7"/>
        <v>0.48751541089099426</v>
      </c>
      <c r="P61">
        <f t="shared" si="7"/>
        <v>0.1863767774561855</v>
      </c>
      <c r="Q61">
        <f t="shared" si="7"/>
        <v>1.7222828687815981</v>
      </c>
      <c r="R61">
        <f t="shared" si="7"/>
        <v>3.5601879614901546</v>
      </c>
    </row>
    <row r="63" spans="2:18" x14ac:dyDescent="0.25">
      <c r="B63" s="4" t="s">
        <v>40</v>
      </c>
    </row>
    <row r="64" spans="2:18" x14ac:dyDescent="0.25">
      <c r="B64" s="4" t="s">
        <v>24</v>
      </c>
      <c r="D64" s="3">
        <v>0.85340000000000005</v>
      </c>
      <c r="E64" s="3">
        <v>0.23749999999999999</v>
      </c>
      <c r="F64" s="3">
        <v>0.54549999999999998</v>
      </c>
      <c r="G64" s="3">
        <v>0.19159999999999999</v>
      </c>
      <c r="H64" s="3">
        <v>0.372</v>
      </c>
      <c r="I64" s="3">
        <v>1.2999999999999999E-3</v>
      </c>
      <c r="J64" s="3">
        <v>5.0000000000000001E-4</v>
      </c>
      <c r="K64" s="3">
        <v>5.9999999999999995E-4</v>
      </c>
      <c r="L64" s="3" t="s">
        <v>36</v>
      </c>
      <c r="M64" s="3">
        <v>1.18E-2</v>
      </c>
      <c r="N64" s="3">
        <v>1.4E-3</v>
      </c>
      <c r="O64" s="3">
        <v>5.7000000000000002E-3</v>
      </c>
      <c r="P64" s="3" t="s">
        <v>36</v>
      </c>
      <c r="Q64" s="3">
        <v>5.0000000000000001E-4</v>
      </c>
      <c r="R64" s="3">
        <v>5.5999999999999999E-3</v>
      </c>
    </row>
    <row r="65" spans="2:18" x14ac:dyDescent="0.25">
      <c r="B65" s="4" t="s">
        <v>25</v>
      </c>
      <c r="D65" s="3" t="s">
        <v>41</v>
      </c>
      <c r="E65" s="3" t="s">
        <v>41</v>
      </c>
      <c r="F65" s="3" t="s">
        <v>41</v>
      </c>
      <c r="G65" s="3" t="s">
        <v>41</v>
      </c>
      <c r="H65" s="3" t="s">
        <v>41</v>
      </c>
      <c r="I65" s="3" t="s">
        <v>26</v>
      </c>
      <c r="J65" s="3" t="s">
        <v>33</v>
      </c>
      <c r="K65" s="3" t="s">
        <v>33</v>
      </c>
      <c r="L65" s="3" t="s">
        <v>37</v>
      </c>
      <c r="M65" s="3" t="s">
        <v>54</v>
      </c>
      <c r="N65" s="3" t="s">
        <v>26</v>
      </c>
      <c r="O65" s="3" t="s">
        <v>26</v>
      </c>
      <c r="P65" s="3" t="s">
        <v>37</v>
      </c>
      <c r="Q65" s="3" t="s">
        <v>33</v>
      </c>
      <c r="R65" s="3" t="s">
        <v>26</v>
      </c>
    </row>
    <row r="66" spans="2:18" x14ac:dyDescent="0.25">
      <c r="B66" s="4" t="s">
        <v>27</v>
      </c>
      <c r="D66" s="3" t="s">
        <v>42</v>
      </c>
      <c r="E66" s="3" t="s">
        <v>42</v>
      </c>
      <c r="F66" s="3" t="s">
        <v>42</v>
      </c>
      <c r="G66" s="3" t="s">
        <v>42</v>
      </c>
      <c r="H66" s="3" t="s">
        <v>42</v>
      </c>
      <c r="I66" s="3" t="s">
        <v>28</v>
      </c>
      <c r="J66" s="3" t="s">
        <v>28</v>
      </c>
      <c r="K66" s="3" t="s">
        <v>28</v>
      </c>
      <c r="L66" s="3" t="s">
        <v>28</v>
      </c>
      <c r="M66" s="3" t="s">
        <v>28</v>
      </c>
      <c r="N66" s="3" t="s">
        <v>28</v>
      </c>
      <c r="O66" s="3" t="s">
        <v>28</v>
      </c>
      <c r="P66" s="3" t="s">
        <v>28</v>
      </c>
      <c r="Q66" s="3" t="s">
        <v>28</v>
      </c>
      <c r="R66" s="3" t="s">
        <v>28</v>
      </c>
    </row>
    <row r="67" spans="2:18" x14ac:dyDescent="0.25">
      <c r="B67" s="4" t="s">
        <v>29</v>
      </c>
      <c r="D67" s="3" t="s">
        <v>30</v>
      </c>
      <c r="E67" s="3" t="s">
        <v>30</v>
      </c>
      <c r="F67" s="3" t="s">
        <v>30</v>
      </c>
      <c r="G67" s="3" t="s">
        <v>30</v>
      </c>
      <c r="H67" s="3" t="s">
        <v>30</v>
      </c>
      <c r="I67" s="3" t="s">
        <v>30</v>
      </c>
      <c r="J67" s="3" t="s">
        <v>30</v>
      </c>
      <c r="K67" s="3" t="s">
        <v>30</v>
      </c>
      <c r="L67" s="3" t="s">
        <v>30</v>
      </c>
      <c r="M67" s="3" t="s">
        <v>30</v>
      </c>
      <c r="N67" s="3" t="s">
        <v>30</v>
      </c>
      <c r="O67" s="3" t="s">
        <v>30</v>
      </c>
      <c r="P67" s="3" t="s">
        <v>30</v>
      </c>
      <c r="Q67" s="3" t="s">
        <v>30</v>
      </c>
      <c r="R67" s="3" t="s">
        <v>30</v>
      </c>
    </row>
    <row r="68" spans="2:18" x14ac:dyDescent="0.25">
      <c r="B68" s="4" t="s">
        <v>31</v>
      </c>
      <c r="D68" s="3" t="s">
        <v>259</v>
      </c>
      <c r="E68" s="3" t="s">
        <v>260</v>
      </c>
      <c r="F68" s="3" t="s">
        <v>261</v>
      </c>
      <c r="G68" s="3" t="s">
        <v>262</v>
      </c>
      <c r="H68" s="3" t="s">
        <v>263</v>
      </c>
      <c r="I68" s="3" t="s">
        <v>264</v>
      </c>
      <c r="J68" s="3" t="s">
        <v>265</v>
      </c>
      <c r="K68" s="3" t="s">
        <v>266</v>
      </c>
      <c r="L68" s="3" t="s">
        <v>267</v>
      </c>
      <c r="M68" s="3" t="s">
        <v>268</v>
      </c>
      <c r="N68" s="3" t="s">
        <v>269</v>
      </c>
      <c r="O68" s="3" t="s">
        <v>270</v>
      </c>
      <c r="P68" s="3" t="s">
        <v>271</v>
      </c>
      <c r="Q68" s="3" t="s">
        <v>272</v>
      </c>
      <c r="R68" s="3" t="s">
        <v>273</v>
      </c>
    </row>
    <row r="71" spans="2:18" x14ac:dyDescent="0.25">
      <c r="B71" s="4" t="s">
        <v>499</v>
      </c>
      <c r="J71" t="s">
        <v>274</v>
      </c>
    </row>
    <row r="72" spans="2:18" x14ac:dyDescent="0.25">
      <c r="C72" t="s">
        <v>275</v>
      </c>
      <c r="F72" t="s">
        <v>276</v>
      </c>
      <c r="J72" t="s">
        <v>275</v>
      </c>
      <c r="K72" t="s">
        <v>276</v>
      </c>
    </row>
    <row r="73" spans="2:18" x14ac:dyDescent="0.25">
      <c r="C73" t="s">
        <v>277</v>
      </c>
      <c r="D73" t="s">
        <v>278</v>
      </c>
      <c r="E73" t="s">
        <v>279</v>
      </c>
      <c r="F73" t="s">
        <v>277</v>
      </c>
      <c r="G73" t="s">
        <v>278</v>
      </c>
      <c r="H73" t="s">
        <v>279</v>
      </c>
      <c r="J73" t="s">
        <v>280</v>
      </c>
      <c r="K73" t="s">
        <v>280</v>
      </c>
    </row>
    <row r="74" spans="2:18" x14ac:dyDescent="0.25">
      <c r="C74">
        <v>1</v>
      </c>
      <c r="D74">
        <v>3</v>
      </c>
      <c r="E74">
        <f>D74*0.1</f>
        <v>0.30000000000000004</v>
      </c>
      <c r="F74">
        <v>1</v>
      </c>
      <c r="G74">
        <v>4</v>
      </c>
      <c r="H74">
        <f t="shared" ref="H74:H107" si="8">G74*0.1</f>
        <v>0.4</v>
      </c>
      <c r="J74">
        <f t="shared" ref="J74:J107" si="9">C74*E74</f>
        <v>0.30000000000000004</v>
      </c>
      <c r="K74">
        <f t="shared" ref="K74:K107" si="10">F74*H74</f>
        <v>0.4</v>
      </c>
    </row>
    <row r="75" spans="2:18" x14ac:dyDescent="0.25">
      <c r="C75">
        <v>2</v>
      </c>
      <c r="D75">
        <v>8</v>
      </c>
      <c r="E75">
        <f t="shared" ref="E75:E107" si="11">D75*0.1</f>
        <v>0.8</v>
      </c>
      <c r="F75">
        <v>1</v>
      </c>
      <c r="G75">
        <v>9</v>
      </c>
      <c r="H75">
        <f t="shared" si="8"/>
        <v>0.9</v>
      </c>
      <c r="J75">
        <f t="shared" si="9"/>
        <v>1.6</v>
      </c>
      <c r="K75">
        <f t="shared" si="10"/>
        <v>0.9</v>
      </c>
    </row>
    <row r="76" spans="2:18" x14ac:dyDescent="0.25">
      <c r="C76">
        <v>2</v>
      </c>
      <c r="D76">
        <v>3</v>
      </c>
      <c r="E76">
        <f t="shared" si="11"/>
        <v>0.30000000000000004</v>
      </c>
      <c r="F76">
        <v>0</v>
      </c>
      <c r="G76">
        <v>0</v>
      </c>
      <c r="H76">
        <f t="shared" si="8"/>
        <v>0</v>
      </c>
      <c r="J76">
        <f t="shared" si="9"/>
        <v>0.60000000000000009</v>
      </c>
      <c r="K76">
        <f t="shared" si="10"/>
        <v>0</v>
      </c>
    </row>
    <row r="77" spans="2:18" x14ac:dyDescent="0.25">
      <c r="C77">
        <v>1</v>
      </c>
      <c r="D77">
        <v>5</v>
      </c>
      <c r="E77">
        <f t="shared" si="11"/>
        <v>0.5</v>
      </c>
      <c r="F77">
        <v>1</v>
      </c>
      <c r="G77">
        <v>2</v>
      </c>
      <c r="H77">
        <f t="shared" si="8"/>
        <v>0.2</v>
      </c>
      <c r="J77">
        <f t="shared" si="9"/>
        <v>0.5</v>
      </c>
      <c r="K77">
        <f t="shared" si="10"/>
        <v>0.2</v>
      </c>
    </row>
    <row r="78" spans="2:18" x14ac:dyDescent="0.25">
      <c r="C78">
        <v>2</v>
      </c>
      <c r="D78">
        <v>8</v>
      </c>
      <c r="E78">
        <f t="shared" si="11"/>
        <v>0.8</v>
      </c>
      <c r="F78">
        <v>2</v>
      </c>
      <c r="G78">
        <v>8</v>
      </c>
      <c r="H78">
        <f t="shared" si="8"/>
        <v>0.8</v>
      </c>
      <c r="J78">
        <f t="shared" si="9"/>
        <v>1.6</v>
      </c>
      <c r="K78">
        <f t="shared" si="10"/>
        <v>1.6</v>
      </c>
    </row>
    <row r="79" spans="2:18" x14ac:dyDescent="0.25">
      <c r="C79">
        <v>2</v>
      </c>
      <c r="D79">
        <v>8</v>
      </c>
      <c r="E79">
        <f t="shared" si="11"/>
        <v>0.8</v>
      </c>
      <c r="F79">
        <v>2</v>
      </c>
      <c r="G79">
        <v>7</v>
      </c>
      <c r="H79">
        <f t="shared" si="8"/>
        <v>0.70000000000000007</v>
      </c>
      <c r="J79">
        <f t="shared" si="9"/>
        <v>1.6</v>
      </c>
      <c r="K79">
        <f t="shared" si="10"/>
        <v>1.4000000000000001</v>
      </c>
    </row>
    <row r="80" spans="2:18" x14ac:dyDescent="0.25">
      <c r="C80">
        <v>2</v>
      </c>
      <c r="D80">
        <v>9.5</v>
      </c>
      <c r="E80">
        <f t="shared" si="11"/>
        <v>0.95000000000000007</v>
      </c>
      <c r="F80">
        <v>2</v>
      </c>
      <c r="G80">
        <v>9.5</v>
      </c>
      <c r="H80">
        <f t="shared" si="8"/>
        <v>0.95000000000000007</v>
      </c>
      <c r="J80">
        <f t="shared" si="9"/>
        <v>1.9000000000000001</v>
      </c>
      <c r="K80">
        <f t="shared" si="10"/>
        <v>1.9000000000000001</v>
      </c>
    </row>
    <row r="81" spans="3:11" x14ac:dyDescent="0.25">
      <c r="C81">
        <v>2</v>
      </c>
      <c r="D81">
        <v>9</v>
      </c>
      <c r="E81">
        <f t="shared" si="11"/>
        <v>0.9</v>
      </c>
      <c r="F81">
        <v>1</v>
      </c>
      <c r="G81">
        <v>7</v>
      </c>
      <c r="H81">
        <f t="shared" si="8"/>
        <v>0.70000000000000007</v>
      </c>
      <c r="J81">
        <f t="shared" si="9"/>
        <v>1.8</v>
      </c>
      <c r="K81">
        <f t="shared" si="10"/>
        <v>0.70000000000000007</v>
      </c>
    </row>
    <row r="82" spans="3:11" x14ac:dyDescent="0.25">
      <c r="C82">
        <v>2</v>
      </c>
      <c r="D82">
        <v>5</v>
      </c>
      <c r="E82">
        <f t="shared" si="11"/>
        <v>0.5</v>
      </c>
      <c r="F82">
        <v>1</v>
      </c>
      <c r="G82">
        <v>3</v>
      </c>
      <c r="H82">
        <f t="shared" si="8"/>
        <v>0.30000000000000004</v>
      </c>
      <c r="J82">
        <f t="shared" si="9"/>
        <v>1</v>
      </c>
      <c r="K82">
        <f t="shared" si="10"/>
        <v>0.30000000000000004</v>
      </c>
    </row>
    <row r="83" spans="3:11" x14ac:dyDescent="0.25">
      <c r="C83">
        <v>1</v>
      </c>
      <c r="D83">
        <v>7</v>
      </c>
      <c r="E83">
        <f t="shared" si="11"/>
        <v>0.70000000000000007</v>
      </c>
      <c r="F83">
        <v>2</v>
      </c>
      <c r="G83">
        <v>9</v>
      </c>
      <c r="H83">
        <f t="shared" si="8"/>
        <v>0.9</v>
      </c>
      <c r="J83">
        <f t="shared" si="9"/>
        <v>0.70000000000000007</v>
      </c>
      <c r="K83">
        <f t="shared" si="10"/>
        <v>1.8</v>
      </c>
    </row>
    <row r="84" spans="3:11" x14ac:dyDescent="0.25">
      <c r="C84">
        <v>2</v>
      </c>
      <c r="D84">
        <v>9.5</v>
      </c>
      <c r="E84">
        <f t="shared" si="11"/>
        <v>0.95000000000000007</v>
      </c>
      <c r="F84">
        <v>1</v>
      </c>
      <c r="G84">
        <v>2</v>
      </c>
      <c r="H84">
        <f t="shared" si="8"/>
        <v>0.2</v>
      </c>
      <c r="J84">
        <f t="shared" si="9"/>
        <v>1.9000000000000001</v>
      </c>
      <c r="K84">
        <f t="shared" si="10"/>
        <v>0.2</v>
      </c>
    </row>
    <row r="85" spans="3:11" x14ac:dyDescent="0.25">
      <c r="C85">
        <v>2</v>
      </c>
      <c r="D85">
        <v>7.5</v>
      </c>
      <c r="E85">
        <f t="shared" si="11"/>
        <v>0.75</v>
      </c>
      <c r="F85">
        <v>1</v>
      </c>
      <c r="G85">
        <v>9</v>
      </c>
      <c r="H85">
        <f t="shared" si="8"/>
        <v>0.9</v>
      </c>
      <c r="J85">
        <f t="shared" si="9"/>
        <v>1.5</v>
      </c>
      <c r="K85">
        <f t="shared" si="10"/>
        <v>0.9</v>
      </c>
    </row>
    <row r="86" spans="3:11" x14ac:dyDescent="0.25">
      <c r="C86">
        <v>2</v>
      </c>
      <c r="D86">
        <v>9.5</v>
      </c>
      <c r="E86">
        <f t="shared" si="11"/>
        <v>0.95000000000000007</v>
      </c>
      <c r="F86">
        <v>0</v>
      </c>
      <c r="G86">
        <v>0</v>
      </c>
      <c r="H86">
        <f t="shared" si="8"/>
        <v>0</v>
      </c>
      <c r="J86">
        <f t="shared" si="9"/>
        <v>1.9000000000000001</v>
      </c>
      <c r="K86">
        <f t="shared" si="10"/>
        <v>0</v>
      </c>
    </row>
    <row r="87" spans="3:11" x14ac:dyDescent="0.25">
      <c r="C87">
        <v>2</v>
      </c>
      <c r="D87">
        <v>8</v>
      </c>
      <c r="E87">
        <f t="shared" si="11"/>
        <v>0.8</v>
      </c>
      <c r="F87">
        <v>2</v>
      </c>
      <c r="G87">
        <v>3</v>
      </c>
      <c r="H87">
        <f t="shared" si="8"/>
        <v>0.30000000000000004</v>
      </c>
      <c r="J87">
        <f t="shared" si="9"/>
        <v>1.6</v>
      </c>
      <c r="K87">
        <f t="shared" si="10"/>
        <v>0.60000000000000009</v>
      </c>
    </row>
    <row r="88" spans="3:11" x14ac:dyDescent="0.25">
      <c r="C88">
        <v>2</v>
      </c>
      <c r="D88">
        <v>8</v>
      </c>
      <c r="E88">
        <f t="shared" si="11"/>
        <v>0.8</v>
      </c>
      <c r="F88">
        <v>1</v>
      </c>
      <c r="G88">
        <v>2</v>
      </c>
      <c r="H88">
        <f t="shared" si="8"/>
        <v>0.2</v>
      </c>
      <c r="J88">
        <f t="shared" si="9"/>
        <v>1.6</v>
      </c>
      <c r="K88">
        <f t="shared" si="10"/>
        <v>0.2</v>
      </c>
    </row>
    <row r="89" spans="3:11" x14ac:dyDescent="0.25">
      <c r="C89">
        <v>2</v>
      </c>
      <c r="D89">
        <v>8</v>
      </c>
      <c r="E89">
        <f t="shared" si="11"/>
        <v>0.8</v>
      </c>
      <c r="F89">
        <v>2</v>
      </c>
      <c r="G89">
        <v>8</v>
      </c>
      <c r="H89">
        <f t="shared" si="8"/>
        <v>0.8</v>
      </c>
      <c r="J89">
        <f t="shared" si="9"/>
        <v>1.6</v>
      </c>
      <c r="K89">
        <f t="shared" si="10"/>
        <v>1.6</v>
      </c>
    </row>
    <row r="90" spans="3:11" x14ac:dyDescent="0.25">
      <c r="C90">
        <v>2</v>
      </c>
      <c r="D90">
        <v>5</v>
      </c>
      <c r="E90">
        <f t="shared" si="11"/>
        <v>0.5</v>
      </c>
      <c r="F90">
        <v>2</v>
      </c>
      <c r="G90">
        <v>2</v>
      </c>
      <c r="H90">
        <f t="shared" si="8"/>
        <v>0.2</v>
      </c>
      <c r="J90">
        <f t="shared" si="9"/>
        <v>1</v>
      </c>
      <c r="K90">
        <f t="shared" si="10"/>
        <v>0.4</v>
      </c>
    </row>
    <row r="91" spans="3:11" x14ac:dyDescent="0.25">
      <c r="C91">
        <v>2</v>
      </c>
      <c r="D91">
        <v>8</v>
      </c>
      <c r="E91">
        <f t="shared" si="11"/>
        <v>0.8</v>
      </c>
      <c r="F91">
        <v>1</v>
      </c>
      <c r="G91">
        <v>1</v>
      </c>
      <c r="H91">
        <f t="shared" si="8"/>
        <v>0.1</v>
      </c>
      <c r="J91">
        <f t="shared" si="9"/>
        <v>1.6</v>
      </c>
      <c r="K91">
        <f t="shared" si="10"/>
        <v>0.1</v>
      </c>
    </row>
    <row r="92" spans="3:11" x14ac:dyDescent="0.25">
      <c r="C92">
        <v>2</v>
      </c>
      <c r="D92">
        <v>5</v>
      </c>
      <c r="E92">
        <f t="shared" si="11"/>
        <v>0.5</v>
      </c>
      <c r="F92">
        <v>2</v>
      </c>
      <c r="G92">
        <v>8</v>
      </c>
      <c r="H92">
        <f t="shared" si="8"/>
        <v>0.8</v>
      </c>
      <c r="J92">
        <f t="shared" si="9"/>
        <v>1</v>
      </c>
      <c r="K92">
        <f t="shared" si="10"/>
        <v>1.6</v>
      </c>
    </row>
    <row r="93" spans="3:11" x14ac:dyDescent="0.25">
      <c r="C93">
        <v>1</v>
      </c>
      <c r="D93">
        <v>2</v>
      </c>
      <c r="E93">
        <f t="shared" si="11"/>
        <v>0.2</v>
      </c>
      <c r="F93">
        <v>2</v>
      </c>
      <c r="G93">
        <v>8</v>
      </c>
      <c r="H93">
        <f t="shared" si="8"/>
        <v>0.8</v>
      </c>
      <c r="J93">
        <f t="shared" si="9"/>
        <v>0.2</v>
      </c>
      <c r="K93">
        <f t="shared" si="10"/>
        <v>1.6</v>
      </c>
    </row>
    <row r="94" spans="3:11" x14ac:dyDescent="0.25">
      <c r="C94">
        <v>3</v>
      </c>
      <c r="D94">
        <v>9</v>
      </c>
      <c r="E94">
        <f t="shared" si="11"/>
        <v>0.9</v>
      </c>
      <c r="F94">
        <v>3</v>
      </c>
      <c r="G94">
        <v>9</v>
      </c>
      <c r="H94">
        <f t="shared" si="8"/>
        <v>0.9</v>
      </c>
      <c r="J94">
        <f t="shared" si="9"/>
        <v>2.7</v>
      </c>
      <c r="K94">
        <f t="shared" si="10"/>
        <v>2.7</v>
      </c>
    </row>
    <row r="95" spans="3:11" x14ac:dyDescent="0.25">
      <c r="C95">
        <v>2</v>
      </c>
      <c r="D95">
        <v>5</v>
      </c>
      <c r="E95">
        <f t="shared" si="11"/>
        <v>0.5</v>
      </c>
      <c r="F95">
        <v>2</v>
      </c>
      <c r="G95">
        <v>5</v>
      </c>
      <c r="H95">
        <f t="shared" si="8"/>
        <v>0.5</v>
      </c>
      <c r="J95">
        <f t="shared" si="9"/>
        <v>1</v>
      </c>
      <c r="K95">
        <f t="shared" si="10"/>
        <v>1</v>
      </c>
    </row>
    <row r="96" spans="3:11" x14ac:dyDescent="0.25">
      <c r="C96">
        <v>3</v>
      </c>
      <c r="D96">
        <v>8</v>
      </c>
      <c r="E96">
        <f t="shared" si="11"/>
        <v>0.8</v>
      </c>
      <c r="F96">
        <v>3</v>
      </c>
      <c r="G96">
        <v>9</v>
      </c>
      <c r="H96">
        <f t="shared" si="8"/>
        <v>0.9</v>
      </c>
      <c r="J96">
        <f t="shared" si="9"/>
        <v>2.4000000000000004</v>
      </c>
      <c r="K96">
        <f t="shared" si="10"/>
        <v>2.7</v>
      </c>
    </row>
    <row r="97" spans="3:11" x14ac:dyDescent="0.25">
      <c r="C97">
        <v>3</v>
      </c>
      <c r="D97">
        <v>9</v>
      </c>
      <c r="E97">
        <f t="shared" si="11"/>
        <v>0.9</v>
      </c>
      <c r="F97">
        <v>1</v>
      </c>
      <c r="G97">
        <v>4</v>
      </c>
      <c r="H97">
        <f t="shared" si="8"/>
        <v>0.4</v>
      </c>
      <c r="J97">
        <f t="shared" si="9"/>
        <v>2.7</v>
      </c>
      <c r="K97">
        <f t="shared" si="10"/>
        <v>0.4</v>
      </c>
    </row>
    <row r="98" spans="3:11" x14ac:dyDescent="0.25">
      <c r="C98">
        <v>3</v>
      </c>
      <c r="D98">
        <v>3</v>
      </c>
      <c r="E98">
        <f t="shared" si="11"/>
        <v>0.30000000000000004</v>
      </c>
      <c r="F98">
        <v>0</v>
      </c>
      <c r="G98">
        <v>0</v>
      </c>
      <c r="H98">
        <f t="shared" si="8"/>
        <v>0</v>
      </c>
      <c r="J98">
        <f t="shared" si="9"/>
        <v>0.90000000000000013</v>
      </c>
      <c r="K98">
        <f t="shared" si="10"/>
        <v>0</v>
      </c>
    </row>
    <row r="99" spans="3:11" x14ac:dyDescent="0.25">
      <c r="C99">
        <v>2</v>
      </c>
      <c r="D99">
        <v>3</v>
      </c>
      <c r="E99">
        <f t="shared" si="11"/>
        <v>0.30000000000000004</v>
      </c>
      <c r="F99">
        <v>0</v>
      </c>
      <c r="G99">
        <v>0</v>
      </c>
      <c r="H99">
        <f t="shared" si="8"/>
        <v>0</v>
      </c>
      <c r="J99">
        <f t="shared" si="9"/>
        <v>0.60000000000000009</v>
      </c>
      <c r="K99">
        <f t="shared" si="10"/>
        <v>0</v>
      </c>
    </row>
    <row r="100" spans="3:11" x14ac:dyDescent="0.25">
      <c r="C100">
        <v>2</v>
      </c>
      <c r="D100">
        <v>7</v>
      </c>
      <c r="E100">
        <f t="shared" si="11"/>
        <v>0.70000000000000007</v>
      </c>
      <c r="F100">
        <v>2</v>
      </c>
      <c r="G100">
        <v>8</v>
      </c>
      <c r="H100">
        <f t="shared" si="8"/>
        <v>0.8</v>
      </c>
      <c r="J100">
        <f t="shared" si="9"/>
        <v>1.4000000000000001</v>
      </c>
      <c r="K100">
        <f t="shared" si="10"/>
        <v>1.6</v>
      </c>
    </row>
    <row r="101" spans="3:11" x14ac:dyDescent="0.25">
      <c r="C101">
        <v>2</v>
      </c>
      <c r="D101">
        <v>8</v>
      </c>
      <c r="E101">
        <f t="shared" si="11"/>
        <v>0.8</v>
      </c>
      <c r="F101">
        <v>1</v>
      </c>
      <c r="G101">
        <v>4</v>
      </c>
      <c r="H101">
        <f t="shared" si="8"/>
        <v>0.4</v>
      </c>
      <c r="J101">
        <f t="shared" si="9"/>
        <v>1.6</v>
      </c>
      <c r="K101">
        <f t="shared" si="10"/>
        <v>0.4</v>
      </c>
    </row>
    <row r="102" spans="3:11" x14ac:dyDescent="0.25">
      <c r="C102">
        <v>2</v>
      </c>
      <c r="D102">
        <v>9</v>
      </c>
      <c r="E102">
        <f t="shared" si="11"/>
        <v>0.9</v>
      </c>
      <c r="F102">
        <v>2</v>
      </c>
      <c r="G102">
        <v>9</v>
      </c>
      <c r="H102">
        <f t="shared" si="8"/>
        <v>0.9</v>
      </c>
      <c r="J102">
        <f t="shared" si="9"/>
        <v>1.8</v>
      </c>
      <c r="K102">
        <f t="shared" si="10"/>
        <v>1.8</v>
      </c>
    </row>
    <row r="103" spans="3:11" x14ac:dyDescent="0.25">
      <c r="C103">
        <v>2</v>
      </c>
      <c r="D103">
        <v>8</v>
      </c>
      <c r="E103">
        <f t="shared" si="11"/>
        <v>0.8</v>
      </c>
      <c r="F103">
        <v>2</v>
      </c>
      <c r="G103">
        <v>7</v>
      </c>
      <c r="H103">
        <f t="shared" si="8"/>
        <v>0.70000000000000007</v>
      </c>
      <c r="J103">
        <f t="shared" si="9"/>
        <v>1.6</v>
      </c>
      <c r="K103">
        <f t="shared" si="10"/>
        <v>1.4000000000000001</v>
      </c>
    </row>
    <row r="104" spans="3:11" x14ac:dyDescent="0.25">
      <c r="C104">
        <v>3</v>
      </c>
      <c r="D104">
        <v>9</v>
      </c>
      <c r="E104">
        <f t="shared" si="11"/>
        <v>0.9</v>
      </c>
      <c r="F104">
        <v>2</v>
      </c>
      <c r="G104">
        <v>1</v>
      </c>
      <c r="H104">
        <f t="shared" si="8"/>
        <v>0.1</v>
      </c>
      <c r="J104">
        <f t="shared" si="9"/>
        <v>2.7</v>
      </c>
      <c r="K104">
        <f t="shared" si="10"/>
        <v>0.2</v>
      </c>
    </row>
    <row r="105" spans="3:11" x14ac:dyDescent="0.25">
      <c r="C105">
        <v>3</v>
      </c>
      <c r="D105">
        <v>9</v>
      </c>
      <c r="E105">
        <f t="shared" si="11"/>
        <v>0.9</v>
      </c>
      <c r="F105">
        <v>1</v>
      </c>
      <c r="G105">
        <v>7</v>
      </c>
      <c r="H105">
        <f t="shared" si="8"/>
        <v>0.70000000000000007</v>
      </c>
      <c r="J105">
        <f t="shared" si="9"/>
        <v>2.7</v>
      </c>
      <c r="K105">
        <f t="shared" si="10"/>
        <v>0.70000000000000007</v>
      </c>
    </row>
    <row r="106" spans="3:11" x14ac:dyDescent="0.25">
      <c r="C106">
        <v>2</v>
      </c>
      <c r="D106">
        <v>9</v>
      </c>
      <c r="E106">
        <f t="shared" si="11"/>
        <v>0.9</v>
      </c>
      <c r="F106">
        <v>2</v>
      </c>
      <c r="G106">
        <v>6</v>
      </c>
      <c r="H106">
        <f t="shared" si="8"/>
        <v>0.60000000000000009</v>
      </c>
      <c r="J106">
        <f t="shared" si="9"/>
        <v>1.8</v>
      </c>
      <c r="K106">
        <f t="shared" si="10"/>
        <v>1.2000000000000002</v>
      </c>
    </row>
    <row r="107" spans="3:11" x14ac:dyDescent="0.25">
      <c r="C107">
        <v>2</v>
      </c>
      <c r="D107">
        <v>9</v>
      </c>
      <c r="E107">
        <f t="shared" si="11"/>
        <v>0.9</v>
      </c>
      <c r="F107">
        <v>1</v>
      </c>
      <c r="G107">
        <v>3</v>
      </c>
      <c r="H107">
        <f t="shared" si="8"/>
        <v>0.30000000000000004</v>
      </c>
      <c r="J107">
        <f t="shared" si="9"/>
        <v>1.8</v>
      </c>
      <c r="K107">
        <f t="shared" si="10"/>
        <v>0.30000000000000004</v>
      </c>
    </row>
    <row r="109" spans="3:11" x14ac:dyDescent="0.25">
      <c r="I109" t="s">
        <v>13</v>
      </c>
      <c r="J109">
        <f>AVERAGE(J74:J107)</f>
        <v>1.5058823529411764</v>
      </c>
      <c r="K109">
        <f>AVERAGE(K74:K107)</f>
        <v>0.90588235294117625</v>
      </c>
    </row>
    <row r="110" spans="3:11" x14ac:dyDescent="0.25">
      <c r="C110" t="s">
        <v>281</v>
      </c>
    </row>
    <row r="111" spans="3:11" x14ac:dyDescent="0.25">
      <c r="C111" t="s">
        <v>275</v>
      </c>
      <c r="E111" t="s">
        <v>276</v>
      </c>
    </row>
    <row r="112" spans="3:11" x14ac:dyDescent="0.25">
      <c r="C112">
        <v>0</v>
      </c>
      <c r="E112">
        <f>4/34</f>
        <v>0.11764705882352941</v>
      </c>
      <c r="I112" t="s">
        <v>14</v>
      </c>
      <c r="J112">
        <f>STDEV(J74:J107)</f>
        <v>0.67999161156616938</v>
      </c>
      <c r="K112">
        <f>STDEV(K74:K107)</f>
        <v>0.77613696716517555</v>
      </c>
    </row>
    <row r="113" spans="2:5" x14ac:dyDescent="0.25">
      <c r="B113" t="s">
        <v>282</v>
      </c>
      <c r="C113">
        <f>4/34</f>
        <v>0.11764705882352941</v>
      </c>
      <c r="E113">
        <f>13/34</f>
        <v>0.38235294117647056</v>
      </c>
    </row>
    <row r="114" spans="2:5" x14ac:dyDescent="0.25">
      <c r="B114" t="s">
        <v>283</v>
      </c>
      <c r="C114">
        <f>24/34</f>
        <v>0.70588235294117652</v>
      </c>
      <c r="E114">
        <f>15/34</f>
        <v>0.44117647058823528</v>
      </c>
    </row>
    <row r="115" spans="2:5" x14ac:dyDescent="0.25">
      <c r="B115" t="s">
        <v>284</v>
      </c>
      <c r="C115">
        <f>6/34</f>
        <v>0.17647058823529413</v>
      </c>
      <c r="E115">
        <f>2/34</f>
        <v>5.8823529411764705E-2</v>
      </c>
    </row>
    <row r="116" spans="2:5" x14ac:dyDescent="0.25">
      <c r="C116" t="s">
        <v>285</v>
      </c>
    </row>
    <row r="117" spans="2:5" x14ac:dyDescent="0.25">
      <c r="D117">
        <f>C113*100*1</f>
        <v>11.76470588235294</v>
      </c>
      <c r="E117">
        <f>E113*1*100</f>
        <v>38.235294117647058</v>
      </c>
    </row>
    <row r="118" spans="2:5" x14ac:dyDescent="0.25">
      <c r="D118">
        <f>C114*100*2</f>
        <v>141.1764705882353</v>
      </c>
      <c r="E118">
        <f t="shared" ref="E118:E119" si="12">E114*1*100</f>
        <v>44.117647058823529</v>
      </c>
    </row>
    <row r="119" spans="2:5" x14ac:dyDescent="0.25">
      <c r="D119">
        <f>C115*100*3</f>
        <v>52.941176470588239</v>
      </c>
      <c r="E119">
        <f t="shared" si="12"/>
        <v>5.8823529411764701</v>
      </c>
    </row>
    <row r="120" spans="2:5" x14ac:dyDescent="0.25">
      <c r="C120" t="s">
        <v>286</v>
      </c>
      <c r="D120">
        <f>SUM(D117:D119)</f>
        <v>205.88235294117646</v>
      </c>
      <c r="E120">
        <f>SUM(E117:E119)</f>
        <v>88.235294117647044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17"/>
  <sheetViews>
    <sheetView workbookViewId="0">
      <selection activeCell="L28" sqref="L28"/>
    </sheetView>
  </sheetViews>
  <sheetFormatPr defaultColWidth="10.875" defaultRowHeight="15" x14ac:dyDescent="0.2"/>
  <cols>
    <col min="1" max="16384" width="10.875" style="5"/>
  </cols>
  <sheetData>
    <row r="3" spans="2:24" x14ac:dyDescent="0.2">
      <c r="C3" s="5" t="s">
        <v>290</v>
      </c>
      <c r="E3" s="5" t="s">
        <v>118</v>
      </c>
      <c r="G3" s="5" t="s">
        <v>119</v>
      </c>
      <c r="I3" s="5" t="s">
        <v>291</v>
      </c>
      <c r="K3" s="5" t="s">
        <v>120</v>
      </c>
      <c r="M3" s="5" t="s">
        <v>292</v>
      </c>
      <c r="O3" s="5" t="s">
        <v>293</v>
      </c>
      <c r="Q3" s="5" t="s">
        <v>294</v>
      </c>
      <c r="S3" s="5" t="s">
        <v>121</v>
      </c>
      <c r="U3" s="5" t="s">
        <v>122</v>
      </c>
      <c r="W3" s="5" t="s">
        <v>295</v>
      </c>
    </row>
    <row r="4" spans="2:24" x14ac:dyDescent="0.2">
      <c r="B4" s="5" t="s">
        <v>287</v>
      </c>
      <c r="C4" s="5" t="s">
        <v>288</v>
      </c>
      <c r="D4" s="5" t="s">
        <v>289</v>
      </c>
      <c r="E4" s="5" t="s">
        <v>288</v>
      </c>
      <c r="F4" s="5" t="s">
        <v>289</v>
      </c>
      <c r="G4" s="5" t="s">
        <v>288</v>
      </c>
      <c r="H4" s="5" t="s">
        <v>289</v>
      </c>
      <c r="I4" s="5" t="s">
        <v>288</v>
      </c>
      <c r="J4" s="5" t="s">
        <v>289</v>
      </c>
      <c r="K4" s="5" t="s">
        <v>288</v>
      </c>
      <c r="L4" s="5" t="s">
        <v>289</v>
      </c>
      <c r="M4" s="5" t="s">
        <v>288</v>
      </c>
      <c r="N4" s="5" t="s">
        <v>289</v>
      </c>
      <c r="O4" s="5" t="s">
        <v>288</v>
      </c>
      <c r="P4" s="5" t="s">
        <v>289</v>
      </c>
      <c r="Q4" s="5" t="s">
        <v>288</v>
      </c>
      <c r="R4" s="5" t="s">
        <v>289</v>
      </c>
      <c r="S4" s="5" t="s">
        <v>288</v>
      </c>
      <c r="T4" s="5" t="s">
        <v>289</v>
      </c>
      <c r="U4" s="5" t="s">
        <v>288</v>
      </c>
      <c r="V4" s="5" t="s">
        <v>289</v>
      </c>
      <c r="W4" s="5" t="s">
        <v>288</v>
      </c>
      <c r="X4" s="5" t="s">
        <v>289</v>
      </c>
    </row>
    <row r="5" spans="2:24" x14ac:dyDescent="0.2">
      <c r="C5" s="3">
        <v>1</v>
      </c>
      <c r="D5" s="3">
        <v>2.7131539999999998</v>
      </c>
      <c r="E5" s="3">
        <v>1</v>
      </c>
      <c r="F5" s="3">
        <v>2.2916439999999998</v>
      </c>
      <c r="G5" s="3">
        <v>1</v>
      </c>
      <c r="H5" s="3">
        <v>1.924652</v>
      </c>
      <c r="I5" s="3">
        <v>1</v>
      </c>
      <c r="J5" s="3">
        <v>1.8515740000000001</v>
      </c>
      <c r="K5" s="3">
        <v>1</v>
      </c>
      <c r="L5" s="3">
        <v>4.344487</v>
      </c>
      <c r="M5" s="3">
        <v>1</v>
      </c>
      <c r="N5" s="3">
        <v>4.4887629999999996</v>
      </c>
      <c r="O5" s="3">
        <v>1</v>
      </c>
      <c r="P5" s="3">
        <v>4.337866</v>
      </c>
      <c r="Q5" s="3">
        <v>1</v>
      </c>
      <c r="R5" s="3">
        <v>2.878663</v>
      </c>
      <c r="S5" s="3">
        <v>1</v>
      </c>
      <c r="T5" s="3">
        <v>1.638466</v>
      </c>
      <c r="U5" s="3">
        <v>1</v>
      </c>
      <c r="V5" s="3">
        <v>1.9378869999999999</v>
      </c>
      <c r="W5" s="3">
        <v>1</v>
      </c>
      <c r="X5" s="3">
        <v>3.2996449999999999</v>
      </c>
    </row>
    <row r="6" spans="2:24" x14ac:dyDescent="0.2">
      <c r="C6" s="3">
        <v>1</v>
      </c>
      <c r="D6" s="3">
        <v>3.4716339999999999</v>
      </c>
      <c r="E6" s="3">
        <v>1</v>
      </c>
      <c r="F6" s="3">
        <v>2.907416</v>
      </c>
      <c r="G6" s="3">
        <v>1</v>
      </c>
      <c r="H6" s="3">
        <v>1.838846</v>
      </c>
      <c r="I6" s="3">
        <v>1</v>
      </c>
      <c r="J6" s="3">
        <v>1.484005</v>
      </c>
      <c r="K6" s="3">
        <v>1</v>
      </c>
      <c r="L6" s="3">
        <v>3.407899</v>
      </c>
      <c r="M6" s="3">
        <v>1</v>
      </c>
      <c r="N6" s="3">
        <v>3.5954440000000001</v>
      </c>
      <c r="O6" s="3">
        <v>1</v>
      </c>
      <c r="P6" s="3">
        <v>4.1325409999999998</v>
      </c>
      <c r="Q6" s="3">
        <v>1</v>
      </c>
      <c r="R6" s="3">
        <v>3.4693779999999999</v>
      </c>
      <c r="S6" s="3">
        <v>1</v>
      </c>
      <c r="T6" s="3">
        <v>0.83416400000000002</v>
      </c>
      <c r="U6" s="3">
        <v>1</v>
      </c>
      <c r="V6" s="3">
        <v>2.0637159999999999</v>
      </c>
      <c r="W6" s="3">
        <v>1</v>
      </c>
      <c r="X6" s="3">
        <v>3.1133220000000001</v>
      </c>
    </row>
    <row r="7" spans="2:24" x14ac:dyDescent="0.2">
      <c r="C7" s="3">
        <v>1</v>
      </c>
      <c r="D7" s="3">
        <v>2.7333419999999999</v>
      </c>
      <c r="E7" s="3">
        <v>1</v>
      </c>
      <c r="F7" s="3">
        <v>2.7809840000000001</v>
      </c>
      <c r="G7" s="3">
        <v>1</v>
      </c>
      <c r="H7" s="3">
        <v>2.207884</v>
      </c>
      <c r="I7" s="3">
        <v>1</v>
      </c>
      <c r="J7" s="3">
        <v>1.6636420000000001</v>
      </c>
      <c r="K7" s="3">
        <v>1</v>
      </c>
      <c r="L7" s="3">
        <v>3.5884529999999999</v>
      </c>
      <c r="M7" s="3">
        <v>1</v>
      </c>
      <c r="N7" s="3">
        <v>3.8936739999999999</v>
      </c>
      <c r="O7" s="3">
        <v>1</v>
      </c>
      <c r="P7" s="3">
        <v>3.871642</v>
      </c>
      <c r="Q7" s="3">
        <v>1</v>
      </c>
      <c r="R7" s="3">
        <v>2.6366839999999998</v>
      </c>
      <c r="S7" s="3">
        <v>1</v>
      </c>
      <c r="T7" s="3">
        <v>1.1063890000000001</v>
      </c>
      <c r="U7" s="3">
        <v>1</v>
      </c>
      <c r="V7" s="3">
        <v>1.6415439999999999</v>
      </c>
      <c r="W7" s="3">
        <v>1</v>
      </c>
      <c r="X7" s="3">
        <v>2.5705439999999999</v>
      </c>
    </row>
    <row r="9" spans="2:24" x14ac:dyDescent="0.2">
      <c r="B9" s="5" t="s">
        <v>13</v>
      </c>
      <c r="C9" s="5">
        <f>AVERAGE(C5:C7)</f>
        <v>1</v>
      </c>
      <c r="D9" s="5">
        <f t="shared" ref="D9:X9" si="0">AVERAGE(D5:D7)</f>
        <v>2.9727099999999997</v>
      </c>
      <c r="E9" s="5">
        <f t="shared" si="0"/>
        <v>1</v>
      </c>
      <c r="F9" s="5">
        <f t="shared" si="0"/>
        <v>2.6600146666666666</v>
      </c>
      <c r="G9" s="5">
        <f t="shared" si="0"/>
        <v>1</v>
      </c>
      <c r="H9" s="5">
        <f t="shared" si="0"/>
        <v>1.9904606666666667</v>
      </c>
      <c r="I9" s="5">
        <f t="shared" si="0"/>
        <v>1</v>
      </c>
      <c r="J9" s="5">
        <f t="shared" si="0"/>
        <v>1.6664070000000002</v>
      </c>
      <c r="K9" s="5">
        <f t="shared" si="0"/>
        <v>1</v>
      </c>
      <c r="L9" s="5">
        <f t="shared" si="0"/>
        <v>3.7802796666666665</v>
      </c>
      <c r="M9" s="5">
        <f t="shared" si="0"/>
        <v>1</v>
      </c>
      <c r="N9" s="5">
        <f t="shared" si="0"/>
        <v>3.9926270000000001</v>
      </c>
      <c r="O9" s="5">
        <f t="shared" si="0"/>
        <v>1</v>
      </c>
      <c r="P9" s="5">
        <f t="shared" si="0"/>
        <v>4.1140163333333328</v>
      </c>
      <c r="Q9" s="5">
        <f t="shared" si="0"/>
        <v>1</v>
      </c>
      <c r="R9" s="5">
        <f t="shared" si="0"/>
        <v>2.9949083333333335</v>
      </c>
      <c r="S9" s="5">
        <f t="shared" si="0"/>
        <v>1</v>
      </c>
      <c r="T9" s="5">
        <f t="shared" si="0"/>
        <v>1.1930063333333334</v>
      </c>
      <c r="U9" s="5">
        <f t="shared" si="0"/>
        <v>1</v>
      </c>
      <c r="V9" s="5">
        <f t="shared" si="0"/>
        <v>1.8810489999999997</v>
      </c>
      <c r="W9" s="5">
        <f t="shared" si="0"/>
        <v>1</v>
      </c>
      <c r="X9" s="5">
        <f t="shared" si="0"/>
        <v>2.9945036666666667</v>
      </c>
    </row>
    <row r="10" spans="2:24" x14ac:dyDescent="0.2">
      <c r="B10" s="5" t="s">
        <v>14</v>
      </c>
      <c r="C10" s="5">
        <f>STDEV(C5:C7)</f>
        <v>0</v>
      </c>
      <c r="D10" s="5">
        <f t="shared" ref="D10:X10" si="1">STDEV(D5:D7)</f>
        <v>0.43219874730035884</v>
      </c>
      <c r="E10" s="5">
        <f t="shared" si="1"/>
        <v>0</v>
      </c>
      <c r="F10" s="5">
        <f t="shared" si="1"/>
        <v>0.3252214225744261</v>
      </c>
      <c r="G10" s="5">
        <f t="shared" si="1"/>
        <v>0</v>
      </c>
      <c r="H10" s="5">
        <f t="shared" si="1"/>
        <v>0.19312003214926546</v>
      </c>
      <c r="I10" s="5">
        <f t="shared" si="1"/>
        <v>0</v>
      </c>
      <c r="J10" s="5">
        <f t="shared" si="1"/>
        <v>0.18380009890911378</v>
      </c>
      <c r="K10" s="5">
        <f t="shared" si="1"/>
        <v>0</v>
      </c>
      <c r="L10" s="5">
        <f t="shared" si="1"/>
        <v>0.49688768647385095</v>
      </c>
      <c r="M10" s="5">
        <f t="shared" si="1"/>
        <v>0</v>
      </c>
      <c r="N10" s="5">
        <f t="shared" si="1"/>
        <v>0.45480598181752163</v>
      </c>
      <c r="O10" s="5">
        <f t="shared" si="1"/>
        <v>0</v>
      </c>
      <c r="P10" s="5">
        <f t="shared" si="1"/>
        <v>0.23366338395292774</v>
      </c>
      <c r="Q10" s="5">
        <f t="shared" si="1"/>
        <v>0</v>
      </c>
      <c r="R10" s="5">
        <f t="shared" si="1"/>
        <v>0.42834513835262522</v>
      </c>
      <c r="S10" s="5">
        <f t="shared" si="1"/>
        <v>0</v>
      </c>
      <c r="T10" s="5">
        <f t="shared" si="1"/>
        <v>0.40908721396095149</v>
      </c>
      <c r="U10" s="5">
        <f t="shared" si="1"/>
        <v>0</v>
      </c>
      <c r="V10" s="5">
        <f t="shared" si="1"/>
        <v>0.21674920548643309</v>
      </c>
      <c r="W10" s="5">
        <f t="shared" si="1"/>
        <v>0</v>
      </c>
      <c r="X10" s="5">
        <f t="shared" si="1"/>
        <v>0.37879468621185108</v>
      </c>
    </row>
    <row r="12" spans="2:24" x14ac:dyDescent="0.2">
      <c r="B12" s="4" t="s">
        <v>40</v>
      </c>
    </row>
    <row r="13" spans="2:24" x14ac:dyDescent="0.2">
      <c r="B13" s="4" t="s">
        <v>24</v>
      </c>
      <c r="D13" s="3">
        <v>1.4E-3</v>
      </c>
      <c r="F13" s="3">
        <v>8.9999999999999998E-4</v>
      </c>
      <c r="H13" s="3">
        <v>8.9999999999999998E-4</v>
      </c>
      <c r="J13" s="3">
        <v>3.3E-3</v>
      </c>
      <c r="L13" s="3">
        <v>5.9999999999999995E-4</v>
      </c>
      <c r="N13" s="3">
        <v>2.9999999999999997E-4</v>
      </c>
      <c r="P13" s="3" t="s">
        <v>36</v>
      </c>
      <c r="R13" s="3">
        <v>1.2999999999999999E-3</v>
      </c>
      <c r="T13" s="3">
        <v>0.4597</v>
      </c>
      <c r="V13" s="3">
        <v>2.0999999999999999E-3</v>
      </c>
      <c r="X13" s="3">
        <v>8.0000000000000004E-4</v>
      </c>
    </row>
    <row r="14" spans="2:24" x14ac:dyDescent="0.2">
      <c r="B14" s="4" t="s">
        <v>25</v>
      </c>
      <c r="D14" s="3" t="s">
        <v>26</v>
      </c>
      <c r="F14" s="3" t="s">
        <v>33</v>
      </c>
      <c r="H14" s="3" t="s">
        <v>33</v>
      </c>
      <c r="J14" s="3" t="s">
        <v>26</v>
      </c>
      <c r="L14" s="3" t="s">
        <v>33</v>
      </c>
      <c r="N14" s="3" t="s">
        <v>33</v>
      </c>
      <c r="P14" s="3" t="s">
        <v>37</v>
      </c>
      <c r="R14" s="3" t="s">
        <v>26</v>
      </c>
      <c r="T14" s="3" t="s">
        <v>41</v>
      </c>
      <c r="V14" s="3" t="s">
        <v>26</v>
      </c>
      <c r="X14" s="3" t="s">
        <v>33</v>
      </c>
    </row>
    <row r="15" spans="2:24" x14ac:dyDescent="0.2">
      <c r="B15" s="4" t="s">
        <v>27</v>
      </c>
      <c r="D15" s="3" t="s">
        <v>28</v>
      </c>
      <c r="F15" s="3" t="s">
        <v>28</v>
      </c>
      <c r="H15" s="3" t="s">
        <v>28</v>
      </c>
      <c r="J15" s="3" t="s">
        <v>28</v>
      </c>
      <c r="L15" s="3" t="s">
        <v>28</v>
      </c>
      <c r="N15" s="3" t="s">
        <v>28</v>
      </c>
      <c r="P15" s="3" t="s">
        <v>28</v>
      </c>
      <c r="R15" s="3" t="s">
        <v>28</v>
      </c>
      <c r="T15" s="3" t="s">
        <v>42</v>
      </c>
      <c r="V15" s="3" t="s">
        <v>28</v>
      </c>
      <c r="X15" s="3" t="s">
        <v>28</v>
      </c>
    </row>
    <row r="16" spans="2:24" x14ac:dyDescent="0.2">
      <c r="B16" s="4" t="s">
        <v>29</v>
      </c>
      <c r="D16" s="3" t="s">
        <v>30</v>
      </c>
      <c r="F16" s="3" t="s">
        <v>30</v>
      </c>
      <c r="H16" s="3" t="s">
        <v>30</v>
      </c>
      <c r="J16" s="3" t="s">
        <v>30</v>
      </c>
      <c r="L16" s="3" t="s">
        <v>30</v>
      </c>
      <c r="N16" s="3" t="s">
        <v>30</v>
      </c>
      <c r="P16" s="3" t="s">
        <v>30</v>
      </c>
      <c r="R16" s="3" t="s">
        <v>30</v>
      </c>
      <c r="T16" s="3" t="s">
        <v>30</v>
      </c>
      <c r="V16" s="3" t="s">
        <v>30</v>
      </c>
      <c r="X16" s="3" t="s">
        <v>30</v>
      </c>
    </row>
    <row r="17" spans="2:24" x14ac:dyDescent="0.2">
      <c r="B17" s="4" t="s">
        <v>31</v>
      </c>
      <c r="D17" s="3" t="s">
        <v>296</v>
      </c>
      <c r="F17" s="3" t="s">
        <v>297</v>
      </c>
      <c r="H17" s="3" t="s">
        <v>298</v>
      </c>
      <c r="J17" s="3" t="s">
        <v>299</v>
      </c>
      <c r="L17" s="3" t="s">
        <v>300</v>
      </c>
      <c r="N17" s="3" t="s">
        <v>301</v>
      </c>
      <c r="P17" s="3" t="s">
        <v>302</v>
      </c>
      <c r="R17" s="3" t="s">
        <v>303</v>
      </c>
      <c r="T17" s="3" t="s">
        <v>304</v>
      </c>
      <c r="V17" s="3" t="s">
        <v>305</v>
      </c>
      <c r="X17" s="3" t="s">
        <v>306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B82"/>
  <sheetViews>
    <sheetView tabSelected="1" topLeftCell="A51" workbookViewId="0">
      <selection activeCell="H46" sqref="H46"/>
    </sheetView>
  </sheetViews>
  <sheetFormatPr defaultColWidth="10.875" defaultRowHeight="15" x14ac:dyDescent="0.2"/>
  <cols>
    <col min="1" max="16384" width="10.875" style="5"/>
  </cols>
  <sheetData>
    <row r="4" spans="2:15" x14ac:dyDescent="0.2">
      <c r="B4" s="5" t="s">
        <v>309</v>
      </c>
      <c r="C4" s="5" t="s">
        <v>307</v>
      </c>
      <c r="D4" s="5" t="s">
        <v>308</v>
      </c>
      <c r="E4" s="5" t="s">
        <v>118</v>
      </c>
      <c r="F4" s="5" t="s">
        <v>119</v>
      </c>
      <c r="G4" s="5" t="s">
        <v>120</v>
      </c>
      <c r="H4" s="5" t="s">
        <v>121</v>
      </c>
      <c r="I4" s="5" t="s">
        <v>122</v>
      </c>
      <c r="K4" s="5" t="s">
        <v>315</v>
      </c>
      <c r="L4" s="5" t="s">
        <v>307</v>
      </c>
      <c r="N4" s="5" t="s">
        <v>308</v>
      </c>
    </row>
    <row r="5" spans="2:15" x14ac:dyDescent="0.2">
      <c r="C5" s="3">
        <v>2917.43</v>
      </c>
      <c r="D5" s="3">
        <v>3914.91</v>
      </c>
      <c r="E5" s="3">
        <v>362.32</v>
      </c>
      <c r="F5" s="3">
        <v>218.49</v>
      </c>
      <c r="G5" s="3">
        <v>253.45</v>
      </c>
      <c r="H5" s="3">
        <v>216.37</v>
      </c>
      <c r="I5" s="3">
        <v>184.63</v>
      </c>
      <c r="L5" s="5">
        <v>3763.17</v>
      </c>
      <c r="M5" s="5">
        <v>1278.6500000000001</v>
      </c>
      <c r="N5" s="5">
        <v>2710.17</v>
      </c>
      <c r="O5" s="5">
        <v>1126.1099999999999</v>
      </c>
    </row>
    <row r="6" spans="2:15" x14ac:dyDescent="0.2">
      <c r="C6" s="3">
        <v>3351.78</v>
      </c>
      <c r="D6" s="3">
        <v>4967.84</v>
      </c>
      <c r="E6" s="3">
        <v>199.08</v>
      </c>
      <c r="F6" s="3">
        <v>371.19</v>
      </c>
      <c r="G6" s="3">
        <v>367.27</v>
      </c>
      <c r="H6" s="3">
        <v>274.95999999999998</v>
      </c>
      <c r="I6" s="3">
        <v>171.62</v>
      </c>
      <c r="L6" s="5">
        <v>4162.54</v>
      </c>
      <c r="M6" s="5">
        <v>855.65</v>
      </c>
      <c r="N6" s="5">
        <v>2874.66</v>
      </c>
      <c r="O6" s="5">
        <v>767.94</v>
      </c>
    </row>
    <row r="7" spans="2:15" x14ac:dyDescent="0.2">
      <c r="C7" s="3">
        <v>4267.6499999999996</v>
      </c>
      <c r="D7" s="3">
        <v>1408.19</v>
      </c>
      <c r="E7" s="3">
        <v>104.62</v>
      </c>
      <c r="F7" s="3">
        <v>408.32</v>
      </c>
      <c r="G7" s="3">
        <v>388.16</v>
      </c>
      <c r="H7" s="3">
        <v>284.19</v>
      </c>
      <c r="I7" s="3">
        <v>199.96</v>
      </c>
      <c r="L7" s="5">
        <v>3621.25</v>
      </c>
      <c r="M7" s="5">
        <v>618.96</v>
      </c>
      <c r="N7" s="5">
        <v>3164.29</v>
      </c>
      <c r="O7" s="5">
        <v>2827.17</v>
      </c>
    </row>
    <row r="8" spans="2:15" x14ac:dyDescent="0.2">
      <c r="C8" s="3">
        <v>4910.0600000000004</v>
      </c>
      <c r="D8" s="3">
        <v>1309.48</v>
      </c>
      <c r="E8" s="3">
        <v>275.14</v>
      </c>
      <c r="F8" s="3">
        <v>386.54</v>
      </c>
      <c r="G8" s="3">
        <v>491.54</v>
      </c>
      <c r="H8" s="3">
        <v>306.07</v>
      </c>
      <c r="I8" s="3">
        <v>175.27</v>
      </c>
      <c r="L8" s="5">
        <v>2954.26</v>
      </c>
      <c r="M8" s="5">
        <v>1292.75</v>
      </c>
      <c r="N8" s="5">
        <v>2004.17</v>
      </c>
      <c r="O8" s="5">
        <v>2006.07</v>
      </c>
    </row>
    <row r="9" spans="2:15" x14ac:dyDescent="0.2">
      <c r="C9" s="3">
        <v>4706.17</v>
      </c>
      <c r="D9" s="3">
        <v>4893.3500000000004</v>
      </c>
      <c r="E9" s="3">
        <v>232.11</v>
      </c>
      <c r="F9" s="3">
        <v>205.73</v>
      </c>
      <c r="G9" s="3">
        <v>329.68</v>
      </c>
      <c r="H9" s="3">
        <v>164.77</v>
      </c>
      <c r="I9" s="3">
        <v>193.21</v>
      </c>
      <c r="L9" s="5">
        <v>2004.11</v>
      </c>
      <c r="M9" s="5">
        <v>1007.52</v>
      </c>
      <c r="N9" s="5">
        <v>2121.61</v>
      </c>
      <c r="O9" s="5">
        <v>632.54</v>
      </c>
    </row>
    <row r="10" spans="2:15" x14ac:dyDescent="0.2">
      <c r="C10" s="3"/>
      <c r="D10" s="3"/>
      <c r="E10" s="3"/>
      <c r="F10" s="3"/>
      <c r="G10" s="3"/>
      <c r="H10" s="3"/>
      <c r="I10" s="3"/>
    </row>
    <row r="11" spans="2:15" x14ac:dyDescent="0.2">
      <c r="B11" s="5" t="s">
        <v>13</v>
      </c>
      <c r="C11" s="3">
        <f>AVERAGE(C5:C9)</f>
        <v>4030.6180000000008</v>
      </c>
      <c r="D11" s="3">
        <f t="shared" ref="D11:I11" si="0">AVERAGE(D5:D9)</f>
        <v>3298.7539999999999</v>
      </c>
      <c r="E11" s="3">
        <f t="shared" si="0"/>
        <v>234.654</v>
      </c>
      <c r="F11" s="3">
        <f t="shared" si="0"/>
        <v>318.05399999999997</v>
      </c>
      <c r="G11" s="3">
        <f t="shared" si="0"/>
        <v>366.02000000000004</v>
      </c>
      <c r="H11" s="3">
        <f t="shared" si="0"/>
        <v>249.27199999999999</v>
      </c>
      <c r="I11" s="3">
        <f t="shared" si="0"/>
        <v>184.93800000000002</v>
      </c>
      <c r="J11" s="3"/>
      <c r="K11" s="5" t="s">
        <v>13</v>
      </c>
      <c r="L11" s="3">
        <f t="shared" ref="L11:O11" si="1">AVERAGE(L5:L9)</f>
        <v>3301.0659999999998</v>
      </c>
      <c r="M11" s="3">
        <f t="shared" si="1"/>
        <v>1010.7060000000001</v>
      </c>
      <c r="N11" s="3">
        <f t="shared" si="1"/>
        <v>2574.98</v>
      </c>
      <c r="O11" s="3">
        <f t="shared" si="1"/>
        <v>1471.9659999999999</v>
      </c>
    </row>
    <row r="12" spans="2:15" x14ac:dyDescent="0.2">
      <c r="B12" s="5" t="s">
        <v>14</v>
      </c>
      <c r="C12" s="3">
        <f>STDEV(C5:C9)</f>
        <v>863.99963233209394</v>
      </c>
      <c r="D12" s="3">
        <f t="shared" ref="D12:I12" si="2">STDEV(D5:D9)</f>
        <v>1819.3182775506882</v>
      </c>
      <c r="E12" s="3">
        <f t="shared" si="2"/>
        <v>95.024399919178677</v>
      </c>
      <c r="F12" s="3">
        <f t="shared" si="2"/>
        <v>97.713085766441793</v>
      </c>
      <c r="G12" s="3">
        <f t="shared" si="2"/>
        <v>86.947704109999208</v>
      </c>
      <c r="H12" s="3">
        <f t="shared" si="2"/>
        <v>57.724090464900343</v>
      </c>
      <c r="I12" s="3">
        <f t="shared" si="2"/>
        <v>11.885081825549205</v>
      </c>
      <c r="J12" s="3"/>
      <c r="K12" s="5" t="s">
        <v>14</v>
      </c>
      <c r="L12" s="3">
        <f t="shared" ref="L12:O12" si="3">STDEV(L5:L9)</f>
        <v>845.66018898255015</v>
      </c>
      <c r="M12" s="3">
        <f t="shared" si="3"/>
        <v>286.73168961591955</v>
      </c>
      <c r="N12" s="3">
        <f t="shared" si="3"/>
        <v>496.67371774637087</v>
      </c>
      <c r="O12" s="3">
        <f t="shared" si="3"/>
        <v>927.59769772784614</v>
      </c>
    </row>
    <row r="13" spans="2:15" x14ac:dyDescent="0.2">
      <c r="C13" s="3"/>
      <c r="D13" s="3"/>
      <c r="E13" s="3"/>
      <c r="F13" s="3"/>
      <c r="G13" s="3"/>
      <c r="H13" s="3"/>
      <c r="I13" s="3"/>
    </row>
    <row r="14" spans="2:15" x14ac:dyDescent="0.2">
      <c r="B14" s="4" t="s">
        <v>40</v>
      </c>
      <c r="K14" s="4" t="s">
        <v>40</v>
      </c>
    </row>
    <row r="15" spans="2:15" x14ac:dyDescent="0.2">
      <c r="B15" s="4" t="s">
        <v>24</v>
      </c>
      <c r="D15" s="3">
        <v>0.44</v>
      </c>
      <c r="E15" s="3" t="s">
        <v>36</v>
      </c>
      <c r="F15" s="3" t="s">
        <v>36</v>
      </c>
      <c r="G15" s="3" t="s">
        <v>36</v>
      </c>
      <c r="H15" s="3" t="s">
        <v>36</v>
      </c>
      <c r="I15" s="3" t="s">
        <v>36</v>
      </c>
      <c r="K15" s="4" t="s">
        <v>24</v>
      </c>
      <c r="M15" s="3">
        <v>4.0000000000000002E-4</v>
      </c>
      <c r="O15" s="3">
        <v>4.7100000000000003E-2</v>
      </c>
    </row>
    <row r="16" spans="2:15" x14ac:dyDescent="0.2">
      <c r="B16" s="4" t="s">
        <v>25</v>
      </c>
      <c r="D16" s="3" t="s">
        <v>41</v>
      </c>
      <c r="E16" s="3" t="s">
        <v>37</v>
      </c>
      <c r="F16" s="3" t="s">
        <v>37</v>
      </c>
      <c r="G16" s="3" t="s">
        <v>37</v>
      </c>
      <c r="H16" s="3" t="s">
        <v>37</v>
      </c>
      <c r="I16" s="3" t="s">
        <v>37</v>
      </c>
      <c r="K16" s="4" t="s">
        <v>25</v>
      </c>
      <c r="M16" s="3" t="s">
        <v>33</v>
      </c>
      <c r="O16" s="3" t="s">
        <v>54</v>
      </c>
    </row>
    <row r="17" spans="2:25" x14ac:dyDescent="0.2">
      <c r="B17" s="4" t="s">
        <v>27</v>
      </c>
      <c r="D17" s="3" t="s">
        <v>42</v>
      </c>
      <c r="E17" s="3" t="s">
        <v>28</v>
      </c>
      <c r="F17" s="3" t="s">
        <v>28</v>
      </c>
      <c r="G17" s="3" t="s">
        <v>28</v>
      </c>
      <c r="H17" s="3" t="s">
        <v>28</v>
      </c>
      <c r="I17" s="3" t="s">
        <v>28</v>
      </c>
      <c r="K17" s="4" t="s">
        <v>27</v>
      </c>
      <c r="M17" s="3" t="s">
        <v>28</v>
      </c>
      <c r="O17" s="3" t="s">
        <v>28</v>
      </c>
    </row>
    <row r="18" spans="2:25" x14ac:dyDescent="0.2">
      <c r="B18" s="4" t="s">
        <v>29</v>
      </c>
      <c r="D18" s="3" t="s">
        <v>30</v>
      </c>
      <c r="E18" s="3" t="s">
        <v>30</v>
      </c>
      <c r="F18" s="3" t="s">
        <v>30</v>
      </c>
      <c r="G18" s="3" t="s">
        <v>30</v>
      </c>
      <c r="H18" s="3" t="s">
        <v>30</v>
      </c>
      <c r="I18" s="3" t="s">
        <v>30</v>
      </c>
      <c r="K18" s="4" t="s">
        <v>29</v>
      </c>
      <c r="M18" s="3" t="s">
        <v>30</v>
      </c>
      <c r="O18" s="3" t="s">
        <v>30</v>
      </c>
    </row>
    <row r="19" spans="2:25" x14ac:dyDescent="0.2">
      <c r="B19" s="4" t="s">
        <v>31</v>
      </c>
      <c r="D19" s="3" t="s">
        <v>310</v>
      </c>
      <c r="E19" s="3" t="s">
        <v>311</v>
      </c>
      <c r="F19" s="3" t="s">
        <v>312</v>
      </c>
      <c r="G19" s="3" t="s">
        <v>313</v>
      </c>
      <c r="H19" s="3" t="s">
        <v>311</v>
      </c>
      <c r="I19" s="3" t="s">
        <v>314</v>
      </c>
      <c r="K19" s="4" t="s">
        <v>31</v>
      </c>
      <c r="M19" s="3" t="s">
        <v>316</v>
      </c>
      <c r="O19" s="3" t="s">
        <v>317</v>
      </c>
    </row>
    <row r="22" spans="2:25" x14ac:dyDescent="0.2">
      <c r="V22" s="5" t="s">
        <v>307</v>
      </c>
      <c r="X22" s="5" t="s">
        <v>308</v>
      </c>
    </row>
    <row r="23" spans="2:25" x14ac:dyDescent="0.2">
      <c r="B23" s="5" t="s">
        <v>318</v>
      </c>
      <c r="C23" s="5" t="s">
        <v>118</v>
      </c>
      <c r="E23" s="3" t="s">
        <v>119</v>
      </c>
      <c r="G23" s="3" t="s">
        <v>120</v>
      </c>
      <c r="I23" s="3" t="s">
        <v>121</v>
      </c>
      <c r="K23" s="4" t="s">
        <v>122</v>
      </c>
      <c r="O23" s="5" t="s">
        <v>327</v>
      </c>
      <c r="P23" s="5" t="s">
        <v>307</v>
      </c>
      <c r="R23" s="5" t="s">
        <v>308</v>
      </c>
      <c r="V23" s="5" t="s">
        <v>324</v>
      </c>
      <c r="W23" s="5" t="s">
        <v>325</v>
      </c>
      <c r="X23" s="5" t="s">
        <v>324</v>
      </c>
      <c r="Y23" s="5" t="s">
        <v>325</v>
      </c>
    </row>
    <row r="24" spans="2:25" x14ac:dyDescent="0.2">
      <c r="C24" s="5" t="s">
        <v>104</v>
      </c>
      <c r="D24" s="3" t="s">
        <v>114</v>
      </c>
      <c r="E24" s="5" t="s">
        <v>104</v>
      </c>
      <c r="F24" s="3" t="s">
        <v>114</v>
      </c>
      <c r="G24" s="5" t="s">
        <v>104</v>
      </c>
      <c r="H24" s="3" t="s">
        <v>114</v>
      </c>
      <c r="I24" s="5" t="s">
        <v>104</v>
      </c>
      <c r="J24" s="3" t="s">
        <v>114</v>
      </c>
      <c r="K24" s="5" t="s">
        <v>104</v>
      </c>
      <c r="L24" s="3" t="s">
        <v>114</v>
      </c>
      <c r="O24" s="5" t="s">
        <v>324</v>
      </c>
      <c r="P24" s="5">
        <v>45.3</v>
      </c>
      <c r="Q24" s="5">
        <v>12.6</v>
      </c>
      <c r="R24" s="5">
        <v>33.799999999999997</v>
      </c>
      <c r="S24" s="5">
        <v>9.1</v>
      </c>
      <c r="U24" s="5" t="s">
        <v>13</v>
      </c>
      <c r="V24" s="5">
        <f>AVERAGE(P40:P42)</f>
        <v>1</v>
      </c>
      <c r="W24" s="5">
        <f t="shared" ref="W24:Y24" si="4">AVERAGE(Q40:Q42)</f>
        <v>0.36858126570873107</v>
      </c>
      <c r="X24" s="5">
        <f t="shared" si="4"/>
        <v>1</v>
      </c>
      <c r="Y24" s="5">
        <f t="shared" si="4"/>
        <v>0.24430086199743598</v>
      </c>
    </row>
    <row r="25" spans="2:25" x14ac:dyDescent="0.2">
      <c r="C25" s="3">
        <v>343.01</v>
      </c>
      <c r="D25" s="3">
        <v>389.15</v>
      </c>
      <c r="E25" s="3">
        <v>213.57</v>
      </c>
      <c r="F25" s="3">
        <v>986.51</v>
      </c>
      <c r="G25" s="3">
        <v>559.69000000000005</v>
      </c>
      <c r="H25" s="3">
        <v>1488.85</v>
      </c>
      <c r="I25" s="3">
        <v>304.27</v>
      </c>
      <c r="J25" s="3">
        <v>632.16</v>
      </c>
      <c r="K25" s="3">
        <v>207.1</v>
      </c>
      <c r="L25" s="3">
        <v>361.13</v>
      </c>
      <c r="O25" s="5" t="s">
        <v>325</v>
      </c>
      <c r="P25" s="5">
        <v>68.099999999999994</v>
      </c>
      <c r="Q25" s="5">
        <v>66.5</v>
      </c>
      <c r="R25" s="5">
        <v>54.21</v>
      </c>
      <c r="S25" s="5">
        <v>53.67</v>
      </c>
      <c r="U25" s="5" t="s">
        <v>14</v>
      </c>
      <c r="V25" s="5">
        <f>STDEV(P40:P42)</f>
        <v>0</v>
      </c>
      <c r="W25" s="5">
        <f t="shared" ref="W25:Y25" si="5">STDEV(Q40:Q42)</f>
        <v>8.2212711099399829E-2</v>
      </c>
      <c r="X25" s="5">
        <f t="shared" si="5"/>
        <v>0</v>
      </c>
      <c r="Y25" s="5">
        <f t="shared" si="5"/>
        <v>2.6840263153320661E-2</v>
      </c>
    </row>
    <row r="26" spans="2:25" x14ac:dyDescent="0.2">
      <c r="C26" s="3">
        <v>261.19</v>
      </c>
      <c r="D26" s="3">
        <v>452.36</v>
      </c>
      <c r="E26" s="3">
        <v>206.3</v>
      </c>
      <c r="F26" s="3">
        <v>1321.37</v>
      </c>
      <c r="G26" s="3">
        <v>632.25</v>
      </c>
      <c r="H26" s="3">
        <v>1292.3800000000001</v>
      </c>
      <c r="I26" s="3">
        <v>367.64</v>
      </c>
      <c r="J26" s="3">
        <v>1006.25</v>
      </c>
      <c r="K26" s="3">
        <v>174.55</v>
      </c>
      <c r="L26" s="3">
        <v>452.06</v>
      </c>
    </row>
    <row r="27" spans="2:25" x14ac:dyDescent="0.2">
      <c r="C27" s="3">
        <v>311.24</v>
      </c>
      <c r="D27" s="3">
        <v>302.2</v>
      </c>
      <c r="E27" s="3">
        <v>415.37</v>
      </c>
      <c r="F27" s="3">
        <v>1522.63</v>
      </c>
      <c r="G27" s="3">
        <v>711.36</v>
      </c>
      <c r="H27" s="3">
        <v>1563.68</v>
      </c>
      <c r="I27" s="3">
        <v>406.54</v>
      </c>
      <c r="J27" s="3">
        <v>831.11</v>
      </c>
      <c r="K27" s="3">
        <v>100.25</v>
      </c>
      <c r="L27" s="3">
        <v>511.16</v>
      </c>
      <c r="O27" s="5" t="s">
        <v>324</v>
      </c>
      <c r="P27" s="5">
        <v>55.1</v>
      </c>
      <c r="Q27" s="5">
        <v>22.1</v>
      </c>
      <c r="R27" s="5">
        <v>42.7</v>
      </c>
      <c r="S27" s="5">
        <v>6.8</v>
      </c>
    </row>
    <row r="28" spans="2:25" x14ac:dyDescent="0.2">
      <c r="C28" s="3">
        <v>211.2</v>
      </c>
      <c r="D28" s="3">
        <v>489.01</v>
      </c>
      <c r="E28" s="3">
        <v>452.19</v>
      </c>
      <c r="F28" s="3">
        <v>1007.04</v>
      </c>
      <c r="G28" s="3">
        <v>541.22</v>
      </c>
      <c r="H28" s="3">
        <v>1007.82</v>
      </c>
      <c r="I28" s="3">
        <v>274.14</v>
      </c>
      <c r="J28" s="3">
        <v>906.36</v>
      </c>
      <c r="K28" s="3">
        <v>256.13</v>
      </c>
      <c r="L28" s="3">
        <v>230.07</v>
      </c>
      <c r="O28" s="5" t="s">
        <v>325</v>
      </c>
      <c r="P28" s="5">
        <v>76.599999999999994</v>
      </c>
      <c r="Q28" s="5">
        <v>68.400000000000006</v>
      </c>
      <c r="R28" s="5">
        <v>69.099999999999994</v>
      </c>
      <c r="S28" s="5">
        <v>50.4</v>
      </c>
      <c r="U28" s="4" t="s">
        <v>40</v>
      </c>
    </row>
    <row r="29" spans="2:25" x14ac:dyDescent="0.2">
      <c r="C29" s="3">
        <v>246.8</v>
      </c>
      <c r="D29" s="3">
        <v>399.13</v>
      </c>
      <c r="E29" s="3">
        <v>431.21</v>
      </c>
      <c r="F29" s="3">
        <v>1327.3</v>
      </c>
      <c r="G29" s="3">
        <v>490.06</v>
      </c>
      <c r="H29" s="3">
        <v>1362.11</v>
      </c>
      <c r="I29" s="3">
        <v>357.48</v>
      </c>
      <c r="J29" s="3">
        <v>882.74</v>
      </c>
      <c r="K29" s="3">
        <v>187.36</v>
      </c>
      <c r="L29" s="3">
        <v>295.17</v>
      </c>
      <c r="U29" s="4" t="s">
        <v>24</v>
      </c>
      <c r="W29" s="3">
        <v>2.0000000000000001E-4</v>
      </c>
      <c r="Y29" s="3" t="s">
        <v>36</v>
      </c>
    </row>
    <row r="30" spans="2:25" x14ac:dyDescent="0.2">
      <c r="O30" s="5" t="s">
        <v>324</v>
      </c>
      <c r="P30" s="5">
        <v>51.2</v>
      </c>
      <c r="Q30" s="5">
        <v>16.8</v>
      </c>
      <c r="R30" s="5">
        <v>39.1</v>
      </c>
      <c r="S30" s="5">
        <v>8.1999999999999993</v>
      </c>
      <c r="U30" s="4" t="s">
        <v>25</v>
      </c>
      <c r="W30" s="3" t="s">
        <v>33</v>
      </c>
      <c r="Y30" s="3" t="s">
        <v>37</v>
      </c>
    </row>
    <row r="31" spans="2:25" x14ac:dyDescent="0.2">
      <c r="B31" s="5" t="s">
        <v>13</v>
      </c>
      <c r="C31" s="5">
        <f>AVERAGE(C25:C29)</f>
        <v>274.68799999999999</v>
      </c>
      <c r="D31" s="5">
        <f t="shared" ref="D31:L31" si="6">AVERAGE(D25:D29)</f>
        <v>406.37</v>
      </c>
      <c r="E31" s="5">
        <f t="shared" si="6"/>
        <v>343.72800000000001</v>
      </c>
      <c r="F31" s="5">
        <f t="shared" si="6"/>
        <v>1232.97</v>
      </c>
      <c r="G31" s="5">
        <f t="shared" si="6"/>
        <v>586.91600000000005</v>
      </c>
      <c r="H31" s="5">
        <f t="shared" si="6"/>
        <v>1342.9679999999998</v>
      </c>
      <c r="I31" s="5">
        <f t="shared" si="6"/>
        <v>342.01400000000001</v>
      </c>
      <c r="J31" s="5">
        <f t="shared" si="6"/>
        <v>851.72399999999993</v>
      </c>
      <c r="K31" s="5">
        <f t="shared" si="6"/>
        <v>185.078</v>
      </c>
      <c r="L31" s="5">
        <f t="shared" si="6"/>
        <v>369.91800000000001</v>
      </c>
      <c r="O31" s="5" t="s">
        <v>325</v>
      </c>
      <c r="P31" s="5">
        <v>69.900000000000006</v>
      </c>
      <c r="Q31" s="5">
        <v>61.7</v>
      </c>
      <c r="R31" s="5">
        <v>49.4</v>
      </c>
      <c r="S31" s="5">
        <v>42.7</v>
      </c>
      <c r="U31" s="4" t="s">
        <v>27</v>
      </c>
      <c r="W31" s="3" t="s">
        <v>28</v>
      </c>
      <c r="Y31" s="3" t="s">
        <v>28</v>
      </c>
    </row>
    <row r="32" spans="2:25" x14ac:dyDescent="0.2">
      <c r="B32" s="5" t="s">
        <v>14</v>
      </c>
      <c r="C32" s="5">
        <f>STDEV(C25:C29)</f>
        <v>52.427585963879572</v>
      </c>
      <c r="D32" s="5">
        <f t="shared" ref="D32:L32" si="7">STDEV(D25:D29)</f>
        <v>70.966162006973462</v>
      </c>
      <c r="E32" s="5">
        <f t="shared" si="7"/>
        <v>122.85890492756315</v>
      </c>
      <c r="F32" s="5">
        <f t="shared" si="7"/>
        <v>230.43573995801938</v>
      </c>
      <c r="G32" s="5">
        <f t="shared" si="7"/>
        <v>86.24376052793572</v>
      </c>
      <c r="H32" s="5">
        <f t="shared" si="7"/>
        <v>215.20053942776423</v>
      </c>
      <c r="I32" s="5">
        <f t="shared" si="7"/>
        <v>52.656868307941927</v>
      </c>
      <c r="J32" s="5">
        <f t="shared" si="7"/>
        <v>138.25579239221744</v>
      </c>
      <c r="K32" s="5">
        <f t="shared" si="7"/>
        <v>56.668313632928985</v>
      </c>
      <c r="L32" s="5">
        <f t="shared" si="7"/>
        <v>113.9282299081311</v>
      </c>
      <c r="U32" s="4" t="s">
        <v>29</v>
      </c>
      <c r="W32" s="3" t="s">
        <v>30</v>
      </c>
      <c r="Y32" s="3" t="s">
        <v>30</v>
      </c>
    </row>
    <row r="33" spans="2:28" x14ac:dyDescent="0.2">
      <c r="U33" s="4" t="s">
        <v>31</v>
      </c>
      <c r="W33" s="3" t="s">
        <v>328</v>
      </c>
      <c r="Y33" s="3" t="s">
        <v>329</v>
      </c>
    </row>
    <row r="34" spans="2:28" x14ac:dyDescent="0.2">
      <c r="B34" s="4" t="s">
        <v>40</v>
      </c>
      <c r="P34" s="5">
        <f>P24/P25</f>
        <v>0.66519823788546262</v>
      </c>
      <c r="Q34" s="5">
        <f t="shared" ref="Q34:S34" si="8">Q24/Q25</f>
        <v>0.18947368421052632</v>
      </c>
      <c r="R34" s="5">
        <f t="shared" si="8"/>
        <v>0.62350119904076728</v>
      </c>
      <c r="S34" s="5">
        <f t="shared" si="8"/>
        <v>0.16955468604434507</v>
      </c>
    </row>
    <row r="35" spans="2:28" x14ac:dyDescent="0.2">
      <c r="B35" s="4" t="s">
        <v>24</v>
      </c>
      <c r="D35" s="3">
        <v>1.03E-2</v>
      </c>
      <c r="F35" s="3" t="s">
        <v>36</v>
      </c>
      <c r="H35" s="3" t="s">
        <v>36</v>
      </c>
      <c r="J35" s="3" t="s">
        <v>36</v>
      </c>
      <c r="L35" s="3">
        <v>1.17E-2</v>
      </c>
      <c r="P35" s="5">
        <f>P27/P28</f>
        <v>0.71932114882506537</v>
      </c>
      <c r="Q35" s="5">
        <f t="shared" ref="Q35:S35" si="9">Q27/Q28</f>
        <v>0.32309941520467833</v>
      </c>
      <c r="R35" s="5">
        <f t="shared" si="9"/>
        <v>0.61794500723589008</v>
      </c>
      <c r="S35" s="5">
        <f t="shared" si="9"/>
        <v>0.13492063492063491</v>
      </c>
    </row>
    <row r="36" spans="2:28" x14ac:dyDescent="0.2">
      <c r="B36" s="4" t="s">
        <v>25</v>
      </c>
      <c r="D36" s="3" t="s">
        <v>54</v>
      </c>
      <c r="F36" s="3" t="s">
        <v>37</v>
      </c>
      <c r="H36" s="3" t="s">
        <v>37</v>
      </c>
      <c r="J36" s="3" t="s">
        <v>37</v>
      </c>
      <c r="L36" s="3" t="s">
        <v>54</v>
      </c>
      <c r="P36" s="5">
        <f>P30/P31</f>
        <v>0.73247496423462088</v>
      </c>
      <c r="Q36" s="5">
        <f t="shared" ref="Q36:S36" si="10">Q30/Q31</f>
        <v>0.27228525121555913</v>
      </c>
      <c r="R36" s="5">
        <f t="shared" si="10"/>
        <v>0.79149797570850211</v>
      </c>
      <c r="S36" s="5">
        <f t="shared" si="10"/>
        <v>0.19203747072599528</v>
      </c>
    </row>
    <row r="37" spans="2:28" x14ac:dyDescent="0.2">
      <c r="B37" s="4" t="s">
        <v>27</v>
      </c>
      <c r="D37" s="3" t="s">
        <v>28</v>
      </c>
      <c r="F37" s="3" t="s">
        <v>28</v>
      </c>
      <c r="H37" s="3" t="s">
        <v>28</v>
      </c>
      <c r="J37" s="3" t="s">
        <v>28</v>
      </c>
      <c r="L37" s="3" t="s">
        <v>28</v>
      </c>
    </row>
    <row r="38" spans="2:28" x14ac:dyDescent="0.2">
      <c r="B38" s="4" t="s">
        <v>29</v>
      </c>
      <c r="D38" s="3" t="s">
        <v>30</v>
      </c>
      <c r="F38" s="3" t="s">
        <v>30</v>
      </c>
      <c r="H38" s="3" t="s">
        <v>30</v>
      </c>
      <c r="J38" s="3" t="s">
        <v>30</v>
      </c>
      <c r="L38" s="3" t="s">
        <v>30</v>
      </c>
      <c r="P38" s="5" t="s">
        <v>307</v>
      </c>
      <c r="R38" s="5" t="s">
        <v>308</v>
      </c>
    </row>
    <row r="39" spans="2:28" x14ac:dyDescent="0.2">
      <c r="B39" s="4" t="s">
        <v>31</v>
      </c>
      <c r="D39" s="3" t="s">
        <v>319</v>
      </c>
      <c r="F39" s="3" t="s">
        <v>320</v>
      </c>
      <c r="H39" s="3" t="s">
        <v>321</v>
      </c>
      <c r="J39" s="3" t="s">
        <v>322</v>
      </c>
      <c r="L39" s="3" t="s">
        <v>323</v>
      </c>
      <c r="P39" s="5" t="s">
        <v>324</v>
      </c>
      <c r="Q39" s="5" t="s">
        <v>325</v>
      </c>
      <c r="R39" s="5" t="s">
        <v>324</v>
      </c>
      <c r="S39" s="5" t="s">
        <v>325</v>
      </c>
    </row>
    <row r="40" spans="2:28" x14ac:dyDescent="0.2">
      <c r="O40" s="5" t="s">
        <v>326</v>
      </c>
      <c r="P40" s="5">
        <f>P34/P34</f>
        <v>1</v>
      </c>
      <c r="Q40" s="5">
        <f>Q34/P34</f>
        <v>0.28483792262112234</v>
      </c>
      <c r="R40" s="5">
        <f>R34/R34</f>
        <v>1</v>
      </c>
      <c r="S40" s="5">
        <f>S34/R34</f>
        <v>0.27193963107881503</v>
      </c>
    </row>
    <row r="41" spans="2:28" x14ac:dyDescent="0.2">
      <c r="P41" s="5">
        <f>P35/P35</f>
        <v>1</v>
      </c>
      <c r="Q41" s="5">
        <f>Q35/P35</f>
        <v>0.44917268974007907</v>
      </c>
      <c r="R41" s="5">
        <f>R35/R35</f>
        <v>1</v>
      </c>
      <c r="S41" s="5">
        <f>S35/R35</f>
        <v>0.21833760826735063</v>
      </c>
    </row>
    <row r="42" spans="2:28" x14ac:dyDescent="0.2">
      <c r="P42" s="5">
        <f>P36/P36</f>
        <v>1</v>
      </c>
      <c r="Q42" s="5">
        <f>Q36/P36</f>
        <v>0.37173318476499184</v>
      </c>
      <c r="R42" s="5">
        <f>R36/R36</f>
        <v>1</v>
      </c>
      <c r="S42" s="5">
        <f>S36/R36</f>
        <v>0.24262534664614235</v>
      </c>
    </row>
    <row r="46" spans="2:28" x14ac:dyDescent="0.2">
      <c r="B46" s="5" t="s">
        <v>333</v>
      </c>
      <c r="C46" s="5" t="s">
        <v>120</v>
      </c>
      <c r="E46" s="5" t="s">
        <v>121</v>
      </c>
      <c r="I46" s="5" t="s">
        <v>120</v>
      </c>
      <c r="K46" s="5" t="s">
        <v>121</v>
      </c>
      <c r="N46" s="5" t="s">
        <v>337</v>
      </c>
      <c r="O46" s="5" t="s">
        <v>288</v>
      </c>
      <c r="P46" s="5" t="s">
        <v>131</v>
      </c>
      <c r="Q46" s="5" t="s">
        <v>288</v>
      </c>
      <c r="R46" s="5" t="s">
        <v>131</v>
      </c>
      <c r="S46" s="5" t="s">
        <v>288</v>
      </c>
      <c r="T46" s="5" t="s">
        <v>131</v>
      </c>
      <c r="W46" s="5" t="s">
        <v>288</v>
      </c>
      <c r="X46" s="5" t="s">
        <v>131</v>
      </c>
      <c r="Y46" s="5" t="s">
        <v>288</v>
      </c>
      <c r="Z46" s="5" t="s">
        <v>131</v>
      </c>
      <c r="AA46" s="5" t="s">
        <v>288</v>
      </c>
      <c r="AB46" s="5" t="s">
        <v>131</v>
      </c>
    </row>
    <row r="47" spans="2:28" x14ac:dyDescent="0.2">
      <c r="C47" s="5" t="s">
        <v>104</v>
      </c>
      <c r="D47" s="5" t="s">
        <v>114</v>
      </c>
      <c r="E47" s="5" t="s">
        <v>104</v>
      </c>
      <c r="F47" s="5" t="s">
        <v>114</v>
      </c>
      <c r="I47" s="5" t="s">
        <v>104</v>
      </c>
      <c r="J47" s="5" t="s">
        <v>114</v>
      </c>
      <c r="K47" s="5" t="s">
        <v>104</v>
      </c>
      <c r="L47" s="5" t="s">
        <v>114</v>
      </c>
      <c r="N47" s="5" t="s">
        <v>334</v>
      </c>
      <c r="O47" s="5">
        <v>10.334353</v>
      </c>
      <c r="P47" s="5">
        <v>4.3557540000000001</v>
      </c>
      <c r="Q47" s="5">
        <v>12.843413</v>
      </c>
      <c r="R47" s="5">
        <v>3.8846340000000001</v>
      </c>
      <c r="S47" s="5">
        <v>15.963774000000001</v>
      </c>
      <c r="T47" s="5">
        <v>5.4334709999999999</v>
      </c>
      <c r="V47" s="5" t="s">
        <v>326</v>
      </c>
      <c r="W47" s="5">
        <v>1</v>
      </c>
      <c r="X47" s="5">
        <v>0.62545232862870381</v>
      </c>
      <c r="Y47" s="5">
        <v>1</v>
      </c>
      <c r="Z47" s="5">
        <v>0.27645127544062659</v>
      </c>
      <c r="AA47" s="5">
        <v>1</v>
      </c>
      <c r="AB47" s="5">
        <v>0.2449152976682854</v>
      </c>
    </row>
    <row r="48" spans="2:28" x14ac:dyDescent="0.2">
      <c r="B48" s="5" t="s">
        <v>324</v>
      </c>
      <c r="C48" s="3">
        <v>13.4</v>
      </c>
      <c r="D48" s="3">
        <v>41.3</v>
      </c>
      <c r="E48" s="3">
        <v>20.14</v>
      </c>
      <c r="F48" s="3">
        <v>32.700000000000003</v>
      </c>
      <c r="H48" s="5" t="s">
        <v>13</v>
      </c>
      <c r="I48" s="3">
        <v>1</v>
      </c>
      <c r="J48" s="3">
        <v>3.4020385800000001</v>
      </c>
      <c r="K48" s="3">
        <v>1</v>
      </c>
      <c r="L48" s="3">
        <v>2.3947164999999999</v>
      </c>
      <c r="O48" s="5">
        <v>10.884845</v>
      </c>
      <c r="P48" s="5">
        <v>5.8345159999999998</v>
      </c>
      <c r="Q48" s="5">
        <v>13.814714</v>
      </c>
      <c r="R48" s="5">
        <v>3.9327459999999999</v>
      </c>
      <c r="S48" s="5">
        <v>18.357683999999999</v>
      </c>
      <c r="T48" s="5">
        <v>5.9686370000000002</v>
      </c>
      <c r="W48" s="5">
        <v>1</v>
      </c>
      <c r="X48" s="5">
        <v>0.62578367555493941</v>
      </c>
      <c r="Y48" s="5">
        <v>1</v>
      </c>
      <c r="Z48" s="5">
        <v>0.26746171945442454</v>
      </c>
      <c r="AA48" s="5">
        <v>1</v>
      </c>
      <c r="AB48" s="5">
        <v>0.3062875781608364</v>
      </c>
    </row>
    <row r="49" spans="2:28" x14ac:dyDescent="0.2">
      <c r="C49" s="3">
        <v>19.899999999999999</v>
      </c>
      <c r="D49" s="3">
        <v>38.1</v>
      </c>
      <c r="E49" s="3">
        <v>22.9</v>
      </c>
      <c r="F49" s="3">
        <v>30.5</v>
      </c>
      <c r="H49" s="5" t="s">
        <v>14</v>
      </c>
      <c r="I49" s="5">
        <f>STDEV(C62:C64)</f>
        <v>0</v>
      </c>
      <c r="J49" s="5">
        <f>STDEV(D62:D64)</f>
        <v>0.51163970020429073</v>
      </c>
      <c r="K49" s="5">
        <f>STDEV(E62:E64)</f>
        <v>0</v>
      </c>
      <c r="L49" s="5">
        <f>STDEV(F62:F64)</f>
        <v>0.14939548294503951</v>
      </c>
      <c r="O49" s="5">
        <v>10.769335999999999</v>
      </c>
      <c r="P49" s="5">
        <v>5.9337410000000004</v>
      </c>
      <c r="Q49" s="5">
        <v>11.131743</v>
      </c>
      <c r="R49" s="5">
        <v>4.0687160000000002</v>
      </c>
      <c r="S49" s="5">
        <v>16.384174999999999</v>
      </c>
      <c r="T49" s="5">
        <v>5.9945040000000001</v>
      </c>
      <c r="W49" s="5">
        <v>1</v>
      </c>
      <c r="X49" s="5">
        <v>0.51674317781780199</v>
      </c>
      <c r="Y49" s="5">
        <v>1</v>
      </c>
      <c r="Z49" s="5">
        <v>0.36048824769046323</v>
      </c>
      <c r="AA49" s="5">
        <v>1</v>
      </c>
      <c r="AB49" s="5">
        <v>0.36647292686860261</v>
      </c>
    </row>
    <row r="50" spans="2:28" x14ac:dyDescent="0.2">
      <c r="C50" s="3">
        <v>24.6</v>
      </c>
      <c r="D50" s="3">
        <v>40.9</v>
      </c>
      <c r="E50" s="3">
        <v>17.600000000000001</v>
      </c>
      <c r="F50" s="3">
        <v>32.1</v>
      </c>
    </row>
    <row r="51" spans="2:28" x14ac:dyDescent="0.2">
      <c r="D51" s="3"/>
      <c r="E51" s="3"/>
      <c r="F51" s="3"/>
      <c r="H51" s="4" t="s">
        <v>40</v>
      </c>
      <c r="N51" s="5" t="s">
        <v>335</v>
      </c>
      <c r="O51" s="5">
        <v>16.844663000000001</v>
      </c>
      <c r="P51" s="5">
        <v>11.351367</v>
      </c>
      <c r="Q51" s="5">
        <v>20.789745</v>
      </c>
      <c r="R51" s="5">
        <v>22.745747999999999</v>
      </c>
      <c r="S51" s="5">
        <v>13.214515</v>
      </c>
      <c r="T51" s="5">
        <v>18.364415000000001</v>
      </c>
      <c r="V51" s="5" t="s">
        <v>13</v>
      </c>
      <c r="W51" s="5">
        <v>1</v>
      </c>
      <c r="X51" s="5">
        <v>0.5893263940004817</v>
      </c>
      <c r="Y51" s="5">
        <v>1</v>
      </c>
      <c r="Z51" s="5">
        <v>0.3014670808618381</v>
      </c>
      <c r="AA51" s="5">
        <v>1</v>
      </c>
      <c r="AB51" s="5">
        <v>0.30589193423257482</v>
      </c>
    </row>
    <row r="52" spans="2:28" x14ac:dyDescent="0.2">
      <c r="B52" s="3" t="s">
        <v>325</v>
      </c>
      <c r="C52" s="3">
        <v>22.8</v>
      </c>
      <c r="D52" s="3">
        <v>17.600000000000001</v>
      </c>
      <c r="E52" s="3">
        <v>25.1</v>
      </c>
      <c r="F52" s="3">
        <v>16.600000000000001</v>
      </c>
      <c r="H52" s="4" t="s">
        <v>24</v>
      </c>
      <c r="J52" s="3">
        <v>1.1999999999999999E-3</v>
      </c>
      <c r="L52" s="3" t="s">
        <v>36</v>
      </c>
      <c r="O52" s="5">
        <v>15.743667</v>
      </c>
      <c r="P52" s="5">
        <v>13.485412999999999</v>
      </c>
      <c r="Q52" s="5">
        <v>22.345783999999998</v>
      </c>
      <c r="R52" s="5">
        <v>23.784168000000001</v>
      </c>
      <c r="S52" s="5">
        <v>15.438847000000001</v>
      </c>
      <c r="T52" s="5">
        <v>16.388634</v>
      </c>
      <c r="V52" s="5" t="s">
        <v>14</v>
      </c>
      <c r="W52" s="5">
        <v>0</v>
      </c>
      <c r="X52" s="5">
        <v>6.2859127430012887E-2</v>
      </c>
      <c r="Y52" s="5">
        <v>0</v>
      </c>
      <c r="Z52" s="5">
        <v>5.1311077064962712E-2</v>
      </c>
      <c r="AA52" s="5">
        <v>0</v>
      </c>
      <c r="AB52" s="5">
        <v>6.0779780394378792E-2</v>
      </c>
    </row>
    <row r="53" spans="2:28" x14ac:dyDescent="0.2">
      <c r="C53" s="3">
        <v>19.7</v>
      </c>
      <c r="D53" s="3">
        <v>12.1</v>
      </c>
      <c r="E53" s="3">
        <v>30.9</v>
      </c>
      <c r="F53" s="3">
        <v>18.5</v>
      </c>
      <c r="H53" s="4" t="s">
        <v>25</v>
      </c>
      <c r="J53" s="3" t="s">
        <v>26</v>
      </c>
      <c r="L53" s="3" t="s">
        <v>37</v>
      </c>
      <c r="O53" s="5">
        <v>14.857450999999999</v>
      </c>
      <c r="P53" s="5">
        <v>15.841970999999999</v>
      </c>
      <c r="Q53" s="5">
        <v>26.374471</v>
      </c>
      <c r="R53" s="5">
        <v>26.741567</v>
      </c>
      <c r="S53" s="5">
        <v>15.774851</v>
      </c>
      <c r="T53" s="5">
        <v>15.748965999999999</v>
      </c>
    </row>
    <row r="54" spans="2:28" x14ac:dyDescent="0.2">
      <c r="C54" s="3">
        <v>25.7</v>
      </c>
      <c r="D54" s="3">
        <v>13.8</v>
      </c>
      <c r="E54" s="3">
        <v>28.7</v>
      </c>
      <c r="F54" s="3">
        <v>20.9</v>
      </c>
      <c r="H54" s="4" t="s">
        <v>27</v>
      </c>
      <c r="J54" s="3" t="s">
        <v>28</v>
      </c>
      <c r="L54" s="3" t="s">
        <v>28</v>
      </c>
      <c r="V54" s="4" t="s">
        <v>40</v>
      </c>
    </row>
    <row r="55" spans="2:28" x14ac:dyDescent="0.2">
      <c r="C55" s="3"/>
      <c r="D55" s="3"/>
      <c r="E55" s="3"/>
      <c r="F55" s="3"/>
      <c r="H55" s="4" t="s">
        <v>29</v>
      </c>
      <c r="J55" s="3" t="s">
        <v>30</v>
      </c>
      <c r="L55" s="3" t="s">
        <v>30</v>
      </c>
      <c r="N55" s="5" t="s">
        <v>336</v>
      </c>
      <c r="O55" s="5">
        <v>0.6135090384414339</v>
      </c>
      <c r="P55" s="5">
        <v>0.3837206567279518</v>
      </c>
      <c r="Q55" s="5">
        <v>0.6177763604123091</v>
      </c>
      <c r="R55" s="5">
        <v>0.17078506277305106</v>
      </c>
      <c r="S55" s="5">
        <v>1.2080484225111554</v>
      </c>
      <c r="T55" s="5">
        <v>0.29586953899702223</v>
      </c>
      <c r="V55" s="4" t="s">
        <v>24</v>
      </c>
      <c r="X55" s="3">
        <v>2.9999999999999997E-4</v>
      </c>
      <c r="Z55" s="3" t="s">
        <v>36</v>
      </c>
      <c r="AB55" s="3" t="s">
        <v>36</v>
      </c>
    </row>
    <row r="56" spans="2:28" x14ac:dyDescent="0.2">
      <c r="C56" s="3" t="s">
        <v>330</v>
      </c>
      <c r="D56" s="3"/>
      <c r="E56" s="3"/>
      <c r="F56" s="3"/>
      <c r="H56" s="4" t="s">
        <v>31</v>
      </c>
      <c r="J56" s="3" t="s">
        <v>331</v>
      </c>
      <c r="L56" s="3" t="s">
        <v>332</v>
      </c>
      <c r="O56" s="5">
        <v>0.6913792701535163</v>
      </c>
      <c r="P56" s="5">
        <v>0.43265386087915886</v>
      </c>
      <c r="Q56" s="5">
        <v>0.61822462796561539</v>
      </c>
      <c r="R56" s="5">
        <v>0.16535142200475542</v>
      </c>
      <c r="S56" s="5">
        <v>1.1890579652742201</v>
      </c>
      <c r="T56" s="5">
        <v>0.36419368447669281</v>
      </c>
      <c r="V56" s="4" t="s">
        <v>25</v>
      </c>
      <c r="X56" s="3" t="s">
        <v>33</v>
      </c>
      <c r="Z56" s="3" t="s">
        <v>37</v>
      </c>
      <c r="AB56" s="3" t="s">
        <v>37</v>
      </c>
    </row>
    <row r="57" spans="2:28" x14ac:dyDescent="0.2">
      <c r="C57" s="3">
        <v>0.58771929999999994</v>
      </c>
      <c r="D57" s="3">
        <v>2.3465909100000002</v>
      </c>
      <c r="E57" s="3">
        <v>0.80239044000000004</v>
      </c>
      <c r="F57" s="3">
        <v>1.9698795200000001</v>
      </c>
      <c r="O57" s="5">
        <v>0.72484412030031264</v>
      </c>
      <c r="P57" s="5">
        <v>0.37455825414653271</v>
      </c>
      <c r="Q57" s="5">
        <v>0.4220650719402107</v>
      </c>
      <c r="R57" s="5">
        <v>0.15214949819507587</v>
      </c>
      <c r="S57" s="5">
        <v>1.0386262919377178</v>
      </c>
      <c r="T57" s="5">
        <v>0.38062841712909917</v>
      </c>
      <c r="V57" s="4" t="s">
        <v>27</v>
      </c>
      <c r="X57" s="3" t="s">
        <v>28</v>
      </c>
      <c r="Z57" s="3" t="s">
        <v>28</v>
      </c>
      <c r="AB57" s="3" t="s">
        <v>28</v>
      </c>
    </row>
    <row r="58" spans="2:28" x14ac:dyDescent="0.2">
      <c r="C58" s="3">
        <v>1.01015228</v>
      </c>
      <c r="D58" s="3">
        <v>3.14876033</v>
      </c>
      <c r="E58" s="3">
        <v>0.74110032000000003</v>
      </c>
      <c r="F58" s="3">
        <v>1.6486486499999999</v>
      </c>
      <c r="V58" s="4" t="s">
        <v>29</v>
      </c>
      <c r="X58" s="3" t="s">
        <v>30</v>
      </c>
      <c r="Z58" s="3" t="s">
        <v>30</v>
      </c>
      <c r="AB58" s="3" t="s">
        <v>30</v>
      </c>
    </row>
    <row r="59" spans="2:28" x14ac:dyDescent="0.2">
      <c r="C59" s="3">
        <v>0.95719843999999998</v>
      </c>
      <c r="D59" s="3">
        <v>2.9637681200000001</v>
      </c>
      <c r="E59" s="3">
        <v>0.61324042000000001</v>
      </c>
      <c r="F59" s="3">
        <v>1.53588517</v>
      </c>
      <c r="V59" s="4" t="s">
        <v>31</v>
      </c>
      <c r="X59" s="3" t="s">
        <v>338</v>
      </c>
      <c r="Z59" s="3" t="s">
        <v>339</v>
      </c>
      <c r="AB59" s="3" t="s">
        <v>340</v>
      </c>
    </row>
    <row r="60" spans="2:28" x14ac:dyDescent="0.2">
      <c r="C60" s="3"/>
      <c r="D60" s="3"/>
      <c r="E60" s="3"/>
      <c r="F60" s="3"/>
    </row>
    <row r="61" spans="2:28" x14ac:dyDescent="0.2">
      <c r="C61" s="3" t="s">
        <v>326</v>
      </c>
      <c r="D61" s="3"/>
      <c r="E61" s="3"/>
      <c r="F61" s="3"/>
    </row>
    <row r="62" spans="2:28" x14ac:dyDescent="0.2">
      <c r="C62" s="3">
        <v>1</v>
      </c>
      <c r="D62" s="3">
        <v>3.9927069199999998</v>
      </c>
      <c r="E62" s="3">
        <v>1</v>
      </c>
      <c r="F62" s="3">
        <v>2.4550136999999999</v>
      </c>
    </row>
    <row r="63" spans="2:28" x14ac:dyDescent="0.2">
      <c r="C63" s="3">
        <v>1</v>
      </c>
      <c r="D63" s="3">
        <v>3.1171145</v>
      </c>
      <c r="E63" s="3">
        <v>1</v>
      </c>
      <c r="F63" s="3">
        <v>2.2245957700000001</v>
      </c>
    </row>
    <row r="64" spans="2:28" x14ac:dyDescent="0.2">
      <c r="C64" s="3">
        <v>1</v>
      </c>
      <c r="D64" s="3">
        <v>3.0962943300000001</v>
      </c>
      <c r="E64" s="3">
        <v>1</v>
      </c>
      <c r="F64" s="3">
        <v>2.5045400199999999</v>
      </c>
    </row>
    <row r="68" spans="2:8" x14ac:dyDescent="0.2">
      <c r="B68" s="5" t="s">
        <v>342</v>
      </c>
      <c r="C68" s="5" t="s">
        <v>120</v>
      </c>
      <c r="F68" s="5" t="s">
        <v>121</v>
      </c>
    </row>
    <row r="69" spans="2:8" x14ac:dyDescent="0.2">
      <c r="C69" s="5" t="s">
        <v>104</v>
      </c>
      <c r="D69" s="5" t="s">
        <v>114</v>
      </c>
      <c r="E69" s="5" t="s">
        <v>341</v>
      </c>
      <c r="F69" s="5" t="s">
        <v>104</v>
      </c>
      <c r="G69" s="5" t="s">
        <v>114</v>
      </c>
      <c r="H69" s="5" t="s">
        <v>341</v>
      </c>
    </row>
    <row r="70" spans="2:8" x14ac:dyDescent="0.2">
      <c r="C70" s="3">
        <v>1</v>
      </c>
      <c r="D70" s="3">
        <v>0.43455100000000002</v>
      </c>
      <c r="E70" s="3">
        <v>1.1161239999999999</v>
      </c>
      <c r="F70" s="3">
        <v>1</v>
      </c>
      <c r="G70" s="3">
        <v>0.45435500000000001</v>
      </c>
      <c r="H70" s="3">
        <v>0.81354400000000004</v>
      </c>
    </row>
    <row r="71" spans="2:8" x14ac:dyDescent="0.2">
      <c r="C71" s="3">
        <v>1</v>
      </c>
      <c r="D71" s="3">
        <v>0.47158699999999998</v>
      </c>
      <c r="E71" s="3">
        <v>0.83441600000000005</v>
      </c>
      <c r="F71" s="3">
        <v>1</v>
      </c>
      <c r="G71" s="3">
        <v>0.49366700000000002</v>
      </c>
      <c r="H71" s="3">
        <v>0.96731500000000004</v>
      </c>
    </row>
    <row r="72" spans="2:8" x14ac:dyDescent="0.2">
      <c r="C72" s="3">
        <v>1</v>
      </c>
      <c r="D72" s="3">
        <v>0.36663899999999999</v>
      </c>
      <c r="E72" s="3">
        <v>1.1456839999999999</v>
      </c>
      <c r="F72" s="3">
        <v>1</v>
      </c>
      <c r="G72" s="3">
        <v>0.58511100000000005</v>
      </c>
      <c r="H72" s="3">
        <v>1.0146390000000001</v>
      </c>
    </row>
    <row r="74" spans="2:8" x14ac:dyDescent="0.2">
      <c r="B74" s="5" t="s">
        <v>13</v>
      </c>
      <c r="C74" s="5">
        <f>AVERAGE(C70:C72)</f>
        <v>1</v>
      </c>
      <c r="D74" s="5">
        <f t="shared" ref="D74:H74" si="11">AVERAGE(D70:D72)</f>
        <v>0.424259</v>
      </c>
      <c r="E74" s="5">
        <f t="shared" si="11"/>
        <v>1.0320746666666667</v>
      </c>
      <c r="F74" s="5">
        <f t="shared" si="11"/>
        <v>1</v>
      </c>
      <c r="G74" s="5">
        <f t="shared" si="11"/>
        <v>0.51104433333333332</v>
      </c>
      <c r="H74" s="5">
        <f t="shared" si="11"/>
        <v>0.93183266666666675</v>
      </c>
    </row>
    <row r="75" spans="2:8" x14ac:dyDescent="0.2">
      <c r="B75" s="5" t="s">
        <v>14</v>
      </c>
      <c r="C75" s="5">
        <f>STDEV(C70:C72)</f>
        <v>0</v>
      </c>
      <c r="D75" s="5">
        <f t="shared" ref="D75:H75" si="12">STDEV(D70:D72)</f>
        <v>5.3225601208441144E-2</v>
      </c>
      <c r="E75" s="5">
        <f t="shared" si="12"/>
        <v>0.17181431774253578</v>
      </c>
      <c r="F75" s="5">
        <f t="shared" si="12"/>
        <v>0</v>
      </c>
      <c r="G75" s="5">
        <f t="shared" si="12"/>
        <v>6.7087716232805142E-2</v>
      </c>
      <c r="H75" s="5">
        <f t="shared" si="12"/>
        <v>0.1051382268270363</v>
      </c>
    </row>
    <row r="77" spans="2:8" x14ac:dyDescent="0.2">
      <c r="B77" s="4" t="s">
        <v>40</v>
      </c>
    </row>
    <row r="78" spans="2:8" x14ac:dyDescent="0.2">
      <c r="B78" s="4" t="s">
        <v>24</v>
      </c>
      <c r="D78" s="3" t="s">
        <v>36</v>
      </c>
      <c r="E78" s="3">
        <v>0.76259999999999994</v>
      </c>
      <c r="G78" s="3">
        <v>2.0000000000000001E-4</v>
      </c>
      <c r="H78" s="3">
        <v>0.32429999999999998</v>
      </c>
    </row>
    <row r="79" spans="2:8" x14ac:dyDescent="0.2">
      <c r="B79" s="4" t="s">
        <v>25</v>
      </c>
      <c r="D79" s="3" t="s">
        <v>37</v>
      </c>
      <c r="E79" s="3" t="s">
        <v>41</v>
      </c>
      <c r="G79" s="3" t="s">
        <v>33</v>
      </c>
      <c r="H79" s="3" t="s">
        <v>41</v>
      </c>
    </row>
    <row r="80" spans="2:8" x14ac:dyDescent="0.2">
      <c r="B80" s="4" t="s">
        <v>27</v>
      </c>
      <c r="D80" s="3" t="s">
        <v>28</v>
      </c>
      <c r="E80" s="3" t="s">
        <v>42</v>
      </c>
      <c r="G80" s="3" t="s">
        <v>28</v>
      </c>
      <c r="H80" s="3" t="s">
        <v>42</v>
      </c>
    </row>
    <row r="81" spans="2:8" x14ac:dyDescent="0.2">
      <c r="B81" s="4" t="s">
        <v>29</v>
      </c>
      <c r="D81" s="3" t="s">
        <v>30</v>
      </c>
      <c r="E81" s="3" t="s">
        <v>30</v>
      </c>
      <c r="G81" s="3" t="s">
        <v>30</v>
      </c>
      <c r="H81" s="3" t="s">
        <v>30</v>
      </c>
    </row>
    <row r="82" spans="2:8" x14ac:dyDescent="0.2">
      <c r="B82" s="4" t="s">
        <v>31</v>
      </c>
      <c r="D82" s="3" t="s">
        <v>343</v>
      </c>
      <c r="E82" s="3" t="s">
        <v>344</v>
      </c>
      <c r="G82" s="3" t="s">
        <v>345</v>
      </c>
      <c r="H82" s="3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8</vt:lpstr>
      <vt:lpstr>Sup Fig. 1</vt:lpstr>
      <vt:lpstr>Sup Fig. 2 </vt:lpstr>
      <vt:lpstr>Sup Fig. 4</vt:lpstr>
      <vt:lpstr>Sup Fig. 5</vt:lpstr>
      <vt:lpstr>Sup Fig. 6</vt:lpstr>
      <vt:lpstr>Sup Fig. 7</vt:lpstr>
      <vt:lpstr>Sup Fig.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Rosenthal, Christina</cp:lastModifiedBy>
  <dcterms:created xsi:type="dcterms:W3CDTF">2018-08-09T17:11:35Z</dcterms:created>
  <dcterms:modified xsi:type="dcterms:W3CDTF">2018-09-13T20:46:00Z</dcterms:modified>
</cp:coreProperties>
</file>