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8_{55EFA9A6-9ACD-4E49-A686-DAD4C51650B0}" xr6:coauthVersionLast="36" xr6:coauthVersionMax="36" xr10:uidLastSave="{00000000-0000-0000-0000-000000000000}"/>
  <bookViews>
    <workbookView xWindow="28800" yWindow="0" windowWidth="51200" windowHeight="28800" activeTab="3" xr2:uid="{FC37340F-CAC0-3744-8594-71145EDE9962}"/>
  </bookViews>
  <sheets>
    <sheet name="Figure 1f" sheetId="6" r:id="rId1"/>
    <sheet name="Figure 1h" sheetId="7" r:id="rId2"/>
    <sheet name="Figure 1j" sheetId="8" r:id="rId3"/>
    <sheet name="Figure 1g, k, l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8" l="1"/>
  <c r="C15" i="8"/>
  <c r="C14" i="8"/>
  <c r="I8" i="8"/>
  <c r="H8" i="8"/>
  <c r="G8" i="8"/>
  <c r="F8" i="8"/>
  <c r="E8" i="8"/>
  <c r="D8" i="8"/>
  <c r="C8" i="8"/>
  <c r="J8" i="8" s="1"/>
  <c r="J7" i="8"/>
  <c r="J6" i="8"/>
  <c r="J5" i="8"/>
  <c r="C14" i="7"/>
  <c r="D17" i="7"/>
  <c r="C17" i="7"/>
  <c r="B17" i="7"/>
  <c r="D16" i="7"/>
  <c r="C16" i="7"/>
  <c r="B16" i="7"/>
  <c r="D15" i="7"/>
  <c r="C15" i="7"/>
  <c r="B15" i="7"/>
  <c r="D14" i="7"/>
  <c r="B14" i="7"/>
  <c r="C12" i="6"/>
  <c r="I8" i="7"/>
  <c r="H8" i="7"/>
  <c r="G8" i="7"/>
  <c r="F8" i="7"/>
  <c r="E8" i="7"/>
  <c r="D8" i="7"/>
  <c r="C8" i="7"/>
  <c r="J8" i="7" s="1"/>
  <c r="J7" i="7"/>
  <c r="J6" i="7"/>
  <c r="J5" i="7"/>
  <c r="I8" i="6"/>
  <c r="H8" i="6"/>
  <c r="G8" i="6"/>
  <c r="F8" i="6"/>
  <c r="E8" i="6"/>
  <c r="D8" i="6"/>
  <c r="C8" i="6"/>
  <c r="J7" i="6"/>
  <c r="C15" i="6" s="1"/>
  <c r="J6" i="6"/>
  <c r="J5" i="6"/>
  <c r="I8" i="5"/>
  <c r="H8" i="5"/>
  <c r="G8" i="5"/>
  <c r="F8" i="5"/>
  <c r="E8" i="5"/>
  <c r="J8" i="5" s="1"/>
  <c r="D8" i="5"/>
  <c r="C8" i="5"/>
  <c r="J7" i="5"/>
  <c r="J6" i="5"/>
  <c r="J5" i="5"/>
  <c r="J8" i="6" l="1"/>
  <c r="C14" i="6" s="1"/>
</calcChain>
</file>

<file path=xl/sharedStrings.xml><?xml version="1.0" encoding="utf-8"?>
<sst xmlns="http://schemas.openxmlformats.org/spreadsheetml/2006/main" count="90" uniqueCount="40">
  <si>
    <t>Total</t>
  </si>
  <si>
    <t>LR-HSCs</t>
  </si>
  <si>
    <t>GFP- clustered HSCs</t>
  </si>
  <si>
    <t>GFP+ clustered HSCs</t>
  </si>
  <si>
    <t>GFP- single HSCs</t>
  </si>
  <si>
    <t>GFP+ single HSCs</t>
  </si>
  <si>
    <t>adjacent to</t>
  </si>
  <si>
    <t>Sinusoids</t>
  </si>
  <si>
    <t>Arterioles</t>
  </si>
  <si>
    <t>MKs</t>
  </si>
  <si>
    <t xml:space="preserve">% of LR-HSC adjacent to </t>
  </si>
  <si>
    <t xml:space="preserve">% of single non LR-HSC adjacent to </t>
  </si>
  <si>
    <t xml:space="preserve">% of clustered non LR-HSC adjacent to </t>
  </si>
  <si>
    <t>all HSCs</t>
  </si>
  <si>
    <t>HSCs Adjacent to Sinusoids</t>
  </si>
  <si>
    <t xml:space="preserve">% of LR-HSCs </t>
  </si>
  <si>
    <t>% of single non LR-HSC</t>
  </si>
  <si>
    <t>% of clustered non LR-HSC</t>
  </si>
  <si>
    <t>Figure 1f</t>
  </si>
  <si>
    <t>Figure 1h</t>
  </si>
  <si>
    <t>Figure 1j</t>
  </si>
  <si>
    <t xml:space="preserve"> single LR-HSCs</t>
  </si>
  <si>
    <t>HSCs #</t>
  </si>
  <si>
    <t>HSC in Cluster GFP- #</t>
  </si>
  <si>
    <t>singleGFP+ HSCs #</t>
  </si>
  <si>
    <t>singleGFP- HSCs #</t>
  </si>
  <si>
    <t>Total number</t>
  </si>
  <si>
    <t xml:space="preserve"> single nLR-HSCs</t>
  </si>
  <si>
    <t>clustered nLR-HSCs</t>
  </si>
  <si>
    <t>clustered LR-HSCs</t>
  </si>
  <si>
    <t xml:space="preserve"># population/ # total HSCs </t>
  </si>
  <si>
    <t xml:space="preserve">see </t>
  </si>
  <si>
    <t>In f-h, and j-l, n = 245 total HSCs from 6 mice, 51 longitudinal shaved humeral and femoral cross-section areas, 7 biological experiments.</t>
  </si>
  <si>
    <t xml:space="preserve">experiment 1, mouse 1, Femur </t>
  </si>
  <si>
    <t>experiment 2, mouse 2, Femur</t>
  </si>
  <si>
    <t>experiment 3, mouse 3, humerus</t>
  </si>
  <si>
    <t>experiment 4, mouse 4, humerus</t>
  </si>
  <si>
    <t>experiment 5, mouse 5, humerus</t>
  </si>
  <si>
    <t>experiment 6, mouse 5, humerus</t>
  </si>
  <si>
    <t>experiment 7, mouse 6, humerus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</si>
</sst>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10" fontId="0" fillId="0" borderId="0" xfId="0" applyNumberFormat="1" applyFont="1"/>
    <xf numFmtId="0" fontId="4" fillId="0" borderId="0" xfId="0" applyFont="1"/>
    <xf numFmtId="9" fontId="0" fillId="0" borderId="0" xfId="0" applyNumberFormat="1" applyFont="1"/>
    <xf numFmtId="9" fontId="0" fillId="0" borderId="0" xfId="0" applyNumberFormat="1"/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1F45-5EA8-FF46-9423-B2AE7AE4B6C1}">
  <dimension ref="A2:K17"/>
  <sheetViews>
    <sheetView topLeftCell="A2" zoomScale="125" zoomScaleNormal="125" workbookViewId="0">
      <selection activeCell="D32" sqref="D32"/>
    </sheetView>
  </sheetViews>
  <sheetFormatPr baseColWidth="10" defaultRowHeight="16" x14ac:dyDescent="0.2"/>
  <cols>
    <col min="1" max="1" width="18.33203125" customWidth="1"/>
    <col min="2" max="2" width="22.83203125" customWidth="1"/>
    <col min="3" max="3" width="28.1640625" customWidth="1"/>
    <col min="4" max="4" width="27.83203125" customWidth="1"/>
    <col min="5" max="5" width="28" customWidth="1"/>
    <col min="6" max="6" width="28.33203125" customWidth="1"/>
    <col min="7" max="7" width="28.83203125" customWidth="1"/>
    <col min="8" max="8" width="27.83203125" customWidth="1"/>
    <col min="9" max="9" width="29.6640625" customWidth="1"/>
  </cols>
  <sheetData>
    <row r="2" spans="1:11" x14ac:dyDescent="0.2">
      <c r="B2" s="1" t="s">
        <v>32</v>
      </c>
    </row>
    <row r="4" spans="1:11" x14ac:dyDescent="0.2">
      <c r="B4" s="2"/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0</v>
      </c>
      <c r="K4" s="2"/>
    </row>
    <row r="5" spans="1:11" x14ac:dyDescent="0.2">
      <c r="B5" s="8" t="s">
        <v>22</v>
      </c>
      <c r="C5">
        <v>21</v>
      </c>
      <c r="D5">
        <v>94</v>
      </c>
      <c r="E5" s="2">
        <v>43</v>
      </c>
      <c r="F5" s="2">
        <v>25</v>
      </c>
      <c r="G5" s="2">
        <v>10</v>
      </c>
      <c r="H5" s="2">
        <v>23</v>
      </c>
      <c r="I5" s="2">
        <v>29</v>
      </c>
      <c r="J5" s="2">
        <f>SUM(C5:I5)</f>
        <v>245</v>
      </c>
      <c r="K5" s="2"/>
    </row>
    <row r="6" spans="1:11" x14ac:dyDescent="0.2">
      <c r="A6" s="2" t="s">
        <v>28</v>
      </c>
      <c r="B6" s="8" t="s">
        <v>23</v>
      </c>
      <c r="C6">
        <v>2</v>
      </c>
      <c r="D6">
        <v>24</v>
      </c>
      <c r="E6" s="2">
        <v>18</v>
      </c>
      <c r="F6" s="2">
        <v>10</v>
      </c>
      <c r="G6" s="2">
        <v>2</v>
      </c>
      <c r="H6" s="2">
        <v>4</v>
      </c>
      <c r="I6" s="2">
        <v>15</v>
      </c>
      <c r="J6" s="2">
        <f>SUM(C6:I6)</f>
        <v>75</v>
      </c>
      <c r="K6" s="2"/>
    </row>
    <row r="7" spans="1:11" x14ac:dyDescent="0.2">
      <c r="A7" s="2" t="s">
        <v>21</v>
      </c>
      <c r="B7" s="8" t="s">
        <v>24</v>
      </c>
      <c r="C7">
        <v>0</v>
      </c>
      <c r="D7">
        <v>4</v>
      </c>
      <c r="E7" s="2">
        <v>3</v>
      </c>
      <c r="F7" s="2">
        <v>4</v>
      </c>
      <c r="G7" s="2">
        <v>1</v>
      </c>
      <c r="H7" s="2">
        <v>3</v>
      </c>
      <c r="I7" s="2">
        <v>3</v>
      </c>
      <c r="J7" s="2">
        <f>SUM(C7:I7)</f>
        <v>18</v>
      </c>
      <c r="K7" s="2" t="s">
        <v>1</v>
      </c>
    </row>
    <row r="8" spans="1:11" x14ac:dyDescent="0.2">
      <c r="A8" s="2" t="s">
        <v>27</v>
      </c>
      <c r="B8" s="8" t="s">
        <v>25</v>
      </c>
      <c r="C8" s="2">
        <f>C5-(C6+C7)</f>
        <v>19</v>
      </c>
      <c r="D8" s="2">
        <f>D5-(D6+D7)</f>
        <v>66</v>
      </c>
      <c r="E8" s="2">
        <f t="shared" ref="E8:G8" si="0">E5-(E6+E7)</f>
        <v>22</v>
      </c>
      <c r="F8" s="2">
        <f t="shared" si="0"/>
        <v>11</v>
      </c>
      <c r="G8" s="2">
        <f t="shared" si="0"/>
        <v>7</v>
      </c>
      <c r="H8" s="2">
        <f>H5-(H6+H7)</f>
        <v>16</v>
      </c>
      <c r="I8" s="2">
        <f>I5-(I6+I7)</f>
        <v>11</v>
      </c>
      <c r="J8" s="2">
        <f>SUM(C8:I8)</f>
        <v>152</v>
      </c>
      <c r="K8" s="2"/>
    </row>
    <row r="9" spans="1:11" x14ac:dyDescent="0.2">
      <c r="B9" s="2"/>
      <c r="C9" s="2"/>
      <c r="D9" s="2"/>
    </row>
    <row r="11" spans="1:11" x14ac:dyDescent="0.2">
      <c r="B11" s="10" t="s">
        <v>18</v>
      </c>
      <c r="C11" t="s">
        <v>30</v>
      </c>
    </row>
    <row r="12" spans="1:11" x14ac:dyDescent="0.2">
      <c r="A12" s="2" t="s">
        <v>28</v>
      </c>
      <c r="B12" s="3" t="s">
        <v>2</v>
      </c>
      <c r="C12" s="4">
        <f>J6/J5</f>
        <v>0.30612244897959184</v>
      </c>
      <c r="D12" s="2"/>
      <c r="E12" s="2"/>
    </row>
    <row r="13" spans="1:11" x14ac:dyDescent="0.2">
      <c r="A13" s="2" t="s">
        <v>29</v>
      </c>
      <c r="B13" s="3" t="s">
        <v>3</v>
      </c>
      <c r="C13" s="4">
        <v>0</v>
      </c>
      <c r="D13" s="2"/>
      <c r="E13" s="2"/>
    </row>
    <row r="14" spans="1:11" x14ac:dyDescent="0.2">
      <c r="A14" s="2" t="s">
        <v>27</v>
      </c>
      <c r="B14" s="3" t="s">
        <v>4</v>
      </c>
      <c r="C14" s="4">
        <f>J8/J5</f>
        <v>0.62040816326530612</v>
      </c>
      <c r="D14" s="2"/>
      <c r="E14" s="2"/>
    </row>
    <row r="15" spans="1:11" x14ac:dyDescent="0.2">
      <c r="A15" s="2" t="s">
        <v>21</v>
      </c>
      <c r="B15" s="3" t="s">
        <v>5</v>
      </c>
      <c r="C15" s="4">
        <f>J7/J5</f>
        <v>7.3469387755102047E-2</v>
      </c>
      <c r="D15" s="2"/>
      <c r="E15" s="2"/>
    </row>
    <row r="16" spans="1:11" x14ac:dyDescent="0.2">
      <c r="B16" s="2"/>
      <c r="C16" s="2"/>
      <c r="D16" s="2"/>
      <c r="E16" s="2"/>
    </row>
    <row r="17" spans="2:5" x14ac:dyDescent="0.2">
      <c r="B17" s="2"/>
      <c r="C17" s="2"/>
      <c r="D17" s="2"/>
      <c r="E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091D-B54F-3A49-A860-A1FFBF6F3934}">
  <dimension ref="A2:K29"/>
  <sheetViews>
    <sheetView workbookViewId="0">
      <selection activeCell="D32" sqref="D32"/>
    </sheetView>
  </sheetViews>
  <sheetFormatPr baseColWidth="10" defaultRowHeight="16" x14ac:dyDescent="0.2"/>
  <cols>
    <col min="1" max="1" width="30.1640625" customWidth="1"/>
    <col min="2" max="2" width="22.83203125" customWidth="1"/>
    <col min="3" max="3" width="28.1640625" customWidth="1"/>
    <col min="4" max="4" width="27.83203125" customWidth="1"/>
    <col min="5" max="5" width="28" customWidth="1"/>
    <col min="6" max="6" width="28.33203125" customWidth="1"/>
    <col min="7" max="7" width="28.83203125" customWidth="1"/>
    <col min="8" max="8" width="27.83203125" customWidth="1"/>
    <col min="9" max="9" width="29.6640625" customWidth="1"/>
    <col min="10" max="10" width="12.6640625" customWidth="1"/>
  </cols>
  <sheetData>
    <row r="2" spans="1:11" x14ac:dyDescent="0.2">
      <c r="B2" s="1" t="s">
        <v>32</v>
      </c>
    </row>
    <row r="4" spans="1:11" x14ac:dyDescent="0.2">
      <c r="B4" s="2"/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26</v>
      </c>
      <c r="K4" s="2"/>
    </row>
    <row r="5" spans="1:11" x14ac:dyDescent="0.2">
      <c r="B5" s="2" t="s">
        <v>22</v>
      </c>
      <c r="C5">
        <v>21</v>
      </c>
      <c r="D5">
        <v>94</v>
      </c>
      <c r="E5" s="2">
        <v>43</v>
      </c>
      <c r="F5" s="2">
        <v>25</v>
      </c>
      <c r="G5" s="2">
        <v>10</v>
      </c>
      <c r="H5" s="2">
        <v>23</v>
      </c>
      <c r="I5" s="2">
        <v>29</v>
      </c>
      <c r="J5" s="2">
        <f>SUM(C5:I5)</f>
        <v>245</v>
      </c>
      <c r="K5" s="2"/>
    </row>
    <row r="6" spans="1:11" x14ac:dyDescent="0.2">
      <c r="A6" s="2" t="s">
        <v>28</v>
      </c>
      <c r="B6" s="2" t="s">
        <v>23</v>
      </c>
      <c r="C6">
        <v>2</v>
      </c>
      <c r="D6">
        <v>24</v>
      </c>
      <c r="E6" s="2">
        <v>18</v>
      </c>
      <c r="F6" s="2">
        <v>10</v>
      </c>
      <c r="G6" s="2">
        <v>2</v>
      </c>
      <c r="H6" s="2">
        <v>4</v>
      </c>
      <c r="I6" s="2">
        <v>15</v>
      </c>
      <c r="J6" s="2">
        <f>SUM(C6:I6)</f>
        <v>75</v>
      </c>
      <c r="K6" s="2"/>
    </row>
    <row r="7" spans="1:11" x14ac:dyDescent="0.2">
      <c r="A7" s="2" t="s">
        <v>21</v>
      </c>
      <c r="B7" s="2" t="s">
        <v>24</v>
      </c>
      <c r="C7">
        <v>0</v>
      </c>
      <c r="D7">
        <v>4</v>
      </c>
      <c r="E7" s="2">
        <v>3</v>
      </c>
      <c r="F7" s="2">
        <v>4</v>
      </c>
      <c r="G7" s="2">
        <v>1</v>
      </c>
      <c r="H7" s="2">
        <v>3</v>
      </c>
      <c r="I7" s="2">
        <v>3</v>
      </c>
      <c r="J7" s="2">
        <f>SUM(C7:I7)</f>
        <v>18</v>
      </c>
    </row>
    <row r="8" spans="1:11" x14ac:dyDescent="0.2">
      <c r="A8" s="2" t="s">
        <v>27</v>
      </c>
      <c r="B8" s="2" t="s">
        <v>25</v>
      </c>
      <c r="C8" s="2">
        <f>C5-(C6+C7)</f>
        <v>19</v>
      </c>
      <c r="D8" s="2">
        <f>D5-(D6+D7)</f>
        <v>66</v>
      </c>
      <c r="E8" s="2">
        <f t="shared" ref="E8:G8" si="0">E5-(E6+E7)</f>
        <v>22</v>
      </c>
      <c r="F8" s="2">
        <f t="shared" si="0"/>
        <v>11</v>
      </c>
      <c r="G8" s="2">
        <f t="shared" si="0"/>
        <v>7</v>
      </c>
      <c r="H8" s="2">
        <f>H5-(H6+H7)</f>
        <v>16</v>
      </c>
      <c r="I8" s="2">
        <f>I5-(I6+I7)</f>
        <v>11</v>
      </c>
      <c r="J8" s="2">
        <f>SUM(C8:I8)</f>
        <v>152</v>
      </c>
      <c r="K8" s="2"/>
    </row>
    <row r="9" spans="1:11" x14ac:dyDescent="0.2">
      <c r="B9" s="2"/>
      <c r="C9" s="2"/>
      <c r="D9" s="2"/>
    </row>
    <row r="12" spans="1:11" x14ac:dyDescent="0.2">
      <c r="A12" s="9" t="s">
        <v>19</v>
      </c>
      <c r="B12" s="2"/>
      <c r="C12" s="2"/>
      <c r="D12" s="2"/>
      <c r="E12" s="2"/>
    </row>
    <row r="13" spans="1:11" x14ac:dyDescent="0.2">
      <c r="A13" s="2" t="s">
        <v>6</v>
      </c>
      <c r="B13" s="2" t="s">
        <v>7</v>
      </c>
      <c r="C13" s="2" t="s">
        <v>8</v>
      </c>
      <c r="D13" s="2" t="s">
        <v>9</v>
      </c>
      <c r="E13" s="2"/>
    </row>
    <row r="14" spans="1:11" x14ac:dyDescent="0.2">
      <c r="A14" s="5" t="s">
        <v>10</v>
      </c>
      <c r="B14" s="4">
        <f>15/18</f>
        <v>0.83333333333333337</v>
      </c>
      <c r="C14" s="4">
        <f>1/18</f>
        <v>5.5555555555555552E-2</v>
      </c>
      <c r="D14" s="4">
        <f>5/18</f>
        <v>0.27777777777777779</v>
      </c>
      <c r="E14" s="2"/>
    </row>
    <row r="15" spans="1:11" x14ac:dyDescent="0.2">
      <c r="A15" s="5" t="s">
        <v>11</v>
      </c>
      <c r="B15" s="4">
        <f>29/152</f>
        <v>0.19078947368421054</v>
      </c>
      <c r="C15" s="4">
        <f>14/152</f>
        <v>9.2105263157894732E-2</v>
      </c>
      <c r="D15" s="4">
        <f>29/150</f>
        <v>0.19333333333333333</v>
      </c>
      <c r="E15" s="2"/>
    </row>
    <row r="16" spans="1:11" x14ac:dyDescent="0.2">
      <c r="A16" s="5" t="s">
        <v>12</v>
      </c>
      <c r="B16" s="4">
        <f>7/74</f>
        <v>9.45945945945946E-2</v>
      </c>
      <c r="C16" s="4">
        <f>0/75</f>
        <v>0</v>
      </c>
      <c r="D16" s="4">
        <f>4/75</f>
        <v>5.3333333333333337E-2</v>
      </c>
      <c r="E16" s="2"/>
    </row>
    <row r="17" spans="1:5" x14ac:dyDescent="0.2">
      <c r="A17" s="5" t="s">
        <v>13</v>
      </c>
      <c r="B17" s="4">
        <f>51/244</f>
        <v>0.20901639344262296</v>
      </c>
      <c r="C17" s="4">
        <f>15/245</f>
        <v>6.1224489795918366E-2</v>
      </c>
      <c r="D17" s="4">
        <f>38/243</f>
        <v>0.15637860082304528</v>
      </c>
      <c r="E17" s="2"/>
    </row>
    <row r="18" spans="1:5" x14ac:dyDescent="0.2">
      <c r="B18" s="3"/>
      <c r="C18" s="2"/>
      <c r="D18" s="2"/>
      <c r="E18" s="2"/>
    </row>
    <row r="19" spans="1:5" x14ac:dyDescent="0.2">
      <c r="B19" s="2"/>
      <c r="C19" s="2"/>
      <c r="D19" s="2"/>
      <c r="E19" s="2"/>
    </row>
    <row r="20" spans="1:5" x14ac:dyDescent="0.2">
      <c r="B20" s="5"/>
      <c r="C20" s="4"/>
      <c r="D20" s="4"/>
      <c r="E20" s="4"/>
    </row>
    <row r="21" spans="1:5" x14ac:dyDescent="0.2">
      <c r="B21" s="5"/>
      <c r="C21" s="4"/>
      <c r="D21" s="4"/>
      <c r="E21" s="4"/>
    </row>
    <row r="22" spans="1:5" x14ac:dyDescent="0.2">
      <c r="B22" s="5"/>
      <c r="C22" s="4"/>
      <c r="D22" s="4"/>
      <c r="E22" s="4"/>
    </row>
    <row r="23" spans="1:5" x14ac:dyDescent="0.2">
      <c r="B23" s="5"/>
      <c r="C23" s="4"/>
      <c r="D23" s="4"/>
      <c r="E23" s="4"/>
    </row>
    <row r="24" spans="1:5" x14ac:dyDescent="0.2">
      <c r="B24" s="2"/>
      <c r="C24" s="2"/>
      <c r="D24" s="2"/>
      <c r="E24" s="2"/>
    </row>
    <row r="25" spans="1:5" x14ac:dyDescent="0.2">
      <c r="B25" s="5"/>
      <c r="C25" s="2"/>
      <c r="D25" s="2"/>
      <c r="E25" s="2"/>
    </row>
    <row r="26" spans="1:5" x14ac:dyDescent="0.2">
      <c r="B26" s="5"/>
      <c r="D26" s="6"/>
      <c r="E26" s="2"/>
    </row>
    <row r="27" spans="1:5" x14ac:dyDescent="0.2">
      <c r="D27" s="7"/>
    </row>
    <row r="28" spans="1:5" x14ac:dyDescent="0.2">
      <c r="B28" s="5"/>
      <c r="D28" s="7"/>
    </row>
    <row r="29" spans="1:5" x14ac:dyDescent="0.2">
      <c r="B29" s="5"/>
      <c r="D2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1A47-3BE0-FD43-AD23-48177EAC693B}">
  <dimension ref="A2:K26"/>
  <sheetViews>
    <sheetView workbookViewId="0">
      <selection activeCell="D32" sqref="D32"/>
    </sheetView>
  </sheetViews>
  <sheetFormatPr baseColWidth="10" defaultRowHeight="16" x14ac:dyDescent="0.2"/>
  <cols>
    <col min="1" max="1" width="30.1640625" customWidth="1"/>
    <col min="2" max="2" width="22.83203125" customWidth="1"/>
    <col min="3" max="3" width="28.1640625" customWidth="1"/>
    <col min="4" max="4" width="27.83203125" customWidth="1"/>
    <col min="5" max="5" width="28" customWidth="1"/>
    <col min="6" max="6" width="28.33203125" customWidth="1"/>
    <col min="7" max="7" width="28.83203125" customWidth="1"/>
    <col min="8" max="8" width="27.83203125" customWidth="1"/>
    <col min="9" max="9" width="29.6640625" customWidth="1"/>
    <col min="10" max="10" width="12.6640625" customWidth="1"/>
  </cols>
  <sheetData>
    <row r="2" spans="1:11" x14ac:dyDescent="0.2">
      <c r="B2" s="1" t="s">
        <v>32</v>
      </c>
    </row>
    <row r="4" spans="1:11" x14ac:dyDescent="0.2">
      <c r="B4" s="2"/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26</v>
      </c>
      <c r="K4" s="2"/>
    </row>
    <row r="5" spans="1:11" x14ac:dyDescent="0.2">
      <c r="B5" s="2" t="s">
        <v>22</v>
      </c>
      <c r="C5">
        <v>21</v>
      </c>
      <c r="D5">
        <v>94</v>
      </c>
      <c r="E5" s="2">
        <v>43</v>
      </c>
      <c r="F5" s="2">
        <v>25</v>
      </c>
      <c r="G5" s="2">
        <v>10</v>
      </c>
      <c r="H5" s="2">
        <v>23</v>
      </c>
      <c r="I5" s="2">
        <v>29</v>
      </c>
      <c r="J5" s="2">
        <f>SUM(C5:I5)</f>
        <v>245</v>
      </c>
      <c r="K5" s="2"/>
    </row>
    <row r="6" spans="1:11" x14ac:dyDescent="0.2">
      <c r="A6" s="2" t="s">
        <v>28</v>
      </c>
      <c r="B6" s="2" t="s">
        <v>23</v>
      </c>
      <c r="C6">
        <v>2</v>
      </c>
      <c r="D6">
        <v>24</v>
      </c>
      <c r="E6" s="2">
        <v>18</v>
      </c>
      <c r="F6" s="2">
        <v>10</v>
      </c>
      <c r="G6" s="2">
        <v>2</v>
      </c>
      <c r="H6" s="2">
        <v>4</v>
      </c>
      <c r="I6" s="2">
        <v>15</v>
      </c>
      <c r="J6" s="2">
        <f>SUM(C6:I6)</f>
        <v>75</v>
      </c>
      <c r="K6" s="2"/>
    </row>
    <row r="7" spans="1:11" x14ac:dyDescent="0.2">
      <c r="A7" s="2" t="s">
        <v>21</v>
      </c>
      <c r="B7" s="2" t="s">
        <v>24</v>
      </c>
      <c r="C7">
        <v>0</v>
      </c>
      <c r="D7">
        <v>4</v>
      </c>
      <c r="E7" s="2">
        <v>3</v>
      </c>
      <c r="F7" s="2">
        <v>4</v>
      </c>
      <c r="G7" s="2">
        <v>1</v>
      </c>
      <c r="H7" s="2">
        <v>3</v>
      </c>
      <c r="I7" s="2">
        <v>3</v>
      </c>
      <c r="J7" s="2">
        <f>SUM(C7:I7)</f>
        <v>18</v>
      </c>
    </row>
    <row r="8" spans="1:11" x14ac:dyDescent="0.2">
      <c r="A8" s="2" t="s">
        <v>27</v>
      </c>
      <c r="B8" s="2" t="s">
        <v>25</v>
      </c>
      <c r="C8" s="2">
        <f>C5-(C6+C7)</f>
        <v>19</v>
      </c>
      <c r="D8" s="2">
        <f>D5-(D6+D7)</f>
        <v>66</v>
      </c>
      <c r="E8" s="2">
        <f t="shared" ref="E8:G8" si="0">E5-(E6+E7)</f>
        <v>22</v>
      </c>
      <c r="F8" s="2">
        <f t="shared" si="0"/>
        <v>11</v>
      </c>
      <c r="G8" s="2">
        <f t="shared" si="0"/>
        <v>7</v>
      </c>
      <c r="H8" s="2">
        <f>H5-(H6+H7)</f>
        <v>16</v>
      </c>
      <c r="I8" s="2">
        <f>I5-(I6+I7)</f>
        <v>11</v>
      </c>
      <c r="J8" s="2">
        <f>SUM(C8:I8)</f>
        <v>152</v>
      </c>
      <c r="K8" s="2"/>
    </row>
    <row r="9" spans="1:11" x14ac:dyDescent="0.2">
      <c r="B9" s="2"/>
      <c r="C9" s="2"/>
      <c r="D9" s="2"/>
    </row>
    <row r="12" spans="1:11" x14ac:dyDescent="0.2">
      <c r="A12" s="11" t="s">
        <v>20</v>
      </c>
      <c r="B12" s="2" t="s">
        <v>31</v>
      </c>
      <c r="C12" s="2"/>
      <c r="D12" s="2"/>
      <c r="E12" s="2"/>
    </row>
    <row r="13" spans="1:11" x14ac:dyDescent="0.2">
      <c r="A13" s="5" t="s">
        <v>14</v>
      </c>
      <c r="B13">
        <v>51</v>
      </c>
      <c r="C13" s="6">
        <v>1</v>
      </c>
      <c r="D13" s="2"/>
      <c r="E13" s="2"/>
    </row>
    <row r="14" spans="1:11" x14ac:dyDescent="0.2">
      <c r="A14" t="s">
        <v>15</v>
      </c>
      <c r="B14">
        <v>15</v>
      </c>
      <c r="C14" s="7">
        <f>B14/51</f>
        <v>0.29411764705882354</v>
      </c>
      <c r="D14" s="4"/>
      <c r="E14" s="4"/>
    </row>
    <row r="15" spans="1:11" x14ac:dyDescent="0.2">
      <c r="A15" s="5" t="s">
        <v>16</v>
      </c>
      <c r="B15">
        <v>29</v>
      </c>
      <c r="C15" s="7">
        <f>B15/51</f>
        <v>0.56862745098039214</v>
      </c>
      <c r="D15" s="4"/>
      <c r="E15" s="4"/>
    </row>
    <row r="16" spans="1:11" x14ac:dyDescent="0.2">
      <c r="A16" s="5" t="s">
        <v>17</v>
      </c>
      <c r="B16">
        <v>7</v>
      </c>
      <c r="C16" s="7">
        <f>B16/51</f>
        <v>0.13725490196078433</v>
      </c>
      <c r="D16" s="4"/>
      <c r="E16" s="4"/>
    </row>
    <row r="17" spans="1:5" x14ac:dyDescent="0.2">
      <c r="B17" s="5"/>
      <c r="C17" s="4"/>
      <c r="D17" s="4"/>
      <c r="E17" s="4"/>
    </row>
    <row r="18" spans="1:5" x14ac:dyDescent="0.2">
      <c r="B18" s="2"/>
      <c r="C18" s="2"/>
      <c r="D18" s="2"/>
      <c r="E18" s="2"/>
    </row>
    <row r="19" spans="1:5" x14ac:dyDescent="0.2">
      <c r="B19" s="5"/>
      <c r="C19" s="2"/>
      <c r="D19" s="2"/>
      <c r="E19" s="2"/>
    </row>
    <row r="20" spans="1:5" x14ac:dyDescent="0.2">
      <c r="B20" s="5"/>
      <c r="D20" s="6"/>
      <c r="E20" s="2"/>
    </row>
    <row r="21" spans="1:5" x14ac:dyDescent="0.2">
      <c r="A21" s="9"/>
      <c r="B21" s="2"/>
      <c r="D21" s="7"/>
    </row>
    <row r="22" spans="1:5" x14ac:dyDescent="0.2">
      <c r="A22" s="2"/>
      <c r="B22" s="2"/>
      <c r="D22" s="7"/>
    </row>
    <row r="23" spans="1:5" x14ac:dyDescent="0.2">
      <c r="A23" s="5"/>
      <c r="B23" s="4"/>
      <c r="D23" s="7"/>
    </row>
    <row r="24" spans="1:5" x14ac:dyDescent="0.2">
      <c r="A24" s="5"/>
      <c r="B24" s="4"/>
    </row>
    <row r="25" spans="1:5" x14ac:dyDescent="0.2">
      <c r="A25" s="5"/>
      <c r="B25" s="4"/>
    </row>
    <row r="26" spans="1:5" x14ac:dyDescent="0.2">
      <c r="A26" s="5"/>
      <c r="B2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A35D-64DD-8E4B-AF29-06121DDC6A36}">
  <dimension ref="A2:K29"/>
  <sheetViews>
    <sheetView tabSelected="1" workbookViewId="0">
      <selection activeCell="D32" sqref="D32"/>
    </sheetView>
  </sheetViews>
  <sheetFormatPr baseColWidth="10" defaultRowHeight="16" x14ac:dyDescent="0.2"/>
  <cols>
    <col min="1" max="1" width="16.6640625" customWidth="1"/>
    <col min="2" max="2" width="22.83203125" customWidth="1"/>
    <col min="3" max="3" width="28.1640625" customWidth="1"/>
    <col min="4" max="4" width="27.83203125" customWidth="1"/>
    <col min="5" max="5" width="28" customWidth="1"/>
    <col min="6" max="6" width="28.33203125" customWidth="1"/>
    <col min="7" max="7" width="28.83203125" customWidth="1"/>
    <col min="8" max="8" width="27.83203125" customWidth="1"/>
    <col min="9" max="9" width="29.6640625" customWidth="1"/>
    <col min="10" max="10" width="12.6640625" customWidth="1"/>
  </cols>
  <sheetData>
    <row r="2" spans="1:11" x14ac:dyDescent="0.2">
      <c r="B2" s="1" t="s">
        <v>32</v>
      </c>
    </row>
    <row r="4" spans="1:11" x14ac:dyDescent="0.2">
      <c r="B4" s="2"/>
      <c r="C4" s="2" t="s">
        <v>33</v>
      </c>
      <c r="D4" s="2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26</v>
      </c>
      <c r="K4" s="2"/>
    </row>
    <row r="5" spans="1:11" x14ac:dyDescent="0.2">
      <c r="B5" s="2" t="s">
        <v>22</v>
      </c>
      <c r="C5">
        <v>21</v>
      </c>
      <c r="D5">
        <v>94</v>
      </c>
      <c r="E5" s="2">
        <v>43</v>
      </c>
      <c r="F5" s="2">
        <v>25</v>
      </c>
      <c r="G5" s="2">
        <v>10</v>
      </c>
      <c r="H5" s="2">
        <v>23</v>
      </c>
      <c r="I5" s="2">
        <v>29</v>
      </c>
      <c r="J5" s="2">
        <f>SUM(C5:I5)</f>
        <v>245</v>
      </c>
      <c r="K5" s="2"/>
    </row>
    <row r="6" spans="1:11" x14ac:dyDescent="0.2">
      <c r="A6" s="2" t="s">
        <v>28</v>
      </c>
      <c r="B6" s="2" t="s">
        <v>23</v>
      </c>
      <c r="C6">
        <v>2</v>
      </c>
      <c r="D6">
        <v>24</v>
      </c>
      <c r="E6" s="2">
        <v>18</v>
      </c>
      <c r="F6" s="2">
        <v>10</v>
      </c>
      <c r="G6" s="2">
        <v>2</v>
      </c>
      <c r="H6" s="2">
        <v>4</v>
      </c>
      <c r="I6" s="2">
        <v>15</v>
      </c>
      <c r="J6" s="2">
        <f>SUM(C6:I6)</f>
        <v>75</v>
      </c>
      <c r="K6" s="2"/>
    </row>
    <row r="7" spans="1:11" x14ac:dyDescent="0.2">
      <c r="A7" s="2" t="s">
        <v>21</v>
      </c>
      <c r="B7" s="2" t="s">
        <v>24</v>
      </c>
      <c r="C7">
        <v>0</v>
      </c>
      <c r="D7">
        <v>4</v>
      </c>
      <c r="E7" s="2">
        <v>3</v>
      </c>
      <c r="F7" s="2">
        <v>4</v>
      </c>
      <c r="G7" s="2">
        <v>1</v>
      </c>
      <c r="H7" s="2">
        <v>3</v>
      </c>
      <c r="I7" s="2">
        <v>3</v>
      </c>
      <c r="J7" s="2">
        <f>SUM(C7:I7)</f>
        <v>18</v>
      </c>
    </row>
    <row r="8" spans="1:11" x14ac:dyDescent="0.2">
      <c r="A8" s="2" t="s">
        <v>27</v>
      </c>
      <c r="B8" s="2" t="s">
        <v>25</v>
      </c>
      <c r="C8" s="2">
        <f>C5-(C6+C7)</f>
        <v>19</v>
      </c>
      <c r="D8" s="2">
        <f>D5-(D6+D7)</f>
        <v>66</v>
      </c>
      <c r="E8" s="2">
        <f t="shared" ref="E8:G8" si="0">E5-(E6+E7)</f>
        <v>22</v>
      </c>
      <c r="F8" s="2">
        <f t="shared" si="0"/>
        <v>11</v>
      </c>
      <c r="G8" s="2">
        <f t="shared" si="0"/>
        <v>7</v>
      </c>
      <c r="H8" s="2">
        <f>H5-(H6+H7)</f>
        <v>16</v>
      </c>
      <c r="I8" s="2">
        <f>I5-(I6+I7)</f>
        <v>11</v>
      </c>
      <c r="J8" s="2">
        <f>SUM(C8:I8)</f>
        <v>152</v>
      </c>
      <c r="K8" s="2"/>
    </row>
    <row r="9" spans="1:11" x14ac:dyDescent="0.2">
      <c r="B9" s="2"/>
      <c r="C9" s="2"/>
      <c r="D9" s="2"/>
    </row>
    <row r="12" spans="1:11" x14ac:dyDescent="0.2">
      <c r="C12" s="4"/>
      <c r="D12" s="2"/>
      <c r="E12" s="2"/>
    </row>
    <row r="13" spans="1:11" x14ac:dyDescent="0.2">
      <c r="B13" s="3"/>
      <c r="C13" s="4"/>
      <c r="D13" s="2"/>
      <c r="E13" s="2"/>
    </row>
    <row r="14" spans="1:11" x14ac:dyDescent="0.2">
      <c r="B14" s="3"/>
      <c r="C14" s="4"/>
      <c r="D14" s="2"/>
      <c r="E14" s="2"/>
    </row>
    <row r="15" spans="1:11" x14ac:dyDescent="0.2">
      <c r="B15" s="3"/>
      <c r="C15" s="4"/>
      <c r="D15" s="2"/>
      <c r="E15" s="2"/>
    </row>
    <row r="16" spans="1:11" x14ac:dyDescent="0.2">
      <c r="B16" s="2"/>
      <c r="C16" s="2"/>
      <c r="D16" s="2"/>
      <c r="E16" s="2"/>
    </row>
    <row r="17" spans="2:5" x14ac:dyDescent="0.2">
      <c r="B17" s="2"/>
      <c r="C17" s="2"/>
      <c r="D17" s="2"/>
      <c r="E17" s="2"/>
    </row>
    <row r="18" spans="2:5" x14ac:dyDescent="0.2">
      <c r="B18" s="3"/>
      <c r="C18" s="2"/>
      <c r="D18" s="2"/>
      <c r="E18" s="2"/>
    </row>
    <row r="19" spans="2:5" x14ac:dyDescent="0.2">
      <c r="B19" s="2"/>
      <c r="C19" s="2"/>
      <c r="D19" s="2"/>
      <c r="E19" s="2"/>
    </row>
    <row r="20" spans="2:5" x14ac:dyDescent="0.2">
      <c r="B20" s="5"/>
      <c r="C20" s="4"/>
      <c r="D20" s="4"/>
      <c r="E20" s="4"/>
    </row>
    <row r="21" spans="2:5" x14ac:dyDescent="0.2">
      <c r="B21" s="5"/>
      <c r="C21" s="4"/>
      <c r="D21" s="4"/>
      <c r="E21" s="4"/>
    </row>
    <row r="22" spans="2:5" x14ac:dyDescent="0.2">
      <c r="B22" s="5"/>
      <c r="C22" s="4"/>
      <c r="D22" s="4"/>
      <c r="E22" s="4"/>
    </row>
    <row r="23" spans="2:5" x14ac:dyDescent="0.2">
      <c r="B23" s="5"/>
      <c r="C23" s="4"/>
      <c r="D23" s="4"/>
      <c r="E23" s="4"/>
    </row>
    <row r="24" spans="2:5" x14ac:dyDescent="0.2">
      <c r="B24" s="2"/>
      <c r="C24" s="2"/>
      <c r="D24" s="2"/>
      <c r="E24" s="2"/>
    </row>
    <row r="25" spans="2:5" x14ac:dyDescent="0.2">
      <c r="B25" s="5"/>
      <c r="C25" s="2"/>
      <c r="D25" s="2"/>
      <c r="E25" s="2"/>
    </row>
    <row r="26" spans="2:5" x14ac:dyDescent="0.2">
      <c r="B26" s="5"/>
      <c r="D26" s="6"/>
      <c r="E26" s="2"/>
    </row>
    <row r="27" spans="2:5" x14ac:dyDescent="0.2">
      <c r="D27" s="7"/>
    </row>
    <row r="28" spans="2:5" x14ac:dyDescent="0.2">
      <c r="B28" s="5"/>
      <c r="D28" s="7"/>
    </row>
    <row r="29" spans="2:5" x14ac:dyDescent="0.2">
      <c r="B29" s="5"/>
      <c r="D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1f</vt:lpstr>
      <vt:lpstr>Figure 1h</vt:lpstr>
      <vt:lpstr>Figure 1j</vt:lpstr>
      <vt:lpstr>Figure 1g, k, 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2019-08-30T16:05:07Z</dcterms:modified>
  <cp:category/>
</cp:coreProperties>
</file>