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ynch\Desktop\cdk8i paper\CDK8 Cian draft Oct2016\Sub to NCB\FINALIZING JULY\Source Data\"/>
    </mc:Choice>
  </mc:AlternateContent>
  <bookViews>
    <workbookView xWindow="0" yWindow="0" windowWidth="19200" windowHeight="7310" tabRatio="872"/>
  </bookViews>
  <sheets>
    <sheet name="Ex Data Fig 1A" sheetId="8" r:id="rId1"/>
    <sheet name="Ex Data Fig 1G" sheetId="9" r:id="rId2"/>
    <sheet name="Ex Data Fig 1M" sheetId="10" r:id="rId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9" i="10" l="1"/>
  <c r="M79" i="10"/>
  <c r="I79" i="10"/>
  <c r="Q78" i="10"/>
  <c r="M78" i="10"/>
  <c r="I78" i="10"/>
  <c r="Q77" i="10"/>
  <c r="M77" i="10"/>
  <c r="I77" i="10"/>
  <c r="Q76" i="10"/>
  <c r="M76" i="10"/>
  <c r="I76" i="10"/>
  <c r="I69" i="10"/>
  <c r="H69" i="10"/>
  <c r="I68" i="10"/>
  <c r="H68" i="10"/>
  <c r="I67" i="10"/>
  <c r="H67" i="10"/>
  <c r="I66" i="10"/>
  <c r="H66" i="10"/>
  <c r="I61" i="10"/>
  <c r="H61" i="10"/>
  <c r="K61" i="10"/>
  <c r="L61" i="10"/>
  <c r="I60" i="10"/>
  <c r="H60" i="10"/>
  <c r="K60" i="10"/>
  <c r="L60" i="10"/>
  <c r="I59" i="10"/>
  <c r="H59" i="10"/>
  <c r="K59" i="10"/>
  <c r="L59" i="10"/>
  <c r="I58" i="10"/>
  <c r="H58" i="10"/>
  <c r="K58" i="10"/>
  <c r="L58" i="10"/>
  <c r="I53" i="10"/>
  <c r="H53" i="10"/>
  <c r="K53" i="10"/>
  <c r="L53" i="10"/>
  <c r="I52" i="10"/>
  <c r="H52" i="10"/>
  <c r="K52" i="10"/>
  <c r="L52" i="10"/>
  <c r="I51" i="10"/>
  <c r="H51" i="10"/>
  <c r="K51" i="10"/>
  <c r="L51" i="10"/>
  <c r="I50" i="10"/>
  <c r="H50" i="10"/>
  <c r="K50" i="10"/>
  <c r="L50" i="10"/>
  <c r="I45" i="10"/>
  <c r="H45" i="10"/>
  <c r="K45" i="10"/>
  <c r="L45" i="10"/>
  <c r="I44" i="10"/>
  <c r="H44" i="10"/>
  <c r="K44" i="10"/>
  <c r="L44" i="10"/>
  <c r="I43" i="10"/>
  <c r="H43" i="10"/>
  <c r="K43" i="10"/>
  <c r="L43" i="10"/>
  <c r="I42" i="10"/>
  <c r="H42" i="10"/>
  <c r="K42" i="10"/>
  <c r="L42" i="10"/>
  <c r="I34" i="10"/>
  <c r="H34" i="10"/>
  <c r="I33" i="10"/>
  <c r="H33" i="10"/>
  <c r="I32" i="10"/>
  <c r="H32" i="10"/>
  <c r="I31" i="10"/>
  <c r="H31" i="10"/>
  <c r="I26" i="10"/>
  <c r="H26" i="10"/>
  <c r="K26" i="10"/>
  <c r="L26" i="10"/>
  <c r="I25" i="10"/>
  <c r="H25" i="10"/>
  <c r="K25" i="10"/>
  <c r="L25" i="10"/>
  <c r="I24" i="10"/>
  <c r="H24" i="10"/>
  <c r="K24" i="10"/>
  <c r="L24" i="10"/>
  <c r="I23" i="10"/>
  <c r="H23" i="10"/>
  <c r="K23" i="10"/>
  <c r="L23" i="10"/>
  <c r="I18" i="10"/>
  <c r="H18" i="10"/>
  <c r="K18" i="10"/>
  <c r="L18" i="10"/>
  <c r="I17" i="10"/>
  <c r="H17" i="10"/>
  <c r="K17" i="10"/>
  <c r="L17" i="10"/>
  <c r="I16" i="10"/>
  <c r="H16" i="10"/>
  <c r="K16" i="10"/>
  <c r="L16" i="10"/>
  <c r="I15" i="10"/>
  <c r="H15" i="10"/>
  <c r="K15" i="10"/>
  <c r="L15" i="10"/>
  <c r="I10" i="10"/>
  <c r="H10" i="10"/>
  <c r="K10" i="10"/>
  <c r="L10" i="10"/>
  <c r="I9" i="10"/>
  <c r="H9" i="10"/>
  <c r="K9" i="10"/>
  <c r="L9" i="10"/>
  <c r="I8" i="10"/>
  <c r="H8" i="10"/>
  <c r="K8" i="10"/>
  <c r="L8" i="10"/>
  <c r="I7" i="10"/>
  <c r="H7" i="10"/>
  <c r="K7" i="10"/>
  <c r="L7" i="10"/>
  <c r="W54" i="9"/>
  <c r="V54" i="9"/>
  <c r="O54" i="9"/>
  <c r="N54" i="9"/>
  <c r="W53" i="9"/>
  <c r="V53" i="9"/>
  <c r="O53" i="9"/>
  <c r="N53" i="9"/>
  <c r="W52" i="9"/>
  <c r="V52" i="9"/>
  <c r="O52" i="9"/>
  <c r="N52" i="9"/>
  <c r="W51" i="9"/>
  <c r="V51" i="9"/>
  <c r="O51" i="9"/>
  <c r="N51" i="9"/>
  <c r="W50" i="9"/>
  <c r="V50" i="9"/>
  <c r="O50" i="9"/>
  <c r="N50" i="9"/>
  <c r="U42" i="9"/>
  <c r="T42" i="9"/>
  <c r="J42" i="9"/>
  <c r="X42" i="9"/>
  <c r="Y42" i="9"/>
  <c r="K42" i="9"/>
  <c r="U41" i="9"/>
  <c r="T41" i="9"/>
  <c r="J41" i="9"/>
  <c r="X41" i="9"/>
  <c r="Y41" i="9"/>
  <c r="K41" i="9"/>
  <c r="U40" i="9"/>
  <c r="T40" i="9"/>
  <c r="J40" i="9"/>
  <c r="X40" i="9"/>
  <c r="Y40" i="9"/>
  <c r="K40" i="9"/>
  <c r="U39" i="9"/>
  <c r="T39" i="9"/>
  <c r="J39" i="9"/>
  <c r="X39" i="9"/>
  <c r="Y39" i="9"/>
  <c r="K39" i="9"/>
  <c r="U38" i="9"/>
  <c r="T38" i="9"/>
  <c r="J38" i="9"/>
  <c r="X38" i="9"/>
  <c r="Y38" i="9"/>
  <c r="K38" i="9"/>
  <c r="U32" i="9"/>
  <c r="T32" i="9"/>
  <c r="J32" i="9"/>
  <c r="X32" i="9"/>
  <c r="Y32" i="9"/>
  <c r="K32" i="9"/>
  <c r="U31" i="9"/>
  <c r="T31" i="9"/>
  <c r="J31" i="9"/>
  <c r="X31" i="9"/>
  <c r="Y31" i="9"/>
  <c r="K31" i="9"/>
  <c r="U30" i="9"/>
  <c r="T30" i="9"/>
  <c r="J30" i="9"/>
  <c r="X30" i="9"/>
  <c r="Y30" i="9"/>
  <c r="K30" i="9"/>
  <c r="U29" i="9"/>
  <c r="T29" i="9"/>
  <c r="J29" i="9"/>
  <c r="X29" i="9"/>
  <c r="Y29" i="9"/>
  <c r="K29" i="9"/>
  <c r="U28" i="9"/>
  <c r="T28" i="9"/>
  <c r="J28" i="9"/>
  <c r="X28" i="9"/>
  <c r="Y28" i="9"/>
  <c r="K28" i="9"/>
  <c r="U20" i="9"/>
  <c r="T20" i="9"/>
  <c r="J20" i="9"/>
  <c r="X20" i="9"/>
  <c r="Y20" i="9"/>
  <c r="K20" i="9"/>
  <c r="U19" i="9"/>
  <c r="T19" i="9"/>
  <c r="J19" i="9"/>
  <c r="X19" i="9"/>
  <c r="Y19" i="9"/>
  <c r="K19" i="9"/>
  <c r="U18" i="9"/>
  <c r="T18" i="9"/>
  <c r="J18" i="9"/>
  <c r="X18" i="9"/>
  <c r="Y18" i="9"/>
  <c r="K18" i="9"/>
  <c r="U17" i="9"/>
  <c r="T17" i="9"/>
  <c r="J17" i="9"/>
  <c r="X17" i="9"/>
  <c r="Y17" i="9"/>
  <c r="K17" i="9"/>
  <c r="U16" i="9"/>
  <c r="T16" i="9"/>
  <c r="J16" i="9"/>
  <c r="X16" i="9"/>
  <c r="Y16" i="9"/>
  <c r="K16" i="9"/>
  <c r="U10" i="9"/>
  <c r="T10" i="9"/>
  <c r="J10" i="9"/>
  <c r="X10" i="9"/>
  <c r="Y10" i="9"/>
  <c r="K10" i="9"/>
  <c r="U9" i="9"/>
  <c r="T9" i="9"/>
  <c r="J9" i="9"/>
  <c r="X9" i="9"/>
  <c r="Y9" i="9"/>
  <c r="K9" i="9"/>
  <c r="U8" i="9"/>
  <c r="T8" i="9"/>
  <c r="J8" i="9"/>
  <c r="X8" i="9"/>
  <c r="Y8" i="9"/>
  <c r="K8" i="9"/>
  <c r="U7" i="9"/>
  <c r="T7" i="9"/>
  <c r="J7" i="9"/>
  <c r="X7" i="9"/>
  <c r="Y7" i="9"/>
  <c r="K7" i="9"/>
  <c r="U6" i="9"/>
  <c r="T6" i="9"/>
  <c r="J6" i="9"/>
  <c r="X6" i="9"/>
  <c r="Y6" i="9"/>
  <c r="K6" i="9"/>
</calcChain>
</file>

<file path=xl/sharedStrings.xml><?xml version="1.0" encoding="utf-8"?>
<sst xmlns="http://schemas.openxmlformats.org/spreadsheetml/2006/main" count="474" uniqueCount="63">
  <si>
    <t>Nanog</t>
  </si>
  <si>
    <t>Klf4</t>
  </si>
  <si>
    <t>rep1</t>
  </si>
  <si>
    <t>rep2</t>
  </si>
  <si>
    <t>rep3</t>
  </si>
  <si>
    <t>rep4</t>
  </si>
  <si>
    <t>Mean</t>
  </si>
  <si>
    <t>Std Dev</t>
  </si>
  <si>
    <t>SD</t>
  </si>
  <si>
    <t>2i-naïve</t>
  </si>
  <si>
    <t>CTRL</t>
  </si>
  <si>
    <t>shSCR</t>
  </si>
  <si>
    <t>2i</t>
  </si>
  <si>
    <t>shCDK8-2</t>
  </si>
  <si>
    <t>CDK7i-THZ1 5nM</t>
  </si>
  <si>
    <t>shCDK19-4</t>
  </si>
  <si>
    <t>EMPTY</t>
  </si>
  <si>
    <t>CDK7i-THZ1 10nM</t>
  </si>
  <si>
    <t>shCCNC-5</t>
  </si>
  <si>
    <t>CDK7i-THZ1 50nM</t>
  </si>
  <si>
    <t>CDK9i #111 200 nM</t>
  </si>
  <si>
    <t>CDK9i #111 3 uM</t>
  </si>
  <si>
    <t>CDK9i #111 5 uM</t>
  </si>
  <si>
    <t>CDK9i #69 10 uM</t>
  </si>
  <si>
    <t>CDK9i #69 50 uM</t>
  </si>
  <si>
    <t>GAPDH</t>
  </si>
  <si>
    <t>Actin</t>
  </si>
  <si>
    <t>Pou5f1/Oct4</t>
  </si>
  <si>
    <t>CDK8/19i</t>
  </si>
  <si>
    <t>PRDM14</t>
  </si>
  <si>
    <t>8i</t>
  </si>
  <si>
    <t>Gapdh</t>
  </si>
  <si>
    <t>Prdm14</t>
  </si>
  <si>
    <t>Fig S1A</t>
  </si>
  <si>
    <t>Fig S1G</t>
  </si>
  <si>
    <t>qPCR +/- shRNA in mESC</t>
  </si>
  <si>
    <t>Nanog/Gapdh</t>
  </si>
  <si>
    <t>CDK7i-THZ1 1nM</t>
  </si>
  <si>
    <t>CDK9i #111 40 nM</t>
  </si>
  <si>
    <t>CDK8/19i-SnxA 10uM</t>
  </si>
  <si>
    <t>CDK8/19i-SnxB 30 uM</t>
  </si>
  <si>
    <t>CDK8/19i 0.3 uM</t>
  </si>
  <si>
    <t>CDK8/19i 1.1 uM</t>
  </si>
  <si>
    <t>FACS for Nanog-GFP</t>
  </si>
  <si>
    <t>OCT4  / Actin</t>
  </si>
  <si>
    <t>PRDM14  / Actin</t>
  </si>
  <si>
    <t>8i = CDK8/19i</t>
  </si>
  <si>
    <t>SL</t>
  </si>
  <si>
    <t>WT</t>
  </si>
  <si>
    <t>Oct4/Pou5f1</t>
  </si>
  <si>
    <t>Oct4/Gapdh</t>
  </si>
  <si>
    <t>Klf4/Gapdh</t>
  </si>
  <si>
    <t>qPCR for Nanog Klf4 and Oct4 in CDK8/19-dKO iPS in Figure S1m</t>
  </si>
  <si>
    <t>CDK7i</t>
  </si>
  <si>
    <t>CDK9i</t>
  </si>
  <si>
    <t>Control/Primed/KSR/LIF</t>
  </si>
  <si>
    <t>Fig S1M</t>
  </si>
  <si>
    <t>Expt2</t>
  </si>
  <si>
    <t>Expt1</t>
  </si>
  <si>
    <t>Mean of 2 Expts</t>
  </si>
  <si>
    <t>OCT4/Actin</t>
  </si>
  <si>
    <t>PRDM14/Actin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</si>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</sst>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D5B4"/>
        <bgColor rgb="FF000000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0" xfId="0" applyFont="1" applyFill="1"/>
    <xf numFmtId="0" fontId="1" fillId="0" borderId="0" xfId="0" applyFont="1"/>
    <xf numFmtId="0" fontId="4" fillId="0" borderId="0" xfId="0" applyFont="1"/>
    <xf numFmtId="0" fontId="0" fillId="0" borderId="0" xfId="0" applyFill="1"/>
    <xf numFmtId="0" fontId="5" fillId="0" borderId="0" xfId="0" applyFont="1" applyAlignment="1">
      <alignment horizontal="left"/>
    </xf>
    <xf numFmtId="0" fontId="6" fillId="6" borderId="0" xfId="0" applyFont="1" applyFill="1"/>
    <xf numFmtId="0" fontId="5" fillId="0" borderId="0" xfId="0" applyFont="1"/>
    <xf numFmtId="0" fontId="0" fillId="4" borderId="0" xfId="0" applyFont="1" applyFill="1"/>
    <xf numFmtId="0" fontId="6" fillId="0" borderId="0" xfId="0" applyFont="1"/>
    <xf numFmtId="0" fontId="0" fillId="2" borderId="0" xfId="0" applyFill="1"/>
    <xf numFmtId="0" fontId="6" fillId="0" borderId="0" xfId="0" applyFont="1" applyFill="1"/>
    <xf numFmtId="17" fontId="0" fillId="0" borderId="0" xfId="0" applyNumberFormat="1"/>
    <xf numFmtId="0" fontId="0" fillId="0" borderId="0" xfId="0" applyFont="1" applyFill="1"/>
    <xf numFmtId="0" fontId="0" fillId="0" borderId="0" xfId="0" applyFont="1"/>
    <xf numFmtId="0" fontId="5" fillId="0" borderId="0" xfId="0" applyFont="1" applyFill="1" applyAlignment="1">
      <alignment horizontal="left"/>
    </xf>
    <xf numFmtId="0" fontId="7" fillId="0" borderId="0" xfId="0" applyFont="1"/>
    <xf numFmtId="0" fontId="7" fillId="0" borderId="0" xfId="0" applyFont="1" applyFill="1"/>
    <xf numFmtId="0" fontId="7" fillId="4" borderId="0" xfId="0" applyFont="1" applyFill="1"/>
    <xf numFmtId="0" fontId="7" fillId="5" borderId="0" xfId="0" applyFont="1" applyFill="1"/>
    <xf numFmtId="0" fontId="7" fillId="7" borderId="0" xfId="0" applyFont="1" applyFill="1"/>
    <xf numFmtId="0" fontId="7" fillId="0" borderId="0" xfId="0" applyFont="1" applyFill="1" applyAlignment="1"/>
    <xf numFmtId="0" fontId="0" fillId="0" borderId="0" xfId="0" applyFont="1" applyFill="1" applyAlignment="1"/>
    <xf numFmtId="0" fontId="2" fillId="0" borderId="0" xfId="0" applyFont="1" applyFill="1"/>
    <xf numFmtId="0" fontId="5" fillId="7" borderId="0" xfId="0" applyFont="1" applyFill="1"/>
    <xf numFmtId="0" fontId="0" fillId="4" borderId="0" xfId="0" applyFill="1"/>
    <xf numFmtId="164" fontId="0" fillId="0" borderId="0" xfId="0" applyNumberFormat="1" applyFont="1"/>
    <xf numFmtId="17" fontId="0" fillId="0" borderId="0" xfId="0" applyNumberFormat="1" applyFont="1"/>
    <xf numFmtId="164" fontId="1" fillId="0" borderId="0" xfId="0" applyNumberFormat="1" applyFont="1"/>
    <xf numFmtId="0" fontId="0" fillId="3" borderId="0" xfId="0" applyFont="1" applyFill="1"/>
    <xf numFmtId="164" fontId="7" fillId="0" borderId="0" xfId="0" applyNumberFormat="1" applyFont="1"/>
    <xf numFmtId="0" fontId="0" fillId="0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="50" zoomScaleNormal="50" workbookViewId="0"/>
  </sheetViews>
  <sheetFormatPr defaultRowHeight="14.5" x14ac:dyDescent="0.35"/>
  <cols>
    <col min="1" max="1" width="11" customWidth="1"/>
    <col min="2" max="2" width="20.36328125" customWidth="1"/>
  </cols>
  <sheetData>
    <row r="1" spans="1:9" ht="15.5" x14ac:dyDescent="0.35">
      <c r="A1" s="1" t="s">
        <v>33</v>
      </c>
      <c r="B1" t="s">
        <v>43</v>
      </c>
    </row>
    <row r="2" spans="1:9" ht="15.5" x14ac:dyDescent="0.35">
      <c r="B2" s="3"/>
    </row>
    <row r="4" spans="1:9" ht="14.5" customHeight="1" x14ac:dyDescent="0.35"/>
    <row r="5" spans="1:9" x14ac:dyDescent="0.35">
      <c r="B5" s="5"/>
      <c r="C5" s="7"/>
      <c r="D5" s="7"/>
      <c r="E5" s="7"/>
      <c r="F5" s="7"/>
      <c r="G5" s="7"/>
      <c r="H5" s="7"/>
      <c r="I5" s="7"/>
    </row>
    <row r="6" spans="1:9" x14ac:dyDescent="0.35"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s="7"/>
    </row>
    <row r="7" spans="1:9" x14ac:dyDescent="0.35">
      <c r="A7" s="15" t="s">
        <v>55</v>
      </c>
      <c r="C7">
        <v>30.9</v>
      </c>
      <c r="D7">
        <v>32.5</v>
      </c>
      <c r="E7">
        <v>39.799999999999997</v>
      </c>
      <c r="F7">
        <v>48.5</v>
      </c>
      <c r="G7">
        <v>37.924999999999997</v>
      </c>
      <c r="H7">
        <v>8.0442008096930824</v>
      </c>
      <c r="I7" s="7"/>
    </row>
    <row r="8" spans="1:9" x14ac:dyDescent="0.35">
      <c r="A8" s="15" t="s">
        <v>9</v>
      </c>
      <c r="C8">
        <v>91.3</v>
      </c>
      <c r="D8">
        <v>96.1</v>
      </c>
      <c r="E8">
        <v>91.5</v>
      </c>
      <c r="F8">
        <v>93.4</v>
      </c>
      <c r="G8">
        <v>93.074999999999989</v>
      </c>
      <c r="H8">
        <v>2.2276669409945447</v>
      </c>
      <c r="I8" s="7"/>
    </row>
    <row r="9" spans="1:9" x14ac:dyDescent="0.35">
      <c r="A9" s="15"/>
      <c r="I9" s="7"/>
    </row>
    <row r="10" spans="1:9" x14ac:dyDescent="0.35">
      <c r="A10" s="15" t="s">
        <v>37</v>
      </c>
      <c r="B10" t="s">
        <v>53</v>
      </c>
      <c r="C10">
        <v>38.4</v>
      </c>
      <c r="D10">
        <v>38.9</v>
      </c>
      <c r="E10">
        <v>30.5</v>
      </c>
      <c r="F10">
        <v>33.4</v>
      </c>
      <c r="G10" s="4">
        <v>35.299999999999997</v>
      </c>
      <c r="H10" s="4">
        <v>4.0505143706283357</v>
      </c>
      <c r="I10" s="7"/>
    </row>
    <row r="11" spans="1:9" x14ac:dyDescent="0.35">
      <c r="A11" s="15" t="s">
        <v>14</v>
      </c>
      <c r="B11" t="s">
        <v>53</v>
      </c>
      <c r="C11">
        <v>16.899999999999999</v>
      </c>
      <c r="D11">
        <v>21.3</v>
      </c>
      <c r="E11">
        <v>24.9</v>
      </c>
      <c r="F11">
        <v>21</v>
      </c>
      <c r="G11" s="4">
        <v>21.024999999999999</v>
      </c>
      <c r="H11" s="4">
        <v>3.2714675605911214</v>
      </c>
      <c r="I11" s="7"/>
    </row>
    <row r="12" spans="1:9" x14ac:dyDescent="0.35">
      <c r="A12" s="15" t="s">
        <v>17</v>
      </c>
      <c r="B12" t="s">
        <v>53</v>
      </c>
      <c r="C12">
        <v>15.1</v>
      </c>
      <c r="D12">
        <v>17.100000000000001</v>
      </c>
      <c r="E12">
        <v>14.3</v>
      </c>
      <c r="F12">
        <v>14.8</v>
      </c>
      <c r="G12" s="4">
        <v>15.324999999999999</v>
      </c>
      <c r="H12" s="4">
        <v>1.2284814474246926</v>
      </c>
      <c r="I12" s="7"/>
    </row>
    <row r="13" spans="1:9" ht="15.5" customHeight="1" x14ac:dyDescent="0.35">
      <c r="A13" s="15" t="s">
        <v>19</v>
      </c>
      <c r="B13" t="s">
        <v>53</v>
      </c>
      <c r="C13">
        <v>4.0999999999999996</v>
      </c>
      <c r="D13">
        <v>3.9</v>
      </c>
      <c r="E13">
        <v>4.8</v>
      </c>
      <c r="F13">
        <v>4.5</v>
      </c>
      <c r="G13" s="4">
        <v>4.3250000000000002</v>
      </c>
      <c r="H13" s="4">
        <v>0.40311288741492751</v>
      </c>
      <c r="I13" s="7"/>
    </row>
    <row r="14" spans="1:9" x14ac:dyDescent="0.35">
      <c r="A14" s="15"/>
      <c r="G14" s="4"/>
      <c r="H14" s="4"/>
      <c r="I14" s="7"/>
    </row>
    <row r="15" spans="1:9" ht="14.5" customHeight="1" x14ac:dyDescent="0.35">
      <c r="A15" s="15" t="s">
        <v>38</v>
      </c>
      <c r="C15">
        <v>39.4</v>
      </c>
      <c r="D15">
        <v>42.5</v>
      </c>
      <c r="E15">
        <v>34.9</v>
      </c>
      <c r="F15">
        <v>39.1</v>
      </c>
      <c r="G15" s="4">
        <v>38.975000000000001</v>
      </c>
      <c r="H15" s="4">
        <v>3.1212978070027226</v>
      </c>
      <c r="I15" s="7"/>
    </row>
    <row r="16" spans="1:9" x14ac:dyDescent="0.35">
      <c r="A16" s="15" t="s">
        <v>20</v>
      </c>
      <c r="B16" t="s">
        <v>54</v>
      </c>
      <c r="C16">
        <v>36.299999999999997</v>
      </c>
      <c r="D16">
        <v>32.799999999999997</v>
      </c>
      <c r="E16">
        <v>34.4</v>
      </c>
      <c r="F16">
        <v>28.6</v>
      </c>
      <c r="G16" s="4">
        <v>33.024999999999999</v>
      </c>
      <c r="H16" s="4">
        <v>3.2785921775461269</v>
      </c>
      <c r="I16" s="7"/>
    </row>
    <row r="17" spans="1:9" x14ac:dyDescent="0.35">
      <c r="A17" s="15" t="s">
        <v>21</v>
      </c>
      <c r="B17" t="s">
        <v>54</v>
      </c>
      <c r="C17">
        <v>30.1</v>
      </c>
      <c r="D17">
        <v>38</v>
      </c>
      <c r="E17">
        <v>33.200000000000003</v>
      </c>
      <c r="F17">
        <v>38.6</v>
      </c>
      <c r="G17" s="4">
        <v>34.975000000000001</v>
      </c>
      <c r="H17" s="4">
        <v>4.05</v>
      </c>
      <c r="I17" s="7"/>
    </row>
    <row r="18" spans="1:9" x14ac:dyDescent="0.35">
      <c r="A18" s="15" t="s">
        <v>22</v>
      </c>
      <c r="B18" t="s">
        <v>54</v>
      </c>
      <c r="C18">
        <v>36.700000000000003</v>
      </c>
      <c r="D18">
        <v>33.700000000000003</v>
      </c>
      <c r="E18">
        <v>40.200000000000003</v>
      </c>
      <c r="F18">
        <v>41.5</v>
      </c>
      <c r="G18" s="4">
        <v>38.025000000000006</v>
      </c>
      <c r="H18" s="4">
        <v>3.5245567097154211</v>
      </c>
      <c r="I18" s="7"/>
    </row>
    <row r="19" spans="1:9" x14ac:dyDescent="0.35">
      <c r="A19" s="15" t="s">
        <v>23</v>
      </c>
      <c r="B19" t="s">
        <v>54</v>
      </c>
      <c r="C19">
        <v>31.1</v>
      </c>
      <c r="D19">
        <v>33.200000000000003</v>
      </c>
      <c r="E19">
        <v>34.4</v>
      </c>
      <c r="F19">
        <v>29.3</v>
      </c>
      <c r="G19" s="4">
        <v>32.000000000000007</v>
      </c>
      <c r="H19" s="4">
        <v>2.2583179581272423</v>
      </c>
      <c r="I19" s="7"/>
    </row>
    <row r="20" spans="1:9" x14ac:dyDescent="0.35">
      <c r="A20" s="15" t="s">
        <v>24</v>
      </c>
      <c r="B20" t="s">
        <v>54</v>
      </c>
      <c r="C20">
        <v>27.2</v>
      </c>
      <c r="D20">
        <v>30.7</v>
      </c>
      <c r="E20">
        <v>25.4</v>
      </c>
      <c r="F20">
        <v>28.9</v>
      </c>
      <c r="G20" s="4">
        <v>28.049999999999997</v>
      </c>
      <c r="H20" s="4">
        <v>2.2722969289539021</v>
      </c>
      <c r="I20" s="7"/>
    </row>
    <row r="21" spans="1:9" x14ac:dyDescent="0.35">
      <c r="A21" s="15"/>
      <c r="G21" s="4"/>
      <c r="H21" s="4"/>
      <c r="I21" s="7"/>
    </row>
    <row r="22" spans="1:9" x14ac:dyDescent="0.35">
      <c r="A22" s="15" t="s">
        <v>39</v>
      </c>
      <c r="B22" t="s">
        <v>28</v>
      </c>
      <c r="C22">
        <v>49.4</v>
      </c>
      <c r="D22">
        <v>51.1</v>
      </c>
      <c r="E22">
        <v>59</v>
      </c>
      <c r="F22">
        <v>60.2</v>
      </c>
      <c r="G22" s="4">
        <v>54.924999999999997</v>
      </c>
      <c r="H22" s="4">
        <v>5.4646591842492809</v>
      </c>
      <c r="I22" s="7"/>
    </row>
    <row r="23" spans="1:9" x14ac:dyDescent="0.35">
      <c r="A23" s="15" t="s">
        <v>40</v>
      </c>
      <c r="B23" t="s">
        <v>28</v>
      </c>
      <c r="C23">
        <v>50.7</v>
      </c>
      <c r="D23">
        <v>48.3</v>
      </c>
      <c r="E23">
        <v>44.5</v>
      </c>
      <c r="F23">
        <v>44.3</v>
      </c>
      <c r="G23" s="4">
        <v>46.95</v>
      </c>
      <c r="H23" s="4">
        <v>3.1042980956516848</v>
      </c>
      <c r="I23" s="7"/>
    </row>
    <row r="24" spans="1:9" ht="15.5" customHeight="1" x14ac:dyDescent="0.35">
      <c r="A24" s="15" t="s">
        <v>41</v>
      </c>
      <c r="B24" t="s">
        <v>28</v>
      </c>
      <c r="C24">
        <v>75.099999999999994</v>
      </c>
      <c r="D24">
        <v>76.5</v>
      </c>
      <c r="E24">
        <v>78</v>
      </c>
      <c r="F24">
        <v>82.4</v>
      </c>
      <c r="G24" s="4">
        <v>78</v>
      </c>
      <c r="H24" s="4">
        <v>3.1633315770982171</v>
      </c>
    </row>
    <row r="25" spans="1:9" x14ac:dyDescent="0.35">
      <c r="A25" s="15" t="s">
        <v>42</v>
      </c>
      <c r="B25" t="s">
        <v>28</v>
      </c>
      <c r="C25">
        <v>92.6</v>
      </c>
      <c r="D25">
        <v>79.5</v>
      </c>
      <c r="E25">
        <v>82.1</v>
      </c>
      <c r="F25">
        <v>86.1</v>
      </c>
      <c r="G25" s="4">
        <v>85.074999999999989</v>
      </c>
      <c r="H25" s="4">
        <v>5.7040190509265756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zoomScale="50" zoomScaleNormal="50" workbookViewId="0"/>
  </sheetViews>
  <sheetFormatPr defaultRowHeight="14.5" x14ac:dyDescent="0.35"/>
  <cols>
    <col min="1" max="1" width="13.453125" style="4" customWidth="1"/>
    <col min="2" max="2" width="11.6328125" customWidth="1"/>
    <col min="3" max="3" width="10" customWidth="1"/>
  </cols>
  <sheetData>
    <row r="1" spans="1:26" ht="15.5" x14ac:dyDescent="0.35">
      <c r="A1" s="1" t="s">
        <v>34</v>
      </c>
      <c r="B1" t="s">
        <v>35</v>
      </c>
      <c r="G1" t="s">
        <v>32</v>
      </c>
      <c r="H1" s="12" t="s">
        <v>27</v>
      </c>
    </row>
    <row r="2" spans="1:26" x14ac:dyDescent="0.35">
      <c r="A2" s="10"/>
      <c r="B2" s="2"/>
    </row>
    <row r="3" spans="1:26" x14ac:dyDescent="0.35">
      <c r="C3" s="33"/>
      <c r="D3" s="14" t="s">
        <v>57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7"/>
      <c r="Y3" s="9"/>
    </row>
    <row r="4" spans="1:26" ht="14.5" customHeight="1" x14ac:dyDescent="0.35">
      <c r="C4" s="33"/>
      <c r="D4" s="32" t="s">
        <v>26</v>
      </c>
      <c r="E4" s="34"/>
      <c r="F4" s="34"/>
      <c r="G4" s="34"/>
      <c r="H4" s="34"/>
      <c r="I4" s="34"/>
      <c r="J4" s="34"/>
      <c r="K4" s="34"/>
      <c r="L4" s="14"/>
      <c r="M4" s="14"/>
      <c r="N4" s="32" t="s">
        <v>27</v>
      </c>
      <c r="O4" s="32"/>
      <c r="P4" s="32"/>
      <c r="Q4" s="32"/>
      <c r="R4" s="32"/>
      <c r="S4" s="32"/>
      <c r="T4" s="32"/>
      <c r="U4" s="32"/>
      <c r="W4" s="14"/>
      <c r="X4" s="6" t="s">
        <v>44</v>
      </c>
      <c r="Y4" s="16"/>
    </row>
    <row r="5" spans="1:26" x14ac:dyDescent="0.35">
      <c r="C5" s="14"/>
      <c r="D5" s="14"/>
      <c r="E5" s="18" t="s">
        <v>2</v>
      </c>
      <c r="F5" s="18" t="s">
        <v>3</v>
      </c>
      <c r="G5" s="18" t="s">
        <v>4</v>
      </c>
      <c r="H5" s="8" t="s">
        <v>5</v>
      </c>
      <c r="I5" s="17"/>
      <c r="J5" s="19" t="s">
        <v>6</v>
      </c>
      <c r="K5" s="18" t="s">
        <v>7</v>
      </c>
      <c r="L5" s="14"/>
      <c r="M5" s="14"/>
      <c r="N5" s="14"/>
      <c r="O5" s="18" t="s">
        <v>2</v>
      </c>
      <c r="P5" s="18" t="s">
        <v>3</v>
      </c>
      <c r="Q5" s="18" t="s">
        <v>4</v>
      </c>
      <c r="R5" s="8" t="s">
        <v>5</v>
      </c>
      <c r="S5" s="17"/>
      <c r="T5" s="19" t="s">
        <v>6</v>
      </c>
      <c r="U5" s="18" t="s">
        <v>7</v>
      </c>
      <c r="W5" s="14"/>
      <c r="X5" s="20" t="s">
        <v>6</v>
      </c>
      <c r="Y5" s="20" t="s">
        <v>7</v>
      </c>
    </row>
    <row r="6" spans="1:26" x14ac:dyDescent="0.35">
      <c r="C6" s="16" t="s">
        <v>10</v>
      </c>
      <c r="D6" s="9" t="s">
        <v>11</v>
      </c>
      <c r="E6" s="14">
        <v>24.001999999999999</v>
      </c>
      <c r="F6" s="14">
        <v>23.588000000000001</v>
      </c>
      <c r="G6" s="14">
        <v>23.989000000000001</v>
      </c>
      <c r="H6" s="14">
        <v>23.884</v>
      </c>
      <c r="I6" s="14"/>
      <c r="J6" s="14">
        <f>AVERAGE(E6:H6)</f>
        <v>23.865750000000002</v>
      </c>
      <c r="K6" s="14">
        <f>STDEV(E6:H6)</f>
        <v>0.1925554032826218</v>
      </c>
      <c r="L6" s="14"/>
      <c r="M6" s="16" t="s">
        <v>10</v>
      </c>
      <c r="N6" s="9" t="s">
        <v>11</v>
      </c>
      <c r="O6" s="14">
        <v>25.457000000000001</v>
      </c>
      <c r="P6" s="14">
        <v>25.527999999999999</v>
      </c>
      <c r="Q6" s="14">
        <v>25.367999999999999</v>
      </c>
      <c r="R6" s="14">
        <v>25.347000000000001</v>
      </c>
      <c r="S6" s="14"/>
      <c r="T6" s="14">
        <f>AVERAGE(O6:R6)</f>
        <v>25.424999999999997</v>
      </c>
      <c r="U6" s="14">
        <f>STDEV(O6:R6)</f>
        <v>8.359824559562587E-2</v>
      </c>
      <c r="W6" s="9" t="s">
        <v>11</v>
      </c>
      <c r="X6" s="14">
        <f>(POWER(2,J6-T6))*1000</f>
        <v>339.3274389106013</v>
      </c>
      <c r="Y6" s="14">
        <f>((U6/T6)*X6)</f>
        <v>1.1157199046365067</v>
      </c>
    </row>
    <row r="7" spans="1:26" x14ac:dyDescent="0.35">
      <c r="C7" s="16" t="s">
        <v>10</v>
      </c>
      <c r="D7" s="9" t="s">
        <v>13</v>
      </c>
      <c r="E7" s="14">
        <v>25.733000000000001</v>
      </c>
      <c r="F7" s="14">
        <v>25.89</v>
      </c>
      <c r="G7" s="14">
        <v>25.704000000000001</v>
      </c>
      <c r="H7" s="14">
        <v>25.576000000000001</v>
      </c>
      <c r="I7" s="14"/>
      <c r="J7" s="14">
        <f t="shared" ref="J7:J10" si="0">AVERAGE(E7:H7)</f>
        <v>25.725749999999998</v>
      </c>
      <c r="K7" s="14">
        <f t="shared" ref="K7:K10" si="1">STDEV(E7:H7)</f>
        <v>0.12900742872666934</v>
      </c>
      <c r="L7" s="14"/>
      <c r="M7" s="16" t="s">
        <v>10</v>
      </c>
      <c r="N7" s="9" t="s">
        <v>13</v>
      </c>
      <c r="O7" s="14">
        <v>26.120999999999999</v>
      </c>
      <c r="P7" s="14">
        <v>26.126000000000001</v>
      </c>
      <c r="Q7" s="14">
        <v>26.143999999999998</v>
      </c>
      <c r="R7" s="14">
        <v>26.082000000000001</v>
      </c>
      <c r="S7" s="14"/>
      <c r="T7" s="14">
        <f t="shared" ref="T7:T10" si="2">AVERAGE(O7:R7)</f>
        <v>26.118249999999996</v>
      </c>
      <c r="U7" s="14">
        <f t="shared" ref="U7:U10" si="3">STDEV(O7:R7)</f>
        <v>2.6107150999932778E-2</v>
      </c>
      <c r="W7" s="9" t="s">
        <v>13</v>
      </c>
      <c r="X7" s="14">
        <f>(POWER(2,J7-T7))*1000</f>
        <v>761.80834675911854</v>
      </c>
      <c r="Y7" s="14">
        <f>((U7/T7)*X7)</f>
        <v>0.76148461485166352</v>
      </c>
    </row>
    <row r="8" spans="1:26" x14ac:dyDescent="0.35">
      <c r="C8" s="16" t="s">
        <v>10</v>
      </c>
      <c r="D8" s="9" t="s">
        <v>15</v>
      </c>
      <c r="E8" s="14">
        <v>25.827999999999999</v>
      </c>
      <c r="F8" s="14">
        <v>25.902999999999999</v>
      </c>
      <c r="G8" s="14">
        <v>26.123999999999999</v>
      </c>
      <c r="H8" s="14">
        <v>26.081</v>
      </c>
      <c r="I8" s="14"/>
      <c r="J8" s="14">
        <f t="shared" si="0"/>
        <v>25.983999999999998</v>
      </c>
      <c r="K8" s="14">
        <f t="shared" si="1"/>
        <v>0.14131053275204453</v>
      </c>
      <c r="L8" s="14"/>
      <c r="M8" s="16" t="s">
        <v>10</v>
      </c>
      <c r="N8" s="9" t="s">
        <v>15</v>
      </c>
      <c r="O8" s="14">
        <v>26.594000000000001</v>
      </c>
      <c r="P8" s="14">
        <v>26.43</v>
      </c>
      <c r="Q8" s="14">
        <v>26.683</v>
      </c>
      <c r="R8" s="14">
        <v>26.25</v>
      </c>
      <c r="S8" s="14"/>
      <c r="T8" s="14">
        <f t="shared" si="2"/>
        <v>26.489249999999998</v>
      </c>
      <c r="U8" s="14">
        <f t="shared" si="3"/>
        <v>0.19084264897204384</v>
      </c>
      <c r="W8" s="9" t="s">
        <v>15</v>
      </c>
      <c r="X8" s="14">
        <f>(POWER(2,J8-T8))*1000</f>
        <v>704.53827981178836</v>
      </c>
      <c r="Y8" s="14">
        <f>((U8/T8)*X8)</f>
        <v>5.0758685739116327</v>
      </c>
    </row>
    <row r="9" spans="1:26" x14ac:dyDescent="0.35">
      <c r="C9" s="16" t="s">
        <v>10</v>
      </c>
      <c r="D9" s="16" t="s">
        <v>18</v>
      </c>
      <c r="E9" s="14">
        <v>26.538</v>
      </c>
      <c r="F9" s="14">
        <v>26.696999999999999</v>
      </c>
      <c r="G9" s="14">
        <v>26.527000000000001</v>
      </c>
      <c r="H9" s="14">
        <v>26.361999999999998</v>
      </c>
      <c r="I9" s="14"/>
      <c r="J9" s="14">
        <f t="shared" si="0"/>
        <v>26.530999999999999</v>
      </c>
      <c r="K9" s="14">
        <f t="shared" si="1"/>
        <v>0.13684784738289979</v>
      </c>
      <c r="L9" s="14"/>
      <c r="M9" s="16" t="s">
        <v>10</v>
      </c>
      <c r="N9" s="16" t="s">
        <v>18</v>
      </c>
      <c r="O9" s="14">
        <v>27.768000000000001</v>
      </c>
      <c r="P9" s="14">
        <v>27.850999999999999</v>
      </c>
      <c r="Q9" s="14">
        <v>28.143999999999998</v>
      </c>
      <c r="R9" s="14">
        <v>27.911000000000001</v>
      </c>
      <c r="S9" s="14"/>
      <c r="T9" s="14">
        <f t="shared" si="2"/>
        <v>27.918500000000002</v>
      </c>
      <c r="U9" s="14">
        <f t="shared" si="3"/>
        <v>0.16136191206931821</v>
      </c>
      <c r="W9" s="16" t="s">
        <v>18</v>
      </c>
      <c r="X9" s="14">
        <f>(POWER(2,J9-T9))*1000</f>
        <v>382.22657687575196</v>
      </c>
      <c r="Y9" s="14">
        <f>((U9/T9)*X9)</f>
        <v>2.2091735332622306</v>
      </c>
    </row>
    <row r="10" spans="1:26" x14ac:dyDescent="0.35">
      <c r="C10" s="16" t="s">
        <v>12</v>
      </c>
      <c r="D10" s="9" t="s">
        <v>11</v>
      </c>
      <c r="E10" s="14">
        <v>24.81</v>
      </c>
      <c r="F10" s="14">
        <v>25.54</v>
      </c>
      <c r="G10" s="14">
        <v>24.513000000000002</v>
      </c>
      <c r="H10" s="13"/>
      <c r="I10" s="14"/>
      <c r="J10" s="14">
        <f t="shared" si="0"/>
        <v>24.954333333333334</v>
      </c>
      <c r="K10" s="14">
        <f t="shared" si="1"/>
        <v>0.52849440236707546</v>
      </c>
      <c r="L10" s="14"/>
      <c r="M10" s="16" t="s">
        <v>12</v>
      </c>
      <c r="N10" s="9" t="s">
        <v>11</v>
      </c>
      <c r="O10" s="14">
        <v>26.725000000000001</v>
      </c>
      <c r="P10" s="14">
        <v>26.65</v>
      </c>
      <c r="Q10" s="14">
        <v>26.596</v>
      </c>
      <c r="R10" s="14">
        <v>26.667999999999999</v>
      </c>
      <c r="S10" s="14"/>
      <c r="T10" s="14">
        <f t="shared" si="2"/>
        <v>26.659750000000003</v>
      </c>
      <c r="U10" s="14">
        <f t="shared" si="3"/>
        <v>5.3181293703708103E-2</v>
      </c>
      <c r="W10" s="9" t="s">
        <v>11</v>
      </c>
      <c r="X10" s="14">
        <f>(POWER(2,J10-T10))*1000</f>
        <v>306.63267253528534</v>
      </c>
      <c r="Y10" s="14">
        <f>((U10/T10)*X10)</f>
        <v>0.61167573654111373</v>
      </c>
    </row>
    <row r="12" spans="1:26" x14ac:dyDescent="0.35">
      <c r="C12" s="22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5.5" customHeight="1" x14ac:dyDescent="0.35">
      <c r="C13" s="22"/>
      <c r="D13" s="14"/>
      <c r="E13" s="14"/>
      <c r="F13" s="14"/>
      <c r="G13" s="31"/>
      <c r="H13" s="31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31"/>
      <c r="Y13" s="31"/>
      <c r="Z13" s="14"/>
    </row>
    <row r="14" spans="1:26" x14ac:dyDescent="0.35">
      <c r="C14" s="14"/>
      <c r="D14" s="32" t="s">
        <v>26</v>
      </c>
      <c r="E14" s="32"/>
      <c r="F14" s="32"/>
      <c r="G14" s="32"/>
      <c r="H14" s="32"/>
      <c r="I14" s="32"/>
      <c r="J14" s="32"/>
      <c r="K14" s="32"/>
      <c r="L14" s="21"/>
      <c r="M14" s="14"/>
      <c r="N14" s="32" t="s">
        <v>29</v>
      </c>
      <c r="O14" s="32"/>
      <c r="P14" s="32"/>
      <c r="Q14" s="32"/>
      <c r="R14" s="32"/>
      <c r="S14" s="32"/>
      <c r="T14" s="32"/>
      <c r="U14" s="32"/>
      <c r="W14" s="16"/>
      <c r="X14" s="6" t="s">
        <v>45</v>
      </c>
      <c r="Y14" s="16"/>
      <c r="Z14" s="14"/>
    </row>
    <row r="15" spans="1:26" ht="14.5" customHeight="1" x14ac:dyDescent="0.35">
      <c r="C15" s="14"/>
      <c r="D15" s="14"/>
      <c r="E15" s="18" t="s">
        <v>2</v>
      </c>
      <c r="F15" s="18" t="s">
        <v>3</v>
      </c>
      <c r="G15" s="18" t="s">
        <v>4</v>
      </c>
      <c r="H15" s="8" t="s">
        <v>5</v>
      </c>
      <c r="I15" s="17"/>
      <c r="J15" s="19" t="s">
        <v>6</v>
      </c>
      <c r="K15" s="18" t="s">
        <v>7</v>
      </c>
      <c r="L15" s="14"/>
      <c r="M15" s="14"/>
      <c r="N15" s="14"/>
      <c r="O15" s="18" t="s">
        <v>2</v>
      </c>
      <c r="P15" s="18" t="s">
        <v>3</v>
      </c>
      <c r="Q15" s="18" t="s">
        <v>4</v>
      </c>
      <c r="R15" s="8" t="s">
        <v>5</v>
      </c>
      <c r="S15" s="17"/>
      <c r="T15" s="19" t="s">
        <v>6</v>
      </c>
      <c r="U15" s="18" t="s">
        <v>7</v>
      </c>
      <c r="W15" s="9"/>
      <c r="X15" s="20" t="s">
        <v>6</v>
      </c>
      <c r="Y15" s="20" t="s">
        <v>7</v>
      </c>
      <c r="Z15" s="14"/>
    </row>
    <row r="16" spans="1:26" x14ac:dyDescent="0.35">
      <c r="C16" s="16" t="s">
        <v>10</v>
      </c>
      <c r="D16" s="9" t="s">
        <v>11</v>
      </c>
      <c r="E16" s="14">
        <v>16.776</v>
      </c>
      <c r="F16" s="14">
        <v>16.931000000000001</v>
      </c>
      <c r="G16" s="14">
        <v>16.904</v>
      </c>
      <c r="H16" s="14">
        <v>17.254000000000001</v>
      </c>
      <c r="I16" s="14"/>
      <c r="J16" s="14">
        <f>AVERAGE(E16:H16)</f>
        <v>16.966250000000002</v>
      </c>
      <c r="K16" s="14">
        <f>STDEV(E16:H16)</f>
        <v>0.20339841854514731</v>
      </c>
      <c r="L16" s="14"/>
      <c r="M16" s="16" t="s">
        <v>10</v>
      </c>
      <c r="N16" s="9" t="s">
        <v>11</v>
      </c>
      <c r="O16" s="14">
        <v>26.96</v>
      </c>
      <c r="P16" s="14">
        <v>27.193999999999999</v>
      </c>
      <c r="Q16" s="14">
        <v>26.52</v>
      </c>
      <c r="R16" s="14">
        <v>26.873999999999999</v>
      </c>
      <c r="S16" s="14"/>
      <c r="T16" s="14">
        <f>AVERAGE(O16:R16)</f>
        <v>26.886999999999997</v>
      </c>
      <c r="U16" s="14">
        <f>STDEV(O16:R16)</f>
        <v>0.27954486819352148</v>
      </c>
      <c r="W16" s="14" t="s">
        <v>11</v>
      </c>
      <c r="X16" s="11">
        <f>(POWER(2,J16-T16))*1000</f>
        <v>1.0317076968386578</v>
      </c>
      <c r="Y16" s="16">
        <f>((U16/T16)*X16)</f>
        <v>1.0726692904638086E-2</v>
      </c>
      <c r="Z16" s="14"/>
    </row>
    <row r="17" spans="3:26" x14ac:dyDescent="0.35">
      <c r="C17" s="16" t="s">
        <v>10</v>
      </c>
      <c r="D17" s="9" t="s">
        <v>13</v>
      </c>
      <c r="E17" s="14">
        <v>14.933999999999999</v>
      </c>
      <c r="F17" s="14">
        <v>15.028</v>
      </c>
      <c r="G17" s="14">
        <v>15.311999999999999</v>
      </c>
      <c r="H17" s="14">
        <v>14.994</v>
      </c>
      <c r="I17" s="14"/>
      <c r="J17" s="14">
        <f t="shared" ref="J17:J19" si="4">AVERAGE(E17:H17)</f>
        <v>15.067</v>
      </c>
      <c r="K17" s="14">
        <f t="shared" ref="K17:K19" si="5">STDEV(E17:H17)</f>
        <v>0.16789282295559857</v>
      </c>
      <c r="L17" s="14"/>
      <c r="M17" s="16" t="s">
        <v>10</v>
      </c>
      <c r="N17" s="9" t="s">
        <v>13</v>
      </c>
      <c r="O17" s="14">
        <v>23.585999999999999</v>
      </c>
      <c r="P17" s="14">
        <v>23.888999999999999</v>
      </c>
      <c r="Q17" s="14">
        <v>24.172000000000001</v>
      </c>
      <c r="R17" s="14">
        <v>24.297999999999998</v>
      </c>
      <c r="S17" s="14"/>
      <c r="T17" s="14">
        <f t="shared" ref="T17:T20" si="6">AVERAGE(O17:R17)</f>
        <v>23.986249999999998</v>
      </c>
      <c r="U17" s="14">
        <f t="shared" ref="U17:U20" si="7">STDEV(O17:R17)</f>
        <v>0.3169378225036158</v>
      </c>
      <c r="W17" s="14" t="s">
        <v>13</v>
      </c>
      <c r="X17" s="11">
        <f>(POWER(2,J17-T17))*1000</f>
        <v>2.0655618852035329</v>
      </c>
      <c r="Y17" s="16">
        <f>((U17/T17)*X17)</f>
        <v>2.7292915155260673E-2</v>
      </c>
      <c r="Z17" s="14"/>
    </row>
    <row r="18" spans="3:26" x14ac:dyDescent="0.35">
      <c r="C18" s="16" t="s">
        <v>10</v>
      </c>
      <c r="D18" s="9" t="s">
        <v>15</v>
      </c>
      <c r="E18" s="14">
        <v>15.234</v>
      </c>
      <c r="F18" s="14">
        <v>15.656000000000001</v>
      </c>
      <c r="G18" s="14">
        <v>15.961</v>
      </c>
      <c r="H18" s="14">
        <v>15.56</v>
      </c>
      <c r="I18" s="14"/>
      <c r="J18" s="14">
        <f t="shared" si="4"/>
        <v>15.60275</v>
      </c>
      <c r="K18" s="14">
        <f t="shared" si="5"/>
        <v>0.29943432780271995</v>
      </c>
      <c r="L18" s="14"/>
      <c r="M18" s="16" t="s">
        <v>10</v>
      </c>
      <c r="N18" s="9" t="s">
        <v>15</v>
      </c>
      <c r="O18" s="14">
        <v>24.170999999999999</v>
      </c>
      <c r="P18" s="14">
        <v>25.276</v>
      </c>
      <c r="Q18" s="14">
        <v>24.965</v>
      </c>
      <c r="R18" s="14">
        <v>24.762</v>
      </c>
      <c r="S18" s="14"/>
      <c r="T18" s="14">
        <f t="shared" si="6"/>
        <v>24.793500000000002</v>
      </c>
      <c r="U18" s="14">
        <f t="shared" si="7"/>
        <v>0.4657313245495377</v>
      </c>
      <c r="W18" s="14" t="s">
        <v>15</v>
      </c>
      <c r="X18" s="11">
        <f>(POWER(2,J18-T18))*1000</f>
        <v>1.7112307171109897</v>
      </c>
      <c r="Y18" s="16">
        <f>((U18/T18)*X18)</f>
        <v>3.2144463205677147E-2</v>
      </c>
      <c r="Z18" s="14"/>
    </row>
    <row r="19" spans="3:26" x14ac:dyDescent="0.35">
      <c r="C19" s="16" t="s">
        <v>10</v>
      </c>
      <c r="D19" s="16" t="s">
        <v>18</v>
      </c>
      <c r="E19" s="14">
        <v>15.554</v>
      </c>
      <c r="F19" s="14">
        <v>15.36</v>
      </c>
      <c r="G19" s="14">
        <v>15.304</v>
      </c>
      <c r="H19" s="14">
        <v>15.423</v>
      </c>
      <c r="I19" s="14"/>
      <c r="J19" s="14">
        <f t="shared" si="4"/>
        <v>15.410250000000001</v>
      </c>
      <c r="K19" s="14">
        <f t="shared" si="5"/>
        <v>0.10745658037861941</v>
      </c>
      <c r="L19" s="14"/>
      <c r="M19" s="16" t="s">
        <v>10</v>
      </c>
      <c r="N19" s="16" t="s">
        <v>18</v>
      </c>
      <c r="O19" s="14">
        <v>24.18</v>
      </c>
      <c r="P19" s="14">
        <v>24.114000000000001</v>
      </c>
      <c r="Q19" s="14">
        <v>23.920999999999999</v>
      </c>
      <c r="R19" s="14">
        <v>23.937999999999999</v>
      </c>
      <c r="S19" s="14"/>
      <c r="T19" s="14">
        <f t="shared" si="6"/>
        <v>24.038250000000001</v>
      </c>
      <c r="U19" s="14">
        <f t="shared" si="7"/>
        <v>0.1286192701995576</v>
      </c>
      <c r="W19" s="16" t="s">
        <v>18</v>
      </c>
      <c r="X19" s="11">
        <f>(POWER(2,J19-T19))*1000</f>
        <v>2.527628231411823</v>
      </c>
      <c r="Y19" s="16">
        <f>((U19/T19)*X19)</f>
        <v>1.3524349670212562E-2</v>
      </c>
      <c r="Z19" s="14"/>
    </row>
    <row r="20" spans="3:26" x14ac:dyDescent="0.35">
      <c r="C20" s="16" t="s">
        <v>12</v>
      </c>
      <c r="D20" s="9" t="s">
        <v>11</v>
      </c>
      <c r="E20" s="14">
        <v>16.262</v>
      </c>
      <c r="F20" s="14">
        <v>16.353000000000002</v>
      </c>
      <c r="G20" s="14">
        <v>15.606</v>
      </c>
      <c r="H20" s="14">
        <v>15.567</v>
      </c>
      <c r="I20" s="14"/>
      <c r="J20" s="14">
        <f>AVERAGE(E20:H20)</f>
        <v>15.947000000000001</v>
      </c>
      <c r="K20" s="14">
        <f>STDEV(E20:H20)</f>
        <v>0.41822721097508764</v>
      </c>
      <c r="L20" s="14"/>
      <c r="M20" s="16" t="s">
        <v>12</v>
      </c>
      <c r="N20" s="9" t="s">
        <v>11</v>
      </c>
      <c r="O20" s="14">
        <v>23.437999999999999</v>
      </c>
      <c r="P20" s="14">
        <v>23.695</v>
      </c>
      <c r="Q20" s="14">
        <v>23.754999999999999</v>
      </c>
      <c r="R20" s="14">
        <v>23.812999999999999</v>
      </c>
      <c r="S20" s="14"/>
      <c r="T20" s="14">
        <f t="shared" si="6"/>
        <v>23.675249999999998</v>
      </c>
      <c r="U20" s="14">
        <f t="shared" si="7"/>
        <v>0.16534080964279013</v>
      </c>
      <c r="W20" s="14" t="s">
        <v>11</v>
      </c>
      <c r="X20" s="11">
        <f>(POWER(2,J20-T20))*1000</f>
        <v>4.7159037858314914</v>
      </c>
      <c r="Y20" s="16">
        <f>((U20/T20)*X20)</f>
        <v>3.2934450539989148E-2</v>
      </c>
      <c r="Z20" s="14"/>
    </row>
    <row r="21" spans="3:26" x14ac:dyDescent="0.35">
      <c r="Z21" s="14"/>
    </row>
    <row r="24" spans="3:26" ht="15.5" customHeight="1" x14ac:dyDescent="0.35"/>
    <row r="25" spans="3:26" x14ac:dyDescent="0.35">
      <c r="C25" s="33"/>
      <c r="D25" s="14" t="s">
        <v>58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7"/>
      <c r="Y25" s="9"/>
    </row>
    <row r="26" spans="3:26" x14ac:dyDescent="0.35">
      <c r="C26" s="33"/>
      <c r="D26" s="32" t="s">
        <v>26</v>
      </c>
      <c r="E26" s="34"/>
      <c r="F26" s="34"/>
      <c r="G26" s="34"/>
      <c r="H26" s="34"/>
      <c r="I26" s="34"/>
      <c r="J26" s="34"/>
      <c r="K26" s="34"/>
      <c r="L26" s="14"/>
      <c r="M26" s="14"/>
      <c r="N26" s="32" t="s">
        <v>27</v>
      </c>
      <c r="O26" s="32"/>
      <c r="P26" s="32"/>
      <c r="Q26" s="32"/>
      <c r="R26" s="32"/>
      <c r="S26" s="32"/>
      <c r="T26" s="32"/>
      <c r="U26" s="32"/>
      <c r="W26" s="14"/>
      <c r="X26" s="6" t="s">
        <v>44</v>
      </c>
      <c r="Y26" s="16"/>
    </row>
    <row r="27" spans="3:26" x14ac:dyDescent="0.35">
      <c r="C27" s="14"/>
      <c r="D27" s="14"/>
      <c r="E27" s="18" t="s">
        <v>2</v>
      </c>
      <c r="F27" s="18" t="s">
        <v>3</v>
      </c>
      <c r="G27" s="18" t="s">
        <v>4</v>
      </c>
      <c r="H27" s="8" t="s">
        <v>5</v>
      </c>
      <c r="I27" s="17"/>
      <c r="J27" s="19" t="s">
        <v>6</v>
      </c>
      <c r="K27" s="18" t="s">
        <v>7</v>
      </c>
      <c r="L27" s="14"/>
      <c r="M27" s="14"/>
      <c r="N27" s="14"/>
      <c r="O27" s="18" t="s">
        <v>2</v>
      </c>
      <c r="P27" s="18" t="s">
        <v>3</v>
      </c>
      <c r="Q27" s="18" t="s">
        <v>4</v>
      </c>
      <c r="R27" s="8" t="s">
        <v>5</v>
      </c>
      <c r="S27" s="17"/>
      <c r="T27" s="19" t="s">
        <v>6</v>
      </c>
      <c r="U27" s="18" t="s">
        <v>7</v>
      </c>
      <c r="W27" s="14"/>
      <c r="X27" s="20" t="s">
        <v>6</v>
      </c>
      <c r="Y27" s="20" t="s">
        <v>7</v>
      </c>
    </row>
    <row r="28" spans="3:26" x14ac:dyDescent="0.35">
      <c r="C28" s="16" t="s">
        <v>10</v>
      </c>
      <c r="D28" s="9" t="s">
        <v>11</v>
      </c>
      <c r="E28" s="4">
        <v>22.5225410461425</v>
      </c>
      <c r="F28" s="4">
        <v>22.667984008788999</v>
      </c>
      <c r="G28" s="4">
        <v>21.2386054992675</v>
      </c>
      <c r="H28" s="4">
        <v>22.090509414672798</v>
      </c>
      <c r="I28" s="13"/>
      <c r="J28" s="13">
        <f>AVERAGE(E28:H28)</f>
        <v>22.129909992217947</v>
      </c>
      <c r="K28" s="13">
        <f>STDEV(E28:H28)</f>
        <v>0.64282161768237445</v>
      </c>
      <c r="L28" s="14"/>
      <c r="M28" s="16" t="s">
        <v>10</v>
      </c>
      <c r="N28" s="9" t="s">
        <v>11</v>
      </c>
      <c r="O28" s="4">
        <v>23.765823364257798</v>
      </c>
      <c r="P28" s="4">
        <v>23.7317199707031</v>
      </c>
      <c r="Q28" s="4">
        <v>23.618503570556602</v>
      </c>
      <c r="R28" s="4">
        <v>23.460910797119102</v>
      </c>
      <c r="S28" s="13"/>
      <c r="T28" s="13">
        <f>AVERAGE(O28:R28)</f>
        <v>23.644239425659148</v>
      </c>
      <c r="U28" s="13">
        <f>STDEV(O28:R28)</f>
        <v>0.13748602373402771</v>
      </c>
      <c r="W28" s="9" t="s">
        <v>11</v>
      </c>
      <c r="X28" s="14">
        <f>(POWER(2,J28-T28))*1000</f>
        <v>350.05913653982731</v>
      </c>
      <c r="Y28" s="14">
        <f>((U28/T28)*X28)</f>
        <v>2.035516469284198</v>
      </c>
    </row>
    <row r="29" spans="3:26" x14ac:dyDescent="0.35">
      <c r="C29" s="16" t="s">
        <v>10</v>
      </c>
      <c r="D29" s="9" t="s">
        <v>13</v>
      </c>
      <c r="E29" s="4">
        <v>20.516098022460898</v>
      </c>
      <c r="F29" s="4">
        <v>22.675983428955</v>
      </c>
      <c r="G29" s="4">
        <v>20.630142211913999</v>
      </c>
      <c r="H29" s="4">
        <v>22.202390670776367</v>
      </c>
      <c r="I29" s="13"/>
      <c r="J29" s="13">
        <f t="shared" ref="J29:J32" si="8">AVERAGE(E29:H29)</f>
        <v>21.506153583526569</v>
      </c>
      <c r="K29" s="13">
        <f t="shared" ref="K29:K32" si="9">STDEV(E29:H29)</f>
        <v>1.0955750219418701</v>
      </c>
      <c r="L29" s="14"/>
      <c r="M29" s="16" t="s">
        <v>10</v>
      </c>
      <c r="N29" s="9" t="s">
        <v>13</v>
      </c>
      <c r="O29" s="4">
        <v>22.976329803466701</v>
      </c>
      <c r="P29" s="4">
        <v>22.921596527099599</v>
      </c>
      <c r="Q29" s="4">
        <v>22.5576477050781</v>
      </c>
      <c r="R29" s="4">
        <v>22.308998107910099</v>
      </c>
      <c r="S29" s="13"/>
      <c r="T29" s="13">
        <f t="shared" ref="T29:T32" si="10">AVERAGE(O29:R29)</f>
        <v>22.691143035888626</v>
      </c>
      <c r="U29" s="13">
        <f t="shared" ref="U29:U32" si="11">STDEV(O29:R29)</f>
        <v>0.31532842843659681</v>
      </c>
      <c r="W29" s="9" t="s">
        <v>13</v>
      </c>
      <c r="X29" s="14">
        <f>(POWER(2,J29-T29))*1000</f>
        <v>439.82775355897883</v>
      </c>
      <c r="Y29" s="14">
        <f>((U29/T29)*X29)</f>
        <v>6.1120849704749229</v>
      </c>
    </row>
    <row r="30" spans="3:26" x14ac:dyDescent="0.35">
      <c r="C30" s="16" t="s">
        <v>10</v>
      </c>
      <c r="D30" s="9" t="s">
        <v>15</v>
      </c>
      <c r="E30" s="4">
        <v>23.865493774413999</v>
      </c>
      <c r="F30" s="4">
        <v>23.2575168609619</v>
      </c>
      <c r="G30" s="4">
        <v>23.533840179443299</v>
      </c>
      <c r="H30" s="4">
        <v>22.291975021362305</v>
      </c>
      <c r="I30" s="13"/>
      <c r="J30" s="13">
        <f t="shared" si="8"/>
        <v>23.237206459045375</v>
      </c>
      <c r="K30" s="13">
        <f t="shared" si="9"/>
        <v>0.67739980758304541</v>
      </c>
      <c r="L30" s="14"/>
      <c r="M30" s="16" t="s">
        <v>10</v>
      </c>
      <c r="N30" s="9" t="s">
        <v>15</v>
      </c>
      <c r="O30" s="4">
        <v>24.413173675537109</v>
      </c>
      <c r="P30" s="4">
        <v>23.5264472961425</v>
      </c>
      <c r="Q30" s="4">
        <v>25.117912292480401</v>
      </c>
      <c r="R30" s="4">
        <v>23.344886779785099</v>
      </c>
      <c r="S30" s="13"/>
      <c r="T30" s="13">
        <f t="shared" si="10"/>
        <v>24.100605010986278</v>
      </c>
      <c r="U30" s="13">
        <f t="shared" si="11"/>
        <v>0.82328213097020397</v>
      </c>
      <c r="W30" s="9" t="s">
        <v>15</v>
      </c>
      <c r="X30" s="14">
        <f>(POWER(2,J30-T30))*1000</f>
        <v>549.65620832075649</v>
      </c>
      <c r="Y30" s="14">
        <f>((U30/T30)*X30)</f>
        <v>18.776380687581586</v>
      </c>
    </row>
    <row r="31" spans="3:26" x14ac:dyDescent="0.35">
      <c r="C31" s="16" t="s">
        <v>10</v>
      </c>
      <c r="D31" s="16" t="s">
        <v>18</v>
      </c>
      <c r="E31" s="4">
        <v>24.807579040527301</v>
      </c>
      <c r="F31" s="4">
        <v>24.260072708129801</v>
      </c>
      <c r="G31" s="4">
        <v>24.628566741943299</v>
      </c>
      <c r="H31" s="4">
        <v>23.463077545166016</v>
      </c>
      <c r="I31" s="13"/>
      <c r="J31" s="13">
        <f t="shared" si="8"/>
        <v>24.289824008941604</v>
      </c>
      <c r="K31" s="13">
        <f t="shared" si="9"/>
        <v>0.5964371347591737</v>
      </c>
      <c r="L31" s="14"/>
      <c r="M31" s="16" t="s">
        <v>10</v>
      </c>
      <c r="N31" s="16" t="s">
        <v>18</v>
      </c>
      <c r="O31" s="4">
        <v>25.866447448730401</v>
      </c>
      <c r="P31" s="4">
        <v>24.285825729370099</v>
      </c>
      <c r="Q31" s="4">
        <v>26.79612159729</v>
      </c>
      <c r="R31" s="4">
        <v>25.9423217773437</v>
      </c>
      <c r="S31" s="13"/>
      <c r="T31" s="13">
        <f t="shared" si="10"/>
        <v>25.722679138183551</v>
      </c>
      <c r="U31" s="13">
        <f t="shared" si="11"/>
        <v>1.0465401166838704</v>
      </c>
      <c r="W31" s="16" t="s">
        <v>18</v>
      </c>
      <c r="X31" s="14">
        <f>(POWER(2,J31-T31))*1000</f>
        <v>370.39714171764291</v>
      </c>
      <c r="Y31" s="14">
        <f>((U31/T31)*X31)</f>
        <v>15.069793695678294</v>
      </c>
    </row>
    <row r="32" spans="3:26" x14ac:dyDescent="0.35">
      <c r="C32" s="16" t="s">
        <v>12</v>
      </c>
      <c r="D32" s="9" t="s">
        <v>11</v>
      </c>
      <c r="E32" s="4">
        <v>23.459506988525298</v>
      </c>
      <c r="F32" s="4">
        <v>22.305831909179688</v>
      </c>
      <c r="G32" s="4">
        <v>22.8474922180175</v>
      </c>
      <c r="H32" s="4">
        <v>22.384784698486328</v>
      </c>
      <c r="I32" s="13"/>
      <c r="J32" s="13">
        <f t="shared" si="8"/>
        <v>22.749403953552203</v>
      </c>
      <c r="K32" s="13">
        <f t="shared" si="9"/>
        <v>0.53027382474133788</v>
      </c>
      <c r="L32" s="14"/>
      <c r="M32" s="16" t="s">
        <v>12</v>
      </c>
      <c r="N32" s="9" t="s">
        <v>11</v>
      </c>
      <c r="O32" s="4">
        <v>24.540464401245117</v>
      </c>
      <c r="P32" s="4">
        <v>25.277957916259766</v>
      </c>
      <c r="Q32" s="4">
        <v>24.794124603271399</v>
      </c>
      <c r="R32" s="4">
        <v>23.301490783691399</v>
      </c>
      <c r="S32" s="13"/>
      <c r="T32" s="13">
        <f t="shared" si="10"/>
        <v>24.478509426116922</v>
      </c>
      <c r="U32" s="13">
        <f t="shared" si="11"/>
        <v>0.84220783895708307</v>
      </c>
      <c r="W32" s="9" t="s">
        <v>11</v>
      </c>
      <c r="X32" s="14">
        <f>(POWER(2,J32-T32))*1000</f>
        <v>301.63892690212992</v>
      </c>
      <c r="Y32" s="14">
        <f>((U32/T32)*X32)</f>
        <v>10.37819192129934</v>
      </c>
    </row>
    <row r="34" spans="3:25" x14ac:dyDescent="0.35">
      <c r="C34" s="22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3:25" x14ac:dyDescent="0.35">
      <c r="C35" s="22"/>
      <c r="D35" s="14"/>
      <c r="E35" s="14"/>
      <c r="F35" s="14"/>
      <c r="G35" s="31"/>
      <c r="H35" s="31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31"/>
      <c r="Y35" s="31"/>
    </row>
    <row r="36" spans="3:25" x14ac:dyDescent="0.35">
      <c r="C36" s="14"/>
      <c r="D36" s="32" t="s">
        <v>26</v>
      </c>
      <c r="E36" s="32"/>
      <c r="F36" s="32"/>
      <c r="G36" s="32"/>
      <c r="H36" s="32"/>
      <c r="I36" s="32"/>
      <c r="J36" s="32"/>
      <c r="K36" s="32"/>
      <c r="L36" s="21"/>
      <c r="M36" s="14"/>
      <c r="N36" s="32" t="s">
        <v>29</v>
      </c>
      <c r="O36" s="32"/>
      <c r="P36" s="32"/>
      <c r="Q36" s="32"/>
      <c r="R36" s="32"/>
      <c r="S36" s="32"/>
      <c r="T36" s="32"/>
      <c r="U36" s="32"/>
      <c r="W36" s="16"/>
      <c r="X36" s="6" t="s">
        <v>45</v>
      </c>
      <c r="Y36" s="16"/>
    </row>
    <row r="37" spans="3:25" x14ac:dyDescent="0.35">
      <c r="C37" s="14"/>
      <c r="D37" s="14"/>
      <c r="E37" s="18" t="s">
        <v>2</v>
      </c>
      <c r="F37" s="18" t="s">
        <v>3</v>
      </c>
      <c r="G37" s="18" t="s">
        <v>4</v>
      </c>
      <c r="H37" s="8" t="s">
        <v>5</v>
      </c>
      <c r="I37" s="17"/>
      <c r="J37" s="19" t="s">
        <v>6</v>
      </c>
      <c r="K37" s="18" t="s">
        <v>7</v>
      </c>
      <c r="L37" s="14"/>
      <c r="M37" s="14"/>
      <c r="N37" s="14"/>
      <c r="O37" s="18" t="s">
        <v>2</v>
      </c>
      <c r="P37" s="18" t="s">
        <v>3</v>
      </c>
      <c r="Q37" s="18" t="s">
        <v>4</v>
      </c>
      <c r="R37" s="8" t="s">
        <v>5</v>
      </c>
      <c r="S37" s="17"/>
      <c r="T37" s="19" t="s">
        <v>6</v>
      </c>
      <c r="U37" s="18" t="s">
        <v>7</v>
      </c>
      <c r="W37" s="9"/>
      <c r="X37" s="20" t="s">
        <v>6</v>
      </c>
      <c r="Y37" s="20" t="s">
        <v>7</v>
      </c>
    </row>
    <row r="38" spans="3:25" x14ac:dyDescent="0.35">
      <c r="C38" s="16" t="s">
        <v>10</v>
      </c>
      <c r="D38" s="9" t="s">
        <v>11</v>
      </c>
      <c r="E38" s="4">
        <v>21.358821868896399</v>
      </c>
      <c r="F38" s="4">
        <v>21.971855163574201</v>
      </c>
      <c r="G38" s="4">
        <v>21.6018257141113</v>
      </c>
      <c r="H38" s="4">
        <v>21.8239135742187</v>
      </c>
      <c r="I38" s="13"/>
      <c r="J38" s="13">
        <f>AVERAGE(E38:H38)</f>
        <v>21.689104080200153</v>
      </c>
      <c r="K38" s="13">
        <f>STDEV(E38:H38)</f>
        <v>0.2675977249016217</v>
      </c>
      <c r="L38" s="14"/>
      <c r="M38" s="16" t="s">
        <v>10</v>
      </c>
      <c r="N38" s="9" t="s">
        <v>11</v>
      </c>
      <c r="O38" s="4">
        <v>34.555870056152344</v>
      </c>
      <c r="P38" s="4">
        <v>32.180625915527344</v>
      </c>
      <c r="Q38" s="4">
        <v>32.390995025634766</v>
      </c>
      <c r="R38" s="4">
        <v>26.816354751586914</v>
      </c>
      <c r="S38" s="13"/>
      <c r="T38" s="13">
        <f>AVERAGE(O38:R38)</f>
        <v>31.485961437225342</v>
      </c>
      <c r="U38" s="13">
        <f>STDEV(O38:R38)</f>
        <v>3.292982946645044</v>
      </c>
      <c r="W38" s="14" t="s">
        <v>11</v>
      </c>
      <c r="X38" s="11">
        <f>(POWER(2,J38-T38))*1000</f>
        <v>1.124221980602885</v>
      </c>
      <c r="Y38" s="16">
        <f>((U38/T38)*X38)</f>
        <v>0.1175776009809867</v>
      </c>
    </row>
    <row r="39" spans="3:25" x14ac:dyDescent="0.35">
      <c r="C39" s="16" t="s">
        <v>10</v>
      </c>
      <c r="D39" s="9" t="s">
        <v>13</v>
      </c>
      <c r="E39" s="4">
        <v>23.385135650634766</v>
      </c>
      <c r="F39" s="4">
        <v>19.627481460571289</v>
      </c>
      <c r="G39" s="4">
        <v>23.374008178710938</v>
      </c>
      <c r="H39" s="4">
        <v>23.748908996582031</v>
      </c>
      <c r="I39" s="13"/>
      <c r="J39" s="13">
        <f t="shared" ref="J39:J41" si="12">AVERAGE(E39:H39)</f>
        <v>22.533883571624756</v>
      </c>
      <c r="K39" s="13">
        <f t="shared" ref="K39:K41" si="13">STDEV(E39:H39)</f>
        <v>1.9454133641190701</v>
      </c>
      <c r="L39" s="14"/>
      <c r="M39" s="16" t="s">
        <v>10</v>
      </c>
      <c r="N39" s="9" t="s">
        <v>13</v>
      </c>
      <c r="O39" s="4">
        <v>33.587329864501953</v>
      </c>
      <c r="P39" s="4">
        <v>32.74162483215332</v>
      </c>
      <c r="Q39" s="4">
        <v>32.66175651550293</v>
      </c>
      <c r="R39" s="4">
        <v>27.407257080078125</v>
      </c>
      <c r="S39" s="13"/>
      <c r="T39" s="13">
        <f t="shared" ref="T39:T42" si="14">AVERAGE(O39:R39)</f>
        <v>31.599492073059082</v>
      </c>
      <c r="U39" s="13">
        <f t="shared" ref="U39:U42" si="15">STDEV(O39:R39)</f>
        <v>2.8260223109840723</v>
      </c>
      <c r="W39" s="14" t="s">
        <v>13</v>
      </c>
      <c r="X39" s="11">
        <f>(POWER(2,J39-T39))*1000</f>
        <v>1.8662933652139837</v>
      </c>
      <c r="Y39" s="16">
        <f>((U39/T39)*X39)</f>
        <v>0.16690732486275942</v>
      </c>
    </row>
    <row r="40" spans="3:25" x14ac:dyDescent="0.35">
      <c r="C40" s="16" t="s">
        <v>10</v>
      </c>
      <c r="D40" s="9" t="s">
        <v>15</v>
      </c>
      <c r="E40" s="4">
        <v>20.1802673339843</v>
      </c>
      <c r="F40" s="4">
        <v>21.943304061889599</v>
      </c>
      <c r="G40" s="4">
        <v>22.895645141601499</v>
      </c>
      <c r="H40" s="4">
        <v>20.47066116333</v>
      </c>
      <c r="I40" s="13"/>
      <c r="J40" s="13">
        <f t="shared" si="12"/>
        <v>21.372469425201345</v>
      </c>
      <c r="K40" s="13">
        <f t="shared" si="13"/>
        <v>1.2754764355533768</v>
      </c>
      <c r="L40" s="14"/>
      <c r="M40" s="16" t="s">
        <v>10</v>
      </c>
      <c r="N40" s="9" t="s">
        <v>15</v>
      </c>
      <c r="O40" s="4">
        <v>30.892810821533203</v>
      </c>
      <c r="P40" s="4">
        <v>32.478530883789063</v>
      </c>
      <c r="Q40" s="4">
        <v>32.219066619872997</v>
      </c>
      <c r="R40" s="4">
        <v>27.282943725585938</v>
      </c>
      <c r="S40" s="13"/>
      <c r="T40" s="13">
        <f t="shared" si="14"/>
        <v>30.718338012695298</v>
      </c>
      <c r="U40" s="13">
        <f t="shared" si="15"/>
        <v>2.393243264190406</v>
      </c>
      <c r="W40" s="14" t="s">
        <v>15</v>
      </c>
      <c r="X40" s="11">
        <f>(POWER(2,J40-T40))*1000</f>
        <v>1.5367853777322016</v>
      </c>
      <c r="Y40" s="16">
        <f>((U40/T40)*X40)</f>
        <v>0.11972982562545846</v>
      </c>
    </row>
    <row r="41" spans="3:25" x14ac:dyDescent="0.35">
      <c r="C41" s="16" t="s">
        <v>10</v>
      </c>
      <c r="D41" s="16" t="s">
        <v>18</v>
      </c>
      <c r="E41" s="4">
        <v>24.757244110107422</v>
      </c>
      <c r="F41" s="4">
        <v>26.112510681152344</v>
      </c>
      <c r="G41" s="4">
        <v>23.814773559570313</v>
      </c>
      <c r="H41" s="4">
        <v>19.481483459472656</v>
      </c>
      <c r="I41" s="13"/>
      <c r="J41" s="13">
        <f t="shared" si="12"/>
        <v>23.541502952575684</v>
      </c>
      <c r="K41" s="13">
        <f t="shared" si="13"/>
        <v>2.8662718184394924</v>
      </c>
      <c r="L41" s="14"/>
      <c r="M41" s="16" t="s">
        <v>10</v>
      </c>
      <c r="N41" s="16" t="s">
        <v>18</v>
      </c>
      <c r="O41" s="4">
        <v>31.155868530273438</v>
      </c>
      <c r="P41" s="4">
        <v>30.695117950439453</v>
      </c>
      <c r="Q41" s="4">
        <v>32.327678680419901</v>
      </c>
      <c r="R41" s="4">
        <v>33.544065475463867</v>
      </c>
      <c r="S41" s="13"/>
      <c r="T41" s="13">
        <f t="shared" si="14"/>
        <v>31.930682659149163</v>
      </c>
      <c r="U41" s="13">
        <f t="shared" si="15"/>
        <v>1.2763968866303201</v>
      </c>
      <c r="W41" s="16" t="s">
        <v>18</v>
      </c>
      <c r="X41" s="11">
        <f>(POWER(2,J41-T41))*1000</f>
        <v>2.9826704343743171</v>
      </c>
      <c r="Y41" s="16">
        <f>((U41/T41)*X41)</f>
        <v>0.11922924720774283</v>
      </c>
    </row>
    <row r="42" spans="3:25" x14ac:dyDescent="0.35">
      <c r="C42" s="16" t="s">
        <v>12</v>
      </c>
      <c r="D42" s="9" t="s">
        <v>11</v>
      </c>
      <c r="E42" s="4">
        <v>22.465816497802734</v>
      </c>
      <c r="F42" s="4">
        <v>23.072402954101563</v>
      </c>
      <c r="G42" s="4">
        <v>24.201309204101563</v>
      </c>
      <c r="H42" s="4">
        <v>18.898931503295898</v>
      </c>
      <c r="I42" s="13"/>
      <c r="J42" s="13">
        <f>AVERAGE(E42:H42)</f>
        <v>22.159615039825439</v>
      </c>
      <c r="K42" s="13">
        <f>STDEV(E42:H42)</f>
        <v>2.2896515961422272</v>
      </c>
      <c r="L42" s="14"/>
      <c r="M42" s="16" t="s">
        <v>12</v>
      </c>
      <c r="N42" s="9" t="s">
        <v>11</v>
      </c>
      <c r="O42" s="4">
        <v>31.908010482788086</v>
      </c>
      <c r="P42" s="4">
        <v>30.692968368530273</v>
      </c>
      <c r="Q42" s="4">
        <v>26.806804656982422</v>
      </c>
      <c r="R42" s="4">
        <v>29.954854965209901</v>
      </c>
      <c r="S42" s="13"/>
      <c r="T42" s="13">
        <f t="shared" si="14"/>
        <v>29.840659618377671</v>
      </c>
      <c r="U42" s="13">
        <f t="shared" si="15"/>
        <v>2.1769769793749836</v>
      </c>
      <c r="W42" s="14" t="s">
        <v>11</v>
      </c>
      <c r="X42" s="11">
        <f>(POWER(2,J42-T42))*1000</f>
        <v>4.8727618220698448</v>
      </c>
      <c r="Y42" s="16">
        <f>((U42/T42)*X42)</f>
        <v>0.35548444465652418</v>
      </c>
    </row>
    <row r="47" spans="3:25" x14ac:dyDescent="0.35">
      <c r="L47" t="s">
        <v>59</v>
      </c>
      <c r="T47" t="s">
        <v>59</v>
      </c>
    </row>
    <row r="48" spans="3:25" x14ac:dyDescent="0.35">
      <c r="J48" s="4"/>
      <c r="L48" t="s">
        <v>60</v>
      </c>
      <c r="T48" t="s">
        <v>61</v>
      </c>
    </row>
    <row r="49" spans="10:24" x14ac:dyDescent="0.35">
      <c r="J49" s="4"/>
      <c r="L49" s="24" t="s">
        <v>58</v>
      </c>
      <c r="M49" s="24" t="s">
        <v>57</v>
      </c>
      <c r="N49" s="24" t="s">
        <v>6</v>
      </c>
      <c r="O49" s="24" t="s">
        <v>7</v>
      </c>
      <c r="P49" s="25" t="s">
        <v>62</v>
      </c>
      <c r="T49" s="24" t="s">
        <v>58</v>
      </c>
      <c r="U49" s="24" t="s">
        <v>57</v>
      </c>
      <c r="V49" s="24" t="s">
        <v>6</v>
      </c>
      <c r="W49" s="24" t="s">
        <v>7</v>
      </c>
      <c r="X49" s="25" t="s">
        <v>62</v>
      </c>
    </row>
    <row r="50" spans="10:24" x14ac:dyDescent="0.35">
      <c r="J50" s="16" t="s">
        <v>10</v>
      </c>
      <c r="K50" s="9" t="s">
        <v>11</v>
      </c>
      <c r="L50">
        <v>350.05913653982731</v>
      </c>
      <c r="M50" s="14">
        <v>339.3274389106013</v>
      </c>
      <c r="N50">
        <f>AVERAGE(L50:M50)</f>
        <v>344.6932877252143</v>
      </c>
      <c r="O50">
        <f>STDEV(L50:M50)</f>
        <v>7.5884561672693032</v>
      </c>
      <c r="P50">
        <v>2</v>
      </c>
      <c r="R50" s="16" t="s">
        <v>10</v>
      </c>
      <c r="S50" s="9" t="s">
        <v>11</v>
      </c>
      <c r="T50">
        <v>1.124221980602885</v>
      </c>
      <c r="U50">
        <v>1.0317076968386578</v>
      </c>
      <c r="V50">
        <f>AVERAGE(T50:U50)</f>
        <v>1.0779648387207714</v>
      </c>
      <c r="W50">
        <f>STDEV(T50:U50)</f>
        <v>6.5417477406301577E-2</v>
      </c>
      <c r="X50">
        <v>2</v>
      </c>
    </row>
    <row r="51" spans="10:24" x14ac:dyDescent="0.35">
      <c r="J51" s="16" t="s">
        <v>10</v>
      </c>
      <c r="K51" s="9" t="s">
        <v>13</v>
      </c>
      <c r="L51">
        <v>439.82775355897883</v>
      </c>
      <c r="M51" s="14">
        <v>761.80834675911854</v>
      </c>
      <c r="N51">
        <f t="shared" ref="N51:N54" si="16">AVERAGE(L51:M51)</f>
        <v>600.81805015904865</v>
      </c>
      <c r="O51">
        <f t="shared" ref="O51:O54" si="17">STDEV(L51:M51)</f>
        <v>227.67466086228606</v>
      </c>
      <c r="P51">
        <v>2</v>
      </c>
      <c r="R51" s="16" t="s">
        <v>10</v>
      </c>
      <c r="S51" s="9" t="s">
        <v>13</v>
      </c>
      <c r="T51">
        <v>1.8662933652139837</v>
      </c>
      <c r="U51">
        <v>2.0655618852035329</v>
      </c>
      <c r="V51">
        <f t="shared" ref="V51:V54" si="18">AVERAGE(T51:U51)</f>
        <v>1.9659276252087583</v>
      </c>
      <c r="W51">
        <f t="shared" ref="W51:W54" si="19">STDEV(T51:U51)</f>
        <v>0.14090412176161735</v>
      </c>
      <c r="X51">
        <v>2</v>
      </c>
    </row>
    <row r="52" spans="10:24" x14ac:dyDescent="0.35">
      <c r="J52" s="16" t="s">
        <v>10</v>
      </c>
      <c r="K52" s="9" t="s">
        <v>15</v>
      </c>
      <c r="L52">
        <v>549.65620832075649</v>
      </c>
      <c r="M52" s="14">
        <v>704.53827981178836</v>
      </c>
      <c r="N52">
        <f t="shared" si="16"/>
        <v>627.09724406627242</v>
      </c>
      <c r="O52">
        <f t="shared" si="17"/>
        <v>109.51816303552812</v>
      </c>
      <c r="P52">
        <v>2</v>
      </c>
      <c r="R52" s="16" t="s">
        <v>10</v>
      </c>
      <c r="S52" s="9" t="s">
        <v>15</v>
      </c>
      <c r="T52">
        <v>1.5367853777322016</v>
      </c>
      <c r="U52">
        <v>1.7112307171109897</v>
      </c>
      <c r="V52">
        <f t="shared" si="18"/>
        <v>1.6240080474215957</v>
      </c>
      <c r="W52">
        <f t="shared" si="19"/>
        <v>0.12335148242112977</v>
      </c>
      <c r="X52">
        <v>2</v>
      </c>
    </row>
    <row r="53" spans="10:24" x14ac:dyDescent="0.35">
      <c r="J53" s="16" t="s">
        <v>10</v>
      </c>
      <c r="K53" s="16" t="s">
        <v>18</v>
      </c>
      <c r="L53">
        <v>370.39714171764291</v>
      </c>
      <c r="M53" s="14">
        <v>382.22657687575196</v>
      </c>
      <c r="N53">
        <f t="shared" si="16"/>
        <v>376.31185929669743</v>
      </c>
      <c r="O53">
        <f t="shared" si="17"/>
        <v>8.3646738179054676</v>
      </c>
      <c r="P53">
        <v>2</v>
      </c>
      <c r="R53" s="16" t="s">
        <v>10</v>
      </c>
      <c r="S53" s="16" t="s">
        <v>18</v>
      </c>
      <c r="T53">
        <v>2.9826704343743171</v>
      </c>
      <c r="U53">
        <v>2.527628231411823</v>
      </c>
      <c r="V53">
        <f t="shared" si="18"/>
        <v>2.7551493328930698</v>
      </c>
      <c r="W53">
        <f t="shared" si="19"/>
        <v>0.32176342744084485</v>
      </c>
      <c r="X53">
        <v>2</v>
      </c>
    </row>
    <row r="54" spans="10:24" x14ac:dyDescent="0.35">
      <c r="J54" s="4" t="s">
        <v>12</v>
      </c>
      <c r="K54" s="9" t="s">
        <v>11</v>
      </c>
      <c r="L54">
        <v>301.63892690212992</v>
      </c>
      <c r="M54" s="14">
        <v>306.63267253528534</v>
      </c>
      <c r="N54">
        <f t="shared" si="16"/>
        <v>304.13579971870763</v>
      </c>
      <c r="O54">
        <f t="shared" si="17"/>
        <v>3.5311114007249018</v>
      </c>
      <c r="P54">
        <v>2</v>
      </c>
      <c r="R54" t="s">
        <v>12</v>
      </c>
      <c r="S54" s="9" t="s">
        <v>11</v>
      </c>
      <c r="T54">
        <v>4.8727618220698448</v>
      </c>
      <c r="U54" s="4">
        <v>4.7159037858314914</v>
      </c>
      <c r="V54">
        <f t="shared" si="18"/>
        <v>4.7943328039506685</v>
      </c>
      <c r="W54">
        <f t="shared" si="19"/>
        <v>0.11091538110774489</v>
      </c>
      <c r="X54">
        <v>2</v>
      </c>
    </row>
  </sheetData>
  <mergeCells count="14">
    <mergeCell ref="C3:C4"/>
    <mergeCell ref="D4:K4"/>
    <mergeCell ref="N4:U4"/>
    <mergeCell ref="G13:H13"/>
    <mergeCell ref="C25:C26"/>
    <mergeCell ref="D26:K26"/>
    <mergeCell ref="N26:U26"/>
    <mergeCell ref="X13:Y13"/>
    <mergeCell ref="D14:K14"/>
    <mergeCell ref="N14:U14"/>
    <mergeCell ref="D36:K36"/>
    <mergeCell ref="N36:U36"/>
    <mergeCell ref="G35:H35"/>
    <mergeCell ref="X35:Y3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zoomScale="50" zoomScaleNormal="50" workbookViewId="0"/>
  </sheetViews>
  <sheetFormatPr defaultRowHeight="14.5" x14ac:dyDescent="0.35"/>
  <cols>
    <col min="1" max="1" width="12.54296875" style="4" customWidth="1"/>
    <col min="6" max="6" width="10.54296875" customWidth="1"/>
  </cols>
  <sheetData>
    <row r="1" spans="1:19" ht="15.5" x14ac:dyDescent="0.35">
      <c r="A1" s="1" t="s">
        <v>56</v>
      </c>
      <c r="B1" s="14" t="s">
        <v>52</v>
      </c>
    </row>
    <row r="2" spans="1:19" x14ac:dyDescent="0.35">
      <c r="A2" s="23"/>
    </row>
    <row r="3" spans="1:19" x14ac:dyDescent="0.35">
      <c r="B3" s="29" t="s">
        <v>58</v>
      </c>
      <c r="C3" s="14"/>
      <c r="D3" s="14" t="s">
        <v>46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9" ht="14.5" customHeight="1" x14ac:dyDescent="0.3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9" x14ac:dyDescent="0.35">
      <c r="B5" s="14" t="s">
        <v>0</v>
      </c>
      <c r="C5" s="14"/>
      <c r="D5" s="14"/>
      <c r="E5" s="14"/>
      <c r="F5" s="14"/>
      <c r="G5" s="14"/>
      <c r="H5" s="14"/>
      <c r="I5" s="14"/>
      <c r="J5" s="14"/>
      <c r="K5" s="14" t="s">
        <v>36</v>
      </c>
      <c r="L5" s="14"/>
      <c r="M5" s="14"/>
      <c r="N5" s="14"/>
      <c r="O5" s="14"/>
      <c r="P5" s="14" t="s">
        <v>36</v>
      </c>
      <c r="Q5" s="14"/>
      <c r="R5" s="14"/>
      <c r="S5" s="14"/>
    </row>
    <row r="6" spans="1:19" x14ac:dyDescent="0.35">
      <c r="B6" s="14"/>
      <c r="C6" s="14"/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4" t="s">
        <v>8</v>
      </c>
      <c r="J6" s="14" t="s">
        <v>25</v>
      </c>
      <c r="K6" s="16" t="s">
        <v>6</v>
      </c>
      <c r="L6" s="16" t="s">
        <v>8</v>
      </c>
      <c r="M6" s="14"/>
      <c r="N6" s="14"/>
      <c r="O6" s="14"/>
      <c r="P6" s="16" t="s">
        <v>6</v>
      </c>
      <c r="Q6" s="16" t="s">
        <v>8</v>
      </c>
      <c r="R6" s="14"/>
      <c r="S6" s="14"/>
    </row>
    <row r="7" spans="1:19" x14ac:dyDescent="0.35">
      <c r="B7" s="14" t="s">
        <v>16</v>
      </c>
      <c r="C7" s="14" t="s">
        <v>47</v>
      </c>
      <c r="D7" s="26">
        <v>19.134128570556641</v>
      </c>
      <c r="E7" s="26">
        <v>18.958511352539063</v>
      </c>
      <c r="F7" s="26">
        <v>19.120536804199219</v>
      </c>
      <c r="G7" s="26">
        <v>18.983871459960937</v>
      </c>
      <c r="H7" s="26">
        <f>AVERAGE(D7:G7)</f>
        <v>19.049262046813965</v>
      </c>
      <c r="I7" s="14">
        <f>STDEV(D7:G7)</f>
        <v>9.0910276743708621E-2</v>
      </c>
      <c r="J7" s="2">
        <v>16.428110599517822</v>
      </c>
      <c r="K7" s="14">
        <f>(POWER(2,J7-H7))*1000</f>
        <v>162.53795495785073</v>
      </c>
      <c r="L7" s="14">
        <f>(I7/H7)*K7</f>
        <v>0.77569254022866674</v>
      </c>
      <c r="M7" s="14"/>
      <c r="N7" s="14" t="s">
        <v>16</v>
      </c>
      <c r="O7" s="14" t="s">
        <v>47</v>
      </c>
      <c r="P7" s="14">
        <v>162.53795495785073</v>
      </c>
      <c r="Q7" s="14">
        <v>0.77569254022866674</v>
      </c>
      <c r="R7" s="14"/>
      <c r="S7" s="14"/>
    </row>
    <row r="8" spans="1:19" x14ac:dyDescent="0.35">
      <c r="B8" s="14" t="s">
        <v>16</v>
      </c>
      <c r="C8" s="14" t="s">
        <v>30</v>
      </c>
      <c r="D8" s="26">
        <v>18.651653289794922</v>
      </c>
      <c r="E8" s="26">
        <v>18.686166763305664</v>
      </c>
      <c r="F8" s="26">
        <v>18.800634384155273</v>
      </c>
      <c r="G8" s="26">
        <v>18.543512344360352</v>
      </c>
      <c r="H8" s="26">
        <f>AVERAGE(D8:G8)</f>
        <v>18.670491695404053</v>
      </c>
      <c r="I8" s="14">
        <f>STDEV(D8:G8)</f>
        <v>0.10592681169324862</v>
      </c>
      <c r="J8" s="2">
        <v>15.639155387878418</v>
      </c>
      <c r="K8" s="14">
        <f>(POWER(2,J8-H8))*1000</f>
        <v>122.31419024022124</v>
      </c>
      <c r="L8" s="14">
        <f>(I8/H8)*K8</f>
        <v>0.69394809779848765</v>
      </c>
      <c r="M8" s="14"/>
      <c r="N8" s="14" t="s">
        <v>16</v>
      </c>
      <c r="O8" s="14" t="s">
        <v>30</v>
      </c>
      <c r="P8" s="14">
        <v>122.31419024022124</v>
      </c>
      <c r="Q8" s="14">
        <v>0.69394809779848765</v>
      </c>
      <c r="R8" s="14"/>
      <c r="S8" s="14"/>
    </row>
    <row r="9" spans="1:19" x14ac:dyDescent="0.35">
      <c r="B9" s="14" t="s">
        <v>48</v>
      </c>
      <c r="C9" s="14" t="s">
        <v>47</v>
      </c>
      <c r="D9" s="26">
        <v>19.118391036987305</v>
      </c>
      <c r="E9" s="26">
        <v>18.47490119934082</v>
      </c>
      <c r="F9" s="26">
        <v>19.326667785644531</v>
      </c>
      <c r="G9" s="26">
        <v>18.808267593383789</v>
      </c>
      <c r="H9" s="26">
        <f>AVERAGE(D9:G9)</f>
        <v>18.932056903839111</v>
      </c>
      <c r="I9" s="14">
        <f>STDEV(D9:G9)</f>
        <v>0.3718213230184953</v>
      </c>
      <c r="J9" s="2">
        <v>16.116970062255859</v>
      </c>
      <c r="K9" s="14">
        <f>(POWER(2,J9-H9))*1000</f>
        <v>142.09356821702715</v>
      </c>
      <c r="L9" s="14">
        <f>(I9/H9)*K9</f>
        <v>2.7906855971978457</v>
      </c>
      <c r="M9" s="14"/>
      <c r="N9" s="14" t="s">
        <v>48</v>
      </c>
      <c r="O9" s="14" t="s">
        <v>47</v>
      </c>
      <c r="P9" s="14">
        <v>142.09356821702715</v>
      </c>
      <c r="Q9" s="14">
        <v>2.7906855971978457</v>
      </c>
      <c r="R9" s="14"/>
      <c r="S9" s="14"/>
    </row>
    <row r="10" spans="1:19" x14ac:dyDescent="0.35">
      <c r="B10" s="14" t="s">
        <v>48</v>
      </c>
      <c r="C10" s="14" t="s">
        <v>30</v>
      </c>
      <c r="D10" s="30">
        <v>18.372510528564401</v>
      </c>
      <c r="E10" s="30">
        <v>18.5149738311767</v>
      </c>
      <c r="F10" s="30">
        <v>18.1184265136718</v>
      </c>
      <c r="G10" s="30">
        <v>18.747726440429599</v>
      </c>
      <c r="H10" s="26">
        <f>AVERAGE(D10:G10)</f>
        <v>18.438409328460626</v>
      </c>
      <c r="I10" s="14">
        <f>STDEV(D10:G10)</f>
        <v>0.26348361898539902</v>
      </c>
      <c r="J10" s="2">
        <v>16.747537374496439</v>
      </c>
      <c r="K10" s="14">
        <f>(POWER(2,J10-H10))*1000</f>
        <v>309.73966409209146</v>
      </c>
      <c r="L10" s="14">
        <f>(I10/H10)*K10</f>
        <v>4.4261587962652973</v>
      </c>
      <c r="M10" s="14"/>
      <c r="N10" s="14" t="s">
        <v>48</v>
      </c>
      <c r="O10" s="14" t="s">
        <v>30</v>
      </c>
      <c r="P10" s="14">
        <v>309.73966409209146</v>
      </c>
      <c r="Q10" s="14">
        <v>4.4261587962652973</v>
      </c>
      <c r="R10" s="14"/>
      <c r="S10" s="14"/>
    </row>
    <row r="11" spans="1:19" x14ac:dyDescent="0.35">
      <c r="B11" s="14"/>
      <c r="C11" s="14"/>
      <c r="D11" s="26"/>
      <c r="E11" s="26"/>
      <c r="F11" s="26"/>
      <c r="G11" s="26"/>
      <c r="H11" s="26"/>
      <c r="I11" s="14"/>
      <c r="J11" s="2"/>
      <c r="K11" s="14"/>
      <c r="L11" s="14"/>
      <c r="M11" s="14"/>
      <c r="N11" s="14"/>
      <c r="O11" s="14"/>
      <c r="P11" s="14"/>
      <c r="Q11" s="14"/>
      <c r="R11" s="14"/>
      <c r="S11" s="14"/>
    </row>
    <row r="12" spans="1:19" x14ac:dyDescent="0.35">
      <c r="B12" s="14"/>
      <c r="C12" s="14"/>
      <c r="D12" s="26"/>
      <c r="E12" s="26"/>
      <c r="F12" s="26"/>
      <c r="G12" s="26"/>
      <c r="H12" s="26"/>
      <c r="I12" s="14"/>
      <c r="J12" s="2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.5" customHeight="1" x14ac:dyDescent="0.35">
      <c r="B13" s="27" t="s">
        <v>49</v>
      </c>
      <c r="C13" s="14"/>
      <c r="D13" s="14"/>
      <c r="E13" s="14"/>
      <c r="F13" s="14"/>
      <c r="G13" s="14"/>
      <c r="H13" s="26"/>
      <c r="I13" s="14"/>
      <c r="J13" s="14"/>
      <c r="K13" s="14" t="s">
        <v>50</v>
      </c>
      <c r="L13" s="14"/>
      <c r="M13" s="14"/>
      <c r="N13" s="14"/>
      <c r="O13" s="14"/>
      <c r="P13" s="14" t="s">
        <v>50</v>
      </c>
      <c r="Q13" s="14"/>
      <c r="R13" s="14"/>
      <c r="S13" s="14"/>
    </row>
    <row r="14" spans="1:19" x14ac:dyDescent="0.35">
      <c r="B14" s="14"/>
      <c r="C14" s="14"/>
      <c r="D14" s="14" t="s">
        <v>2</v>
      </c>
      <c r="E14" s="14" t="s">
        <v>3</v>
      </c>
      <c r="F14" s="14" t="s">
        <v>4</v>
      </c>
      <c r="G14" s="14" t="s">
        <v>5</v>
      </c>
      <c r="H14" s="14" t="s">
        <v>6</v>
      </c>
      <c r="I14" s="14" t="s">
        <v>8</v>
      </c>
      <c r="J14" s="14" t="s">
        <v>25</v>
      </c>
      <c r="K14" s="14"/>
      <c r="L14" s="14"/>
      <c r="M14" s="14"/>
      <c r="N14" s="14"/>
      <c r="O14" s="14"/>
      <c r="P14" s="16" t="s">
        <v>6</v>
      </c>
      <c r="Q14" s="16" t="s">
        <v>8</v>
      </c>
      <c r="R14" s="14"/>
      <c r="S14" s="14"/>
    </row>
    <row r="15" spans="1:19" ht="14.5" customHeight="1" x14ac:dyDescent="0.35">
      <c r="B15" s="14" t="s">
        <v>16</v>
      </c>
      <c r="C15" s="14" t="s">
        <v>47</v>
      </c>
      <c r="D15" s="26">
        <v>17.77699089050293</v>
      </c>
      <c r="E15" s="26">
        <v>17.540613174438477</v>
      </c>
      <c r="F15" s="26">
        <v>17.763164520263672</v>
      </c>
      <c r="G15" s="26">
        <v>17.436805725097656</v>
      </c>
      <c r="H15" s="26">
        <f>AVERAGE(D15:G15)</f>
        <v>17.629393577575684</v>
      </c>
      <c r="I15" s="14">
        <f>STDEV(D15:G15)</f>
        <v>0.16797983291085855</v>
      </c>
      <c r="J15" s="2">
        <v>16.428110599517822</v>
      </c>
      <c r="K15" s="14">
        <f>(POWER(2,J15-H15))*1000</f>
        <v>434.88836661672951</v>
      </c>
      <c r="L15" s="14">
        <f>(I15/H15)*K15</f>
        <v>4.1437883179416932</v>
      </c>
      <c r="M15" s="14"/>
      <c r="N15" s="14" t="s">
        <v>16</v>
      </c>
      <c r="O15" s="14" t="s">
        <v>47</v>
      </c>
      <c r="P15" s="14">
        <v>434.88836661672951</v>
      </c>
      <c r="Q15" s="14">
        <v>4.1437883179416932</v>
      </c>
      <c r="R15" s="14"/>
      <c r="S15" s="14"/>
    </row>
    <row r="16" spans="1:19" x14ac:dyDescent="0.35">
      <c r="B16" s="14" t="s">
        <v>16</v>
      </c>
      <c r="C16" s="14" t="s">
        <v>30</v>
      </c>
      <c r="D16" s="26">
        <v>17.503183364868164</v>
      </c>
      <c r="E16" s="26">
        <v>17.44091796875</v>
      </c>
      <c r="F16" s="26">
        <v>17.64886474609375</v>
      </c>
      <c r="G16" s="26">
        <v>17.483180999755859</v>
      </c>
      <c r="H16" s="26">
        <f>AVERAGE(D16:G16)</f>
        <v>17.519036769866943</v>
      </c>
      <c r="I16" s="14">
        <f>STDEV(D16:G16)</f>
        <v>9.036005238195885E-2</v>
      </c>
      <c r="J16" s="2">
        <v>15.639155387878418</v>
      </c>
      <c r="K16" s="14">
        <f>(POWER(2,J16-H16))*1000</f>
        <v>271.70605431436275</v>
      </c>
      <c r="L16" s="14">
        <f>(I16/H16)*K16</f>
        <v>1.4014111405125866</v>
      </c>
      <c r="M16" s="14"/>
      <c r="N16" s="14" t="s">
        <v>16</v>
      </c>
      <c r="O16" s="14" t="s">
        <v>30</v>
      </c>
      <c r="P16" s="14">
        <v>271.70605431436275</v>
      </c>
      <c r="Q16" s="14">
        <v>1.4014111405125866</v>
      </c>
      <c r="R16" s="14"/>
      <c r="S16" s="14"/>
    </row>
    <row r="17" spans="2:18" x14ac:dyDescent="0.35">
      <c r="B17" s="14" t="s">
        <v>48</v>
      </c>
      <c r="C17" s="14" t="s">
        <v>47</v>
      </c>
      <c r="D17" s="26">
        <v>17.533176422119141</v>
      </c>
      <c r="E17" s="26">
        <v>17.447385787963867</v>
      </c>
      <c r="F17" s="26">
        <v>17.435489654541016</v>
      </c>
      <c r="G17" s="26">
        <v>17.516054153442383</v>
      </c>
      <c r="H17" s="26">
        <f>AVERAGE(D17:G17)</f>
        <v>17.483026504516602</v>
      </c>
      <c r="I17" s="14">
        <f>STDEV(D17:G17)</f>
        <v>4.877107274843643E-2</v>
      </c>
      <c r="J17" s="2">
        <v>16.116970062255859</v>
      </c>
      <c r="K17" s="14">
        <f>(POWER(2,J17-H17))*1000</f>
        <v>387.95024914288734</v>
      </c>
      <c r="L17" s="14">
        <f>(I17/H17)*K17</f>
        <v>1.0822353794884296</v>
      </c>
      <c r="M17" s="14"/>
      <c r="N17" s="14" t="s">
        <v>48</v>
      </c>
      <c r="O17" s="14" t="s">
        <v>47</v>
      </c>
      <c r="P17" s="14">
        <v>387.95024914288734</v>
      </c>
      <c r="Q17" s="14">
        <v>1.0822353794884296</v>
      </c>
      <c r="R17" s="14"/>
    </row>
    <row r="18" spans="2:18" x14ac:dyDescent="0.35">
      <c r="B18" s="14" t="s">
        <v>48</v>
      </c>
      <c r="C18" s="14" t="s">
        <v>30</v>
      </c>
      <c r="D18" s="26">
        <v>16.728748321533203</v>
      </c>
      <c r="E18" s="26">
        <v>17.463336944580078</v>
      </c>
      <c r="F18" s="26">
        <v>17.354656219482422</v>
      </c>
      <c r="G18" s="26">
        <v>17.1397705078125</v>
      </c>
      <c r="H18" s="26">
        <f>AVERAGE(D18:G18)</f>
        <v>17.171627998352051</v>
      </c>
      <c r="I18" s="14">
        <f>STDEV(D18:G18)</f>
        <v>0.3244229476482095</v>
      </c>
      <c r="J18" s="2">
        <v>16.747537374496439</v>
      </c>
      <c r="K18" s="14">
        <f>(POWER(2,J18-H18))*1000</f>
        <v>745.30837488407576</v>
      </c>
      <c r="L18" s="14">
        <f>(I18/H18)*K18</f>
        <v>14.081084211118103</v>
      </c>
      <c r="M18" s="14"/>
      <c r="N18" s="14" t="s">
        <v>48</v>
      </c>
      <c r="O18" s="14" t="s">
        <v>30</v>
      </c>
      <c r="P18" s="14">
        <v>745.30837488407576</v>
      </c>
      <c r="Q18" s="14">
        <v>14.081084211118103</v>
      </c>
      <c r="R18" s="14"/>
    </row>
    <row r="19" spans="2:18" x14ac:dyDescent="0.3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2:18" x14ac:dyDescent="0.3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2:18" x14ac:dyDescent="0.35">
      <c r="B21" s="14" t="s">
        <v>1</v>
      </c>
      <c r="C21" s="14"/>
      <c r="D21" s="14"/>
      <c r="E21" s="14"/>
      <c r="F21" s="14"/>
      <c r="G21" s="14"/>
      <c r="H21" s="26"/>
      <c r="I21" s="14"/>
      <c r="J21" s="14"/>
      <c r="K21" s="14" t="s">
        <v>51</v>
      </c>
      <c r="L21" s="14"/>
      <c r="M21" s="14"/>
      <c r="N21" s="14"/>
      <c r="O21" s="14"/>
      <c r="P21" s="14" t="s">
        <v>51</v>
      </c>
      <c r="Q21" s="14"/>
      <c r="R21" s="14"/>
    </row>
    <row r="22" spans="2:18" x14ac:dyDescent="0.35">
      <c r="B22" s="14"/>
      <c r="C22" s="14"/>
      <c r="D22" s="14" t="s">
        <v>2</v>
      </c>
      <c r="E22" s="14" t="s">
        <v>3</v>
      </c>
      <c r="F22" s="14" t="s">
        <v>4</v>
      </c>
      <c r="G22" s="14" t="s">
        <v>5</v>
      </c>
      <c r="H22" s="14" t="s">
        <v>6</v>
      </c>
      <c r="I22" s="14" t="s">
        <v>8</v>
      </c>
      <c r="J22" s="14" t="s">
        <v>25</v>
      </c>
      <c r="K22" s="14"/>
      <c r="L22" s="14"/>
      <c r="M22" s="14"/>
      <c r="N22" s="14"/>
      <c r="O22" s="14"/>
      <c r="P22" s="16" t="s">
        <v>6</v>
      </c>
      <c r="Q22" s="16" t="s">
        <v>8</v>
      </c>
      <c r="R22" s="14"/>
    </row>
    <row r="23" spans="2:18" x14ac:dyDescent="0.35">
      <c r="B23" s="14" t="s">
        <v>16</v>
      </c>
      <c r="C23" s="14" t="s">
        <v>47</v>
      </c>
      <c r="D23" s="26">
        <v>20.961021423339844</v>
      </c>
      <c r="E23" s="26">
        <v>20.834095001220703</v>
      </c>
      <c r="F23" s="26">
        <v>20.849580764770508</v>
      </c>
      <c r="G23" s="26">
        <v>20.853582382202148</v>
      </c>
      <c r="H23" s="26">
        <f>AVERAGE(D23:G23)</f>
        <v>20.874569892883301</v>
      </c>
      <c r="I23" s="14">
        <f>STDEV(D23:G23)</f>
        <v>5.824378679826904E-2</v>
      </c>
      <c r="J23" s="2">
        <v>16.428110599517822</v>
      </c>
      <c r="K23" s="14">
        <f>(POWER(2,J23-H23))*1000</f>
        <v>45.865103533459468</v>
      </c>
      <c r="L23" s="14">
        <f t="shared" ref="L23" si="0">(I23/H23)*K23</f>
        <v>0.12797184925923127</v>
      </c>
      <c r="M23" s="14"/>
      <c r="N23" s="14" t="s">
        <v>16</v>
      </c>
      <c r="O23" s="14" t="s">
        <v>47</v>
      </c>
      <c r="P23" s="14">
        <v>45.865103533459468</v>
      </c>
      <c r="Q23" s="14">
        <v>0.12797184925923127</v>
      </c>
      <c r="R23" s="14"/>
    </row>
    <row r="24" spans="2:18" ht="15.5" customHeight="1" x14ac:dyDescent="0.35">
      <c r="B24" s="14" t="s">
        <v>16</v>
      </c>
      <c r="C24" s="14" t="s">
        <v>30</v>
      </c>
      <c r="D24" s="26">
        <v>20.141046524047852</v>
      </c>
      <c r="E24" s="26">
        <v>20.093679428100586</v>
      </c>
      <c r="F24" s="26">
        <v>20.184871673583984</v>
      </c>
      <c r="G24" s="26">
        <v>20.074750900268555</v>
      </c>
      <c r="H24" s="26">
        <f>AVERAGE(D24:G24)</f>
        <v>20.123587131500244</v>
      </c>
      <c r="I24" s="14">
        <f>STDEV(D24:G24)</f>
        <v>4.9464039766622864E-2</v>
      </c>
      <c r="J24" s="2">
        <v>15.639155387878418</v>
      </c>
      <c r="K24" s="14">
        <f>(POWER(2,J24-H24))*1000</f>
        <v>44.673659700039927</v>
      </c>
      <c r="L24" s="14">
        <f>(I24/H24)*K24</f>
        <v>0.10980843849973247</v>
      </c>
      <c r="M24" s="14"/>
      <c r="N24" s="14" t="s">
        <v>16</v>
      </c>
      <c r="O24" s="14" t="s">
        <v>30</v>
      </c>
      <c r="P24" s="14">
        <v>44.673659700039927</v>
      </c>
      <c r="Q24" s="14">
        <v>0.10980843849973247</v>
      </c>
      <c r="R24" s="14"/>
    </row>
    <row r="25" spans="2:18" x14ac:dyDescent="0.35">
      <c r="B25" s="14" t="s">
        <v>48</v>
      </c>
      <c r="C25" s="14" t="s">
        <v>47</v>
      </c>
      <c r="D25" s="26">
        <v>21.108333587646484</v>
      </c>
      <c r="E25" s="26">
        <v>20.886638641357422</v>
      </c>
      <c r="F25" s="26">
        <v>20.706832885742188</v>
      </c>
      <c r="G25" s="26">
        <v>20.872217178344727</v>
      </c>
      <c r="H25" s="26">
        <f>AVERAGE(D25:G25)</f>
        <v>20.893505573272705</v>
      </c>
      <c r="I25" s="14">
        <f>STDEV(D25:G25)</f>
        <v>0.16482123502164972</v>
      </c>
      <c r="J25" s="2">
        <v>16.116970062255859</v>
      </c>
      <c r="K25" s="14">
        <f>(POWER(2,J25-H25))*1000</f>
        <v>36.485435613753687</v>
      </c>
      <c r="L25" s="14">
        <f>(I25/H25)*K25</f>
        <v>0.28782027683542122</v>
      </c>
      <c r="M25" s="14"/>
      <c r="N25" s="14" t="s">
        <v>48</v>
      </c>
      <c r="O25" s="14" t="s">
        <v>47</v>
      </c>
      <c r="P25" s="14">
        <v>36.485435613753687</v>
      </c>
      <c r="Q25" s="14">
        <v>0.28782027683542122</v>
      </c>
      <c r="R25" s="14"/>
    </row>
    <row r="26" spans="2:18" x14ac:dyDescent="0.35">
      <c r="B26" s="14" t="s">
        <v>48</v>
      </c>
      <c r="C26" s="14" t="s">
        <v>30</v>
      </c>
      <c r="D26" s="26">
        <v>19.246757507324219</v>
      </c>
      <c r="E26" s="26">
        <v>19.66656494140625</v>
      </c>
      <c r="F26" s="26">
        <v>19.385560989379883</v>
      </c>
      <c r="G26" s="26">
        <v>19.263181686401367</v>
      </c>
      <c r="H26" s="26">
        <f>AVERAGE(D26:G26)</f>
        <v>19.39051628112793</v>
      </c>
      <c r="I26" s="14">
        <f>STDEV(D26:G26)</f>
        <v>0.19417183267876265</v>
      </c>
      <c r="J26" s="2">
        <v>16.747537374496439</v>
      </c>
      <c r="K26" s="14">
        <f>(POWER(2,J26-H26))*1000</f>
        <v>160.09732340148204</v>
      </c>
      <c r="L26" s="14">
        <f>(I26/H26)*K26</f>
        <v>1.6031749872532046</v>
      </c>
      <c r="M26" s="14"/>
      <c r="N26" s="14" t="s">
        <v>48</v>
      </c>
      <c r="O26" s="14" t="s">
        <v>30</v>
      </c>
      <c r="P26" s="14">
        <v>160.09732340148204</v>
      </c>
      <c r="Q26" s="14">
        <v>1.6031749872532046</v>
      </c>
      <c r="R26" s="14"/>
    </row>
    <row r="27" spans="2:18" x14ac:dyDescent="0.35">
      <c r="B27" s="14"/>
      <c r="C27" s="14"/>
      <c r="D27" s="26"/>
      <c r="E27" s="26"/>
      <c r="F27" s="26"/>
      <c r="G27" s="26"/>
      <c r="H27" s="26"/>
      <c r="I27" s="14"/>
      <c r="J27" s="2"/>
      <c r="K27" s="14"/>
      <c r="L27" s="14"/>
      <c r="M27" s="14"/>
      <c r="N27" s="14"/>
      <c r="O27" s="14"/>
      <c r="P27" s="14"/>
      <c r="Q27" s="14"/>
      <c r="R27" s="14"/>
    </row>
    <row r="28" spans="2:18" x14ac:dyDescent="0.35">
      <c r="B28" s="14"/>
      <c r="C28" s="14"/>
      <c r="D28" s="26"/>
      <c r="E28" s="26"/>
      <c r="F28" s="26"/>
      <c r="G28" s="26"/>
      <c r="H28" s="26"/>
      <c r="I28" s="14"/>
      <c r="J28" s="2"/>
      <c r="K28" s="14"/>
      <c r="L28" s="14"/>
      <c r="M28" s="14"/>
      <c r="N28" s="14"/>
      <c r="O28" s="14"/>
      <c r="P28" s="14"/>
      <c r="Q28" s="14"/>
      <c r="R28" s="14"/>
    </row>
    <row r="29" spans="2:18" x14ac:dyDescent="0.35">
      <c r="B29" s="14" t="s">
        <v>31</v>
      </c>
      <c r="C29" s="14"/>
      <c r="D29" s="14"/>
      <c r="E29" s="14"/>
      <c r="F29" s="14"/>
      <c r="G29" s="14"/>
      <c r="H29" s="26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2:18" x14ac:dyDescent="0.35">
      <c r="B30" s="14"/>
      <c r="C30" s="14"/>
      <c r="D30" s="14" t="s">
        <v>2</v>
      </c>
      <c r="E30" s="14" t="s">
        <v>3</v>
      </c>
      <c r="F30" s="14" t="s">
        <v>4</v>
      </c>
      <c r="G30" s="14" t="s">
        <v>5</v>
      </c>
      <c r="H30" s="14" t="s">
        <v>6</v>
      </c>
      <c r="I30" s="14" t="s">
        <v>8</v>
      </c>
      <c r="J30" s="14"/>
      <c r="K30" s="14"/>
      <c r="L30" s="14"/>
      <c r="M30" s="14"/>
      <c r="N30" s="14"/>
      <c r="O30" s="14"/>
      <c r="P30" s="14"/>
      <c r="Q30" s="14"/>
      <c r="R30" s="14"/>
    </row>
    <row r="31" spans="2:18" x14ac:dyDescent="0.35">
      <c r="B31" s="14" t="s">
        <v>16</v>
      </c>
      <c r="C31" s="14" t="s">
        <v>47</v>
      </c>
      <c r="D31" s="26">
        <v>16.569112777709961</v>
      </c>
      <c r="E31" s="26">
        <v>16.480228424072266</v>
      </c>
      <c r="F31" s="26">
        <v>16.548154830932617</v>
      </c>
      <c r="G31" s="26">
        <v>16.114946365356445</v>
      </c>
      <c r="H31" s="28">
        <f>AVERAGE(D31:G31)</f>
        <v>16.428110599517822</v>
      </c>
      <c r="I31" s="14">
        <f>STDEV(D31:G31)</f>
        <v>0.21219514363361061</v>
      </c>
      <c r="J31" s="14"/>
      <c r="K31" s="14"/>
      <c r="L31" s="14"/>
      <c r="M31" s="14"/>
      <c r="N31" s="14"/>
      <c r="O31" s="14"/>
      <c r="P31" s="14"/>
      <c r="Q31" s="14"/>
      <c r="R31" s="14"/>
    </row>
    <row r="32" spans="2:18" x14ac:dyDescent="0.35">
      <c r="B32" s="14" t="s">
        <v>16</v>
      </c>
      <c r="C32" s="14" t="s">
        <v>30</v>
      </c>
      <c r="D32" s="26">
        <v>14.008827209472656</v>
      </c>
      <c r="E32" s="26">
        <v>16.261878967285156</v>
      </c>
      <c r="F32" s="26">
        <v>16.11915397644043</v>
      </c>
      <c r="G32" s="26">
        <v>16.16676139831543</v>
      </c>
      <c r="H32" s="28">
        <f>AVERAGE(D32:G32)</f>
        <v>15.639155387878418</v>
      </c>
      <c r="I32" s="14">
        <f>STDEV(D32:G32)</f>
        <v>1.0885037701548201</v>
      </c>
      <c r="J32" s="14"/>
      <c r="K32" s="14"/>
      <c r="L32" s="14"/>
      <c r="M32" s="14"/>
      <c r="N32" s="14"/>
      <c r="O32" s="14"/>
      <c r="P32" s="14"/>
      <c r="Q32" s="14"/>
      <c r="R32" s="14"/>
    </row>
    <row r="33" spans="2:19" x14ac:dyDescent="0.35">
      <c r="B33" s="14" t="s">
        <v>48</v>
      </c>
      <c r="C33" s="14" t="s">
        <v>47</v>
      </c>
      <c r="D33" s="26">
        <v>16.06104850769043</v>
      </c>
      <c r="E33" s="26">
        <v>16.07063102722168</v>
      </c>
      <c r="F33" s="26">
        <v>16.080221176147461</v>
      </c>
      <c r="G33" s="26">
        <v>16.255979537963867</v>
      </c>
      <c r="H33" s="28">
        <f>AVERAGE(D33:G33)</f>
        <v>16.116970062255859</v>
      </c>
      <c r="I33" s="14">
        <f>STDEV(D33:G33)</f>
        <v>9.3002941530069383E-2</v>
      </c>
      <c r="J33" s="14"/>
      <c r="K33" s="14"/>
      <c r="L33" s="14"/>
      <c r="M33" s="14"/>
      <c r="N33" s="14"/>
      <c r="O33" s="14"/>
      <c r="P33" s="14"/>
      <c r="Q33" s="14"/>
      <c r="R33" s="14"/>
    </row>
    <row r="34" spans="2:19" x14ac:dyDescent="0.35">
      <c r="B34" s="14" t="s">
        <v>48</v>
      </c>
      <c r="C34" s="14" t="s">
        <v>30</v>
      </c>
      <c r="D34" s="26">
        <v>17.019031524658203</v>
      </c>
      <c r="E34" s="26">
        <v>16.984702110290499</v>
      </c>
      <c r="F34" s="26">
        <v>16.026515960693359</v>
      </c>
      <c r="G34" s="26">
        <v>16.9598999023437</v>
      </c>
      <c r="H34" s="28">
        <f>AVERAGE(D34:G34)</f>
        <v>16.747537374496439</v>
      </c>
      <c r="I34" s="14">
        <f>STDEV(D34:G34)</f>
        <v>0.48129197925050143</v>
      </c>
      <c r="J34" s="14"/>
      <c r="K34" s="14"/>
      <c r="L34" s="14"/>
      <c r="M34" s="14"/>
      <c r="N34" s="14"/>
      <c r="O34" s="14"/>
      <c r="P34" s="14"/>
      <c r="Q34" s="14"/>
      <c r="R34" s="14"/>
    </row>
    <row r="35" spans="2:19" x14ac:dyDescent="0.3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2:19" x14ac:dyDescent="0.3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2:19" x14ac:dyDescent="0.35">
      <c r="B37" s="14"/>
      <c r="C37" s="14"/>
      <c r="D37" s="26"/>
      <c r="E37" s="26"/>
      <c r="F37" s="26"/>
      <c r="G37" s="26"/>
      <c r="H37" s="26"/>
      <c r="I37" s="14"/>
      <c r="J37" s="2"/>
      <c r="K37" s="14"/>
      <c r="L37" s="14"/>
      <c r="M37" s="14"/>
      <c r="N37" s="14"/>
      <c r="O37" s="14"/>
      <c r="P37" s="14"/>
      <c r="Q37" s="14"/>
      <c r="R37" s="14"/>
    </row>
    <row r="38" spans="2:19" x14ac:dyDescent="0.35">
      <c r="B38" s="29" t="s">
        <v>57</v>
      </c>
      <c r="C38" s="14"/>
      <c r="D38" s="14" t="s">
        <v>46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2:19" x14ac:dyDescent="0.3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3"/>
      <c r="S39" s="4"/>
    </row>
    <row r="40" spans="2:19" x14ac:dyDescent="0.35">
      <c r="B40" s="14" t="s">
        <v>0</v>
      </c>
      <c r="C40" s="14"/>
      <c r="D40" s="14"/>
      <c r="E40" s="14"/>
      <c r="F40" s="14"/>
      <c r="G40" s="14"/>
      <c r="H40" s="14"/>
      <c r="I40" s="14"/>
      <c r="J40" s="14"/>
      <c r="K40" s="14" t="s">
        <v>36</v>
      </c>
      <c r="L40" s="14"/>
      <c r="M40" s="14"/>
      <c r="N40" s="14"/>
      <c r="O40" s="14"/>
      <c r="P40" s="14" t="s">
        <v>36</v>
      </c>
      <c r="Q40" s="14"/>
      <c r="R40" s="13"/>
      <c r="S40" s="4"/>
    </row>
    <row r="41" spans="2:19" x14ac:dyDescent="0.35">
      <c r="B41" s="14"/>
      <c r="C41" s="14"/>
      <c r="D41" s="14" t="s">
        <v>2</v>
      </c>
      <c r="E41" s="14" t="s">
        <v>3</v>
      </c>
      <c r="F41" s="14" t="s">
        <v>4</v>
      </c>
      <c r="G41" s="14" t="s">
        <v>5</v>
      </c>
      <c r="H41" s="14" t="s">
        <v>6</v>
      </c>
      <c r="I41" s="14" t="s">
        <v>8</v>
      </c>
      <c r="J41" s="14" t="s">
        <v>25</v>
      </c>
      <c r="K41" s="16" t="s">
        <v>6</v>
      </c>
      <c r="L41" s="16" t="s">
        <v>8</v>
      </c>
      <c r="M41" s="14"/>
      <c r="N41" s="14"/>
      <c r="O41" s="14"/>
      <c r="P41" s="16" t="s">
        <v>6</v>
      </c>
      <c r="Q41" s="16" t="s">
        <v>8</v>
      </c>
      <c r="R41" s="14"/>
    </row>
    <row r="42" spans="2:19" x14ac:dyDescent="0.35">
      <c r="B42" s="14" t="s">
        <v>16</v>
      </c>
      <c r="C42" s="14" t="s">
        <v>47</v>
      </c>
      <c r="D42" s="29">
        <v>19.552261352538999</v>
      </c>
      <c r="E42" s="29">
        <v>19.863958358764599</v>
      </c>
      <c r="F42" s="29">
        <v>18.5301513671875</v>
      </c>
      <c r="G42" s="29">
        <v>19.562400817871001</v>
      </c>
      <c r="H42" s="26">
        <f>AVERAGE(D42:G42)</f>
        <v>19.377192974090526</v>
      </c>
      <c r="I42" s="14">
        <f>STDEV(D42:G42)</f>
        <v>0.58291534721951666</v>
      </c>
      <c r="J42" s="2">
        <v>16.447896003723145</v>
      </c>
      <c r="K42" s="14">
        <f>(POWER(2,J42-H42))*1000</f>
        <v>131.27854229694424</v>
      </c>
      <c r="L42" s="14">
        <f>(I42/H42)*K42</f>
        <v>3.9491931141841219</v>
      </c>
      <c r="M42" s="14"/>
      <c r="N42" s="14" t="s">
        <v>16</v>
      </c>
      <c r="O42" s="14" t="s">
        <v>47</v>
      </c>
      <c r="P42" s="14">
        <v>131.27854229694424</v>
      </c>
      <c r="Q42" s="14">
        <v>3.9491931141841219</v>
      </c>
      <c r="R42" s="14"/>
    </row>
    <row r="43" spans="2:19" x14ac:dyDescent="0.35">
      <c r="B43" s="14" t="s">
        <v>16</v>
      </c>
      <c r="C43" s="14" t="s">
        <v>30</v>
      </c>
      <c r="D43" s="29">
        <v>19.644416809081999</v>
      </c>
      <c r="E43" s="29">
        <v>18.344312667846602</v>
      </c>
      <c r="F43" s="29">
        <v>19.959222793579102</v>
      </c>
      <c r="G43" s="29">
        <v>18.667171478271399</v>
      </c>
      <c r="H43" s="26">
        <f>AVERAGE(D43:G43)</f>
        <v>19.153780937194774</v>
      </c>
      <c r="I43" s="14">
        <f>STDEV(D43:G43)</f>
        <v>0.77060318093330726</v>
      </c>
      <c r="J43" s="2">
        <v>16.333741664886475</v>
      </c>
      <c r="K43" s="14">
        <f>(POWER(2,J43-H43))*1000</f>
        <v>141.60663086605464</v>
      </c>
      <c r="L43" s="14">
        <f>(I43/H43)*K43</f>
        <v>5.6971790867005829</v>
      </c>
      <c r="M43" s="14"/>
      <c r="N43" s="14" t="s">
        <v>16</v>
      </c>
      <c r="O43" s="14" t="s">
        <v>30</v>
      </c>
      <c r="P43" s="14">
        <v>141.60663086605464</v>
      </c>
      <c r="Q43" s="14">
        <v>5.6971790867005829</v>
      </c>
      <c r="R43" s="14"/>
    </row>
    <row r="44" spans="2:19" x14ac:dyDescent="0.35">
      <c r="B44" s="14" t="s">
        <v>48</v>
      </c>
      <c r="C44" s="14" t="s">
        <v>47</v>
      </c>
      <c r="D44" s="29">
        <v>19.508281707763601</v>
      </c>
      <c r="E44" s="29">
        <v>18.948156356811499</v>
      </c>
      <c r="F44" s="29">
        <v>19.0063972473144</v>
      </c>
      <c r="G44" s="29">
        <v>18.693981170654201</v>
      </c>
      <c r="H44" s="26">
        <f>AVERAGE(D44:G44)</f>
        <v>19.039204120635922</v>
      </c>
      <c r="I44" s="14">
        <f>STDEV(D44:G44)</f>
        <v>0.34087077423082657</v>
      </c>
      <c r="J44" s="2">
        <v>16.092654228210449</v>
      </c>
      <c r="K44" s="14">
        <f>(POWER(2,J44-H44))*1000</f>
        <v>129.71795656665284</v>
      </c>
      <c r="L44" s="14">
        <f>(I44/H44)*K44</f>
        <v>2.3224216730041971</v>
      </c>
      <c r="M44" s="14"/>
      <c r="N44" s="14" t="s">
        <v>48</v>
      </c>
      <c r="O44" s="14" t="s">
        <v>47</v>
      </c>
      <c r="P44" s="14">
        <v>129.71795656665284</v>
      </c>
      <c r="Q44" s="14">
        <v>2.3224216730041971</v>
      </c>
      <c r="R44" s="14"/>
    </row>
    <row r="45" spans="2:19" x14ac:dyDescent="0.35">
      <c r="B45" s="14" t="s">
        <v>48</v>
      </c>
      <c r="C45" s="14" t="s">
        <v>30</v>
      </c>
      <c r="D45" s="29">
        <v>18.179524230957</v>
      </c>
      <c r="E45" s="29">
        <v>18.2089210510253</v>
      </c>
      <c r="F45" s="29">
        <v>17.834859848022401</v>
      </c>
      <c r="G45" s="29">
        <v>17.986745834350501</v>
      </c>
      <c r="H45" s="26">
        <f>AVERAGE(D45:G45)</f>
        <v>18.052512741088801</v>
      </c>
      <c r="I45" s="14">
        <f>STDEV(D45:G45)</f>
        <v>0.17539816215098503</v>
      </c>
      <c r="J45" s="2">
        <v>16.603048801422119</v>
      </c>
      <c r="K45" s="14">
        <f>(POWER(2,J45-H45))*1000</f>
        <v>366.1574513644486</v>
      </c>
      <c r="L45" s="14">
        <f>(I45/H45)*K45</f>
        <v>3.5575847500185431</v>
      </c>
      <c r="M45" s="14"/>
      <c r="N45" s="14" t="s">
        <v>48</v>
      </c>
      <c r="O45" s="14" t="s">
        <v>30</v>
      </c>
      <c r="P45" s="14">
        <v>366.1574513644486</v>
      </c>
      <c r="Q45" s="14">
        <v>3.5575847500185431</v>
      </c>
      <c r="R45" s="14"/>
    </row>
    <row r="46" spans="2:19" x14ac:dyDescent="0.35">
      <c r="B46" s="14"/>
      <c r="C46" s="14"/>
      <c r="D46" s="26"/>
      <c r="E46" s="26"/>
      <c r="F46" s="26"/>
      <c r="G46" s="26"/>
      <c r="H46" s="26"/>
      <c r="I46" s="14"/>
      <c r="J46" s="2"/>
      <c r="K46" s="14"/>
      <c r="L46" s="14"/>
      <c r="M46" s="14"/>
      <c r="N46" s="14"/>
      <c r="O46" s="14"/>
      <c r="P46" s="14"/>
      <c r="Q46" s="14"/>
      <c r="R46" s="14"/>
    </row>
    <row r="47" spans="2:19" x14ac:dyDescent="0.35">
      <c r="B47" s="14"/>
      <c r="C47" s="14"/>
      <c r="D47" s="26"/>
      <c r="E47" s="26"/>
      <c r="F47" s="26"/>
      <c r="G47" s="26"/>
      <c r="H47" s="26"/>
      <c r="I47" s="14"/>
      <c r="J47" s="2"/>
      <c r="K47" s="14"/>
      <c r="L47" s="14"/>
      <c r="M47" s="14"/>
      <c r="N47" s="14"/>
      <c r="O47" s="14"/>
      <c r="P47" s="14"/>
      <c r="Q47" s="14"/>
      <c r="R47" s="14"/>
    </row>
    <row r="48" spans="2:19" x14ac:dyDescent="0.35">
      <c r="B48" s="27" t="s">
        <v>49</v>
      </c>
      <c r="C48" s="14"/>
      <c r="D48" s="14"/>
      <c r="E48" s="14"/>
      <c r="F48" s="14"/>
      <c r="G48" s="14"/>
      <c r="H48" s="26"/>
      <c r="I48" s="14"/>
      <c r="J48" s="14"/>
      <c r="K48" s="14" t="s">
        <v>50</v>
      </c>
      <c r="L48" s="14"/>
      <c r="M48" s="14"/>
      <c r="N48" s="14"/>
      <c r="O48" s="14"/>
      <c r="P48" s="14" t="s">
        <v>50</v>
      </c>
      <c r="Q48" s="14"/>
      <c r="R48" s="14"/>
    </row>
    <row r="49" spans="2:18" x14ac:dyDescent="0.35">
      <c r="B49" s="14"/>
      <c r="C49" s="14"/>
      <c r="D49" s="14" t="s">
        <v>2</v>
      </c>
      <c r="E49" s="14" t="s">
        <v>3</v>
      </c>
      <c r="F49" s="14" t="s">
        <v>4</v>
      </c>
      <c r="G49" s="14" t="s">
        <v>5</v>
      </c>
      <c r="H49" s="14" t="s">
        <v>6</v>
      </c>
      <c r="I49" s="14" t="s">
        <v>8</v>
      </c>
      <c r="J49" s="14" t="s">
        <v>25</v>
      </c>
      <c r="K49" s="14"/>
      <c r="L49" s="14"/>
      <c r="M49" s="14"/>
      <c r="N49" s="14"/>
      <c r="O49" s="14"/>
      <c r="P49" s="16" t="s">
        <v>6</v>
      </c>
      <c r="Q49" s="16" t="s">
        <v>8</v>
      </c>
      <c r="R49" s="14"/>
    </row>
    <row r="50" spans="2:18" x14ac:dyDescent="0.35">
      <c r="B50" s="14" t="s">
        <v>16</v>
      </c>
      <c r="C50" s="14" t="s">
        <v>47</v>
      </c>
      <c r="D50" s="29">
        <v>17.7605266571044</v>
      </c>
      <c r="E50" s="29">
        <v>17.448419570922798</v>
      </c>
      <c r="F50" s="29">
        <v>17.871770858764599</v>
      </c>
      <c r="G50" s="29">
        <v>17.023605346679599</v>
      </c>
      <c r="H50" s="26">
        <f>AVERAGE(D50:G50)</f>
        <v>17.526080608367849</v>
      </c>
      <c r="I50" s="14">
        <f>STDEV(D50:G50)</f>
        <v>0.37990320009763273</v>
      </c>
      <c r="J50" s="2">
        <v>16.447896003723145</v>
      </c>
      <c r="K50" s="14">
        <f>(POWER(2,J50-H50))*1000</f>
        <v>473.62442729809055</v>
      </c>
      <c r="L50" s="14">
        <f>(I50/H50)*K50</f>
        <v>10.266495949416363</v>
      </c>
      <c r="M50" s="14"/>
      <c r="N50" s="14" t="s">
        <v>16</v>
      </c>
      <c r="O50" s="14" t="s">
        <v>47</v>
      </c>
      <c r="P50" s="14">
        <v>473.62442729809055</v>
      </c>
      <c r="Q50" s="14">
        <v>10.266495949416363</v>
      </c>
      <c r="R50" s="14"/>
    </row>
    <row r="51" spans="2:18" x14ac:dyDescent="0.35">
      <c r="B51" s="14" t="s">
        <v>16</v>
      </c>
      <c r="C51" s="14" t="s">
        <v>30</v>
      </c>
      <c r="D51" s="29">
        <v>17.592378616333001</v>
      </c>
      <c r="E51" s="29">
        <v>17.743902206420799</v>
      </c>
      <c r="F51" s="29">
        <v>17.978305816650298</v>
      </c>
      <c r="G51" s="29">
        <v>17.009813308715799</v>
      </c>
      <c r="H51" s="26">
        <f>AVERAGE(D51:G51)</f>
        <v>17.581099987029972</v>
      </c>
      <c r="I51" s="14">
        <f>STDEV(D51:G51)</f>
        <v>0.41262279385299233</v>
      </c>
      <c r="J51" s="2">
        <v>16.333741664886475</v>
      </c>
      <c r="K51" s="14">
        <f>(POWER(2,J51-H51))*1000</f>
        <v>421.2187836561564</v>
      </c>
      <c r="L51" s="14">
        <f>(I51/H51)*K51</f>
        <v>9.885870136896008</v>
      </c>
      <c r="M51" s="14"/>
      <c r="N51" s="14" t="s">
        <v>16</v>
      </c>
      <c r="O51" s="14" t="s">
        <v>30</v>
      </c>
      <c r="P51" s="14">
        <v>421.2187836561564</v>
      </c>
      <c r="Q51" s="14">
        <v>9.885870136896008</v>
      </c>
      <c r="R51" s="14"/>
    </row>
    <row r="52" spans="2:18" x14ac:dyDescent="0.35">
      <c r="B52" s="14" t="s">
        <v>48</v>
      </c>
      <c r="C52" s="14" t="s">
        <v>47</v>
      </c>
      <c r="D52" s="29">
        <v>17.448043823242099</v>
      </c>
      <c r="E52" s="29">
        <v>17.817770004272401</v>
      </c>
      <c r="F52" s="29">
        <v>18.190055847167901</v>
      </c>
      <c r="G52" s="29">
        <v>16.733348846435501</v>
      </c>
      <c r="H52" s="26">
        <f>AVERAGE(D52:G52)</f>
        <v>17.547304630279477</v>
      </c>
      <c r="I52" s="14">
        <f>STDEV(D52:G52)</f>
        <v>0.62146530372645792</v>
      </c>
      <c r="J52" s="2">
        <v>16.092654228210449</v>
      </c>
      <c r="K52" s="14">
        <f>(POWER(2,J52-H52))*1000</f>
        <v>364.84348525131219</v>
      </c>
      <c r="L52" s="14">
        <f>(I52/H52)*K52</f>
        <v>12.9215040230777</v>
      </c>
      <c r="M52" s="14"/>
      <c r="N52" s="14" t="s">
        <v>48</v>
      </c>
      <c r="O52" s="14" t="s">
        <v>47</v>
      </c>
      <c r="P52" s="14">
        <v>364.84348525131219</v>
      </c>
      <c r="Q52" s="14">
        <v>12.9215040230777</v>
      </c>
      <c r="R52" s="14"/>
    </row>
    <row r="53" spans="2:18" x14ac:dyDescent="0.35">
      <c r="B53" s="14" t="s">
        <v>48</v>
      </c>
      <c r="C53" s="14" t="s">
        <v>30</v>
      </c>
      <c r="D53" s="29">
        <v>16.962480545043899</v>
      </c>
      <c r="E53" s="29">
        <v>17.058031082153299</v>
      </c>
      <c r="F53" s="29">
        <v>16.397264480590799</v>
      </c>
      <c r="G53" s="29">
        <v>17.909000396728501</v>
      </c>
      <c r="H53" s="26">
        <f>AVERAGE(D53:G53)</f>
        <v>17.081694126129122</v>
      </c>
      <c r="I53" s="14">
        <f>STDEV(D53:G53)</f>
        <v>0.62387269605001228</v>
      </c>
      <c r="J53" s="2">
        <v>16.603048801422119</v>
      </c>
      <c r="K53" s="14">
        <f>(POWER(2,J53-H53))*1000</f>
        <v>717.65117454706001</v>
      </c>
      <c r="L53" s="14">
        <f>(I53/H53)*K53</f>
        <v>26.210689044201416</v>
      </c>
      <c r="M53" s="14"/>
      <c r="N53" s="14" t="s">
        <v>48</v>
      </c>
      <c r="O53" s="14" t="s">
        <v>30</v>
      </c>
      <c r="P53" s="14">
        <v>717.65117454706001</v>
      </c>
      <c r="Q53" s="14">
        <v>26.210689044201416</v>
      </c>
      <c r="R53" s="14"/>
    </row>
    <row r="54" spans="2:18" x14ac:dyDescent="0.3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2:18" x14ac:dyDescent="0.3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2:18" x14ac:dyDescent="0.35">
      <c r="B56" s="14" t="s">
        <v>1</v>
      </c>
      <c r="C56" s="14"/>
      <c r="D56" s="14"/>
      <c r="E56" s="14"/>
      <c r="F56" s="14"/>
      <c r="G56" s="14"/>
      <c r="H56" s="26"/>
      <c r="I56" s="14"/>
      <c r="J56" s="14"/>
      <c r="K56" s="14" t="s">
        <v>51</v>
      </c>
      <c r="L56" s="14"/>
      <c r="M56" s="14"/>
      <c r="N56" s="14"/>
      <c r="O56" s="14"/>
      <c r="P56" s="14" t="s">
        <v>51</v>
      </c>
      <c r="Q56" s="14"/>
      <c r="R56" s="14"/>
    </row>
    <row r="57" spans="2:18" x14ac:dyDescent="0.35">
      <c r="B57" s="14"/>
      <c r="C57" s="14"/>
      <c r="D57" s="14" t="s">
        <v>2</v>
      </c>
      <c r="E57" s="14" t="s">
        <v>3</v>
      </c>
      <c r="F57" s="14" t="s">
        <v>4</v>
      </c>
      <c r="G57" s="14" t="s">
        <v>5</v>
      </c>
      <c r="H57" s="14" t="s">
        <v>6</v>
      </c>
      <c r="I57" s="14" t="s">
        <v>8</v>
      </c>
      <c r="J57" s="14" t="s">
        <v>25</v>
      </c>
      <c r="K57" s="14"/>
      <c r="L57" s="14"/>
      <c r="M57" s="14"/>
      <c r="N57" s="14"/>
      <c r="O57" s="14"/>
      <c r="P57" s="16" t="s">
        <v>6</v>
      </c>
      <c r="Q57" s="16" t="s">
        <v>8</v>
      </c>
      <c r="R57" s="14"/>
    </row>
    <row r="58" spans="2:18" x14ac:dyDescent="0.35">
      <c r="B58" s="14" t="s">
        <v>16</v>
      </c>
      <c r="C58" s="14" t="s">
        <v>47</v>
      </c>
      <c r="D58" s="29">
        <v>21.3962497711181</v>
      </c>
      <c r="E58" s="29">
        <v>21.622879028320298</v>
      </c>
      <c r="F58" s="29">
        <v>21.094860076904201</v>
      </c>
      <c r="G58" s="29">
        <v>21.558761596679599</v>
      </c>
      <c r="H58" s="26">
        <f>AVERAGE(D58:G58)</f>
        <v>21.418187618255551</v>
      </c>
      <c r="I58" s="14">
        <f>STDEV(D58:G58)</f>
        <v>0.23571280894172486</v>
      </c>
      <c r="J58" s="2">
        <v>16.447896003723145</v>
      </c>
      <c r="K58" s="14">
        <f>(POWER(2,J58-H58))*1000</f>
        <v>31.900180236066209</v>
      </c>
      <c r="L58" s="14">
        <f t="shared" ref="L58" si="1">(I58/H58)*K58</f>
        <v>0.35106990484953488</v>
      </c>
      <c r="M58" s="14"/>
      <c r="N58" s="14" t="s">
        <v>16</v>
      </c>
      <c r="O58" s="14" t="s">
        <v>47</v>
      </c>
      <c r="P58" s="14">
        <v>31.900180236066209</v>
      </c>
      <c r="Q58" s="14">
        <v>0.35106990484953488</v>
      </c>
      <c r="R58" s="14"/>
    </row>
    <row r="59" spans="2:18" x14ac:dyDescent="0.35">
      <c r="B59" s="14" t="s">
        <v>16</v>
      </c>
      <c r="C59" s="14" t="s">
        <v>30</v>
      </c>
      <c r="D59" s="29">
        <v>21.438917160034102</v>
      </c>
      <c r="E59" s="29">
        <v>21.2618312835693</v>
      </c>
      <c r="F59" s="29">
        <v>21.270727157592699</v>
      </c>
      <c r="G59" s="29">
        <v>18.65816116333</v>
      </c>
      <c r="H59" s="26">
        <f>AVERAGE(D59:G59)</f>
        <v>20.657409191131528</v>
      </c>
      <c r="I59" s="14">
        <f>STDEV(D59:G59)</f>
        <v>1.3353192347322103</v>
      </c>
      <c r="J59" s="2">
        <v>16.333741664886475</v>
      </c>
      <c r="K59" s="14">
        <f>(POWER(2,J59-H59))*1000</f>
        <v>49.939752230054438</v>
      </c>
      <c r="L59" s="14">
        <f>(I59/H59)*K59</f>
        <v>3.2281643411111483</v>
      </c>
      <c r="M59" s="14"/>
      <c r="N59" s="14" t="s">
        <v>16</v>
      </c>
      <c r="O59" s="14" t="s">
        <v>30</v>
      </c>
      <c r="P59" s="14">
        <v>49.939752230054438</v>
      </c>
      <c r="Q59" s="14">
        <v>3.2281643411111483</v>
      </c>
      <c r="R59" s="14"/>
    </row>
    <row r="60" spans="2:18" x14ac:dyDescent="0.35">
      <c r="B60" s="14" t="s">
        <v>48</v>
      </c>
      <c r="C60" s="14" t="s">
        <v>47</v>
      </c>
      <c r="D60" s="29">
        <v>20.453056335449201</v>
      </c>
      <c r="E60" s="29">
        <v>21.644224166870099</v>
      </c>
      <c r="F60" s="29">
        <v>21.040809631347599</v>
      </c>
      <c r="G60" s="29">
        <v>20.808660507202099</v>
      </c>
      <c r="H60" s="26">
        <f>AVERAGE(D60:G60)</f>
        <v>20.98668766021725</v>
      </c>
      <c r="I60" s="14">
        <f>STDEV(D60:G60)</f>
        <v>0.50057949862289619</v>
      </c>
      <c r="J60" s="2">
        <v>16.092654228210449</v>
      </c>
      <c r="K60" s="14">
        <f>(POWER(2,J60-H60))*1000</f>
        <v>33.631724532379167</v>
      </c>
      <c r="L60" s="14">
        <f>(I60/H60)*K60</f>
        <v>0.80219194552340545</v>
      </c>
      <c r="M60" s="14"/>
      <c r="N60" s="14" t="s">
        <v>48</v>
      </c>
      <c r="O60" s="14" t="s">
        <v>47</v>
      </c>
      <c r="P60" s="14">
        <v>33.631724532379167</v>
      </c>
      <c r="Q60" s="14">
        <v>0.80219194552340545</v>
      </c>
      <c r="R60" s="14"/>
    </row>
    <row r="61" spans="2:18" x14ac:dyDescent="0.35">
      <c r="B61" s="14" t="s">
        <v>48</v>
      </c>
      <c r="C61" s="14" t="s">
        <v>30</v>
      </c>
      <c r="D61" s="29">
        <v>18.851646423339801</v>
      </c>
      <c r="E61" s="29">
        <v>19.577690124511701</v>
      </c>
      <c r="F61" s="29">
        <v>19.575098037719702</v>
      </c>
      <c r="G61" s="29">
        <v>20.30909538269043</v>
      </c>
      <c r="H61" s="26">
        <f>AVERAGE(D61:G61)</f>
        <v>19.578382492065408</v>
      </c>
      <c r="I61" s="14">
        <f>STDEV(D61:G61)</f>
        <v>0.59500641708738555</v>
      </c>
      <c r="J61" s="2">
        <v>16.603048801422119</v>
      </c>
      <c r="K61" s="14">
        <f>(POWER(2,J61-H61))*1000</f>
        <v>127.15554744913344</v>
      </c>
      <c r="L61" s="14">
        <f>(I61/H61)*K61</f>
        <v>3.8643829096278122</v>
      </c>
      <c r="M61" s="14"/>
      <c r="N61" s="14" t="s">
        <v>48</v>
      </c>
      <c r="O61" s="14" t="s">
        <v>30</v>
      </c>
      <c r="P61" s="14">
        <v>127.15554744913344</v>
      </c>
      <c r="Q61" s="14">
        <v>3.8643829096278122</v>
      </c>
      <c r="R61" s="14"/>
    </row>
    <row r="62" spans="2:18" x14ac:dyDescent="0.35">
      <c r="B62" s="14"/>
      <c r="C62" s="14"/>
      <c r="D62" s="26"/>
      <c r="E62" s="26"/>
      <c r="F62" s="26"/>
      <c r="G62" s="26"/>
      <c r="H62" s="26"/>
      <c r="I62" s="14"/>
      <c r="J62" s="2"/>
      <c r="K62" s="14"/>
      <c r="L62" s="14"/>
      <c r="M62" s="14"/>
      <c r="N62" s="14"/>
      <c r="O62" s="14"/>
      <c r="P62" s="14"/>
      <c r="Q62" s="14"/>
      <c r="R62" s="14"/>
    </row>
    <row r="63" spans="2:18" x14ac:dyDescent="0.35">
      <c r="B63" s="14"/>
      <c r="C63" s="14"/>
      <c r="D63" s="26"/>
      <c r="E63" s="26"/>
      <c r="F63" s="26"/>
      <c r="G63" s="26"/>
      <c r="H63" s="26"/>
      <c r="I63" s="14"/>
      <c r="J63" s="2"/>
      <c r="K63" s="14"/>
      <c r="L63" s="14"/>
      <c r="M63" s="14"/>
      <c r="N63" s="14"/>
      <c r="O63" s="14"/>
      <c r="P63" s="14"/>
      <c r="Q63" s="14"/>
      <c r="R63" s="14"/>
    </row>
    <row r="64" spans="2:18" x14ac:dyDescent="0.35">
      <c r="B64" s="14" t="s">
        <v>31</v>
      </c>
      <c r="C64" s="14"/>
      <c r="D64" s="14"/>
      <c r="E64" s="14"/>
      <c r="F64" s="14"/>
      <c r="G64" s="14"/>
      <c r="H64" s="26"/>
      <c r="I64" s="14"/>
      <c r="J64" s="14"/>
      <c r="K64" s="14"/>
      <c r="L64" s="14"/>
      <c r="M64" s="14"/>
      <c r="N64" s="14"/>
      <c r="O64" s="14"/>
      <c r="P64" s="14"/>
      <c r="Q64" s="14"/>
      <c r="R64" s="14"/>
    </row>
    <row r="65" spans="2:18" x14ac:dyDescent="0.35">
      <c r="B65" s="14"/>
      <c r="C65" s="14"/>
      <c r="D65" s="14" t="s">
        <v>2</v>
      </c>
      <c r="E65" s="14" t="s">
        <v>3</v>
      </c>
      <c r="F65" s="14" t="s">
        <v>4</v>
      </c>
      <c r="G65" s="14" t="s">
        <v>5</v>
      </c>
      <c r="H65" s="14" t="s">
        <v>6</v>
      </c>
      <c r="I65" s="14" t="s">
        <v>8</v>
      </c>
      <c r="J65" s="14"/>
      <c r="K65" s="14"/>
      <c r="L65" s="14"/>
      <c r="M65" s="14"/>
      <c r="N65" s="14"/>
      <c r="O65" s="14"/>
      <c r="P65" s="14"/>
      <c r="Q65" s="14"/>
      <c r="R65" s="14"/>
    </row>
    <row r="66" spans="2:18" x14ac:dyDescent="0.35">
      <c r="B66" s="14" t="s">
        <v>16</v>
      </c>
      <c r="C66" s="14" t="s">
        <v>47</v>
      </c>
      <c r="D66" s="29">
        <v>16.572669982910156</v>
      </c>
      <c r="E66" s="29">
        <v>15.746164321899414</v>
      </c>
      <c r="F66" s="29">
        <v>16.734758377075195</v>
      </c>
      <c r="G66" s="29">
        <v>16.737991333007812</v>
      </c>
      <c r="H66" s="28">
        <f>AVERAGE(D66:G66)</f>
        <v>16.447896003723145</v>
      </c>
      <c r="I66" s="14">
        <f>STDEV(D66:G66)</f>
        <v>0.47414527326382205</v>
      </c>
      <c r="J66" s="14"/>
      <c r="K66" s="14"/>
      <c r="L66" s="14"/>
      <c r="M66" s="14"/>
      <c r="N66" s="14"/>
      <c r="O66" s="14"/>
      <c r="P66" s="14"/>
      <c r="Q66" s="14"/>
      <c r="R66" s="14"/>
    </row>
    <row r="67" spans="2:18" x14ac:dyDescent="0.35">
      <c r="B67" s="14" t="s">
        <v>16</v>
      </c>
      <c r="C67" s="14" t="s">
        <v>30</v>
      </c>
      <c r="D67" s="29">
        <v>15.343061447143555</v>
      </c>
      <c r="E67" s="29">
        <v>15.861093521118164</v>
      </c>
      <c r="F67" s="29">
        <v>17.364404678344727</v>
      </c>
      <c r="G67" s="29">
        <v>16.766407012939453</v>
      </c>
      <c r="H67" s="28">
        <f t="shared" ref="H67:H69" si="2">AVERAGE(D67:G67)</f>
        <v>16.333741664886475</v>
      </c>
      <c r="I67" s="14">
        <f t="shared" ref="I67:I69" si="3">STDEV(D67:G67)</f>
        <v>0.90449048499720519</v>
      </c>
      <c r="J67" s="14"/>
      <c r="K67" s="14"/>
      <c r="L67" s="14"/>
      <c r="M67" s="14"/>
      <c r="N67" s="14"/>
      <c r="O67" s="14"/>
      <c r="P67" s="14"/>
      <c r="Q67" s="14"/>
      <c r="R67" s="14"/>
    </row>
    <row r="68" spans="2:18" x14ac:dyDescent="0.35">
      <c r="B68" s="14" t="s">
        <v>48</v>
      </c>
      <c r="C68" s="14" t="s">
        <v>47</v>
      </c>
      <c r="D68" s="29">
        <v>15.375654220581055</v>
      </c>
      <c r="E68" s="29">
        <v>15.750185012817383</v>
      </c>
      <c r="F68" s="29">
        <v>16.776786804199219</v>
      </c>
      <c r="G68" s="29">
        <v>16.467990875244141</v>
      </c>
      <c r="H68" s="28">
        <f t="shared" si="2"/>
        <v>16.092654228210449</v>
      </c>
      <c r="I68" s="14">
        <f t="shared" si="3"/>
        <v>0.64298500619325427</v>
      </c>
      <c r="J68" s="14"/>
      <c r="K68" s="14"/>
      <c r="L68" s="14"/>
      <c r="M68" s="14"/>
      <c r="N68" s="14"/>
      <c r="O68" s="14"/>
      <c r="P68" s="14"/>
      <c r="Q68" s="14"/>
      <c r="R68" s="14"/>
    </row>
    <row r="69" spans="2:18" x14ac:dyDescent="0.35">
      <c r="B69" s="14" t="s">
        <v>48</v>
      </c>
      <c r="C69" s="14" t="s">
        <v>30</v>
      </c>
      <c r="D69" s="29">
        <v>15.837667465209961</v>
      </c>
      <c r="E69" s="29">
        <v>16.87977409362793</v>
      </c>
      <c r="F69" s="29">
        <v>16.915378570556641</v>
      </c>
      <c r="G69" s="29">
        <v>16.779375076293945</v>
      </c>
      <c r="H69" s="28">
        <f t="shared" si="2"/>
        <v>16.603048801422119</v>
      </c>
      <c r="I69" s="14">
        <f t="shared" si="3"/>
        <v>0.51349336804094436</v>
      </c>
      <c r="J69" s="14"/>
      <c r="K69" s="14"/>
      <c r="L69" s="14"/>
      <c r="M69" s="14"/>
      <c r="N69" s="14"/>
      <c r="O69" s="14"/>
      <c r="P69" s="14"/>
      <c r="Q69" s="14"/>
      <c r="R69" s="14"/>
    </row>
    <row r="70" spans="2:18" x14ac:dyDescent="0.35">
      <c r="B70" s="14"/>
      <c r="C70" s="14"/>
      <c r="D70" s="14"/>
      <c r="E70" s="13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2:18" x14ac:dyDescent="0.35">
      <c r="B71" s="14"/>
      <c r="C71" s="14"/>
      <c r="D71" s="14"/>
      <c r="E71" s="13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2:18" x14ac:dyDescent="0.35">
      <c r="B72" s="14"/>
      <c r="C72" s="14"/>
      <c r="D72" s="14"/>
      <c r="E72" s="13"/>
      <c r="F72" s="14"/>
      <c r="G72" s="14" t="s">
        <v>59</v>
      </c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</row>
    <row r="73" spans="2:18" x14ac:dyDescent="0.35">
      <c r="B73" s="14"/>
      <c r="C73" s="14"/>
      <c r="D73" s="13"/>
      <c r="E73" s="13"/>
      <c r="F73" s="14"/>
      <c r="G73" s="14"/>
      <c r="H73" s="14"/>
      <c r="I73" s="14"/>
      <c r="J73" s="14"/>
      <c r="K73" s="13"/>
      <c r="L73" s="13"/>
      <c r="M73" s="14"/>
      <c r="N73" s="14"/>
      <c r="O73" s="14"/>
      <c r="P73" s="14"/>
      <c r="Q73" s="14"/>
      <c r="R73" s="14"/>
    </row>
    <row r="74" spans="2:18" x14ac:dyDescent="0.35">
      <c r="B74" s="14"/>
      <c r="C74" s="14"/>
      <c r="D74" s="13"/>
      <c r="E74" s="13"/>
      <c r="F74" s="14"/>
      <c r="G74" s="32" t="s">
        <v>36</v>
      </c>
      <c r="H74" s="32"/>
      <c r="I74" s="32"/>
      <c r="J74" s="14"/>
      <c r="K74" s="32" t="s">
        <v>50</v>
      </c>
      <c r="L74" s="32"/>
      <c r="M74" s="32"/>
      <c r="N74" s="14"/>
      <c r="O74" s="32" t="s">
        <v>51</v>
      </c>
      <c r="P74" s="32"/>
      <c r="Q74" s="32"/>
      <c r="R74" s="14"/>
    </row>
    <row r="75" spans="2:18" x14ac:dyDescent="0.35">
      <c r="B75" s="14"/>
      <c r="C75" s="14"/>
      <c r="D75" s="13"/>
      <c r="E75" s="13"/>
      <c r="F75" s="13"/>
      <c r="G75" s="13" t="s">
        <v>58</v>
      </c>
      <c r="H75" s="13" t="s">
        <v>57</v>
      </c>
      <c r="I75" s="13" t="s">
        <v>6</v>
      </c>
      <c r="J75" s="14"/>
      <c r="K75" s="13" t="s">
        <v>58</v>
      </c>
      <c r="L75" s="13" t="s">
        <v>57</v>
      </c>
      <c r="M75" s="13" t="s">
        <v>6</v>
      </c>
      <c r="N75" s="14"/>
      <c r="O75" s="13" t="s">
        <v>58</v>
      </c>
      <c r="P75" s="13" t="s">
        <v>57</v>
      </c>
      <c r="Q75" s="13" t="s">
        <v>6</v>
      </c>
      <c r="R75" s="14"/>
    </row>
    <row r="76" spans="2:18" x14ac:dyDescent="0.35">
      <c r="B76" s="14"/>
      <c r="C76" s="14"/>
      <c r="D76" s="13"/>
      <c r="E76" s="14" t="s">
        <v>16</v>
      </c>
      <c r="F76" s="14" t="s">
        <v>47</v>
      </c>
      <c r="G76" s="14">
        <v>162.53795495785073</v>
      </c>
      <c r="H76" s="14">
        <v>131.27854229694424</v>
      </c>
      <c r="I76" s="13">
        <f>AVERAGE(G76:H76)</f>
        <v>146.90824862739748</v>
      </c>
      <c r="J76" s="14"/>
      <c r="K76" s="14">
        <v>434.88836661672951</v>
      </c>
      <c r="L76" s="14">
        <v>473.62442729809055</v>
      </c>
      <c r="M76" s="14">
        <f>AVERAGE(K76:L76)</f>
        <v>454.25639695741006</v>
      </c>
      <c r="N76" s="14"/>
      <c r="O76" s="14">
        <v>45.865103533459468</v>
      </c>
      <c r="P76" s="14">
        <v>31.900180236066209</v>
      </c>
      <c r="Q76" s="14">
        <f>AVERAGE(O76:P76)</f>
        <v>38.88264188476284</v>
      </c>
      <c r="R76" s="14"/>
    </row>
    <row r="77" spans="2:18" x14ac:dyDescent="0.35">
      <c r="B77" s="14"/>
      <c r="C77" s="14"/>
      <c r="D77" s="14"/>
      <c r="E77" s="14" t="s">
        <v>16</v>
      </c>
      <c r="F77" s="14" t="s">
        <v>30</v>
      </c>
      <c r="G77" s="14">
        <v>122.31419024022124</v>
      </c>
      <c r="H77" s="14">
        <v>141.60663086605464</v>
      </c>
      <c r="I77" s="13">
        <f t="shared" ref="I77:I79" si="4">AVERAGE(G77:H77)</f>
        <v>131.96041055313793</v>
      </c>
      <c r="J77" s="14"/>
      <c r="K77" s="14">
        <v>271.70605431436275</v>
      </c>
      <c r="L77" s="14">
        <v>421.2187836561564</v>
      </c>
      <c r="M77" s="14">
        <f t="shared" ref="M77:M79" si="5">AVERAGE(K77:L77)</f>
        <v>346.46241898525955</v>
      </c>
      <c r="N77" s="14"/>
      <c r="O77" s="14">
        <v>44.673659700039927</v>
      </c>
      <c r="P77" s="14">
        <v>49.939752230054438</v>
      </c>
      <c r="Q77" s="14">
        <f t="shared" ref="Q77:Q79" si="6">AVERAGE(O77:P77)</f>
        <v>47.306705965047186</v>
      </c>
      <c r="R77" s="14"/>
    </row>
    <row r="78" spans="2:18" x14ac:dyDescent="0.35">
      <c r="B78" s="14"/>
      <c r="C78" s="14"/>
      <c r="D78" s="14"/>
      <c r="E78" s="14" t="s">
        <v>48</v>
      </c>
      <c r="F78" s="14" t="s">
        <v>47</v>
      </c>
      <c r="G78" s="14">
        <v>142.09356821702715</v>
      </c>
      <c r="H78" s="14">
        <v>129.71795656665284</v>
      </c>
      <c r="I78" s="13">
        <f t="shared" si="4"/>
        <v>135.90576239184</v>
      </c>
      <c r="J78" s="14"/>
      <c r="K78" s="14">
        <v>387.95024914288734</v>
      </c>
      <c r="L78" s="14">
        <v>364.84348525131219</v>
      </c>
      <c r="M78" s="14">
        <f t="shared" si="5"/>
        <v>376.39686719709977</v>
      </c>
      <c r="N78" s="14"/>
      <c r="O78" s="14">
        <v>36.485435613753687</v>
      </c>
      <c r="P78" s="14">
        <v>33.631724532379167</v>
      </c>
      <c r="Q78" s="14">
        <f t="shared" si="6"/>
        <v>35.058580073066423</v>
      </c>
      <c r="R78" s="14"/>
    </row>
    <row r="79" spans="2:18" x14ac:dyDescent="0.35">
      <c r="B79" s="14"/>
      <c r="C79" s="14"/>
      <c r="D79" s="14"/>
      <c r="E79" s="14" t="s">
        <v>48</v>
      </c>
      <c r="F79" s="14" t="s">
        <v>30</v>
      </c>
      <c r="G79" s="14">
        <v>309.73966409209146</v>
      </c>
      <c r="H79" s="14">
        <v>366.1574513644486</v>
      </c>
      <c r="I79" s="13">
        <f t="shared" si="4"/>
        <v>337.94855772827003</v>
      </c>
      <c r="J79" s="14"/>
      <c r="K79" s="14">
        <v>745.30837488407576</v>
      </c>
      <c r="L79" s="14">
        <v>717.65117454706001</v>
      </c>
      <c r="M79" s="14">
        <f t="shared" si="5"/>
        <v>731.47977471556783</v>
      </c>
      <c r="N79" s="14"/>
      <c r="O79" s="14">
        <v>160.09732340148204</v>
      </c>
      <c r="P79" s="14">
        <v>127.15554744913344</v>
      </c>
      <c r="Q79" s="14">
        <f t="shared" si="6"/>
        <v>143.62643542530773</v>
      </c>
      <c r="R79" s="14"/>
    </row>
  </sheetData>
  <mergeCells count="3">
    <mergeCell ref="G74:I74"/>
    <mergeCell ref="K74:M74"/>
    <mergeCell ref="O74:Q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 Data Fig 1A</vt:lpstr>
      <vt:lpstr>Ex Data Fig 1G</vt:lpstr>
      <vt:lpstr>Ex Data Fig 1M</vt:lpstr>
    </vt:vector>
  </TitlesOfParts>
  <Company>Institut de Recerca Biomèdica de Barcelona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Cian</dc:creator>
  <cp:lastModifiedBy>Cian</cp:lastModifiedBy>
  <dcterms:created xsi:type="dcterms:W3CDTF">2019-06-10T21:02:46Z</dcterms:created>
  <dcterms:modified xsi:type="dcterms:W3CDTF">2020-07-20T09:54:26Z</dcterms:modified>
</cp:coreProperties>
</file>